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GOLF\2025\Hivernales\"/>
    </mc:Choice>
  </mc:AlternateContent>
  <xr:revisionPtr revIDLastSave="0" documentId="8_{87BE44F9-3BF8-4582-88FC-3D37D2B77BC6}" xr6:coauthVersionLast="47" xr6:coauthVersionMax="47" xr10:uidLastSave="{00000000-0000-0000-0000-000000000000}"/>
  <bookViews>
    <workbookView xWindow="-98" yWindow="-98" windowWidth="21795" windowHeight="12345" tabRatio="906" xr2:uid="{00000000-000D-0000-FFFF-FFFF00000000}"/>
  </bookViews>
  <sheets>
    <sheet name="Explications" sheetId="1" r:id="rId1"/>
    <sheet name="Contacts" sheetId="2" r:id="rId2"/>
    <sheet name="Calendrier" sheetId="3" r:id="rId3"/>
    <sheet name="Résultats" sheetId="4" r:id="rId4"/>
    <sheet name="Lésigny" sheetId="5" r:id="rId5"/>
    <sheet name="Bussy" sheetId="6" r:id="rId6"/>
    <sheet name="Crécy" sheetId="7" r:id="rId7"/>
    <sheet name="Torcy" sheetId="8" r:id="rId8"/>
    <sheet name="Finale" sheetId="9" r:id="rId9"/>
    <sheet name="26-mar" sheetId="10" r:id="rId10"/>
    <sheet name="12-mar" sheetId="11" r:id="rId11"/>
    <sheet name="2-mar" sheetId="12" r:id="rId12"/>
    <sheet name="19-fev" sheetId="13" r:id="rId13"/>
    <sheet name="29-jan" sheetId="14" r:id="rId14"/>
    <sheet name="22-jan" sheetId="15" r:id="rId15"/>
    <sheet name="11-dec" sheetId="16" r:id="rId16"/>
    <sheet name="4-dec" sheetId="17" r:id="rId17"/>
    <sheet name="20-nov" sheetId="18" r:id="rId18"/>
    <sheet name="13-nov2" sheetId="19" r:id="rId19"/>
    <sheet name="13-nov1" sheetId="20" r:id="rId20"/>
    <sheet name="23-oct" sheetId="21" r:id="rId21"/>
  </sheets>
  <definedNames>
    <definedName name="liste_conversion" localSheetId="10">#REF!</definedName>
    <definedName name="liste_conversion" localSheetId="13">#REF!</definedName>
    <definedName name="liste_conversion">#REF!</definedName>
    <definedName name="Liste_Date_1">'13-nov2'!$A$5:$H$22</definedName>
    <definedName name="Liste_Date_2">'22-jan'!$A$5:$H$28</definedName>
    <definedName name="Liste_Date_3">'23-oct'!$A$5:$H$22</definedName>
    <definedName name="Liste_Date_4">'11-dec'!$A$5:$G$22</definedName>
    <definedName name="Liste_Date_5">'26-mar'!$A$5:$H$22</definedName>
    <definedName name="Liste_Date_6" localSheetId="10">'12-mar'!$A$5:$H$22</definedName>
    <definedName name="Liste_Date_6" localSheetId="19">'13-nov1'!$A$5:$G$22</definedName>
    <definedName name="Liste_Date_6" localSheetId="17">'20-nov'!$A$5:$H$22</definedName>
    <definedName name="Liste_Date_6" localSheetId="13">'29-jan'!$A$5:$H$22</definedName>
    <definedName name="Liste_Date_6" localSheetId="11">'2-mar'!$A$5:$H$22</definedName>
    <definedName name="Liste_Date_6" localSheetId="16">'4-dec'!$A$5:$G$22</definedName>
    <definedName name="Liste_Date_6" localSheetId="8">Finale!$B$4:$I$25</definedName>
    <definedName name="Liste_Date_6">'19-fev'!$A$5:$H$22</definedName>
    <definedName name="sdfrt" localSheetId="10">#REF!</definedName>
    <definedName name="sdfrt">#REF!</definedName>
    <definedName name="_xlnm.Print_Area" localSheetId="19">'13-nov1'!$A$1:$Y$39</definedName>
    <definedName name="_xlnm.Print_Area" localSheetId="18">'13-nov2'!$A$1:$Y$39</definedName>
    <definedName name="_xlnm.Print_Area" localSheetId="20">'23-oct'!$A$1:$Y$39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5" roundtripDataChecksum="PMxdUdyiK7urFsR8K1k4nn0yVm0au7TQaQY69D++g8s="/>
    </ext>
  </extLst>
</workbook>
</file>

<file path=xl/calcChain.xml><?xml version="1.0" encoding="utf-8"?>
<calcChain xmlns="http://schemas.openxmlformats.org/spreadsheetml/2006/main">
  <c r="C10" i="4" l="1"/>
  <c r="U9" i="4"/>
  <c r="X33" i="9"/>
  <c r="X32" i="9"/>
  <c r="X31" i="9"/>
  <c r="X30" i="9"/>
  <c r="H31" i="9" s="1"/>
  <c r="D33" i="9"/>
  <c r="D32" i="9"/>
  <c r="D31" i="9"/>
  <c r="D39" i="9"/>
  <c r="D2" i="9"/>
  <c r="C36" i="10"/>
  <c r="W28" i="10"/>
  <c r="V28" i="10"/>
  <c r="U28" i="10"/>
  <c r="T28" i="10"/>
  <c r="W27" i="10"/>
  <c r="V27" i="10"/>
  <c r="U27" i="10"/>
  <c r="T27" i="10"/>
  <c r="W26" i="10"/>
  <c r="V26" i="10"/>
  <c r="U26" i="10"/>
  <c r="T26" i="10"/>
  <c r="W25" i="10"/>
  <c r="V25" i="10"/>
  <c r="U25" i="10"/>
  <c r="T25" i="10"/>
  <c r="W24" i="10"/>
  <c r="V24" i="10"/>
  <c r="U24" i="10"/>
  <c r="T24" i="10"/>
  <c r="W23" i="10"/>
  <c r="V23" i="10"/>
  <c r="U23" i="10"/>
  <c r="T23" i="10"/>
  <c r="W22" i="10"/>
  <c r="V22" i="10"/>
  <c r="U22" i="10"/>
  <c r="T22" i="10"/>
  <c r="W21" i="10"/>
  <c r="V21" i="10"/>
  <c r="U21" i="10"/>
  <c r="T21" i="10"/>
  <c r="W20" i="10"/>
  <c r="V20" i="10"/>
  <c r="U20" i="10"/>
  <c r="T20" i="10"/>
  <c r="W19" i="10"/>
  <c r="V19" i="10"/>
  <c r="U19" i="10"/>
  <c r="T19" i="10"/>
  <c r="W18" i="10"/>
  <c r="V18" i="10"/>
  <c r="U18" i="10"/>
  <c r="T18" i="10"/>
  <c r="W17" i="10"/>
  <c r="V17" i="10"/>
  <c r="U17" i="10"/>
  <c r="T17" i="10"/>
  <c r="W16" i="10"/>
  <c r="V16" i="10"/>
  <c r="U16" i="10"/>
  <c r="T16" i="10"/>
  <c r="W15" i="10"/>
  <c r="V15" i="10"/>
  <c r="U15" i="10"/>
  <c r="T15" i="10"/>
  <c r="W14" i="10"/>
  <c r="V14" i="10"/>
  <c r="U14" i="10"/>
  <c r="T14" i="10"/>
  <c r="W13" i="10"/>
  <c r="V13" i="10"/>
  <c r="U13" i="10"/>
  <c r="T13" i="10"/>
  <c r="W12" i="10"/>
  <c r="V12" i="10"/>
  <c r="U12" i="10"/>
  <c r="T12" i="10"/>
  <c r="W11" i="10"/>
  <c r="V11" i="10"/>
  <c r="U11" i="10"/>
  <c r="T11" i="10"/>
  <c r="W10" i="10"/>
  <c r="V10" i="10"/>
  <c r="U10" i="10"/>
  <c r="T10" i="10"/>
  <c r="W9" i="10"/>
  <c r="V9" i="10"/>
  <c r="U9" i="10"/>
  <c r="T9" i="10"/>
  <c r="W8" i="10"/>
  <c r="V8" i="10"/>
  <c r="U8" i="10"/>
  <c r="T8" i="10"/>
  <c r="W7" i="10"/>
  <c r="V7" i="10"/>
  <c r="U7" i="10"/>
  <c r="T7" i="10"/>
  <c r="W6" i="10"/>
  <c r="V6" i="10"/>
  <c r="U6" i="10"/>
  <c r="T6" i="10"/>
  <c r="W5" i="10"/>
  <c r="V5" i="10"/>
  <c r="U5" i="10"/>
  <c r="T5" i="10"/>
  <c r="C41" i="10"/>
  <c r="F28" i="10"/>
  <c r="E28" i="10"/>
  <c r="D28" i="10"/>
  <c r="C28" i="10"/>
  <c r="F27" i="10"/>
  <c r="E27" i="10"/>
  <c r="D27" i="10"/>
  <c r="C27" i="10"/>
  <c r="F26" i="10"/>
  <c r="E26" i="10"/>
  <c r="D26" i="10"/>
  <c r="C26" i="10"/>
  <c r="F25" i="10"/>
  <c r="E25" i="10"/>
  <c r="D25" i="10"/>
  <c r="C25" i="10"/>
  <c r="F24" i="10"/>
  <c r="E24" i="10"/>
  <c r="D24" i="10"/>
  <c r="C24" i="10"/>
  <c r="F23" i="10"/>
  <c r="E23" i="10"/>
  <c r="D23" i="10"/>
  <c r="C23" i="10"/>
  <c r="F22" i="10"/>
  <c r="E22" i="10"/>
  <c r="D22" i="10"/>
  <c r="C22" i="10"/>
  <c r="F21" i="10"/>
  <c r="E21" i="10"/>
  <c r="D21" i="10"/>
  <c r="C21" i="10"/>
  <c r="F20" i="10"/>
  <c r="E20" i="10"/>
  <c r="D20" i="10"/>
  <c r="C20" i="10"/>
  <c r="F19" i="10"/>
  <c r="E19" i="10"/>
  <c r="D19" i="10"/>
  <c r="C19" i="10"/>
  <c r="F18" i="10"/>
  <c r="E18" i="10"/>
  <c r="D18" i="10"/>
  <c r="C18" i="10"/>
  <c r="F17" i="10"/>
  <c r="E17" i="10"/>
  <c r="D17" i="10"/>
  <c r="C17" i="10"/>
  <c r="F16" i="10"/>
  <c r="E16" i="10"/>
  <c r="D16" i="10"/>
  <c r="C16" i="10"/>
  <c r="F15" i="10"/>
  <c r="E15" i="10"/>
  <c r="D15" i="10"/>
  <c r="C15" i="10"/>
  <c r="F14" i="10"/>
  <c r="E14" i="10"/>
  <c r="D14" i="10"/>
  <c r="C14" i="10"/>
  <c r="F13" i="10"/>
  <c r="E13" i="10"/>
  <c r="D13" i="10"/>
  <c r="C13" i="10"/>
  <c r="F12" i="10"/>
  <c r="E12" i="10"/>
  <c r="D12" i="10"/>
  <c r="C12" i="10"/>
  <c r="F11" i="10"/>
  <c r="E11" i="10"/>
  <c r="D11" i="10"/>
  <c r="C11" i="10"/>
  <c r="E10" i="10"/>
  <c r="C10" i="10"/>
  <c r="F9" i="10"/>
  <c r="E9" i="10"/>
  <c r="D9" i="10"/>
  <c r="C9" i="10"/>
  <c r="F8" i="10"/>
  <c r="E8" i="10"/>
  <c r="D8" i="10"/>
  <c r="C8" i="10"/>
  <c r="F7" i="10"/>
  <c r="E7" i="10"/>
  <c r="D7" i="10"/>
  <c r="C7" i="10"/>
  <c r="F6" i="10"/>
  <c r="E6" i="10"/>
  <c r="D6" i="10"/>
  <c r="C6" i="10"/>
  <c r="F5" i="10"/>
  <c r="E5" i="10"/>
  <c r="D5" i="10"/>
  <c r="C5" i="10"/>
  <c r="C36" i="11"/>
  <c r="W28" i="11"/>
  <c r="V28" i="11"/>
  <c r="U28" i="11"/>
  <c r="T28" i="11"/>
  <c r="W27" i="11"/>
  <c r="V27" i="11"/>
  <c r="U27" i="11"/>
  <c r="T27" i="11"/>
  <c r="W26" i="11"/>
  <c r="V26" i="11"/>
  <c r="U26" i="11"/>
  <c r="T26" i="11"/>
  <c r="W25" i="11"/>
  <c r="V25" i="11"/>
  <c r="U25" i="11"/>
  <c r="T25" i="11"/>
  <c r="W24" i="11"/>
  <c r="V24" i="11"/>
  <c r="U24" i="11"/>
  <c r="T24" i="11"/>
  <c r="W23" i="11"/>
  <c r="V23" i="11"/>
  <c r="U23" i="11"/>
  <c r="T23" i="11"/>
  <c r="W22" i="11"/>
  <c r="V22" i="11"/>
  <c r="U22" i="11"/>
  <c r="T22" i="11"/>
  <c r="W21" i="11"/>
  <c r="V21" i="11"/>
  <c r="U21" i="11"/>
  <c r="T21" i="11"/>
  <c r="W20" i="11"/>
  <c r="V20" i="11"/>
  <c r="U20" i="11"/>
  <c r="T20" i="11"/>
  <c r="W19" i="11"/>
  <c r="V19" i="11"/>
  <c r="U19" i="11"/>
  <c r="T19" i="11"/>
  <c r="W18" i="11"/>
  <c r="V18" i="11"/>
  <c r="U18" i="11"/>
  <c r="T18" i="11"/>
  <c r="W17" i="11"/>
  <c r="V17" i="11"/>
  <c r="U17" i="11"/>
  <c r="T17" i="11"/>
  <c r="W16" i="11"/>
  <c r="V16" i="11"/>
  <c r="U16" i="11"/>
  <c r="T16" i="11"/>
  <c r="W15" i="11"/>
  <c r="V15" i="11"/>
  <c r="U15" i="11"/>
  <c r="T15" i="11"/>
  <c r="W14" i="11"/>
  <c r="V14" i="11"/>
  <c r="U14" i="11"/>
  <c r="T14" i="11"/>
  <c r="W13" i="11"/>
  <c r="V13" i="11"/>
  <c r="U13" i="11"/>
  <c r="T13" i="11"/>
  <c r="W12" i="11"/>
  <c r="V12" i="11"/>
  <c r="U12" i="11"/>
  <c r="T12" i="11"/>
  <c r="W11" i="11"/>
  <c r="V11" i="11"/>
  <c r="U11" i="11"/>
  <c r="T11" i="11"/>
  <c r="W10" i="11"/>
  <c r="V10" i="11"/>
  <c r="U10" i="11"/>
  <c r="T10" i="11"/>
  <c r="W9" i="11"/>
  <c r="V9" i="11"/>
  <c r="U9" i="11"/>
  <c r="T9" i="11"/>
  <c r="W8" i="11"/>
  <c r="V8" i="11"/>
  <c r="U8" i="11"/>
  <c r="T8" i="11"/>
  <c r="W7" i="11"/>
  <c r="V7" i="11"/>
  <c r="U7" i="11"/>
  <c r="T7" i="11"/>
  <c r="W6" i="11"/>
  <c r="V6" i="11"/>
  <c r="U6" i="11"/>
  <c r="T6" i="11"/>
  <c r="W5" i="11"/>
  <c r="V5" i="11"/>
  <c r="U5" i="11"/>
  <c r="T5" i="11"/>
  <c r="F28" i="11"/>
  <c r="E28" i="11"/>
  <c r="D28" i="11"/>
  <c r="C28" i="11"/>
  <c r="F27" i="11"/>
  <c r="E27" i="11"/>
  <c r="D27" i="11"/>
  <c r="C27" i="11"/>
  <c r="F26" i="11"/>
  <c r="E26" i="11"/>
  <c r="D26" i="11"/>
  <c r="C26" i="11"/>
  <c r="F25" i="11"/>
  <c r="E25" i="11"/>
  <c r="D25" i="11"/>
  <c r="C25" i="11"/>
  <c r="F24" i="11"/>
  <c r="E24" i="11"/>
  <c r="D24" i="11"/>
  <c r="C24" i="11"/>
  <c r="F23" i="11"/>
  <c r="E23" i="11"/>
  <c r="D23" i="11"/>
  <c r="C23" i="11"/>
  <c r="F22" i="11"/>
  <c r="E22" i="11"/>
  <c r="D22" i="11"/>
  <c r="C22" i="11"/>
  <c r="F21" i="11"/>
  <c r="E21" i="11"/>
  <c r="D21" i="11"/>
  <c r="C21" i="11"/>
  <c r="F20" i="11"/>
  <c r="E20" i="11"/>
  <c r="D20" i="11"/>
  <c r="C20" i="11"/>
  <c r="F19" i="11"/>
  <c r="E19" i="11"/>
  <c r="D19" i="11"/>
  <c r="C19" i="11"/>
  <c r="F18" i="11"/>
  <c r="E18" i="11"/>
  <c r="D18" i="11"/>
  <c r="C18" i="11"/>
  <c r="F17" i="11"/>
  <c r="E17" i="11"/>
  <c r="D17" i="11"/>
  <c r="C17" i="11"/>
  <c r="F16" i="11"/>
  <c r="E16" i="11"/>
  <c r="D16" i="11"/>
  <c r="C16" i="11"/>
  <c r="F15" i="11"/>
  <c r="E15" i="11"/>
  <c r="D15" i="11"/>
  <c r="C15" i="11"/>
  <c r="F14" i="11"/>
  <c r="E14" i="11"/>
  <c r="D14" i="11"/>
  <c r="C14" i="11"/>
  <c r="F13" i="11"/>
  <c r="E13" i="11"/>
  <c r="D13" i="11"/>
  <c r="C13" i="11"/>
  <c r="F12" i="11"/>
  <c r="E12" i="11"/>
  <c r="D12" i="11"/>
  <c r="C12" i="11"/>
  <c r="F11" i="11"/>
  <c r="E11" i="11"/>
  <c r="D11" i="11"/>
  <c r="C11" i="11"/>
  <c r="F10" i="11"/>
  <c r="E10" i="11"/>
  <c r="D10" i="11"/>
  <c r="C10" i="11"/>
  <c r="F9" i="11"/>
  <c r="E9" i="11"/>
  <c r="D9" i="11"/>
  <c r="C9" i="11"/>
  <c r="F8" i="11"/>
  <c r="E8" i="11"/>
  <c r="D8" i="11"/>
  <c r="C8" i="11"/>
  <c r="F7" i="11"/>
  <c r="E7" i="11"/>
  <c r="D7" i="11"/>
  <c r="C7" i="11"/>
  <c r="F6" i="11"/>
  <c r="E6" i="11"/>
  <c r="D6" i="11"/>
  <c r="C6" i="11"/>
  <c r="F5" i="11"/>
  <c r="E5" i="11"/>
  <c r="D5" i="11"/>
  <c r="C5" i="11"/>
  <c r="C36" i="12"/>
  <c r="W28" i="12"/>
  <c r="V28" i="12"/>
  <c r="U28" i="12"/>
  <c r="T28" i="12"/>
  <c r="W27" i="12"/>
  <c r="V27" i="12"/>
  <c r="U27" i="12"/>
  <c r="T27" i="12"/>
  <c r="W26" i="12"/>
  <c r="Y26" i="12" s="1"/>
  <c r="V26" i="12"/>
  <c r="U26" i="12"/>
  <c r="T26" i="12"/>
  <c r="W25" i="12"/>
  <c r="V25" i="12"/>
  <c r="U25" i="12"/>
  <c r="T25" i="12"/>
  <c r="W24" i="12"/>
  <c r="V24" i="12"/>
  <c r="U24" i="12"/>
  <c r="T24" i="12"/>
  <c r="W23" i="12"/>
  <c r="Y24" i="12" s="1"/>
  <c r="V23" i="12"/>
  <c r="U23" i="12"/>
  <c r="T23" i="12"/>
  <c r="W22" i="12"/>
  <c r="V22" i="12"/>
  <c r="U22" i="12"/>
  <c r="T22" i="12"/>
  <c r="W21" i="12"/>
  <c r="V21" i="12"/>
  <c r="U21" i="12"/>
  <c r="T21" i="12"/>
  <c r="W20" i="12"/>
  <c r="Y19" i="12" s="1"/>
  <c r="V20" i="12"/>
  <c r="U20" i="12"/>
  <c r="T20" i="12"/>
  <c r="W19" i="12"/>
  <c r="V19" i="12"/>
  <c r="U19" i="12"/>
  <c r="T19" i="12"/>
  <c r="W18" i="12"/>
  <c r="V18" i="12"/>
  <c r="U18" i="12"/>
  <c r="T18" i="12"/>
  <c r="W17" i="12"/>
  <c r="V17" i="12"/>
  <c r="U17" i="12"/>
  <c r="T17" i="12"/>
  <c r="W16" i="12"/>
  <c r="V16" i="12"/>
  <c r="U16" i="12"/>
  <c r="T16" i="12"/>
  <c r="W15" i="12"/>
  <c r="Y15" i="12" s="1"/>
  <c r="V15" i="12"/>
  <c r="U15" i="12"/>
  <c r="T15" i="12"/>
  <c r="W14" i="12"/>
  <c r="X13" i="12" s="1"/>
  <c r="V14" i="12"/>
  <c r="U14" i="12"/>
  <c r="T14" i="12"/>
  <c r="W13" i="12"/>
  <c r="V13" i="12"/>
  <c r="U13" i="12"/>
  <c r="T13" i="12"/>
  <c r="W12" i="12"/>
  <c r="V12" i="12"/>
  <c r="U12" i="12"/>
  <c r="T12" i="12"/>
  <c r="W11" i="12"/>
  <c r="X11" i="12" s="1"/>
  <c r="V11" i="12"/>
  <c r="U11" i="12"/>
  <c r="T11" i="12"/>
  <c r="W10" i="12"/>
  <c r="V10" i="12"/>
  <c r="U10" i="12"/>
  <c r="T10" i="12"/>
  <c r="W9" i="12"/>
  <c r="V9" i="12"/>
  <c r="U9" i="12"/>
  <c r="T9" i="12"/>
  <c r="W8" i="12"/>
  <c r="Y8" i="12" s="1"/>
  <c r="V8" i="12"/>
  <c r="U8" i="12"/>
  <c r="T8" i="12"/>
  <c r="W7" i="12"/>
  <c r="V7" i="12"/>
  <c r="U7" i="12"/>
  <c r="T7" i="12"/>
  <c r="W6" i="12"/>
  <c r="V6" i="12"/>
  <c r="U6" i="12"/>
  <c r="T6" i="12"/>
  <c r="W5" i="12"/>
  <c r="V5" i="12"/>
  <c r="U5" i="12"/>
  <c r="T5" i="12"/>
  <c r="F28" i="12"/>
  <c r="E28" i="12"/>
  <c r="D28" i="12"/>
  <c r="C28" i="12"/>
  <c r="F27" i="12"/>
  <c r="E27" i="12"/>
  <c r="D27" i="12"/>
  <c r="C27" i="12"/>
  <c r="F26" i="12"/>
  <c r="E26" i="12"/>
  <c r="D26" i="12"/>
  <c r="C26" i="12"/>
  <c r="F25" i="12"/>
  <c r="E25" i="12"/>
  <c r="D25" i="12"/>
  <c r="C25" i="12"/>
  <c r="F24" i="12"/>
  <c r="E24" i="12"/>
  <c r="D24" i="12"/>
  <c r="C24" i="12"/>
  <c r="F23" i="12"/>
  <c r="E23" i="12"/>
  <c r="D23" i="12"/>
  <c r="C23" i="12"/>
  <c r="F22" i="12"/>
  <c r="E22" i="12"/>
  <c r="D22" i="12"/>
  <c r="C22" i="12"/>
  <c r="F21" i="12"/>
  <c r="E21" i="12"/>
  <c r="D21" i="12"/>
  <c r="C21" i="12"/>
  <c r="F20" i="12"/>
  <c r="E20" i="12"/>
  <c r="D20" i="12"/>
  <c r="C20" i="12"/>
  <c r="F19" i="12"/>
  <c r="E19" i="12"/>
  <c r="D19" i="12"/>
  <c r="C19" i="12"/>
  <c r="F18" i="12"/>
  <c r="E18" i="12"/>
  <c r="D18" i="12"/>
  <c r="C18" i="12"/>
  <c r="F17" i="12"/>
  <c r="E17" i="12"/>
  <c r="D17" i="12"/>
  <c r="C17" i="12"/>
  <c r="F16" i="12"/>
  <c r="E16" i="12"/>
  <c r="D16" i="12"/>
  <c r="C16" i="12"/>
  <c r="F15" i="12"/>
  <c r="E15" i="12"/>
  <c r="D15" i="12"/>
  <c r="C15" i="12"/>
  <c r="F14" i="12"/>
  <c r="E14" i="12"/>
  <c r="D14" i="12"/>
  <c r="C14" i="12"/>
  <c r="F13" i="12"/>
  <c r="E13" i="12"/>
  <c r="D13" i="12"/>
  <c r="C13" i="12"/>
  <c r="F12" i="12"/>
  <c r="E12" i="12"/>
  <c r="D12" i="12"/>
  <c r="C12" i="12"/>
  <c r="F11" i="12"/>
  <c r="E11" i="12"/>
  <c r="D11" i="12"/>
  <c r="C11" i="12"/>
  <c r="F10" i="12"/>
  <c r="E10" i="12"/>
  <c r="D10" i="12"/>
  <c r="C10" i="12"/>
  <c r="F9" i="12"/>
  <c r="E9" i="12"/>
  <c r="D9" i="12"/>
  <c r="C9" i="12"/>
  <c r="F8" i="12"/>
  <c r="E8" i="12"/>
  <c r="D8" i="12"/>
  <c r="C8" i="12"/>
  <c r="F7" i="12"/>
  <c r="E7" i="12"/>
  <c r="D7" i="12"/>
  <c r="C7" i="12"/>
  <c r="F6" i="12"/>
  <c r="E6" i="12"/>
  <c r="D6" i="12"/>
  <c r="C6" i="12"/>
  <c r="F5" i="12"/>
  <c r="E5" i="12"/>
  <c r="D5" i="12"/>
  <c r="C5" i="12"/>
  <c r="S5" i="12"/>
  <c r="S7" i="12"/>
  <c r="S9" i="12"/>
  <c r="X9" i="12"/>
  <c r="S11" i="12"/>
  <c r="S13" i="12"/>
  <c r="S15" i="12"/>
  <c r="X15" i="12"/>
  <c r="S17" i="12"/>
  <c r="S19" i="12"/>
  <c r="S21" i="12"/>
  <c r="S23" i="12"/>
  <c r="S25" i="12"/>
  <c r="S27" i="12"/>
  <c r="Y28" i="12"/>
  <c r="X27" i="12"/>
  <c r="Y27" i="12"/>
  <c r="C36" i="13"/>
  <c r="C36" i="14"/>
  <c r="C36" i="15"/>
  <c r="C36" i="16"/>
  <c r="C36" i="17"/>
  <c r="W28" i="13"/>
  <c r="V28" i="13"/>
  <c r="U28" i="13"/>
  <c r="T28" i="13"/>
  <c r="W27" i="13"/>
  <c r="V27" i="13"/>
  <c r="U27" i="13"/>
  <c r="T27" i="13"/>
  <c r="W26" i="13"/>
  <c r="V26" i="13"/>
  <c r="U26" i="13"/>
  <c r="T26" i="13"/>
  <c r="W25" i="13"/>
  <c r="V25" i="13"/>
  <c r="U25" i="13"/>
  <c r="T25" i="13"/>
  <c r="W24" i="13"/>
  <c r="V24" i="13"/>
  <c r="U24" i="13"/>
  <c r="T24" i="13"/>
  <c r="W23" i="13"/>
  <c r="V23" i="13"/>
  <c r="U23" i="13"/>
  <c r="T23" i="13"/>
  <c r="W22" i="13"/>
  <c r="V22" i="13"/>
  <c r="U22" i="13"/>
  <c r="T22" i="13"/>
  <c r="W21" i="13"/>
  <c r="V21" i="13"/>
  <c r="U21" i="13"/>
  <c r="T21" i="13"/>
  <c r="W20" i="13"/>
  <c r="V20" i="13"/>
  <c r="U20" i="13"/>
  <c r="T20" i="13"/>
  <c r="W19" i="13"/>
  <c r="V19" i="13"/>
  <c r="U19" i="13"/>
  <c r="T19" i="13"/>
  <c r="W18" i="13"/>
  <c r="V18" i="13"/>
  <c r="U18" i="13"/>
  <c r="T18" i="13"/>
  <c r="W17" i="13"/>
  <c r="V17" i="13"/>
  <c r="U17" i="13"/>
  <c r="T17" i="13"/>
  <c r="W16" i="13"/>
  <c r="V16" i="13"/>
  <c r="U16" i="13"/>
  <c r="T16" i="13"/>
  <c r="W15" i="13"/>
  <c r="V15" i="13"/>
  <c r="U15" i="13"/>
  <c r="T15" i="13"/>
  <c r="W14" i="13"/>
  <c r="V14" i="13"/>
  <c r="U14" i="13"/>
  <c r="T14" i="13"/>
  <c r="W13" i="13"/>
  <c r="V13" i="13"/>
  <c r="U13" i="13"/>
  <c r="T13" i="13"/>
  <c r="W12" i="13"/>
  <c r="V12" i="13"/>
  <c r="U12" i="13"/>
  <c r="T12" i="13"/>
  <c r="W11" i="13"/>
  <c r="V11" i="13"/>
  <c r="U11" i="13"/>
  <c r="T11" i="13"/>
  <c r="W10" i="13"/>
  <c r="V10" i="13"/>
  <c r="U10" i="13"/>
  <c r="T10" i="13"/>
  <c r="V9" i="13"/>
  <c r="W8" i="13"/>
  <c r="V8" i="13"/>
  <c r="U8" i="13"/>
  <c r="T8" i="13"/>
  <c r="W7" i="13"/>
  <c r="V7" i="13"/>
  <c r="U7" i="13"/>
  <c r="T7" i="13"/>
  <c r="W6" i="13"/>
  <c r="V6" i="13"/>
  <c r="U6" i="13"/>
  <c r="T6" i="13"/>
  <c r="W5" i="13"/>
  <c r="V5" i="13"/>
  <c r="U5" i="13"/>
  <c r="T5" i="13"/>
  <c r="F28" i="13"/>
  <c r="E28" i="13"/>
  <c r="D28" i="13"/>
  <c r="C28" i="13"/>
  <c r="F27" i="13"/>
  <c r="G27" i="13" s="1"/>
  <c r="E27" i="13"/>
  <c r="D27" i="13"/>
  <c r="C27" i="13"/>
  <c r="F26" i="13"/>
  <c r="G25" i="13" s="1"/>
  <c r="E26" i="13"/>
  <c r="D26" i="13"/>
  <c r="C26" i="13"/>
  <c r="F25" i="13"/>
  <c r="E25" i="13"/>
  <c r="D25" i="13"/>
  <c r="C25" i="13"/>
  <c r="F24" i="13"/>
  <c r="E24" i="13"/>
  <c r="D24" i="13"/>
  <c r="C24" i="13"/>
  <c r="F23" i="13"/>
  <c r="E23" i="13"/>
  <c r="D23" i="13"/>
  <c r="C23" i="13"/>
  <c r="F22" i="13"/>
  <c r="E22" i="13"/>
  <c r="D22" i="13"/>
  <c r="C22" i="13"/>
  <c r="F21" i="13"/>
  <c r="G21" i="13" s="1"/>
  <c r="E21" i="13"/>
  <c r="D21" i="13"/>
  <c r="C21" i="13"/>
  <c r="F20" i="13"/>
  <c r="G19" i="13" s="1"/>
  <c r="E20" i="13"/>
  <c r="D20" i="13"/>
  <c r="C20" i="13"/>
  <c r="F19" i="13"/>
  <c r="E19" i="13"/>
  <c r="D19" i="13"/>
  <c r="C19" i="13"/>
  <c r="F18" i="13"/>
  <c r="E18" i="13"/>
  <c r="D18" i="13"/>
  <c r="C18" i="13"/>
  <c r="F17" i="13"/>
  <c r="E17" i="13"/>
  <c r="D17" i="13"/>
  <c r="C17" i="13"/>
  <c r="F16" i="13"/>
  <c r="E16" i="13"/>
  <c r="D16" i="13"/>
  <c r="C16" i="13"/>
  <c r="F15" i="13"/>
  <c r="G15" i="13" s="1"/>
  <c r="E15" i="13"/>
  <c r="D15" i="13"/>
  <c r="C15" i="13"/>
  <c r="F14" i="13"/>
  <c r="G13" i="13" s="1"/>
  <c r="E14" i="13"/>
  <c r="D14" i="13"/>
  <c r="C14" i="13"/>
  <c r="F13" i="13"/>
  <c r="E13" i="13"/>
  <c r="D13" i="13"/>
  <c r="C13" i="13"/>
  <c r="F12" i="13"/>
  <c r="E12" i="13"/>
  <c r="D12" i="13"/>
  <c r="C12" i="13"/>
  <c r="F11" i="13"/>
  <c r="E11" i="13"/>
  <c r="D11" i="13"/>
  <c r="C11" i="13"/>
  <c r="F10" i="13"/>
  <c r="E10" i="13"/>
  <c r="D10" i="13"/>
  <c r="C10" i="13"/>
  <c r="E9" i="13"/>
  <c r="F8" i="13"/>
  <c r="E8" i="13"/>
  <c r="D8" i="13"/>
  <c r="C8" i="13"/>
  <c r="F7" i="13"/>
  <c r="E7" i="13"/>
  <c r="D7" i="13"/>
  <c r="C7" i="13"/>
  <c r="F6" i="13"/>
  <c r="E6" i="13"/>
  <c r="D6" i="13"/>
  <c r="C6" i="13"/>
  <c r="F5" i="13"/>
  <c r="E5" i="13"/>
  <c r="D5" i="13"/>
  <c r="C5" i="13"/>
  <c r="W28" i="14"/>
  <c r="V28" i="14"/>
  <c r="U28" i="14"/>
  <c r="T28" i="14"/>
  <c r="W27" i="14"/>
  <c r="V27" i="14"/>
  <c r="U27" i="14"/>
  <c r="T27" i="14"/>
  <c r="W26" i="14"/>
  <c r="V26" i="14"/>
  <c r="U26" i="14"/>
  <c r="T26" i="14"/>
  <c r="W25" i="14"/>
  <c r="V25" i="14"/>
  <c r="U25" i="14"/>
  <c r="T25" i="14"/>
  <c r="W24" i="14"/>
  <c r="V24" i="14"/>
  <c r="U24" i="14"/>
  <c r="T24" i="14"/>
  <c r="W23" i="14"/>
  <c r="V23" i="14"/>
  <c r="U23" i="14"/>
  <c r="T23" i="14"/>
  <c r="W22" i="14"/>
  <c r="V22" i="14"/>
  <c r="U22" i="14"/>
  <c r="T22" i="14"/>
  <c r="W21" i="14"/>
  <c r="V21" i="14"/>
  <c r="U21" i="14"/>
  <c r="T21" i="14"/>
  <c r="W20" i="14"/>
  <c r="V20" i="14"/>
  <c r="U20" i="14"/>
  <c r="T20" i="14"/>
  <c r="W19" i="14"/>
  <c r="V19" i="14"/>
  <c r="U19" i="14"/>
  <c r="T19" i="14"/>
  <c r="W18" i="14"/>
  <c r="V18" i="14"/>
  <c r="U18" i="14"/>
  <c r="T18" i="14"/>
  <c r="W17" i="14"/>
  <c r="V17" i="14"/>
  <c r="U17" i="14"/>
  <c r="T17" i="14"/>
  <c r="W16" i="14"/>
  <c r="V16" i="14"/>
  <c r="U16" i="14"/>
  <c r="T16" i="14"/>
  <c r="W15" i="14"/>
  <c r="V15" i="14"/>
  <c r="U15" i="14"/>
  <c r="T15" i="14"/>
  <c r="W14" i="14"/>
  <c r="V14" i="14"/>
  <c r="U14" i="14"/>
  <c r="T14" i="14"/>
  <c r="W13" i="14"/>
  <c r="V13" i="14"/>
  <c r="U13" i="14"/>
  <c r="T13" i="14"/>
  <c r="W12" i="14"/>
  <c r="V12" i="14"/>
  <c r="U12" i="14"/>
  <c r="T12" i="14"/>
  <c r="W11" i="14"/>
  <c r="V11" i="14"/>
  <c r="U11" i="14"/>
  <c r="T11" i="14"/>
  <c r="W10" i="14"/>
  <c r="V10" i="14"/>
  <c r="U10" i="14"/>
  <c r="T10" i="14"/>
  <c r="W9" i="14"/>
  <c r="V9" i="14"/>
  <c r="U9" i="14"/>
  <c r="T9" i="14"/>
  <c r="V8" i="14"/>
  <c r="W7" i="14"/>
  <c r="V7" i="14"/>
  <c r="U7" i="14"/>
  <c r="T7" i="14"/>
  <c r="W6" i="14"/>
  <c r="V6" i="14"/>
  <c r="U6" i="14"/>
  <c r="T6" i="14"/>
  <c r="W5" i="14"/>
  <c r="V5" i="14"/>
  <c r="U5" i="14"/>
  <c r="T5" i="14"/>
  <c r="F28" i="14"/>
  <c r="E28" i="14"/>
  <c r="D28" i="14"/>
  <c r="C28" i="14"/>
  <c r="F27" i="14"/>
  <c r="E27" i="14"/>
  <c r="D27" i="14"/>
  <c r="C27" i="14"/>
  <c r="F26" i="14"/>
  <c r="E26" i="14"/>
  <c r="D26" i="14"/>
  <c r="C26" i="14"/>
  <c r="F25" i="14"/>
  <c r="E25" i="14"/>
  <c r="D25" i="14"/>
  <c r="C25" i="14"/>
  <c r="F24" i="14"/>
  <c r="E24" i="14"/>
  <c r="D24" i="14"/>
  <c r="C24" i="14"/>
  <c r="F23" i="14"/>
  <c r="E23" i="14"/>
  <c r="D23" i="14"/>
  <c r="C23" i="14"/>
  <c r="F22" i="14"/>
  <c r="E22" i="14"/>
  <c r="D22" i="14"/>
  <c r="C22" i="14"/>
  <c r="F21" i="14"/>
  <c r="E21" i="14"/>
  <c r="D21" i="14"/>
  <c r="C21" i="14"/>
  <c r="F20" i="14"/>
  <c r="E20" i="14"/>
  <c r="D20" i="14"/>
  <c r="C20" i="14"/>
  <c r="F19" i="14"/>
  <c r="E19" i="14"/>
  <c r="D19" i="14"/>
  <c r="C19" i="14"/>
  <c r="F18" i="14"/>
  <c r="E18" i="14"/>
  <c r="D18" i="14"/>
  <c r="C18" i="14"/>
  <c r="F17" i="14"/>
  <c r="E17" i="14"/>
  <c r="D17" i="14"/>
  <c r="C17" i="14"/>
  <c r="F16" i="14"/>
  <c r="E16" i="14"/>
  <c r="D16" i="14"/>
  <c r="C16" i="14"/>
  <c r="F15" i="14"/>
  <c r="E15" i="14"/>
  <c r="D15" i="14"/>
  <c r="C15" i="14"/>
  <c r="F14" i="14"/>
  <c r="E14" i="14"/>
  <c r="D14" i="14"/>
  <c r="C14" i="14"/>
  <c r="F13" i="14"/>
  <c r="E13" i="14"/>
  <c r="D13" i="14"/>
  <c r="C13" i="14"/>
  <c r="F12" i="14"/>
  <c r="E12" i="14"/>
  <c r="D12" i="14"/>
  <c r="C12" i="14"/>
  <c r="F11" i="14"/>
  <c r="E11" i="14"/>
  <c r="D11" i="14"/>
  <c r="C11" i="14"/>
  <c r="F10" i="14"/>
  <c r="E10" i="14"/>
  <c r="D10" i="14"/>
  <c r="C10" i="14"/>
  <c r="E9" i="14"/>
  <c r="F8" i="14"/>
  <c r="E8" i="14"/>
  <c r="D8" i="14"/>
  <c r="C8" i="14"/>
  <c r="F7" i="14"/>
  <c r="E7" i="14"/>
  <c r="D7" i="14"/>
  <c r="C7" i="14"/>
  <c r="F6" i="14"/>
  <c r="E6" i="14"/>
  <c r="D6" i="14"/>
  <c r="C6" i="14"/>
  <c r="F5" i="14"/>
  <c r="E5" i="14"/>
  <c r="D5" i="14"/>
  <c r="C5" i="14"/>
  <c r="S5" i="14"/>
  <c r="S7" i="14"/>
  <c r="S9" i="14"/>
  <c r="S11" i="14"/>
  <c r="S13" i="14"/>
  <c r="S15" i="14"/>
  <c r="S17" i="14"/>
  <c r="S19" i="14"/>
  <c r="S21" i="14"/>
  <c r="S23" i="14"/>
  <c r="S25" i="14"/>
  <c r="S27" i="14"/>
  <c r="N7" i="4"/>
  <c r="L7" i="4"/>
  <c r="W28" i="15"/>
  <c r="V28" i="15"/>
  <c r="U28" i="15"/>
  <c r="T28" i="15"/>
  <c r="W27" i="15"/>
  <c r="V27" i="15"/>
  <c r="U27" i="15"/>
  <c r="T27" i="15"/>
  <c r="W26" i="15"/>
  <c r="V26" i="15"/>
  <c r="U26" i="15"/>
  <c r="T26" i="15"/>
  <c r="W25" i="15"/>
  <c r="V25" i="15"/>
  <c r="U25" i="15"/>
  <c r="T25" i="15"/>
  <c r="W24" i="15"/>
  <c r="V24" i="15"/>
  <c r="U24" i="15"/>
  <c r="T24" i="15"/>
  <c r="W23" i="15"/>
  <c r="V23" i="15"/>
  <c r="U23" i="15"/>
  <c r="T23" i="15"/>
  <c r="W22" i="15"/>
  <c r="V22" i="15"/>
  <c r="U22" i="15"/>
  <c r="T22" i="15"/>
  <c r="W21" i="15"/>
  <c r="V21" i="15"/>
  <c r="U21" i="15"/>
  <c r="T21" i="15"/>
  <c r="W20" i="15"/>
  <c r="V20" i="15"/>
  <c r="U20" i="15"/>
  <c r="T20" i="15"/>
  <c r="W19" i="15"/>
  <c r="V19" i="15"/>
  <c r="U19" i="15"/>
  <c r="T19" i="15"/>
  <c r="W18" i="15"/>
  <c r="V18" i="15"/>
  <c r="U18" i="15"/>
  <c r="T18" i="15"/>
  <c r="W17" i="15"/>
  <c r="V17" i="15"/>
  <c r="U17" i="15"/>
  <c r="T17" i="15"/>
  <c r="W16" i="15"/>
  <c r="V16" i="15"/>
  <c r="U16" i="15"/>
  <c r="T16" i="15"/>
  <c r="W15" i="15"/>
  <c r="V15" i="15"/>
  <c r="U15" i="15"/>
  <c r="T15" i="15"/>
  <c r="W14" i="15"/>
  <c r="V14" i="15"/>
  <c r="U14" i="15"/>
  <c r="T14" i="15"/>
  <c r="W13" i="15"/>
  <c r="V13" i="15"/>
  <c r="U13" i="15"/>
  <c r="T13" i="15"/>
  <c r="W12" i="15"/>
  <c r="V12" i="15"/>
  <c r="U12" i="15"/>
  <c r="T12" i="15"/>
  <c r="W11" i="15"/>
  <c r="V11" i="15"/>
  <c r="U11" i="15"/>
  <c r="T11" i="15"/>
  <c r="W10" i="15"/>
  <c r="V10" i="15"/>
  <c r="U10" i="15"/>
  <c r="T10" i="15"/>
  <c r="W9" i="15"/>
  <c r="V9" i="15"/>
  <c r="U9" i="15"/>
  <c r="T9" i="15"/>
  <c r="W8" i="15"/>
  <c r="V8" i="15"/>
  <c r="U8" i="15"/>
  <c r="T8" i="15"/>
  <c r="W7" i="15"/>
  <c r="V7" i="15"/>
  <c r="U7" i="15"/>
  <c r="T7" i="15"/>
  <c r="W6" i="15"/>
  <c r="V6" i="15"/>
  <c r="U6" i="15"/>
  <c r="T6" i="15"/>
  <c r="W5" i="15"/>
  <c r="V5" i="15"/>
  <c r="U5" i="15"/>
  <c r="T5" i="15"/>
  <c r="C41" i="15"/>
  <c r="F28" i="15"/>
  <c r="E28" i="15"/>
  <c r="D28" i="15"/>
  <c r="C28" i="15"/>
  <c r="F27" i="15"/>
  <c r="E27" i="15"/>
  <c r="D27" i="15"/>
  <c r="C27" i="15"/>
  <c r="F26" i="15"/>
  <c r="E26" i="15"/>
  <c r="D26" i="15"/>
  <c r="C26" i="15"/>
  <c r="F25" i="15"/>
  <c r="E25" i="15"/>
  <c r="D25" i="15"/>
  <c r="C25" i="15"/>
  <c r="F24" i="15"/>
  <c r="E24" i="15"/>
  <c r="D24" i="15"/>
  <c r="C24" i="15"/>
  <c r="F23" i="15"/>
  <c r="E23" i="15"/>
  <c r="D23" i="15"/>
  <c r="C23" i="15"/>
  <c r="F22" i="15"/>
  <c r="E22" i="15"/>
  <c r="D22" i="15"/>
  <c r="C22" i="15"/>
  <c r="F21" i="15"/>
  <c r="E21" i="15"/>
  <c r="D21" i="15"/>
  <c r="C21" i="15"/>
  <c r="F20" i="15"/>
  <c r="E20" i="15"/>
  <c r="D20" i="15"/>
  <c r="C20" i="15"/>
  <c r="F19" i="15"/>
  <c r="E19" i="15"/>
  <c r="D19" i="15"/>
  <c r="C19" i="15"/>
  <c r="F18" i="15"/>
  <c r="E18" i="15"/>
  <c r="D18" i="15"/>
  <c r="C18" i="15"/>
  <c r="F17" i="15"/>
  <c r="E17" i="15"/>
  <c r="D17" i="15"/>
  <c r="C17" i="15"/>
  <c r="F16" i="15"/>
  <c r="E16" i="15"/>
  <c r="D16" i="15"/>
  <c r="C16" i="15"/>
  <c r="F15" i="15"/>
  <c r="E15" i="15"/>
  <c r="D15" i="15"/>
  <c r="C15" i="15"/>
  <c r="F14" i="15"/>
  <c r="E14" i="15"/>
  <c r="D14" i="15"/>
  <c r="C14" i="15"/>
  <c r="F13" i="15"/>
  <c r="E13" i="15"/>
  <c r="D13" i="15"/>
  <c r="C13" i="15"/>
  <c r="F12" i="15"/>
  <c r="E12" i="15"/>
  <c r="D12" i="15"/>
  <c r="C12" i="15"/>
  <c r="F11" i="15"/>
  <c r="E11" i="15"/>
  <c r="D11" i="15"/>
  <c r="C11" i="15"/>
  <c r="F10" i="15"/>
  <c r="E10" i="15"/>
  <c r="D10" i="15"/>
  <c r="C10" i="15"/>
  <c r="F9" i="15"/>
  <c r="E9" i="15"/>
  <c r="D9" i="15"/>
  <c r="C9" i="15"/>
  <c r="E8" i="15"/>
  <c r="C8" i="15"/>
  <c r="F7" i="15"/>
  <c r="E7" i="15"/>
  <c r="D7" i="15"/>
  <c r="C7" i="15"/>
  <c r="F6" i="15"/>
  <c r="E6" i="15"/>
  <c r="D6" i="15"/>
  <c r="C6" i="15"/>
  <c r="F5" i="15"/>
  <c r="E5" i="15"/>
  <c r="D5" i="15"/>
  <c r="C5" i="15"/>
  <c r="L8" i="4"/>
  <c r="P27" i="16"/>
  <c r="P25" i="16"/>
  <c r="P23" i="16"/>
  <c r="P21" i="16"/>
  <c r="P19" i="16"/>
  <c r="P17" i="16"/>
  <c r="P15" i="16"/>
  <c r="P13" i="16"/>
  <c r="P11" i="16"/>
  <c r="P9" i="16"/>
  <c r="P7" i="16"/>
  <c r="P5" i="16"/>
  <c r="W28" i="16"/>
  <c r="V28" i="16"/>
  <c r="U28" i="16"/>
  <c r="T28" i="16"/>
  <c r="W27" i="16"/>
  <c r="V27" i="16"/>
  <c r="U27" i="16"/>
  <c r="T27" i="16"/>
  <c r="W26" i="16"/>
  <c r="V26" i="16"/>
  <c r="U26" i="16"/>
  <c r="T26" i="16"/>
  <c r="W25" i="16"/>
  <c r="V25" i="16"/>
  <c r="U25" i="16"/>
  <c r="T25" i="16"/>
  <c r="W24" i="16"/>
  <c r="V24" i="16"/>
  <c r="U24" i="16"/>
  <c r="T24" i="16"/>
  <c r="W23" i="16"/>
  <c r="V23" i="16"/>
  <c r="U23" i="16"/>
  <c r="T23" i="16"/>
  <c r="W22" i="16"/>
  <c r="V22" i="16"/>
  <c r="U22" i="16"/>
  <c r="T22" i="16"/>
  <c r="W21" i="16"/>
  <c r="V21" i="16"/>
  <c r="U21" i="16"/>
  <c r="T21" i="16"/>
  <c r="W20" i="16"/>
  <c r="V20" i="16"/>
  <c r="U20" i="16"/>
  <c r="T20" i="16"/>
  <c r="W19" i="16"/>
  <c r="V19" i="16"/>
  <c r="U19" i="16"/>
  <c r="T19" i="16"/>
  <c r="W18" i="16"/>
  <c r="V18" i="16"/>
  <c r="U18" i="16"/>
  <c r="T18" i="16"/>
  <c r="W17" i="16"/>
  <c r="V17" i="16"/>
  <c r="U17" i="16"/>
  <c r="T17" i="16"/>
  <c r="W16" i="16"/>
  <c r="V16" i="16"/>
  <c r="U16" i="16"/>
  <c r="T16" i="16"/>
  <c r="W15" i="16"/>
  <c r="V15" i="16"/>
  <c r="U15" i="16"/>
  <c r="T15" i="16"/>
  <c r="W14" i="16"/>
  <c r="V14" i="16"/>
  <c r="U14" i="16"/>
  <c r="T14" i="16"/>
  <c r="W13" i="16"/>
  <c r="V13" i="16"/>
  <c r="U13" i="16"/>
  <c r="T13" i="16"/>
  <c r="W12" i="16"/>
  <c r="V12" i="16"/>
  <c r="U12" i="16"/>
  <c r="T12" i="16"/>
  <c r="W11" i="16"/>
  <c r="V11" i="16"/>
  <c r="U11" i="16"/>
  <c r="T11" i="16"/>
  <c r="W10" i="16"/>
  <c r="V10" i="16"/>
  <c r="U10" i="16"/>
  <c r="T10" i="16"/>
  <c r="W9" i="16"/>
  <c r="V9" i="16"/>
  <c r="U9" i="16"/>
  <c r="T9" i="16"/>
  <c r="W8" i="16"/>
  <c r="V8" i="16"/>
  <c r="U8" i="16"/>
  <c r="T8" i="16"/>
  <c r="W7" i="16"/>
  <c r="V7" i="16"/>
  <c r="U7" i="16"/>
  <c r="T7" i="16"/>
  <c r="W6" i="16"/>
  <c r="V6" i="16"/>
  <c r="U6" i="16"/>
  <c r="T6" i="16"/>
  <c r="W5" i="16"/>
  <c r="V5" i="16"/>
  <c r="U5" i="16"/>
  <c r="T5" i="16"/>
  <c r="F28" i="16"/>
  <c r="E28" i="16"/>
  <c r="D28" i="16"/>
  <c r="C28" i="16"/>
  <c r="F27" i="16"/>
  <c r="E27" i="16"/>
  <c r="D27" i="16"/>
  <c r="C27" i="16"/>
  <c r="F26" i="16"/>
  <c r="E26" i="16"/>
  <c r="D26" i="16"/>
  <c r="C26" i="16"/>
  <c r="F25" i="16"/>
  <c r="E25" i="16"/>
  <c r="D25" i="16"/>
  <c r="C25" i="16"/>
  <c r="F24" i="16"/>
  <c r="E24" i="16"/>
  <c r="D24" i="16"/>
  <c r="C24" i="16"/>
  <c r="F23" i="16"/>
  <c r="E23" i="16"/>
  <c r="D23" i="16"/>
  <c r="C23" i="16"/>
  <c r="F22" i="16"/>
  <c r="E22" i="16"/>
  <c r="D22" i="16"/>
  <c r="C22" i="16"/>
  <c r="F21" i="16"/>
  <c r="E21" i="16"/>
  <c r="D21" i="16"/>
  <c r="C21" i="16"/>
  <c r="F20" i="16"/>
  <c r="E20" i="16"/>
  <c r="D20" i="16"/>
  <c r="C20" i="16"/>
  <c r="F19" i="16"/>
  <c r="E19" i="16"/>
  <c r="D19" i="16"/>
  <c r="C19" i="16"/>
  <c r="F18" i="16"/>
  <c r="E18" i="16"/>
  <c r="D18" i="16"/>
  <c r="C18" i="16"/>
  <c r="F17" i="16"/>
  <c r="E17" i="16"/>
  <c r="D17" i="16"/>
  <c r="C17" i="16"/>
  <c r="F16" i="16"/>
  <c r="E16" i="16"/>
  <c r="D16" i="16"/>
  <c r="C16" i="16"/>
  <c r="F15" i="16"/>
  <c r="E15" i="16"/>
  <c r="D15" i="16"/>
  <c r="C15" i="16"/>
  <c r="F14" i="16"/>
  <c r="E14" i="16"/>
  <c r="D14" i="16"/>
  <c r="C14" i="16"/>
  <c r="F13" i="16"/>
  <c r="E13" i="16"/>
  <c r="D13" i="16"/>
  <c r="C13" i="16"/>
  <c r="F12" i="16"/>
  <c r="E12" i="16"/>
  <c r="D12" i="16"/>
  <c r="C12" i="16"/>
  <c r="F11" i="16"/>
  <c r="E11" i="16"/>
  <c r="D11" i="16"/>
  <c r="C11" i="16"/>
  <c r="F10" i="16"/>
  <c r="E10" i="16"/>
  <c r="D10" i="16"/>
  <c r="C10" i="16"/>
  <c r="F9" i="16"/>
  <c r="E9" i="16"/>
  <c r="D9" i="16"/>
  <c r="C9" i="16"/>
  <c r="F8" i="16"/>
  <c r="E8" i="16"/>
  <c r="D8" i="16"/>
  <c r="C8" i="16"/>
  <c r="F7" i="16"/>
  <c r="E7" i="16"/>
  <c r="D7" i="16"/>
  <c r="C7" i="16"/>
  <c r="F6" i="16"/>
  <c r="E6" i="16"/>
  <c r="D6" i="16"/>
  <c r="C6" i="16"/>
  <c r="F5" i="16"/>
  <c r="E5" i="16"/>
  <c r="D5" i="16"/>
  <c r="W28" i="17"/>
  <c r="V28" i="17"/>
  <c r="U28" i="17"/>
  <c r="T28" i="17"/>
  <c r="W27" i="17"/>
  <c r="V27" i="17"/>
  <c r="U27" i="17"/>
  <c r="T27" i="17"/>
  <c r="W26" i="17"/>
  <c r="V26" i="17"/>
  <c r="U26" i="17"/>
  <c r="T26" i="17"/>
  <c r="W25" i="17"/>
  <c r="V25" i="17"/>
  <c r="U25" i="17"/>
  <c r="T25" i="17"/>
  <c r="W24" i="17"/>
  <c r="V24" i="17"/>
  <c r="U24" i="17"/>
  <c r="T24" i="17"/>
  <c r="W23" i="17"/>
  <c r="V23" i="17"/>
  <c r="U23" i="17"/>
  <c r="T23" i="17"/>
  <c r="W22" i="17"/>
  <c r="V22" i="17"/>
  <c r="U22" i="17"/>
  <c r="T22" i="17"/>
  <c r="W21" i="17"/>
  <c r="V21" i="17"/>
  <c r="U21" i="17"/>
  <c r="T21" i="17"/>
  <c r="W20" i="17"/>
  <c r="V20" i="17"/>
  <c r="U20" i="17"/>
  <c r="T20" i="17"/>
  <c r="W19" i="17"/>
  <c r="V19" i="17"/>
  <c r="U19" i="17"/>
  <c r="T19" i="17"/>
  <c r="W18" i="17"/>
  <c r="V18" i="17"/>
  <c r="U18" i="17"/>
  <c r="T18" i="17"/>
  <c r="W17" i="17"/>
  <c r="V17" i="17"/>
  <c r="U17" i="17"/>
  <c r="T17" i="17"/>
  <c r="W16" i="17"/>
  <c r="V16" i="17"/>
  <c r="U16" i="17"/>
  <c r="T16" i="17"/>
  <c r="W15" i="17"/>
  <c r="V15" i="17"/>
  <c r="U15" i="17"/>
  <c r="T15" i="17"/>
  <c r="W14" i="17"/>
  <c r="V14" i="17"/>
  <c r="U14" i="17"/>
  <c r="T14" i="17"/>
  <c r="W13" i="17"/>
  <c r="V13" i="17"/>
  <c r="U13" i="17"/>
  <c r="T13" i="17"/>
  <c r="W12" i="17"/>
  <c r="V12" i="17"/>
  <c r="U12" i="17"/>
  <c r="T12" i="17"/>
  <c r="W11" i="17"/>
  <c r="V11" i="17"/>
  <c r="U11" i="17"/>
  <c r="T11" i="17"/>
  <c r="W10" i="17"/>
  <c r="V10" i="17"/>
  <c r="U10" i="17"/>
  <c r="T10" i="17"/>
  <c r="W9" i="17"/>
  <c r="V9" i="17"/>
  <c r="U9" i="17"/>
  <c r="T9" i="17"/>
  <c r="W8" i="17"/>
  <c r="V8" i="17"/>
  <c r="U8" i="17"/>
  <c r="T8" i="17"/>
  <c r="W7" i="17"/>
  <c r="V7" i="17"/>
  <c r="U7" i="17"/>
  <c r="T7" i="17"/>
  <c r="W6" i="17"/>
  <c r="V6" i="17"/>
  <c r="U6" i="17"/>
  <c r="T6" i="17"/>
  <c r="W5" i="17"/>
  <c r="V5" i="17"/>
  <c r="U5" i="17"/>
  <c r="T5" i="17"/>
  <c r="C41" i="17"/>
  <c r="F28" i="18"/>
  <c r="E28" i="18"/>
  <c r="D28" i="18"/>
  <c r="C28" i="18"/>
  <c r="F27" i="18"/>
  <c r="E27" i="18"/>
  <c r="D27" i="18"/>
  <c r="C27" i="18"/>
  <c r="F26" i="18"/>
  <c r="E26" i="18"/>
  <c r="D26" i="18"/>
  <c r="C26" i="18"/>
  <c r="F25" i="18"/>
  <c r="E25" i="18"/>
  <c r="D25" i="18"/>
  <c r="C25" i="18"/>
  <c r="F24" i="18"/>
  <c r="E24" i="18"/>
  <c r="D24" i="18"/>
  <c r="C24" i="18"/>
  <c r="F23" i="18"/>
  <c r="E23" i="18"/>
  <c r="D23" i="18"/>
  <c r="C23" i="18"/>
  <c r="F22" i="18"/>
  <c r="E22" i="18"/>
  <c r="D22" i="18"/>
  <c r="C22" i="18"/>
  <c r="F21" i="18"/>
  <c r="E21" i="18"/>
  <c r="D21" i="18"/>
  <c r="C21" i="18"/>
  <c r="F20" i="18"/>
  <c r="E20" i="18"/>
  <c r="D20" i="18"/>
  <c r="C20" i="18"/>
  <c r="F19" i="18"/>
  <c r="E19" i="18"/>
  <c r="D19" i="18"/>
  <c r="C19" i="18"/>
  <c r="F18" i="18"/>
  <c r="E18" i="18"/>
  <c r="D18" i="18"/>
  <c r="C18" i="18"/>
  <c r="F17" i="18"/>
  <c r="E17" i="18"/>
  <c r="D17" i="18"/>
  <c r="C17" i="18"/>
  <c r="F16" i="18"/>
  <c r="E16" i="18"/>
  <c r="D16" i="18"/>
  <c r="C16" i="18"/>
  <c r="F15" i="18"/>
  <c r="E15" i="18"/>
  <c r="D15" i="18"/>
  <c r="C15" i="18"/>
  <c r="F14" i="18"/>
  <c r="E14" i="18"/>
  <c r="D14" i="18"/>
  <c r="C14" i="18"/>
  <c r="F13" i="18"/>
  <c r="E13" i="18"/>
  <c r="D13" i="18"/>
  <c r="C13" i="18"/>
  <c r="F12" i="18"/>
  <c r="E12" i="18"/>
  <c r="D12" i="18"/>
  <c r="C12" i="18"/>
  <c r="F11" i="18"/>
  <c r="E11" i="18"/>
  <c r="D11" i="18"/>
  <c r="C11" i="18"/>
  <c r="F10" i="18"/>
  <c r="E10" i="18"/>
  <c r="D10" i="18"/>
  <c r="C10" i="18"/>
  <c r="F9" i="18"/>
  <c r="E9" i="18"/>
  <c r="D9" i="18"/>
  <c r="C9" i="18"/>
  <c r="F8" i="18"/>
  <c r="E8" i="18"/>
  <c r="D8" i="18"/>
  <c r="C8" i="18"/>
  <c r="F7" i="18"/>
  <c r="E7" i="18"/>
  <c r="D7" i="18"/>
  <c r="C7" i="18"/>
  <c r="F6" i="18"/>
  <c r="E6" i="18"/>
  <c r="D6" i="18"/>
  <c r="C6" i="18"/>
  <c r="F5" i="18"/>
  <c r="E5" i="18"/>
  <c r="D5" i="18"/>
  <c r="C5" i="18"/>
  <c r="C36" i="18"/>
  <c r="F28" i="17"/>
  <c r="E28" i="17"/>
  <c r="D28" i="17"/>
  <c r="C28" i="17"/>
  <c r="F27" i="17"/>
  <c r="E27" i="17"/>
  <c r="D27" i="17"/>
  <c r="C27" i="17"/>
  <c r="F26" i="17"/>
  <c r="E26" i="17"/>
  <c r="D26" i="17"/>
  <c r="C26" i="17"/>
  <c r="F25" i="17"/>
  <c r="E25" i="17"/>
  <c r="D25" i="17"/>
  <c r="C25" i="17"/>
  <c r="F24" i="17"/>
  <c r="E24" i="17"/>
  <c r="D24" i="17"/>
  <c r="C24" i="17"/>
  <c r="F23" i="17"/>
  <c r="E23" i="17"/>
  <c r="D23" i="17"/>
  <c r="C23" i="17"/>
  <c r="F22" i="17"/>
  <c r="E22" i="17"/>
  <c r="D22" i="17"/>
  <c r="C22" i="17"/>
  <c r="F21" i="17"/>
  <c r="E21" i="17"/>
  <c r="D21" i="17"/>
  <c r="C21" i="17"/>
  <c r="F20" i="17"/>
  <c r="E20" i="17"/>
  <c r="D20" i="17"/>
  <c r="C20" i="17"/>
  <c r="F19" i="17"/>
  <c r="E19" i="17"/>
  <c r="D19" i="17"/>
  <c r="C19" i="17"/>
  <c r="F18" i="17"/>
  <c r="E18" i="17"/>
  <c r="D18" i="17"/>
  <c r="C18" i="17"/>
  <c r="F17" i="17"/>
  <c r="E17" i="17"/>
  <c r="D17" i="17"/>
  <c r="C17" i="17"/>
  <c r="F16" i="17"/>
  <c r="E16" i="17"/>
  <c r="D16" i="17"/>
  <c r="C16" i="17"/>
  <c r="F15" i="17"/>
  <c r="E15" i="17"/>
  <c r="D15" i="17"/>
  <c r="C15" i="17"/>
  <c r="F14" i="17"/>
  <c r="E14" i="17"/>
  <c r="D14" i="17"/>
  <c r="C14" i="17"/>
  <c r="F13" i="17"/>
  <c r="E13" i="17"/>
  <c r="D13" i="17"/>
  <c r="C13" i="17"/>
  <c r="F12" i="17"/>
  <c r="E12" i="17"/>
  <c r="D12" i="17"/>
  <c r="C12" i="17"/>
  <c r="F11" i="17"/>
  <c r="E11" i="17"/>
  <c r="D11" i="17"/>
  <c r="C11" i="17"/>
  <c r="F10" i="17"/>
  <c r="E10" i="17"/>
  <c r="D10" i="17"/>
  <c r="C10" i="17"/>
  <c r="F9" i="17"/>
  <c r="E9" i="17"/>
  <c r="D9" i="17"/>
  <c r="C9" i="17"/>
  <c r="F8" i="17"/>
  <c r="E8" i="17"/>
  <c r="D8" i="17"/>
  <c r="C8" i="17"/>
  <c r="E7" i="17"/>
  <c r="C7" i="17"/>
  <c r="F6" i="17"/>
  <c r="E6" i="17"/>
  <c r="D6" i="17"/>
  <c r="C6" i="17"/>
  <c r="F5" i="17"/>
  <c r="E5" i="17"/>
  <c r="D5" i="17"/>
  <c r="C5" i="17"/>
  <c r="W28" i="19"/>
  <c r="V28" i="19"/>
  <c r="U28" i="19"/>
  <c r="T28" i="19"/>
  <c r="W27" i="19"/>
  <c r="V27" i="19"/>
  <c r="U27" i="19"/>
  <c r="T27" i="19"/>
  <c r="W26" i="19"/>
  <c r="V26" i="19"/>
  <c r="U26" i="19"/>
  <c r="T26" i="19"/>
  <c r="W25" i="19"/>
  <c r="V25" i="19"/>
  <c r="U25" i="19"/>
  <c r="T25" i="19"/>
  <c r="W24" i="19"/>
  <c r="V24" i="19"/>
  <c r="U24" i="19"/>
  <c r="T24" i="19"/>
  <c r="W23" i="19"/>
  <c r="V23" i="19"/>
  <c r="U23" i="19"/>
  <c r="T23" i="19"/>
  <c r="W22" i="19"/>
  <c r="V22" i="19"/>
  <c r="U22" i="19"/>
  <c r="T22" i="19"/>
  <c r="W21" i="19"/>
  <c r="V21" i="19"/>
  <c r="U21" i="19"/>
  <c r="T21" i="19"/>
  <c r="W20" i="19"/>
  <c r="V20" i="19"/>
  <c r="U20" i="19"/>
  <c r="T20" i="19"/>
  <c r="W19" i="19"/>
  <c r="V19" i="19"/>
  <c r="U19" i="19"/>
  <c r="T19" i="19"/>
  <c r="W18" i="19"/>
  <c r="V18" i="19"/>
  <c r="U18" i="19"/>
  <c r="T18" i="19"/>
  <c r="W17" i="19"/>
  <c r="V17" i="19"/>
  <c r="U17" i="19"/>
  <c r="T17" i="19"/>
  <c r="W16" i="19"/>
  <c r="V16" i="19"/>
  <c r="U16" i="19"/>
  <c r="T16" i="19"/>
  <c r="W15" i="19"/>
  <c r="V15" i="19"/>
  <c r="U15" i="19"/>
  <c r="T15" i="19"/>
  <c r="W14" i="19"/>
  <c r="V14" i="19"/>
  <c r="U14" i="19"/>
  <c r="T14" i="19"/>
  <c r="W13" i="19"/>
  <c r="V13" i="19"/>
  <c r="U13" i="19"/>
  <c r="T13" i="19"/>
  <c r="W12" i="19"/>
  <c r="V12" i="19"/>
  <c r="U12" i="19"/>
  <c r="T12" i="19"/>
  <c r="W11" i="19"/>
  <c r="V11" i="19"/>
  <c r="U11" i="19"/>
  <c r="T11" i="19"/>
  <c r="W10" i="19"/>
  <c r="V10" i="19"/>
  <c r="U10" i="19"/>
  <c r="T10" i="19"/>
  <c r="W9" i="19"/>
  <c r="V9" i="19"/>
  <c r="U9" i="19"/>
  <c r="T9" i="19"/>
  <c r="W8" i="19"/>
  <c r="V8" i="19"/>
  <c r="U8" i="19"/>
  <c r="T8" i="19"/>
  <c r="W7" i="19"/>
  <c r="V7" i="19"/>
  <c r="U7" i="19"/>
  <c r="T7" i="19"/>
  <c r="W6" i="19"/>
  <c r="V6" i="19"/>
  <c r="U6" i="19"/>
  <c r="T6" i="19"/>
  <c r="W5" i="19"/>
  <c r="V5" i="19"/>
  <c r="U5" i="19"/>
  <c r="T5" i="19"/>
  <c r="G28" i="19"/>
  <c r="F28" i="19"/>
  <c r="E28" i="19"/>
  <c r="D28" i="19"/>
  <c r="C28" i="19"/>
  <c r="G27" i="19"/>
  <c r="F27" i="19"/>
  <c r="E27" i="19"/>
  <c r="D27" i="19"/>
  <c r="C27" i="19"/>
  <c r="G26" i="19"/>
  <c r="F26" i="19"/>
  <c r="E26" i="19"/>
  <c r="D26" i="19"/>
  <c r="C26" i="19"/>
  <c r="G25" i="19"/>
  <c r="F25" i="19"/>
  <c r="E25" i="19"/>
  <c r="D25" i="19"/>
  <c r="C25" i="19"/>
  <c r="G24" i="19"/>
  <c r="F24" i="19"/>
  <c r="E24" i="19"/>
  <c r="D24" i="19"/>
  <c r="C24" i="19"/>
  <c r="G23" i="19"/>
  <c r="F23" i="19"/>
  <c r="E23" i="19"/>
  <c r="D23" i="19"/>
  <c r="C23" i="19"/>
  <c r="G22" i="19"/>
  <c r="F22" i="19"/>
  <c r="E22" i="19"/>
  <c r="D22" i="19"/>
  <c r="C22" i="19"/>
  <c r="G21" i="19"/>
  <c r="F21" i="19"/>
  <c r="E21" i="19"/>
  <c r="D21" i="19"/>
  <c r="C21" i="19"/>
  <c r="G20" i="19"/>
  <c r="F20" i="19"/>
  <c r="E20" i="19"/>
  <c r="D20" i="19"/>
  <c r="C20" i="19"/>
  <c r="G19" i="19"/>
  <c r="F19" i="19"/>
  <c r="E19" i="19"/>
  <c r="D19" i="19"/>
  <c r="C19" i="19"/>
  <c r="G18" i="19"/>
  <c r="F18" i="19"/>
  <c r="E18" i="19"/>
  <c r="D18" i="19"/>
  <c r="C18" i="19"/>
  <c r="G17" i="19"/>
  <c r="F17" i="19"/>
  <c r="E17" i="19"/>
  <c r="D17" i="19"/>
  <c r="C17" i="19"/>
  <c r="G16" i="19"/>
  <c r="F16" i="19"/>
  <c r="E16" i="19"/>
  <c r="D16" i="19"/>
  <c r="C16" i="19"/>
  <c r="G15" i="19"/>
  <c r="F15" i="19"/>
  <c r="E15" i="19"/>
  <c r="D15" i="19"/>
  <c r="C15" i="19"/>
  <c r="G14" i="19"/>
  <c r="F14" i="19"/>
  <c r="E14" i="19"/>
  <c r="D14" i="19"/>
  <c r="C14" i="19"/>
  <c r="G13" i="19"/>
  <c r="F13" i="19"/>
  <c r="E13" i="19"/>
  <c r="D13" i="19"/>
  <c r="C13" i="19"/>
  <c r="G12" i="19"/>
  <c r="F12" i="19"/>
  <c r="E12" i="19"/>
  <c r="D12" i="19"/>
  <c r="C12" i="19"/>
  <c r="G11" i="19"/>
  <c r="F11" i="19"/>
  <c r="E11" i="19"/>
  <c r="D11" i="19"/>
  <c r="C11" i="19"/>
  <c r="G10" i="19"/>
  <c r="F10" i="19"/>
  <c r="E10" i="19"/>
  <c r="D10" i="19"/>
  <c r="C10" i="19"/>
  <c r="G9" i="19"/>
  <c r="F9" i="19"/>
  <c r="E9" i="19"/>
  <c r="D9" i="19"/>
  <c r="C9" i="19"/>
  <c r="G8" i="19"/>
  <c r="F8" i="19"/>
  <c r="E8" i="19"/>
  <c r="D8" i="19"/>
  <c r="C8" i="19"/>
  <c r="G7" i="19"/>
  <c r="F7" i="19"/>
  <c r="E7" i="19"/>
  <c r="D7" i="19"/>
  <c r="C7" i="19"/>
  <c r="G6" i="19"/>
  <c r="F6" i="19"/>
  <c r="E6" i="19"/>
  <c r="D6" i="19"/>
  <c r="C6" i="19"/>
  <c r="G5" i="19"/>
  <c r="F5" i="19"/>
  <c r="E5" i="19"/>
  <c r="D5" i="19"/>
  <c r="C5" i="19"/>
  <c r="C36" i="19"/>
  <c r="C36" i="20"/>
  <c r="C36" i="21"/>
  <c r="S27" i="19"/>
  <c r="P27" i="19"/>
  <c r="S25" i="19"/>
  <c r="P25" i="19"/>
  <c r="S23" i="19"/>
  <c r="P23" i="19"/>
  <c r="R2" i="19"/>
  <c r="E2" i="19"/>
  <c r="C2" i="19"/>
  <c r="R2" i="20"/>
  <c r="W3" i="20" s="1"/>
  <c r="E2" i="20"/>
  <c r="E3" i="20" s="1"/>
  <c r="C2" i="20"/>
  <c r="R2" i="21"/>
  <c r="E2" i="21"/>
  <c r="C2" i="21"/>
  <c r="W28" i="18"/>
  <c r="V28" i="18"/>
  <c r="U28" i="18"/>
  <c r="T28" i="18"/>
  <c r="W27" i="18"/>
  <c r="V27" i="18"/>
  <c r="U27" i="18"/>
  <c r="T27" i="18"/>
  <c r="W26" i="18"/>
  <c r="V26" i="18"/>
  <c r="U26" i="18"/>
  <c r="T26" i="18"/>
  <c r="W25" i="18"/>
  <c r="V25" i="18"/>
  <c r="U25" i="18"/>
  <c r="T25" i="18"/>
  <c r="W24" i="18"/>
  <c r="V24" i="18"/>
  <c r="U24" i="18"/>
  <c r="T24" i="18"/>
  <c r="W23" i="18"/>
  <c r="V23" i="18"/>
  <c r="U23" i="18"/>
  <c r="T23" i="18"/>
  <c r="W22" i="18"/>
  <c r="V22" i="18"/>
  <c r="U22" i="18"/>
  <c r="T22" i="18"/>
  <c r="W21" i="18"/>
  <c r="V21" i="18"/>
  <c r="U21" i="18"/>
  <c r="T21" i="18"/>
  <c r="W20" i="18"/>
  <c r="V20" i="18"/>
  <c r="U20" i="18"/>
  <c r="T20" i="18"/>
  <c r="W19" i="18"/>
  <c r="V19" i="18"/>
  <c r="U19" i="18"/>
  <c r="T19" i="18"/>
  <c r="W18" i="18"/>
  <c r="V18" i="18"/>
  <c r="U18" i="18"/>
  <c r="T18" i="18"/>
  <c r="W17" i="18"/>
  <c r="V17" i="18"/>
  <c r="U17" i="18"/>
  <c r="T17" i="18"/>
  <c r="W16" i="18"/>
  <c r="V16" i="18"/>
  <c r="U16" i="18"/>
  <c r="T16" i="18"/>
  <c r="W15" i="18"/>
  <c r="V15" i="18"/>
  <c r="U15" i="18"/>
  <c r="T15" i="18"/>
  <c r="W14" i="18"/>
  <c r="V14" i="18"/>
  <c r="U14" i="18"/>
  <c r="T14" i="18"/>
  <c r="W13" i="18"/>
  <c r="V13" i="18"/>
  <c r="U13" i="18"/>
  <c r="T13" i="18"/>
  <c r="W12" i="18"/>
  <c r="V12" i="18"/>
  <c r="U12" i="18"/>
  <c r="T12" i="18"/>
  <c r="W11" i="18"/>
  <c r="V11" i="18"/>
  <c r="U11" i="18"/>
  <c r="T11" i="18"/>
  <c r="W10" i="18"/>
  <c r="V10" i="18"/>
  <c r="U10" i="18"/>
  <c r="T10" i="18"/>
  <c r="W9" i="18"/>
  <c r="V9" i="18"/>
  <c r="U9" i="18"/>
  <c r="T9" i="18"/>
  <c r="W8" i="18"/>
  <c r="V8" i="18"/>
  <c r="U8" i="18"/>
  <c r="T8" i="18"/>
  <c r="W7" i="18"/>
  <c r="V7" i="18"/>
  <c r="U7" i="18"/>
  <c r="T7" i="18"/>
  <c r="V6" i="18"/>
  <c r="J3" i="5"/>
  <c r="J3" i="6" s="1"/>
  <c r="G3" i="5"/>
  <c r="G3" i="6" s="1"/>
  <c r="W5" i="18"/>
  <c r="V5" i="18"/>
  <c r="U5" i="18"/>
  <c r="T5" i="18"/>
  <c r="A1" i="18"/>
  <c r="R1" i="18" s="1"/>
  <c r="H9" i="4"/>
  <c r="F9" i="4"/>
  <c r="E8" i="4"/>
  <c r="C8" i="4"/>
  <c r="K10" i="4"/>
  <c r="I10" i="4"/>
  <c r="F28" i="20"/>
  <c r="E28" i="20"/>
  <c r="D28" i="20"/>
  <c r="C28" i="20"/>
  <c r="F27" i="20"/>
  <c r="E27" i="20"/>
  <c r="D27" i="20"/>
  <c r="C27" i="20"/>
  <c r="F26" i="20"/>
  <c r="E26" i="20"/>
  <c r="D26" i="20"/>
  <c r="C26" i="20"/>
  <c r="F25" i="20"/>
  <c r="E25" i="20"/>
  <c r="D25" i="20"/>
  <c r="C25" i="20"/>
  <c r="F24" i="20"/>
  <c r="E24" i="20"/>
  <c r="D24" i="20"/>
  <c r="C24" i="20"/>
  <c r="F23" i="20"/>
  <c r="E23" i="20"/>
  <c r="D23" i="20"/>
  <c r="C23" i="20"/>
  <c r="F22" i="20"/>
  <c r="E22" i="20"/>
  <c r="D22" i="20"/>
  <c r="C22" i="20"/>
  <c r="F21" i="20"/>
  <c r="E21" i="20"/>
  <c r="D21" i="20"/>
  <c r="C21" i="20"/>
  <c r="F20" i="20"/>
  <c r="E20" i="20"/>
  <c r="D20" i="20"/>
  <c r="C20" i="20"/>
  <c r="F19" i="20"/>
  <c r="E19" i="20"/>
  <c r="D19" i="20"/>
  <c r="C19" i="20"/>
  <c r="F18" i="20"/>
  <c r="E18" i="20"/>
  <c r="D18" i="20"/>
  <c r="C18" i="20"/>
  <c r="F17" i="20"/>
  <c r="E17" i="20"/>
  <c r="D17" i="20"/>
  <c r="C17" i="20"/>
  <c r="F16" i="20"/>
  <c r="E16" i="20"/>
  <c r="D16" i="20"/>
  <c r="C16" i="20"/>
  <c r="F15" i="20"/>
  <c r="E15" i="20"/>
  <c r="D15" i="20"/>
  <c r="C15" i="20"/>
  <c r="F14" i="20"/>
  <c r="E14" i="20"/>
  <c r="D14" i="20"/>
  <c r="C14" i="20"/>
  <c r="F13" i="20"/>
  <c r="E13" i="20"/>
  <c r="D13" i="20"/>
  <c r="C13" i="20"/>
  <c r="F12" i="20"/>
  <c r="E12" i="20"/>
  <c r="D12" i="20"/>
  <c r="C12" i="20"/>
  <c r="F11" i="20"/>
  <c r="E11" i="20"/>
  <c r="D11" i="20"/>
  <c r="C11" i="20"/>
  <c r="F10" i="20"/>
  <c r="E10" i="20"/>
  <c r="D10" i="20"/>
  <c r="C10" i="20"/>
  <c r="F9" i="20"/>
  <c r="E9" i="20"/>
  <c r="D9" i="20"/>
  <c r="C9" i="20"/>
  <c r="F8" i="20"/>
  <c r="E8" i="20"/>
  <c r="D8" i="20"/>
  <c r="C8" i="20"/>
  <c r="F7" i="20"/>
  <c r="E7" i="20"/>
  <c r="D7" i="20"/>
  <c r="C7" i="20"/>
  <c r="F6" i="20"/>
  <c r="E6" i="20"/>
  <c r="D6" i="20"/>
  <c r="C6" i="20"/>
  <c r="F5" i="20"/>
  <c r="E5" i="20"/>
  <c r="D5" i="20"/>
  <c r="C5" i="20"/>
  <c r="W28" i="20"/>
  <c r="V28" i="20"/>
  <c r="U28" i="20"/>
  <c r="T28" i="20"/>
  <c r="W27" i="20"/>
  <c r="V27" i="20"/>
  <c r="U27" i="20"/>
  <c r="T27" i="20"/>
  <c r="W26" i="20"/>
  <c r="V26" i="20"/>
  <c r="U26" i="20"/>
  <c r="T26" i="20"/>
  <c r="W25" i="20"/>
  <c r="V25" i="20"/>
  <c r="U25" i="20"/>
  <c r="T25" i="20"/>
  <c r="W24" i="20"/>
  <c r="V24" i="20"/>
  <c r="U24" i="20"/>
  <c r="T24" i="20"/>
  <c r="W23" i="20"/>
  <c r="V23" i="20"/>
  <c r="U23" i="20"/>
  <c r="T23" i="20"/>
  <c r="W22" i="20"/>
  <c r="V22" i="20"/>
  <c r="U22" i="20"/>
  <c r="T22" i="20"/>
  <c r="W21" i="20"/>
  <c r="Y22" i="20" s="1"/>
  <c r="V21" i="20"/>
  <c r="U21" i="20"/>
  <c r="T21" i="20"/>
  <c r="W20" i="20"/>
  <c r="V20" i="20"/>
  <c r="U20" i="20"/>
  <c r="T20" i="20"/>
  <c r="W19" i="20"/>
  <c r="V19" i="20"/>
  <c r="U19" i="20"/>
  <c r="T19" i="20"/>
  <c r="W18" i="20"/>
  <c r="V18" i="20"/>
  <c r="U18" i="20"/>
  <c r="T18" i="20"/>
  <c r="W17" i="20"/>
  <c r="V17" i="20"/>
  <c r="U17" i="20"/>
  <c r="T17" i="20"/>
  <c r="W16" i="20"/>
  <c r="V16" i="20"/>
  <c r="U16" i="20"/>
  <c r="T16" i="20"/>
  <c r="W15" i="20"/>
  <c r="V15" i="20"/>
  <c r="U15" i="20"/>
  <c r="T15" i="20"/>
  <c r="W14" i="20"/>
  <c r="V14" i="20"/>
  <c r="U14" i="20"/>
  <c r="T14" i="20"/>
  <c r="W13" i="20"/>
  <c r="V13" i="20"/>
  <c r="U13" i="20"/>
  <c r="T13" i="20"/>
  <c r="W12" i="20"/>
  <c r="V12" i="20"/>
  <c r="U12" i="20"/>
  <c r="T12" i="20"/>
  <c r="W11" i="20"/>
  <c r="V11" i="20"/>
  <c r="U11" i="20"/>
  <c r="T11" i="20"/>
  <c r="W10" i="20"/>
  <c r="V10" i="20"/>
  <c r="U10" i="20"/>
  <c r="T10" i="20"/>
  <c r="W9" i="20"/>
  <c r="Y10" i="20" s="1"/>
  <c r="V9" i="20"/>
  <c r="U9" i="20"/>
  <c r="T9" i="20"/>
  <c r="W8" i="20"/>
  <c r="V8" i="20"/>
  <c r="U8" i="20"/>
  <c r="T8" i="20"/>
  <c r="W7" i="20"/>
  <c r="V7" i="20"/>
  <c r="U7" i="20"/>
  <c r="T7" i="20"/>
  <c r="W6" i="20"/>
  <c r="V6" i="20"/>
  <c r="U6" i="20"/>
  <c r="T6" i="20"/>
  <c r="W5" i="20"/>
  <c r="V5" i="20"/>
  <c r="U5" i="20"/>
  <c r="T5" i="20"/>
  <c r="S27" i="20"/>
  <c r="S25" i="20"/>
  <c r="S23" i="20"/>
  <c r="S21" i="20"/>
  <c r="S19" i="20"/>
  <c r="S17" i="20"/>
  <c r="S15" i="20"/>
  <c r="S13" i="20"/>
  <c r="S11" i="20"/>
  <c r="S9" i="20"/>
  <c r="S7" i="20"/>
  <c r="S5" i="20"/>
  <c r="V28" i="21"/>
  <c r="U28" i="21"/>
  <c r="T28" i="21"/>
  <c r="V27" i="21"/>
  <c r="U27" i="21"/>
  <c r="T27" i="21"/>
  <c r="V26" i="21"/>
  <c r="U26" i="21"/>
  <c r="T26" i="21"/>
  <c r="V25" i="21"/>
  <c r="U25" i="21"/>
  <c r="T25" i="21"/>
  <c r="V24" i="21"/>
  <c r="U24" i="21"/>
  <c r="T24" i="21"/>
  <c r="V23" i="21"/>
  <c r="U23" i="21"/>
  <c r="T23" i="21"/>
  <c r="V22" i="21"/>
  <c r="U22" i="21"/>
  <c r="T22" i="21"/>
  <c r="V21" i="21"/>
  <c r="U21" i="21"/>
  <c r="T21" i="21"/>
  <c r="V20" i="21"/>
  <c r="U20" i="21"/>
  <c r="T20" i="21"/>
  <c r="V19" i="21"/>
  <c r="U19" i="21"/>
  <c r="T19" i="21"/>
  <c r="V18" i="21"/>
  <c r="U18" i="21"/>
  <c r="T18" i="21"/>
  <c r="V17" i="21"/>
  <c r="U17" i="21"/>
  <c r="T17" i="21"/>
  <c r="V16" i="21"/>
  <c r="U16" i="21"/>
  <c r="T16" i="21"/>
  <c r="V15" i="21"/>
  <c r="U15" i="21"/>
  <c r="T15" i="21"/>
  <c r="V14" i="21"/>
  <c r="U14" i="21"/>
  <c r="T14" i="21"/>
  <c r="V13" i="21"/>
  <c r="U13" i="21"/>
  <c r="T13" i="21"/>
  <c r="V12" i="21"/>
  <c r="U12" i="21"/>
  <c r="T12" i="21"/>
  <c r="V11" i="21"/>
  <c r="U11" i="21"/>
  <c r="T11" i="21"/>
  <c r="V10" i="21"/>
  <c r="U10" i="21"/>
  <c r="T10" i="21"/>
  <c r="V9" i="21"/>
  <c r="U9" i="21"/>
  <c r="T9" i="21"/>
  <c r="V8" i="21"/>
  <c r="U8" i="21"/>
  <c r="T8" i="21"/>
  <c r="V7" i="21"/>
  <c r="U7" i="21"/>
  <c r="T7" i="21"/>
  <c r="V6" i="21"/>
  <c r="U6" i="21"/>
  <c r="T6" i="21"/>
  <c r="W5" i="21"/>
  <c r="V5" i="21"/>
  <c r="U5" i="21"/>
  <c r="T5" i="21"/>
  <c r="F28" i="21"/>
  <c r="E28" i="21"/>
  <c r="D28" i="21"/>
  <c r="C28" i="21"/>
  <c r="F27" i="21"/>
  <c r="E27" i="21"/>
  <c r="D27" i="21"/>
  <c r="C27" i="21"/>
  <c r="F26" i="21"/>
  <c r="E26" i="21"/>
  <c r="D26" i="21"/>
  <c r="C26" i="21"/>
  <c r="F25" i="21"/>
  <c r="E25" i="21"/>
  <c r="D25" i="21"/>
  <c r="C25" i="21"/>
  <c r="F24" i="21"/>
  <c r="E24" i="21"/>
  <c r="D24" i="21"/>
  <c r="C24" i="21"/>
  <c r="F23" i="21"/>
  <c r="E23" i="21"/>
  <c r="D23" i="21"/>
  <c r="C23" i="21"/>
  <c r="F22" i="21"/>
  <c r="E22" i="21"/>
  <c r="D22" i="21"/>
  <c r="C22" i="21"/>
  <c r="F21" i="21"/>
  <c r="E21" i="21"/>
  <c r="D21" i="21"/>
  <c r="C21" i="21"/>
  <c r="F20" i="21"/>
  <c r="E20" i="21"/>
  <c r="D20" i="21"/>
  <c r="C20" i="21"/>
  <c r="F19" i="21"/>
  <c r="E19" i="21"/>
  <c r="D19" i="21"/>
  <c r="C19" i="21"/>
  <c r="F18" i="21"/>
  <c r="E18" i="21"/>
  <c r="D18" i="21"/>
  <c r="C18" i="21"/>
  <c r="F17" i="21"/>
  <c r="E17" i="21"/>
  <c r="D17" i="21"/>
  <c r="C17" i="21"/>
  <c r="F16" i="21"/>
  <c r="E16" i="21"/>
  <c r="D16" i="21"/>
  <c r="C16" i="21"/>
  <c r="F15" i="21"/>
  <c r="E15" i="21"/>
  <c r="D15" i="21"/>
  <c r="C15" i="21"/>
  <c r="F14" i="21"/>
  <c r="E14" i="21"/>
  <c r="D14" i="21"/>
  <c r="C14" i="21"/>
  <c r="F13" i="21"/>
  <c r="E13" i="21"/>
  <c r="D13" i="21"/>
  <c r="C13" i="21"/>
  <c r="F12" i="21"/>
  <c r="E12" i="21"/>
  <c r="D12" i="21"/>
  <c r="C12" i="21"/>
  <c r="F11" i="21"/>
  <c r="E11" i="21"/>
  <c r="D11" i="21"/>
  <c r="C11" i="21"/>
  <c r="F10" i="21"/>
  <c r="E10" i="21"/>
  <c r="D10" i="21"/>
  <c r="C10" i="21"/>
  <c r="F9" i="21"/>
  <c r="E9" i="21"/>
  <c r="D9" i="21"/>
  <c r="C9" i="21"/>
  <c r="F8" i="21"/>
  <c r="E8" i="21"/>
  <c r="D8" i="21"/>
  <c r="C8" i="21"/>
  <c r="F7" i="21"/>
  <c r="E7" i="21"/>
  <c r="D7" i="21"/>
  <c r="C7" i="21"/>
  <c r="F6" i="21"/>
  <c r="E6" i="21"/>
  <c r="D6" i="21"/>
  <c r="C6" i="21"/>
  <c r="E5" i="21"/>
  <c r="D5" i="21"/>
  <c r="C5" i="21"/>
  <c r="AG7" i="8"/>
  <c r="AF7" i="8"/>
  <c r="AE7" i="8"/>
  <c r="R7" i="8"/>
  <c r="Q7" i="8"/>
  <c r="P7" i="8"/>
  <c r="O7" i="8"/>
  <c r="N7" i="8"/>
  <c r="M7" i="8"/>
  <c r="I7" i="8"/>
  <c r="H7" i="8"/>
  <c r="G7" i="8"/>
  <c r="AP7" i="7"/>
  <c r="AO7" i="7"/>
  <c r="AN7" i="7"/>
  <c r="AM7" i="7"/>
  <c r="AL7" i="7"/>
  <c r="AK7" i="7"/>
  <c r="AA7" i="7"/>
  <c r="Z7" i="7"/>
  <c r="Y7" i="7"/>
  <c r="O7" i="7"/>
  <c r="N7" i="7"/>
  <c r="M7" i="7"/>
  <c r="AD7" i="5"/>
  <c r="AC7" i="5"/>
  <c r="AB7" i="5"/>
  <c r="U7" i="5"/>
  <c r="T7" i="5"/>
  <c r="S7" i="5"/>
  <c r="AA7" i="6"/>
  <c r="Z7" i="6"/>
  <c r="Y7" i="6"/>
  <c r="AM7" i="6"/>
  <c r="AL7" i="6"/>
  <c r="AK7" i="6"/>
  <c r="U7" i="6"/>
  <c r="T7" i="6"/>
  <c r="S7" i="6"/>
  <c r="AQ5" i="8"/>
  <c r="AH5" i="8"/>
  <c r="AQ3" i="8"/>
  <c r="AQ5" i="7"/>
  <c r="AQ3" i="7"/>
  <c r="AQ5" i="6"/>
  <c r="AQ3" i="6"/>
  <c r="AP7" i="5"/>
  <c r="AO7" i="5"/>
  <c r="AN7" i="5"/>
  <c r="L7" i="5"/>
  <c r="K7" i="5"/>
  <c r="J7" i="5"/>
  <c r="AQ4" i="5"/>
  <c r="AQ4" i="8" s="1"/>
  <c r="AE5" i="5"/>
  <c r="AE5" i="6" s="1"/>
  <c r="AN5" i="5"/>
  <c r="AN5" i="8" s="1"/>
  <c r="AN4" i="5"/>
  <c r="AN4" i="6" s="1"/>
  <c r="AK5" i="5"/>
  <c r="AK5" i="6" s="1"/>
  <c r="AK4" i="5"/>
  <c r="AK4" i="6" s="1"/>
  <c r="AH5" i="5"/>
  <c r="AH5" i="6" s="1"/>
  <c r="AH4" i="5"/>
  <c r="AH4" i="6" s="1"/>
  <c r="AE4" i="5"/>
  <c r="AE4" i="7" s="1"/>
  <c r="AB5" i="5"/>
  <c r="AB5" i="7" s="1"/>
  <c r="AB4" i="5"/>
  <c r="AB4" i="7" s="1"/>
  <c r="Y5" i="5"/>
  <c r="Y5" i="7" s="1"/>
  <c r="Y4" i="5"/>
  <c r="Y4" i="7" s="1"/>
  <c r="V5" i="5"/>
  <c r="V5" i="7" s="1"/>
  <c r="V4" i="5"/>
  <c r="V4" i="8" s="1"/>
  <c r="S5" i="5"/>
  <c r="S5" i="8" s="1"/>
  <c r="S4" i="5"/>
  <c r="S4" i="8" s="1"/>
  <c r="P5" i="5"/>
  <c r="P5" i="8" s="1"/>
  <c r="P4" i="5"/>
  <c r="P4" i="7" s="1"/>
  <c r="M5" i="5"/>
  <c r="M5" i="8" s="1"/>
  <c r="M4" i="5"/>
  <c r="M4" i="8" s="1"/>
  <c r="AN3" i="5"/>
  <c r="AN3" i="6" s="1"/>
  <c r="AK3" i="5"/>
  <c r="C2" i="11" s="1"/>
  <c r="AH3" i="5"/>
  <c r="AH3" i="7" s="1"/>
  <c r="AE3" i="5"/>
  <c r="AE3" i="7" s="1"/>
  <c r="AB3" i="5"/>
  <c r="AB3" i="7" s="1"/>
  <c r="Y3" i="5"/>
  <c r="Y3" i="8" s="1"/>
  <c r="V3" i="5"/>
  <c r="V3" i="8" s="1"/>
  <c r="S3" i="5"/>
  <c r="S3" i="8" s="1"/>
  <c r="P3" i="5"/>
  <c r="P3" i="6" s="1"/>
  <c r="M3" i="5"/>
  <c r="M3" i="8" s="1"/>
  <c r="J4" i="5"/>
  <c r="J4" i="7" s="1"/>
  <c r="J5" i="5"/>
  <c r="J5" i="8" s="1"/>
  <c r="G5" i="5"/>
  <c r="G5" i="7" s="1"/>
  <c r="G4" i="5"/>
  <c r="G4" i="8" s="1"/>
  <c r="X7" i="5"/>
  <c r="W7" i="5"/>
  <c r="V7" i="5"/>
  <c r="J9" i="3"/>
  <c r="J15" i="3"/>
  <c r="J14" i="3"/>
  <c r="J13" i="3"/>
  <c r="J12" i="3"/>
  <c r="J11" i="3"/>
  <c r="K11" i="3"/>
  <c r="J10" i="3"/>
  <c r="J6" i="3"/>
  <c r="J5" i="3"/>
  <c r="J4" i="3"/>
  <c r="K7" i="3"/>
  <c r="J7" i="3"/>
  <c r="U41" i="21"/>
  <c r="D41" i="21"/>
  <c r="J41" i="21" s="1"/>
  <c r="F41" i="21" s="1"/>
  <c r="W41" i="21" s="1"/>
  <c r="U34" i="21"/>
  <c r="T34" i="21"/>
  <c r="V34" i="21" s="1"/>
  <c r="D34" i="21"/>
  <c r="C34" i="21"/>
  <c r="E34" i="21" s="1"/>
  <c r="T33" i="21"/>
  <c r="V33" i="21" s="1"/>
  <c r="D33" i="21"/>
  <c r="C33" i="21"/>
  <c r="E33" i="21" s="1"/>
  <c r="T32" i="21"/>
  <c r="V32" i="21" s="1"/>
  <c r="D32" i="21"/>
  <c r="C32" i="21"/>
  <c r="E32" i="21" s="1"/>
  <c r="T31" i="21"/>
  <c r="V31" i="21" s="1"/>
  <c r="D31" i="21"/>
  <c r="C31" i="21"/>
  <c r="E31" i="21" s="1"/>
  <c r="T30" i="21"/>
  <c r="V30" i="21" s="1"/>
  <c r="N30" i="21"/>
  <c r="D30" i="21"/>
  <c r="C30" i="21"/>
  <c r="E30" i="21" s="1"/>
  <c r="W28" i="21"/>
  <c r="W27" i="21"/>
  <c r="S27" i="21"/>
  <c r="P27" i="21"/>
  <c r="W26" i="21"/>
  <c r="W25" i="21"/>
  <c r="S25" i="21"/>
  <c r="P25" i="21"/>
  <c r="W24" i="21"/>
  <c r="W23" i="21"/>
  <c r="S23" i="21"/>
  <c r="P23" i="21"/>
  <c r="W22" i="21"/>
  <c r="W21" i="21"/>
  <c r="S21" i="21"/>
  <c r="P21" i="21"/>
  <c r="W20" i="21"/>
  <c r="W19" i="21"/>
  <c r="S19" i="21"/>
  <c r="P19" i="21"/>
  <c r="W18" i="21"/>
  <c r="W17" i="21"/>
  <c r="S17" i="21"/>
  <c r="P17" i="21"/>
  <c r="W16" i="21"/>
  <c r="W15" i="21"/>
  <c r="S15" i="21"/>
  <c r="P15" i="21"/>
  <c r="W14" i="21"/>
  <c r="W13" i="21"/>
  <c r="S13" i="21"/>
  <c r="P13" i="21"/>
  <c r="S11" i="21"/>
  <c r="S9" i="21"/>
  <c r="S7" i="21"/>
  <c r="S5" i="21"/>
  <c r="J2" i="21"/>
  <c r="A1" i="21"/>
  <c r="R1" i="21" s="1"/>
  <c r="C41" i="20"/>
  <c r="T41" i="20" s="1"/>
  <c r="C34" i="20"/>
  <c r="E34" i="20" s="1"/>
  <c r="C33" i="20"/>
  <c r="E33" i="20" s="1"/>
  <c r="C32" i="20"/>
  <c r="E32" i="20" s="1"/>
  <c r="C31" i="20"/>
  <c r="E31" i="20" s="1"/>
  <c r="N30" i="20"/>
  <c r="I7" i="4" s="1"/>
  <c r="C30" i="20"/>
  <c r="E30" i="20" s="1"/>
  <c r="P27" i="20"/>
  <c r="P25" i="20"/>
  <c r="P23" i="20"/>
  <c r="P21" i="20"/>
  <c r="P19" i="20"/>
  <c r="P17" i="20"/>
  <c r="P15" i="20"/>
  <c r="P13" i="20"/>
  <c r="P11" i="20"/>
  <c r="P9" i="20"/>
  <c r="P7" i="20"/>
  <c r="P5" i="20"/>
  <c r="J2" i="20"/>
  <c r="A1" i="20"/>
  <c r="R1" i="20" s="1"/>
  <c r="C41" i="19"/>
  <c r="T41" i="19" s="1"/>
  <c r="U34" i="19"/>
  <c r="T34" i="19"/>
  <c r="V34" i="19" s="1"/>
  <c r="U33" i="19"/>
  <c r="T33" i="19"/>
  <c r="V33" i="19" s="1"/>
  <c r="U32" i="19"/>
  <c r="T32" i="19"/>
  <c r="V32" i="19" s="1"/>
  <c r="U31" i="19"/>
  <c r="T31" i="19"/>
  <c r="V31" i="19" s="1"/>
  <c r="U30" i="19"/>
  <c r="T30" i="19"/>
  <c r="V30" i="19" s="1"/>
  <c r="N30" i="19"/>
  <c r="S21" i="19"/>
  <c r="P21" i="19"/>
  <c r="S19" i="19"/>
  <c r="P19" i="19"/>
  <c r="S17" i="19"/>
  <c r="P17" i="19"/>
  <c r="S15" i="19"/>
  <c r="P15" i="19"/>
  <c r="S13" i="19"/>
  <c r="P13" i="19"/>
  <c r="S11" i="19"/>
  <c r="P11" i="19"/>
  <c r="S9" i="19"/>
  <c r="P9" i="19"/>
  <c r="S7" i="19"/>
  <c r="P7" i="19"/>
  <c r="S5" i="19"/>
  <c r="P5" i="19"/>
  <c r="J2" i="19"/>
  <c r="A1" i="19"/>
  <c r="R1" i="19" s="1"/>
  <c r="N30" i="18"/>
  <c r="S27" i="18"/>
  <c r="P27" i="18"/>
  <c r="S25" i="18"/>
  <c r="P25" i="18"/>
  <c r="S23" i="18"/>
  <c r="P23" i="18"/>
  <c r="S21" i="18"/>
  <c r="P21" i="18"/>
  <c r="S19" i="18"/>
  <c r="P19" i="18"/>
  <c r="S17" i="18"/>
  <c r="P17" i="18"/>
  <c r="S15" i="18"/>
  <c r="P15" i="18"/>
  <c r="S13" i="18"/>
  <c r="P13" i="18"/>
  <c r="S11" i="18"/>
  <c r="P11" i="18"/>
  <c r="S9" i="18"/>
  <c r="P9" i="18"/>
  <c r="S7" i="18"/>
  <c r="P7" i="18"/>
  <c r="S5" i="18"/>
  <c r="P5" i="18"/>
  <c r="J2" i="18"/>
  <c r="V34" i="17"/>
  <c r="U34" i="17"/>
  <c r="T34" i="17"/>
  <c r="V33" i="17"/>
  <c r="U33" i="17"/>
  <c r="T33" i="17"/>
  <c r="V32" i="17"/>
  <c r="U32" i="17"/>
  <c r="T32" i="17"/>
  <c r="V31" i="17"/>
  <c r="U31" i="17"/>
  <c r="T31" i="17"/>
  <c r="V30" i="17"/>
  <c r="U30" i="17"/>
  <c r="T30" i="17"/>
  <c r="N30" i="17"/>
  <c r="S27" i="17"/>
  <c r="P27" i="17"/>
  <c r="S25" i="17"/>
  <c r="P25" i="17"/>
  <c r="S23" i="17"/>
  <c r="P23" i="17"/>
  <c r="S21" i="17"/>
  <c r="P21" i="17"/>
  <c r="S19" i="17"/>
  <c r="P19" i="17"/>
  <c r="S17" i="17"/>
  <c r="P17" i="17"/>
  <c r="S15" i="17"/>
  <c r="P15" i="17"/>
  <c r="S13" i="17"/>
  <c r="P13" i="17"/>
  <c r="S11" i="17"/>
  <c r="P11" i="17"/>
  <c r="S9" i="17"/>
  <c r="P9" i="17"/>
  <c r="S7" i="17"/>
  <c r="P7" i="17"/>
  <c r="S5" i="17"/>
  <c r="P5" i="17"/>
  <c r="J2" i="17"/>
  <c r="A1" i="17"/>
  <c r="R1" i="17" s="1"/>
  <c r="V34" i="16"/>
  <c r="U34" i="16"/>
  <c r="T34" i="16"/>
  <c r="V33" i="16"/>
  <c r="U33" i="16"/>
  <c r="T33" i="16"/>
  <c r="V32" i="16"/>
  <c r="U32" i="16"/>
  <c r="T32" i="16"/>
  <c r="V31" i="16"/>
  <c r="U31" i="16"/>
  <c r="T31" i="16"/>
  <c r="V30" i="16"/>
  <c r="U30" i="16"/>
  <c r="T30" i="16"/>
  <c r="N30" i="16"/>
  <c r="S27" i="16"/>
  <c r="S25" i="16"/>
  <c r="S23" i="16"/>
  <c r="S21" i="16"/>
  <c r="S19" i="16"/>
  <c r="S17" i="16"/>
  <c r="S15" i="16"/>
  <c r="S13" i="16"/>
  <c r="S11" i="16"/>
  <c r="S9" i="16"/>
  <c r="S7" i="16"/>
  <c r="S5" i="16"/>
  <c r="J2" i="16"/>
  <c r="A1" i="16"/>
  <c r="R1" i="16" s="1"/>
  <c r="N30" i="15"/>
  <c r="F7" i="4" s="1"/>
  <c r="S27" i="15"/>
  <c r="P27" i="15"/>
  <c r="S25" i="15"/>
  <c r="P25" i="15"/>
  <c r="S23" i="15"/>
  <c r="P23" i="15"/>
  <c r="S21" i="15"/>
  <c r="P21" i="15"/>
  <c r="S19" i="15"/>
  <c r="P19" i="15"/>
  <c r="S17" i="15"/>
  <c r="P17" i="15"/>
  <c r="S15" i="15"/>
  <c r="P15" i="15"/>
  <c r="S13" i="15"/>
  <c r="P13" i="15"/>
  <c r="S11" i="15"/>
  <c r="P11" i="15"/>
  <c r="S9" i="15"/>
  <c r="P9" i="15"/>
  <c r="S7" i="15"/>
  <c r="P7" i="15"/>
  <c r="S5" i="15"/>
  <c r="P5" i="15"/>
  <c r="P30" i="15" s="1"/>
  <c r="H7" i="4" s="1"/>
  <c r="J2" i="15"/>
  <c r="A1" i="15"/>
  <c r="R1" i="15" s="1"/>
  <c r="V34" i="14"/>
  <c r="U34" i="14"/>
  <c r="T34" i="14"/>
  <c r="E34" i="14"/>
  <c r="D34" i="14"/>
  <c r="C34" i="14"/>
  <c r="V33" i="14"/>
  <c r="U33" i="14"/>
  <c r="T33" i="14"/>
  <c r="E33" i="14"/>
  <c r="D33" i="14"/>
  <c r="C33" i="14"/>
  <c r="V32" i="14"/>
  <c r="U32" i="14"/>
  <c r="T32" i="14"/>
  <c r="E32" i="14"/>
  <c r="D32" i="14"/>
  <c r="C32" i="14"/>
  <c r="V31" i="14"/>
  <c r="U31" i="14"/>
  <c r="T31" i="14"/>
  <c r="E31" i="14"/>
  <c r="D31" i="14"/>
  <c r="C31" i="14"/>
  <c r="V30" i="14"/>
  <c r="U30" i="14"/>
  <c r="T30" i="14"/>
  <c r="N30" i="14"/>
  <c r="L9" i="4" s="1"/>
  <c r="E30" i="14"/>
  <c r="D30" i="14"/>
  <c r="C30" i="14"/>
  <c r="P27" i="14"/>
  <c r="P25" i="14"/>
  <c r="P23" i="14"/>
  <c r="P21" i="14"/>
  <c r="P19" i="14"/>
  <c r="P17" i="14"/>
  <c r="P15" i="14"/>
  <c r="P13" i="14"/>
  <c r="P11" i="14"/>
  <c r="P9" i="14"/>
  <c r="P7" i="14"/>
  <c r="P5" i="14"/>
  <c r="J2" i="14"/>
  <c r="A1" i="14"/>
  <c r="R1" i="14" s="1"/>
  <c r="E34" i="13"/>
  <c r="D34" i="13"/>
  <c r="C34" i="13"/>
  <c r="E33" i="13"/>
  <c r="D33" i="13"/>
  <c r="C33" i="13"/>
  <c r="E32" i="13"/>
  <c r="D32" i="13"/>
  <c r="C32" i="13"/>
  <c r="E31" i="13"/>
  <c r="D31" i="13"/>
  <c r="C31" i="13"/>
  <c r="N30" i="13"/>
  <c r="E30" i="13"/>
  <c r="D30" i="13"/>
  <c r="C30" i="13"/>
  <c r="S27" i="13"/>
  <c r="P27" i="13"/>
  <c r="S25" i="13"/>
  <c r="P25" i="13"/>
  <c r="S23" i="13"/>
  <c r="P23" i="13"/>
  <c r="S21" i="13"/>
  <c r="P21" i="13"/>
  <c r="S19" i="13"/>
  <c r="P19" i="13"/>
  <c r="S17" i="13"/>
  <c r="S15" i="13"/>
  <c r="S13" i="13"/>
  <c r="S11" i="13"/>
  <c r="S9" i="13"/>
  <c r="S7" i="13"/>
  <c r="S5" i="13"/>
  <c r="J2" i="13"/>
  <c r="A1" i="13"/>
  <c r="R1" i="13" s="1"/>
  <c r="E34" i="12"/>
  <c r="D34" i="12"/>
  <c r="C34" i="12"/>
  <c r="E33" i="12"/>
  <c r="D33" i="12"/>
  <c r="C33" i="12"/>
  <c r="E32" i="12"/>
  <c r="D32" i="12"/>
  <c r="C32" i="12"/>
  <c r="E31" i="12"/>
  <c r="D31" i="12"/>
  <c r="C31" i="12"/>
  <c r="N30" i="12"/>
  <c r="F10" i="4" s="1"/>
  <c r="E30" i="12"/>
  <c r="D30" i="12"/>
  <c r="C30" i="12"/>
  <c r="P27" i="12"/>
  <c r="P25" i="12"/>
  <c r="P23" i="12"/>
  <c r="P21" i="12"/>
  <c r="P19" i="12"/>
  <c r="P17" i="12"/>
  <c r="P15" i="12"/>
  <c r="P13" i="12"/>
  <c r="P11" i="12"/>
  <c r="P9" i="12"/>
  <c r="P7" i="12"/>
  <c r="P5" i="12"/>
  <c r="J2" i="12"/>
  <c r="A1" i="12"/>
  <c r="R1" i="12" s="1"/>
  <c r="V34" i="11"/>
  <c r="U34" i="11"/>
  <c r="T34" i="11"/>
  <c r="E34" i="11"/>
  <c r="D34" i="11"/>
  <c r="C34" i="11"/>
  <c r="V33" i="11"/>
  <c r="U33" i="11"/>
  <c r="T33" i="11"/>
  <c r="E33" i="11"/>
  <c r="D33" i="11"/>
  <c r="C33" i="11"/>
  <c r="V32" i="11"/>
  <c r="U32" i="11"/>
  <c r="T32" i="11"/>
  <c r="K32" i="11"/>
  <c r="E32" i="11"/>
  <c r="D32" i="11"/>
  <c r="C32" i="11"/>
  <c r="V31" i="11"/>
  <c r="U31" i="11"/>
  <c r="T31" i="11"/>
  <c r="E31" i="11"/>
  <c r="D31" i="11"/>
  <c r="C31" i="11"/>
  <c r="V30" i="11"/>
  <c r="U30" i="11"/>
  <c r="T30" i="11"/>
  <c r="E30" i="11"/>
  <c r="D30" i="11"/>
  <c r="C30" i="11"/>
  <c r="S27" i="11"/>
  <c r="P27" i="11"/>
  <c r="S25" i="11"/>
  <c r="P25" i="11"/>
  <c r="S23" i="11"/>
  <c r="P23" i="11"/>
  <c r="S21" i="11"/>
  <c r="P21" i="11"/>
  <c r="S19" i="11"/>
  <c r="P19" i="11"/>
  <c r="S17" i="11"/>
  <c r="P17" i="11"/>
  <c r="S15" i="11"/>
  <c r="P15" i="11"/>
  <c r="S13" i="11"/>
  <c r="P13" i="11"/>
  <c r="S11" i="11"/>
  <c r="P11" i="11"/>
  <c r="S9" i="11"/>
  <c r="P9" i="11"/>
  <c r="S7" i="11"/>
  <c r="P7" i="11"/>
  <c r="S5" i="11"/>
  <c r="P5" i="11"/>
  <c r="J2" i="11"/>
  <c r="A1" i="11"/>
  <c r="R1" i="11" s="1"/>
  <c r="N30" i="10"/>
  <c r="S27" i="10"/>
  <c r="P27" i="10"/>
  <c r="S25" i="10"/>
  <c r="P25" i="10"/>
  <c r="S23" i="10"/>
  <c r="P23" i="10"/>
  <c r="S21" i="10"/>
  <c r="P21" i="10"/>
  <c r="S19" i="10"/>
  <c r="P19" i="10"/>
  <c r="S17" i="10"/>
  <c r="P17" i="10"/>
  <c r="S15" i="10"/>
  <c r="P15" i="10"/>
  <c r="S13" i="10"/>
  <c r="P13" i="10"/>
  <c r="S11" i="10"/>
  <c r="P11" i="10"/>
  <c r="S9" i="10"/>
  <c r="P9" i="10"/>
  <c r="S7" i="10"/>
  <c r="P7" i="10"/>
  <c r="S5" i="10"/>
  <c r="P5" i="10"/>
  <c r="J2" i="10"/>
  <c r="A1" i="10"/>
  <c r="R1" i="10" s="1"/>
  <c r="D30" i="9"/>
  <c r="X27" i="9"/>
  <c r="F27" i="9"/>
  <c r="X26" i="9"/>
  <c r="U26" i="9"/>
  <c r="Q26" i="9"/>
  <c r="F26" i="9"/>
  <c r="X25" i="9"/>
  <c r="F25" i="9"/>
  <c r="X24" i="9"/>
  <c r="U24" i="9"/>
  <c r="Q24" i="9"/>
  <c r="F24" i="9"/>
  <c r="X23" i="9"/>
  <c r="F23" i="9"/>
  <c r="X22" i="9"/>
  <c r="U22" i="9"/>
  <c r="Q22" i="9"/>
  <c r="F22" i="9"/>
  <c r="X21" i="9"/>
  <c r="F21" i="9"/>
  <c r="X20" i="9"/>
  <c r="U20" i="9"/>
  <c r="Q20" i="9"/>
  <c r="F20" i="9"/>
  <c r="X19" i="9"/>
  <c r="F19" i="9"/>
  <c r="X18" i="9"/>
  <c r="U18" i="9"/>
  <c r="Q18" i="9"/>
  <c r="F18" i="9"/>
  <c r="X17" i="9"/>
  <c r="F17" i="9"/>
  <c r="X16" i="9"/>
  <c r="U16" i="9"/>
  <c r="Q16" i="9"/>
  <c r="F16" i="9"/>
  <c r="X15" i="9"/>
  <c r="F15" i="9"/>
  <c r="X14" i="9"/>
  <c r="U14" i="9"/>
  <c r="Q14" i="9"/>
  <c r="F14" i="9"/>
  <c r="X13" i="9"/>
  <c r="F13" i="9"/>
  <c r="X12" i="9"/>
  <c r="U12" i="9"/>
  <c r="Q12" i="9"/>
  <c r="F12" i="9"/>
  <c r="X11" i="9"/>
  <c r="F11" i="9"/>
  <c r="X10" i="9"/>
  <c r="U10" i="9"/>
  <c r="Q10" i="9"/>
  <c r="F10" i="9"/>
  <c r="X9" i="9"/>
  <c r="F9" i="9"/>
  <c r="X8" i="9"/>
  <c r="U8" i="9"/>
  <c r="Q8" i="9"/>
  <c r="F8" i="9"/>
  <c r="X7" i="9"/>
  <c r="F7" i="9"/>
  <c r="X6" i="9"/>
  <c r="U6" i="9"/>
  <c r="Q6" i="9"/>
  <c r="F6" i="9"/>
  <c r="X5" i="9"/>
  <c r="F5" i="9"/>
  <c r="X4" i="9"/>
  <c r="U4" i="9"/>
  <c r="Q4" i="9"/>
  <c r="F4" i="9"/>
  <c r="K2" i="9"/>
  <c r="V2" i="9"/>
  <c r="B1" i="9"/>
  <c r="T1" i="9" s="1"/>
  <c r="AV58" i="8"/>
  <c r="AU58" i="8"/>
  <c r="AT58" i="8"/>
  <c r="AW57" i="8"/>
  <c r="AV57" i="8"/>
  <c r="AU57" i="8"/>
  <c r="AT57" i="8"/>
  <c r="B57" i="8"/>
  <c r="AX57" i="8" s="1"/>
  <c r="AW56" i="8"/>
  <c r="AV56" i="8"/>
  <c r="AU56" i="8"/>
  <c r="AT56" i="8"/>
  <c r="B56" i="8"/>
  <c r="AX56" i="8" s="1"/>
  <c r="AW55" i="8"/>
  <c r="AV55" i="8"/>
  <c r="AU55" i="8"/>
  <c r="AT55" i="8"/>
  <c r="B55" i="8"/>
  <c r="AX55" i="8" s="1"/>
  <c r="AY54" i="8"/>
  <c r="AW54" i="8"/>
  <c r="AV54" i="8"/>
  <c r="AU54" i="8"/>
  <c r="AT54" i="8"/>
  <c r="B54" i="8"/>
  <c r="AX54" i="8" s="1"/>
  <c r="AW53" i="8"/>
  <c r="AV53" i="8"/>
  <c r="AU53" i="8"/>
  <c r="AT53" i="8"/>
  <c r="B53" i="8"/>
  <c r="AX53" i="8" s="1"/>
  <c r="AY52" i="8"/>
  <c r="AW52" i="8"/>
  <c r="AV52" i="8"/>
  <c r="AU52" i="8"/>
  <c r="AT52" i="8"/>
  <c r="B52" i="8"/>
  <c r="AX52" i="8" s="1"/>
  <c r="AW51" i="8"/>
  <c r="AV51" i="8"/>
  <c r="AU51" i="8"/>
  <c r="AT51" i="8"/>
  <c r="B51" i="8"/>
  <c r="AX51" i="8" s="1"/>
  <c r="AY50" i="8"/>
  <c r="AW50" i="8"/>
  <c r="AV50" i="8"/>
  <c r="AU50" i="8"/>
  <c r="AT50" i="8"/>
  <c r="B50" i="8"/>
  <c r="AX50" i="8" s="1"/>
  <c r="AW49" i="8"/>
  <c r="AV49" i="8"/>
  <c r="AU49" i="8"/>
  <c r="AT49" i="8"/>
  <c r="B49" i="8"/>
  <c r="AX49" i="8" s="1"/>
  <c r="AY48" i="8"/>
  <c r="AW48" i="8"/>
  <c r="AV48" i="8"/>
  <c r="AU48" i="8"/>
  <c r="AT48" i="8"/>
  <c r="B48" i="8"/>
  <c r="AX48" i="8" s="1"/>
  <c r="AW47" i="8"/>
  <c r="AV47" i="8"/>
  <c r="AU47" i="8"/>
  <c r="AT47" i="8"/>
  <c r="B47" i="8"/>
  <c r="AX47" i="8" s="1"/>
  <c r="AW46" i="8"/>
  <c r="AV46" i="8"/>
  <c r="AU46" i="8"/>
  <c r="AT46" i="8"/>
  <c r="B46" i="8"/>
  <c r="AX46" i="8" s="1"/>
  <c r="AW45" i="8"/>
  <c r="AV45" i="8"/>
  <c r="AU45" i="8"/>
  <c r="AT45" i="8"/>
  <c r="B45" i="8"/>
  <c r="AX45" i="8" s="1"/>
  <c r="AW44" i="8"/>
  <c r="AV44" i="8"/>
  <c r="AU44" i="8"/>
  <c r="AT44" i="8"/>
  <c r="B44" i="8"/>
  <c r="AX44" i="8" s="1"/>
  <c r="AW43" i="8"/>
  <c r="AV43" i="8"/>
  <c r="AU43" i="8"/>
  <c r="AT43" i="8"/>
  <c r="B43" i="8"/>
  <c r="AX43" i="8" s="1"/>
  <c r="AW42" i="8"/>
  <c r="AV42" i="8"/>
  <c r="AU42" i="8"/>
  <c r="AT42" i="8"/>
  <c r="B42" i="8"/>
  <c r="AX42" i="8" s="1"/>
  <c r="AW41" i="8"/>
  <c r="AV41" i="8"/>
  <c r="AU41" i="8"/>
  <c r="AT41" i="8"/>
  <c r="B41" i="8"/>
  <c r="AX41" i="8" s="1"/>
  <c r="AW40" i="8"/>
  <c r="AV40" i="8"/>
  <c r="AU40" i="8"/>
  <c r="AT40" i="8"/>
  <c r="B40" i="8"/>
  <c r="AX40" i="8" s="1"/>
  <c r="AW39" i="8"/>
  <c r="AV39" i="8"/>
  <c r="AU39" i="8"/>
  <c r="AT39" i="8"/>
  <c r="B39" i="8"/>
  <c r="AX39" i="8" s="1"/>
  <c r="AW38" i="8"/>
  <c r="AV38" i="8"/>
  <c r="AU38" i="8"/>
  <c r="AT38" i="8"/>
  <c r="B38" i="8"/>
  <c r="AX38" i="8" s="1"/>
  <c r="AW37" i="8"/>
  <c r="AV37" i="8"/>
  <c r="AU37" i="8"/>
  <c r="AT37" i="8"/>
  <c r="B37" i="8"/>
  <c r="AX37" i="8" s="1"/>
  <c r="AW36" i="8"/>
  <c r="AV36" i="8"/>
  <c r="AU36" i="8"/>
  <c r="AT36" i="8"/>
  <c r="B36" i="8"/>
  <c r="AX36" i="8" s="1"/>
  <c r="AW35" i="8"/>
  <c r="AV35" i="8"/>
  <c r="AU35" i="8"/>
  <c r="AT35" i="8"/>
  <c r="B35" i="8"/>
  <c r="AX35" i="8" s="1"/>
  <c r="AW34" i="8"/>
  <c r="AV34" i="8"/>
  <c r="AU34" i="8"/>
  <c r="AT34" i="8"/>
  <c r="B34" i="8"/>
  <c r="AX34" i="8" s="1"/>
  <c r="AW33" i="8"/>
  <c r="AV33" i="8"/>
  <c r="AU33" i="8"/>
  <c r="AT33" i="8"/>
  <c r="B33" i="8"/>
  <c r="AX33" i="8" s="1"/>
  <c r="AW32" i="8"/>
  <c r="AV32" i="8"/>
  <c r="AU32" i="8"/>
  <c r="AT32" i="8"/>
  <c r="B32" i="8"/>
  <c r="AX32" i="8" s="1"/>
  <c r="AW31" i="8"/>
  <c r="AV31" i="8"/>
  <c r="AU31" i="8"/>
  <c r="AT31" i="8"/>
  <c r="B31" i="8"/>
  <c r="AX31" i="8" s="1"/>
  <c r="AW30" i="8"/>
  <c r="AV30" i="8"/>
  <c r="AU30" i="8"/>
  <c r="AT30" i="8"/>
  <c r="B30" i="8"/>
  <c r="AX30" i="8" s="1"/>
  <c r="AW29" i="8"/>
  <c r="AV29" i="8"/>
  <c r="AU29" i="8"/>
  <c r="AT29" i="8"/>
  <c r="B29" i="8"/>
  <c r="AX29" i="8" s="1"/>
  <c r="AW28" i="8"/>
  <c r="AV28" i="8"/>
  <c r="AU28" i="8"/>
  <c r="AT28" i="8"/>
  <c r="B28" i="8"/>
  <c r="AX28" i="8" s="1"/>
  <c r="AW27" i="8"/>
  <c r="AV27" i="8"/>
  <c r="AU27" i="8"/>
  <c r="AT27" i="8"/>
  <c r="B27" i="8"/>
  <c r="AX27" i="8" s="1"/>
  <c r="AW26" i="8"/>
  <c r="AV26" i="8"/>
  <c r="AU26" i="8"/>
  <c r="AT26" i="8"/>
  <c r="B26" i="8"/>
  <c r="AX26" i="8" s="1"/>
  <c r="AW25" i="8"/>
  <c r="AV25" i="8"/>
  <c r="AU25" i="8"/>
  <c r="AT25" i="8"/>
  <c r="B25" i="8"/>
  <c r="AX25" i="8" s="1"/>
  <c r="AW24" i="8"/>
  <c r="AV24" i="8"/>
  <c r="AU24" i="8"/>
  <c r="AT24" i="8"/>
  <c r="B24" i="8"/>
  <c r="AX24" i="8" s="1"/>
  <c r="AW23" i="8"/>
  <c r="AV23" i="8"/>
  <c r="AU23" i="8"/>
  <c r="AT23" i="8"/>
  <c r="B23" i="8"/>
  <c r="AX23" i="8" s="1"/>
  <c r="AW22" i="8"/>
  <c r="AV22" i="8"/>
  <c r="AU22" i="8"/>
  <c r="AT22" i="8"/>
  <c r="B22" i="8"/>
  <c r="AX22" i="8" s="1"/>
  <c r="AW21" i="8"/>
  <c r="AV21" i="8"/>
  <c r="AU21" i="8"/>
  <c r="AT21" i="8"/>
  <c r="B21" i="8"/>
  <c r="AX21" i="8" s="1"/>
  <c r="AW20" i="8"/>
  <c r="AV20" i="8"/>
  <c r="AU20" i="8"/>
  <c r="AT20" i="8"/>
  <c r="B20" i="8"/>
  <c r="AX20" i="8" s="1"/>
  <c r="AW19" i="8"/>
  <c r="AV19" i="8"/>
  <c r="AU19" i="8"/>
  <c r="AT19" i="8"/>
  <c r="B19" i="8"/>
  <c r="AX19" i="8" s="1"/>
  <c r="AW18" i="8"/>
  <c r="AV18" i="8"/>
  <c r="AU18" i="8"/>
  <c r="AT18" i="8"/>
  <c r="B18" i="8"/>
  <c r="AX18" i="8" s="1"/>
  <c r="AW17" i="8"/>
  <c r="AV17" i="8"/>
  <c r="AU17" i="8"/>
  <c r="AT17" i="8"/>
  <c r="B17" i="8"/>
  <c r="AX17" i="8" s="1"/>
  <c r="AW16" i="8"/>
  <c r="AV16" i="8"/>
  <c r="AU16" i="8"/>
  <c r="AT16" i="8"/>
  <c r="B16" i="8"/>
  <c r="AX16" i="8" s="1"/>
  <c r="AW15" i="8"/>
  <c r="AV15" i="8"/>
  <c r="AU15" i="8"/>
  <c r="AT15" i="8"/>
  <c r="B15" i="8"/>
  <c r="AX15" i="8" s="1"/>
  <c r="AW14" i="8"/>
  <c r="AV14" i="8"/>
  <c r="AU14" i="8"/>
  <c r="AT14" i="8"/>
  <c r="B14" i="8"/>
  <c r="AX14" i="8" s="1"/>
  <c r="AW13" i="8"/>
  <c r="AV13" i="8"/>
  <c r="AU13" i="8"/>
  <c r="AT13" i="8"/>
  <c r="B13" i="8"/>
  <c r="AX13" i="8" s="1"/>
  <c r="AW12" i="8"/>
  <c r="AV12" i="8"/>
  <c r="AU12" i="8"/>
  <c r="AT12" i="8"/>
  <c r="B12" i="8"/>
  <c r="AX12" i="8" s="1"/>
  <c r="AW11" i="8"/>
  <c r="AV11" i="8"/>
  <c r="AU11" i="8"/>
  <c r="AT11" i="8"/>
  <c r="B11" i="8"/>
  <c r="AX11" i="8" s="1"/>
  <c r="AW10" i="8"/>
  <c r="AV10" i="8"/>
  <c r="AU10" i="8"/>
  <c r="AT10" i="8"/>
  <c r="B10" i="8"/>
  <c r="AX10" i="8" s="1"/>
  <c r="AW9" i="8"/>
  <c r="AV9" i="8"/>
  <c r="AU9" i="8"/>
  <c r="AT9" i="8"/>
  <c r="B9" i="8"/>
  <c r="AX9" i="8" s="1"/>
  <c r="AW8" i="8"/>
  <c r="F5" i="21" s="1"/>
  <c r="AV8" i="8"/>
  <c r="AU8" i="8"/>
  <c r="AT8" i="8"/>
  <c r="B8" i="8"/>
  <c r="AX8" i="8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S7" i="8"/>
  <c r="AR7" i="8"/>
  <c r="AQ7" i="8"/>
  <c r="AJ7" i="8"/>
  <c r="AI7" i="8"/>
  <c r="AH7" i="8"/>
  <c r="AD7" i="8"/>
  <c r="AC7" i="8"/>
  <c r="AB7" i="8"/>
  <c r="AT1" i="8"/>
  <c r="AV58" i="7"/>
  <c r="AU58" i="7"/>
  <c r="AT58" i="7"/>
  <c r="AW57" i="7"/>
  <c r="AV57" i="7"/>
  <c r="AU57" i="7"/>
  <c r="AT57" i="7"/>
  <c r="B57" i="7"/>
  <c r="AY57" i="7" s="1"/>
  <c r="AX56" i="7"/>
  <c r="AW56" i="7"/>
  <c r="AV56" i="7"/>
  <c r="AU56" i="7"/>
  <c r="AT56" i="7"/>
  <c r="B56" i="7"/>
  <c r="AY56" i="7" s="1"/>
  <c r="AW55" i="7"/>
  <c r="AV55" i="7"/>
  <c r="AU55" i="7"/>
  <c r="AT55" i="7"/>
  <c r="B55" i="7"/>
  <c r="AY55" i="7" s="1"/>
  <c r="AX54" i="7"/>
  <c r="AW54" i="7"/>
  <c r="AV54" i="7"/>
  <c r="AU54" i="7"/>
  <c r="AT54" i="7"/>
  <c r="B54" i="7"/>
  <c r="AY54" i="7" s="1"/>
  <c r="AW53" i="7"/>
  <c r="AV53" i="7"/>
  <c r="AU53" i="7"/>
  <c r="AT53" i="7"/>
  <c r="B53" i="7"/>
  <c r="AY53" i="7" s="1"/>
  <c r="AX52" i="7"/>
  <c r="AW52" i="7"/>
  <c r="AV52" i="7"/>
  <c r="AU52" i="7"/>
  <c r="AT52" i="7"/>
  <c r="B52" i="7"/>
  <c r="AY52" i="7" s="1"/>
  <c r="AW51" i="7"/>
  <c r="AV51" i="7"/>
  <c r="AU51" i="7"/>
  <c r="AT51" i="7"/>
  <c r="B51" i="7"/>
  <c r="AY51" i="7" s="1"/>
  <c r="AX50" i="7"/>
  <c r="AW50" i="7"/>
  <c r="AV50" i="7"/>
  <c r="AU50" i="7"/>
  <c r="AT50" i="7"/>
  <c r="B50" i="7"/>
  <c r="AY50" i="7" s="1"/>
  <c r="AW49" i="7"/>
  <c r="AV49" i="7"/>
  <c r="AU49" i="7"/>
  <c r="AT49" i="7"/>
  <c r="B49" i="7"/>
  <c r="AY49" i="7" s="1"/>
  <c r="AX48" i="7"/>
  <c r="AW48" i="7"/>
  <c r="AV48" i="7"/>
  <c r="AU48" i="7"/>
  <c r="AT48" i="7"/>
  <c r="B48" i="7"/>
  <c r="AY48" i="7" s="1"/>
  <c r="AW47" i="7"/>
  <c r="AV47" i="7"/>
  <c r="AU47" i="7"/>
  <c r="AT47" i="7"/>
  <c r="B47" i="7"/>
  <c r="AY47" i="7" s="1"/>
  <c r="AX46" i="7"/>
  <c r="AW46" i="7"/>
  <c r="AV46" i="7"/>
  <c r="AU46" i="7"/>
  <c r="AT46" i="7"/>
  <c r="B46" i="7"/>
  <c r="AY46" i="7" s="1"/>
  <c r="AW45" i="7"/>
  <c r="AV45" i="7"/>
  <c r="AU45" i="7"/>
  <c r="AT45" i="7"/>
  <c r="B45" i="7"/>
  <c r="AY45" i="7" s="1"/>
  <c r="AX44" i="7"/>
  <c r="AW44" i="7"/>
  <c r="AV44" i="7"/>
  <c r="AU44" i="7"/>
  <c r="AT44" i="7"/>
  <c r="B44" i="7"/>
  <c r="AY44" i="7" s="1"/>
  <c r="AW43" i="7"/>
  <c r="AV43" i="7"/>
  <c r="AU43" i="7"/>
  <c r="AT43" i="7"/>
  <c r="B43" i="7"/>
  <c r="AY43" i="7" s="1"/>
  <c r="AX42" i="7"/>
  <c r="AW42" i="7"/>
  <c r="AV42" i="7"/>
  <c r="AU42" i="7"/>
  <c r="AT42" i="7"/>
  <c r="B42" i="7"/>
  <c r="AY42" i="7" s="1"/>
  <c r="AW41" i="7"/>
  <c r="AV41" i="7"/>
  <c r="AU41" i="7"/>
  <c r="AT41" i="7"/>
  <c r="B41" i="7"/>
  <c r="AY41" i="7" s="1"/>
  <c r="AX40" i="7"/>
  <c r="AW40" i="7"/>
  <c r="AV40" i="7"/>
  <c r="AU40" i="7"/>
  <c r="AT40" i="7"/>
  <c r="B40" i="7"/>
  <c r="AY40" i="7" s="1"/>
  <c r="AW39" i="7"/>
  <c r="AV39" i="7"/>
  <c r="AU39" i="7"/>
  <c r="AT39" i="7"/>
  <c r="B39" i="7"/>
  <c r="AY39" i="7" s="1"/>
  <c r="AX38" i="7"/>
  <c r="AW38" i="7"/>
  <c r="AV38" i="7"/>
  <c r="AU38" i="7"/>
  <c r="AT38" i="7"/>
  <c r="B38" i="7"/>
  <c r="AY38" i="7" s="1"/>
  <c r="AW37" i="7"/>
  <c r="AV37" i="7"/>
  <c r="AU37" i="7"/>
  <c r="AT37" i="7"/>
  <c r="B37" i="7"/>
  <c r="AY37" i="7" s="1"/>
  <c r="AV36" i="7"/>
  <c r="B36" i="7"/>
  <c r="AY36" i="7" s="1"/>
  <c r="AV35" i="7"/>
  <c r="B35" i="7"/>
  <c r="AX35" i="7" s="1"/>
  <c r="AV34" i="7"/>
  <c r="B34" i="7"/>
  <c r="AY34" i="7" s="1"/>
  <c r="AV33" i="7"/>
  <c r="B33" i="7"/>
  <c r="AX33" i="7" s="1"/>
  <c r="AX32" i="7"/>
  <c r="AW32" i="7"/>
  <c r="AV32" i="7"/>
  <c r="AU32" i="7"/>
  <c r="AT32" i="7"/>
  <c r="B32" i="7"/>
  <c r="AY32" i="7" s="1"/>
  <c r="AW31" i="7"/>
  <c r="AV31" i="7"/>
  <c r="AU31" i="7"/>
  <c r="AT31" i="7"/>
  <c r="B31" i="7"/>
  <c r="AY31" i="7" s="1"/>
  <c r="AX30" i="7"/>
  <c r="AW30" i="7"/>
  <c r="AV30" i="7"/>
  <c r="AU30" i="7"/>
  <c r="AT30" i="7"/>
  <c r="B30" i="7"/>
  <c r="AY30" i="7" s="1"/>
  <c r="AW29" i="7"/>
  <c r="AV29" i="7"/>
  <c r="AU29" i="7"/>
  <c r="AT29" i="7"/>
  <c r="B29" i="7"/>
  <c r="AY29" i="7" s="1"/>
  <c r="AX28" i="7"/>
  <c r="AW28" i="7"/>
  <c r="AV28" i="7"/>
  <c r="AU28" i="7"/>
  <c r="AT28" i="7"/>
  <c r="B28" i="7"/>
  <c r="AY28" i="7" s="1"/>
  <c r="AW27" i="7"/>
  <c r="AV27" i="7"/>
  <c r="AU27" i="7"/>
  <c r="AT27" i="7"/>
  <c r="B27" i="7"/>
  <c r="AY27" i="7" s="1"/>
  <c r="AX26" i="7"/>
  <c r="AW26" i="7"/>
  <c r="AV26" i="7"/>
  <c r="AU26" i="7"/>
  <c r="AT26" i="7"/>
  <c r="B26" i="7"/>
  <c r="AY26" i="7" s="1"/>
  <c r="AW25" i="7"/>
  <c r="AV25" i="7"/>
  <c r="AU25" i="7"/>
  <c r="AT25" i="7"/>
  <c r="B25" i="7"/>
  <c r="AY25" i="7" s="1"/>
  <c r="AX24" i="7"/>
  <c r="AW24" i="7"/>
  <c r="AV24" i="7"/>
  <c r="AU24" i="7"/>
  <c r="AT24" i="7"/>
  <c r="B24" i="7"/>
  <c r="AY24" i="7" s="1"/>
  <c r="AW23" i="7"/>
  <c r="AV23" i="7"/>
  <c r="AU23" i="7"/>
  <c r="AT23" i="7"/>
  <c r="B23" i="7"/>
  <c r="AY23" i="7" s="1"/>
  <c r="AX22" i="7"/>
  <c r="AW22" i="7"/>
  <c r="AV22" i="7"/>
  <c r="AU22" i="7"/>
  <c r="AT22" i="7"/>
  <c r="B22" i="7"/>
  <c r="AY22" i="7" s="1"/>
  <c r="AW21" i="7"/>
  <c r="AV21" i="7"/>
  <c r="AU21" i="7"/>
  <c r="AT21" i="7"/>
  <c r="B21" i="7"/>
  <c r="AY21" i="7" s="1"/>
  <c r="AX20" i="7"/>
  <c r="AW20" i="7"/>
  <c r="AV20" i="7"/>
  <c r="AU20" i="7"/>
  <c r="AT20" i="7"/>
  <c r="B20" i="7"/>
  <c r="AY20" i="7" s="1"/>
  <c r="AW19" i="7"/>
  <c r="AV19" i="7"/>
  <c r="AU19" i="7"/>
  <c r="AT19" i="7"/>
  <c r="B19" i="7"/>
  <c r="AY19" i="7" s="1"/>
  <c r="AX18" i="7"/>
  <c r="AW18" i="7"/>
  <c r="AV18" i="7"/>
  <c r="AU18" i="7"/>
  <c r="AT18" i="7"/>
  <c r="B18" i="7"/>
  <c r="AY18" i="7" s="1"/>
  <c r="AW17" i="7"/>
  <c r="AV17" i="7"/>
  <c r="AU17" i="7"/>
  <c r="AT17" i="7"/>
  <c r="B17" i="7"/>
  <c r="AY17" i="7" s="1"/>
  <c r="AX16" i="7"/>
  <c r="AW16" i="7"/>
  <c r="AV16" i="7"/>
  <c r="AU16" i="7"/>
  <c r="AT16" i="7"/>
  <c r="B16" i="7"/>
  <c r="AY16" i="7" s="1"/>
  <c r="AW15" i="7"/>
  <c r="AV15" i="7"/>
  <c r="AU15" i="7"/>
  <c r="AT15" i="7"/>
  <c r="B15" i="7"/>
  <c r="AY15" i="7" s="1"/>
  <c r="AX14" i="7"/>
  <c r="AW14" i="7"/>
  <c r="AV14" i="7"/>
  <c r="AU14" i="7"/>
  <c r="AT14" i="7"/>
  <c r="B14" i="7"/>
  <c r="AY14" i="7" s="1"/>
  <c r="AW13" i="7"/>
  <c r="AV13" i="7"/>
  <c r="AU13" i="7"/>
  <c r="AT13" i="7"/>
  <c r="B13" i="7"/>
  <c r="AY13" i="7" s="1"/>
  <c r="AX12" i="7"/>
  <c r="AW12" i="7"/>
  <c r="AV12" i="7"/>
  <c r="AU12" i="7"/>
  <c r="AT12" i="7"/>
  <c r="B12" i="7"/>
  <c r="AY12" i="7" s="1"/>
  <c r="AW11" i="7"/>
  <c r="AV11" i="7"/>
  <c r="AU11" i="7"/>
  <c r="AT11" i="7"/>
  <c r="B11" i="7"/>
  <c r="AY11" i="7" s="1"/>
  <c r="AX10" i="7"/>
  <c r="AW10" i="7"/>
  <c r="AV10" i="7"/>
  <c r="AU10" i="7"/>
  <c r="AT10" i="7"/>
  <c r="B10" i="7"/>
  <c r="AY10" i="7" s="1"/>
  <c r="AW9" i="7"/>
  <c r="AV9" i="7"/>
  <c r="AU9" i="7"/>
  <c r="AT9" i="7"/>
  <c r="B9" i="7"/>
  <c r="AY9" i="7" s="1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X8" i="7"/>
  <c r="AW8" i="7"/>
  <c r="AV8" i="7"/>
  <c r="AU8" i="7"/>
  <c r="AT8" i="7"/>
  <c r="B8" i="7"/>
  <c r="AY8" i="7" s="1"/>
  <c r="A8" i="7"/>
  <c r="AS7" i="7"/>
  <c r="AR7" i="7"/>
  <c r="AQ7" i="7"/>
  <c r="AJ7" i="7"/>
  <c r="AI7" i="7"/>
  <c r="AH7" i="7"/>
  <c r="X7" i="7"/>
  <c r="W7" i="7"/>
  <c r="V7" i="7"/>
  <c r="AT1" i="7"/>
  <c r="AX54" i="6"/>
  <c r="AW54" i="6"/>
  <c r="AV54" i="6"/>
  <c r="AU54" i="6"/>
  <c r="AT54" i="6"/>
  <c r="B54" i="6"/>
  <c r="AY54" i="6" s="1"/>
  <c r="AW53" i="6"/>
  <c r="AV53" i="6"/>
  <c r="AU53" i="6"/>
  <c r="AT53" i="6"/>
  <c r="B53" i="6"/>
  <c r="AY53" i="6" s="1"/>
  <c r="AX52" i="6"/>
  <c r="AW52" i="6"/>
  <c r="AV52" i="6"/>
  <c r="AU52" i="6"/>
  <c r="AT52" i="6"/>
  <c r="B52" i="6"/>
  <c r="AY52" i="6" s="1"/>
  <c r="AW51" i="6"/>
  <c r="AV51" i="6"/>
  <c r="AU51" i="6"/>
  <c r="AT51" i="6"/>
  <c r="B51" i="6"/>
  <c r="AY51" i="6" s="1"/>
  <c r="AX50" i="6"/>
  <c r="AW50" i="6"/>
  <c r="AV50" i="6"/>
  <c r="AU50" i="6"/>
  <c r="AT50" i="6"/>
  <c r="B50" i="6"/>
  <c r="AY50" i="6" s="1"/>
  <c r="AW49" i="6"/>
  <c r="AV49" i="6"/>
  <c r="AU49" i="6"/>
  <c r="AT49" i="6"/>
  <c r="B49" i="6"/>
  <c r="AY49" i="6" s="1"/>
  <c r="AX48" i="6"/>
  <c r="AW48" i="6"/>
  <c r="AV48" i="6"/>
  <c r="AU48" i="6"/>
  <c r="AT48" i="6"/>
  <c r="B48" i="6"/>
  <c r="AY48" i="6" s="1"/>
  <c r="AW47" i="6"/>
  <c r="AV47" i="6"/>
  <c r="AU47" i="6"/>
  <c r="AT47" i="6"/>
  <c r="B47" i="6"/>
  <c r="AY47" i="6" s="1"/>
  <c r="AX46" i="6"/>
  <c r="AW46" i="6"/>
  <c r="AV46" i="6"/>
  <c r="AU46" i="6"/>
  <c r="AT46" i="6"/>
  <c r="B46" i="6"/>
  <c r="AY46" i="6" s="1"/>
  <c r="AW45" i="6"/>
  <c r="AV45" i="6"/>
  <c r="AU45" i="6"/>
  <c r="AT45" i="6"/>
  <c r="B45" i="6"/>
  <c r="AY45" i="6" s="1"/>
  <c r="AX44" i="6"/>
  <c r="AW44" i="6"/>
  <c r="AV44" i="6"/>
  <c r="AU44" i="6"/>
  <c r="AT44" i="6"/>
  <c r="B44" i="6"/>
  <c r="AY44" i="6" s="1"/>
  <c r="AW43" i="6"/>
  <c r="AV43" i="6"/>
  <c r="AU43" i="6"/>
  <c r="AT43" i="6"/>
  <c r="B43" i="6"/>
  <c r="AY43" i="6" s="1"/>
  <c r="AX42" i="6"/>
  <c r="AW42" i="6"/>
  <c r="AV42" i="6"/>
  <c r="AU42" i="6"/>
  <c r="AT42" i="6"/>
  <c r="B42" i="6"/>
  <c r="AY42" i="6" s="1"/>
  <c r="AW41" i="6"/>
  <c r="AV41" i="6"/>
  <c r="AU41" i="6"/>
  <c r="AT41" i="6"/>
  <c r="B41" i="6"/>
  <c r="AY41" i="6" s="1"/>
  <c r="AX40" i="6"/>
  <c r="AW40" i="6"/>
  <c r="AV40" i="6"/>
  <c r="AU40" i="6"/>
  <c r="AT40" i="6"/>
  <c r="B40" i="6"/>
  <c r="AY40" i="6" s="1"/>
  <c r="AW39" i="6"/>
  <c r="AV39" i="6"/>
  <c r="AU39" i="6"/>
  <c r="AT39" i="6"/>
  <c r="B39" i="6"/>
  <c r="AY39" i="6" s="1"/>
  <c r="AX38" i="6"/>
  <c r="AW38" i="6"/>
  <c r="AV38" i="6"/>
  <c r="AU38" i="6"/>
  <c r="AT38" i="6"/>
  <c r="B38" i="6"/>
  <c r="AY38" i="6" s="1"/>
  <c r="AW37" i="6"/>
  <c r="AV37" i="6"/>
  <c r="AU37" i="6"/>
  <c r="AT37" i="6"/>
  <c r="B37" i="6"/>
  <c r="AY37" i="6" s="1"/>
  <c r="AX36" i="6"/>
  <c r="AW36" i="6"/>
  <c r="AV36" i="6"/>
  <c r="AU36" i="6"/>
  <c r="AT36" i="6"/>
  <c r="B36" i="6"/>
  <c r="AY36" i="6" s="1"/>
  <c r="AW35" i="6"/>
  <c r="AV35" i="6"/>
  <c r="AU35" i="6"/>
  <c r="AT35" i="6"/>
  <c r="B35" i="6"/>
  <c r="AY35" i="6" s="1"/>
  <c r="AX34" i="6"/>
  <c r="AW34" i="6"/>
  <c r="AV34" i="6"/>
  <c r="AU34" i="6"/>
  <c r="AT34" i="6"/>
  <c r="B34" i="6"/>
  <c r="AY34" i="6" s="1"/>
  <c r="AW33" i="6"/>
  <c r="AV33" i="6"/>
  <c r="AU33" i="6"/>
  <c r="AT33" i="6"/>
  <c r="B33" i="6"/>
  <c r="AY33" i="6" s="1"/>
  <c r="AX32" i="6"/>
  <c r="AW32" i="6"/>
  <c r="AV32" i="6"/>
  <c r="AU32" i="6"/>
  <c r="AT32" i="6"/>
  <c r="B32" i="6"/>
  <c r="AY32" i="6" s="1"/>
  <c r="AW31" i="6"/>
  <c r="AV31" i="6"/>
  <c r="AU31" i="6"/>
  <c r="AT31" i="6"/>
  <c r="B31" i="6"/>
  <c r="AY31" i="6" s="1"/>
  <c r="AX30" i="6"/>
  <c r="AW30" i="6"/>
  <c r="AV30" i="6"/>
  <c r="AU30" i="6"/>
  <c r="AT30" i="6"/>
  <c r="B30" i="6"/>
  <c r="AY30" i="6" s="1"/>
  <c r="AW29" i="6"/>
  <c r="AV29" i="6"/>
  <c r="AU29" i="6"/>
  <c r="AT29" i="6"/>
  <c r="B29" i="6"/>
  <c r="AY29" i="6" s="1"/>
  <c r="AX28" i="6"/>
  <c r="AW28" i="6"/>
  <c r="AV28" i="6"/>
  <c r="AU28" i="6"/>
  <c r="AT28" i="6"/>
  <c r="B28" i="6"/>
  <c r="AY28" i="6" s="1"/>
  <c r="AW27" i="6"/>
  <c r="AV27" i="6"/>
  <c r="AU27" i="6"/>
  <c r="AT27" i="6"/>
  <c r="B27" i="6"/>
  <c r="AY27" i="6" s="1"/>
  <c r="AX26" i="6"/>
  <c r="AW26" i="6"/>
  <c r="AV26" i="6"/>
  <c r="AU26" i="6"/>
  <c r="AT26" i="6"/>
  <c r="B26" i="6"/>
  <c r="AY26" i="6" s="1"/>
  <c r="AW25" i="6"/>
  <c r="AV25" i="6"/>
  <c r="AU25" i="6"/>
  <c r="AT25" i="6"/>
  <c r="B25" i="6"/>
  <c r="AY25" i="6" s="1"/>
  <c r="AX24" i="6"/>
  <c r="AW24" i="6"/>
  <c r="AV24" i="6"/>
  <c r="AU24" i="6"/>
  <c r="AT24" i="6"/>
  <c r="B24" i="6"/>
  <c r="AY24" i="6" s="1"/>
  <c r="AW23" i="6"/>
  <c r="AV23" i="6"/>
  <c r="AU23" i="6"/>
  <c r="AT23" i="6"/>
  <c r="B23" i="6"/>
  <c r="AY23" i="6" s="1"/>
  <c r="AX22" i="6"/>
  <c r="AW22" i="6"/>
  <c r="AV22" i="6"/>
  <c r="AU22" i="6"/>
  <c r="AT22" i="6"/>
  <c r="B22" i="6"/>
  <c r="AY22" i="6" s="1"/>
  <c r="AW21" i="6"/>
  <c r="AV21" i="6"/>
  <c r="AU21" i="6"/>
  <c r="AT21" i="6"/>
  <c r="B21" i="6"/>
  <c r="AY21" i="6" s="1"/>
  <c r="AX20" i="6"/>
  <c r="AW20" i="6"/>
  <c r="AV20" i="6"/>
  <c r="AU20" i="6"/>
  <c r="AT20" i="6"/>
  <c r="B20" i="6"/>
  <c r="AY20" i="6" s="1"/>
  <c r="AW19" i="6"/>
  <c r="AV19" i="6"/>
  <c r="AU19" i="6"/>
  <c r="AT19" i="6"/>
  <c r="B19" i="6"/>
  <c r="AY19" i="6" s="1"/>
  <c r="AX18" i="6"/>
  <c r="AW18" i="6"/>
  <c r="AV18" i="6"/>
  <c r="AU18" i="6"/>
  <c r="AT18" i="6"/>
  <c r="B18" i="6"/>
  <c r="AY18" i="6" s="1"/>
  <c r="AW17" i="6"/>
  <c r="AV17" i="6"/>
  <c r="AU17" i="6"/>
  <c r="AT17" i="6"/>
  <c r="B17" i="6"/>
  <c r="AY17" i="6" s="1"/>
  <c r="AX16" i="6"/>
  <c r="AW16" i="6"/>
  <c r="AV16" i="6"/>
  <c r="AU16" i="6"/>
  <c r="AT16" i="6"/>
  <c r="B16" i="6"/>
  <c r="AY16" i="6" s="1"/>
  <c r="AW15" i="6"/>
  <c r="AV15" i="6"/>
  <c r="AU15" i="6"/>
  <c r="AT15" i="6"/>
  <c r="B15" i="6"/>
  <c r="AY15" i="6" s="1"/>
  <c r="AX14" i="6"/>
  <c r="AW14" i="6"/>
  <c r="AV14" i="6"/>
  <c r="AU14" i="6"/>
  <c r="AT14" i="6"/>
  <c r="B14" i="6"/>
  <c r="AY14" i="6" s="1"/>
  <c r="AW13" i="6"/>
  <c r="AV13" i="6"/>
  <c r="AU13" i="6"/>
  <c r="AT13" i="6"/>
  <c r="B13" i="6"/>
  <c r="AY13" i="6" s="1"/>
  <c r="AX12" i="6"/>
  <c r="AW12" i="6"/>
  <c r="AV12" i="6"/>
  <c r="AU12" i="6"/>
  <c r="AT12" i="6"/>
  <c r="B12" i="6"/>
  <c r="AY12" i="6" s="1"/>
  <c r="AW11" i="6"/>
  <c r="AV11" i="6"/>
  <c r="AU11" i="6"/>
  <c r="AT11" i="6"/>
  <c r="B11" i="6"/>
  <c r="AY11" i="6" s="1"/>
  <c r="AX10" i="6"/>
  <c r="AW10" i="6"/>
  <c r="AV10" i="6"/>
  <c r="AU10" i="6"/>
  <c r="AT10" i="6"/>
  <c r="B10" i="6"/>
  <c r="AY10" i="6" s="1"/>
  <c r="AW9" i="6"/>
  <c r="AV9" i="6"/>
  <c r="AU9" i="6"/>
  <c r="AT9" i="6"/>
  <c r="B9" i="6"/>
  <c r="AY9" i="6" s="1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X8" i="6"/>
  <c r="AW8" i="6"/>
  <c r="AV8" i="6"/>
  <c r="AU8" i="6"/>
  <c r="AT8" i="6"/>
  <c r="B8" i="6"/>
  <c r="AY8" i="6" s="1"/>
  <c r="A8" i="6"/>
  <c r="AS7" i="6"/>
  <c r="AR7" i="6"/>
  <c r="AQ7" i="6"/>
  <c r="AG7" i="6"/>
  <c r="AF7" i="6"/>
  <c r="AE7" i="6"/>
  <c r="R7" i="6"/>
  <c r="Q7" i="6"/>
  <c r="P7" i="6"/>
  <c r="L7" i="6"/>
  <c r="K7" i="6"/>
  <c r="J7" i="6"/>
  <c r="AT1" i="6"/>
  <c r="AW57" i="5"/>
  <c r="AV57" i="5"/>
  <c r="AU57" i="5"/>
  <c r="AT57" i="5"/>
  <c r="B57" i="5"/>
  <c r="AY57" i="5" s="1"/>
  <c r="AW56" i="5"/>
  <c r="AV56" i="5"/>
  <c r="AU56" i="5"/>
  <c r="AT56" i="5"/>
  <c r="B56" i="5"/>
  <c r="AY56" i="5" s="1"/>
  <c r="AW55" i="5"/>
  <c r="AV55" i="5"/>
  <c r="AU55" i="5"/>
  <c r="AT55" i="5"/>
  <c r="B55" i="5"/>
  <c r="AY55" i="5" s="1"/>
  <c r="AW54" i="5"/>
  <c r="AV54" i="5"/>
  <c r="AU54" i="5"/>
  <c r="AT54" i="5"/>
  <c r="B54" i="5"/>
  <c r="AY54" i="5" s="1"/>
  <c r="AW53" i="5"/>
  <c r="AV53" i="5"/>
  <c r="AU53" i="5"/>
  <c r="AT53" i="5"/>
  <c r="B53" i="5"/>
  <c r="AY53" i="5" s="1"/>
  <c r="AW52" i="5"/>
  <c r="AV52" i="5"/>
  <c r="AU52" i="5"/>
  <c r="AT52" i="5"/>
  <c r="B52" i="5"/>
  <c r="AY52" i="5" s="1"/>
  <c r="AW51" i="5"/>
  <c r="AU51" i="5"/>
  <c r="AT51" i="5"/>
  <c r="B51" i="5"/>
  <c r="AY50" i="5"/>
  <c r="AW50" i="5"/>
  <c r="AU50" i="5"/>
  <c r="AT50" i="5"/>
  <c r="B50" i="5"/>
  <c r="AX50" i="5" s="1"/>
  <c r="AW49" i="5"/>
  <c r="AU49" i="5"/>
  <c r="AT49" i="5"/>
  <c r="B49" i="5"/>
  <c r="AX49" i="5" s="1"/>
  <c r="AW48" i="5"/>
  <c r="AU48" i="5"/>
  <c r="AT48" i="5"/>
  <c r="B48" i="5"/>
  <c r="AX48" i="5" s="1"/>
  <c r="AW47" i="5"/>
  <c r="AU47" i="5"/>
  <c r="AT47" i="5"/>
  <c r="B47" i="5"/>
  <c r="AW46" i="5"/>
  <c r="AU46" i="5"/>
  <c r="AT46" i="5"/>
  <c r="B46" i="5"/>
  <c r="AX46" i="5" s="1"/>
  <c r="AW45" i="5"/>
  <c r="AU45" i="5"/>
  <c r="AT45" i="5"/>
  <c r="B45" i="5"/>
  <c r="AX45" i="5" s="1"/>
  <c r="AW44" i="5"/>
  <c r="AU44" i="5"/>
  <c r="AT44" i="5"/>
  <c r="B44" i="5"/>
  <c r="AX44" i="5" s="1"/>
  <c r="AW43" i="5"/>
  <c r="AV43" i="5"/>
  <c r="AU43" i="5"/>
  <c r="AT43" i="5"/>
  <c r="B43" i="5"/>
  <c r="AY43" i="5" s="1"/>
  <c r="AW42" i="5"/>
  <c r="AU42" i="5"/>
  <c r="AT42" i="5"/>
  <c r="B42" i="5"/>
  <c r="AX42" i="5" s="1"/>
  <c r="AY41" i="5"/>
  <c r="AW41" i="5"/>
  <c r="AU41" i="5"/>
  <c r="AT41" i="5"/>
  <c r="B41" i="5"/>
  <c r="AX41" i="5" s="1"/>
  <c r="AW40" i="5"/>
  <c r="AV40" i="5"/>
  <c r="AU40" i="5"/>
  <c r="AT40" i="5"/>
  <c r="B40" i="5"/>
  <c r="AY40" i="5" s="1"/>
  <c r="AW39" i="5"/>
  <c r="AU39" i="5"/>
  <c r="AT39" i="5"/>
  <c r="B39" i="5"/>
  <c r="AX39" i="5" s="1"/>
  <c r="AW38" i="5"/>
  <c r="AU38" i="5"/>
  <c r="AT38" i="5"/>
  <c r="B38" i="5"/>
  <c r="AX38" i="5" s="1"/>
  <c r="AW37" i="5"/>
  <c r="AU37" i="5"/>
  <c r="AT37" i="5"/>
  <c r="B37" i="5"/>
  <c r="AW36" i="5"/>
  <c r="AU36" i="5"/>
  <c r="AT36" i="5"/>
  <c r="B36" i="5"/>
  <c r="AX36" i="5" s="1"/>
  <c r="AW35" i="5"/>
  <c r="AU35" i="5"/>
  <c r="AT35" i="5"/>
  <c r="B35" i="5"/>
  <c r="AX35" i="5" s="1"/>
  <c r="AW34" i="5"/>
  <c r="AU34" i="5"/>
  <c r="AT34" i="5"/>
  <c r="B34" i="5"/>
  <c r="AX34" i="5" s="1"/>
  <c r="AW33" i="5"/>
  <c r="AU33" i="5"/>
  <c r="AT33" i="5"/>
  <c r="B33" i="5"/>
  <c r="AW32" i="5"/>
  <c r="AU32" i="5"/>
  <c r="AT32" i="5"/>
  <c r="B32" i="5"/>
  <c r="AX32" i="5" s="1"/>
  <c r="AW31" i="5"/>
  <c r="AU31" i="5"/>
  <c r="AT31" i="5"/>
  <c r="B31" i="5"/>
  <c r="AX31" i="5" s="1"/>
  <c r="AY30" i="5"/>
  <c r="AW30" i="5"/>
  <c r="AU30" i="5"/>
  <c r="AT30" i="5"/>
  <c r="B30" i="5"/>
  <c r="AX30" i="5" s="1"/>
  <c r="AW29" i="5"/>
  <c r="AV29" i="5"/>
  <c r="AU29" i="5"/>
  <c r="AT29" i="5"/>
  <c r="B29" i="5"/>
  <c r="AY29" i="5" s="1"/>
  <c r="AW28" i="5"/>
  <c r="AU28" i="5"/>
  <c r="AT28" i="5"/>
  <c r="B28" i="5"/>
  <c r="AX28" i="5" s="1"/>
  <c r="AW27" i="5"/>
  <c r="AU27" i="5"/>
  <c r="AT27" i="5"/>
  <c r="B27" i="5"/>
  <c r="AX27" i="5" s="1"/>
  <c r="AW26" i="5"/>
  <c r="AU26" i="5"/>
  <c r="AT26" i="5"/>
  <c r="B26" i="5"/>
  <c r="AW25" i="5"/>
  <c r="AV25" i="5"/>
  <c r="AU25" i="5"/>
  <c r="AT25" i="5"/>
  <c r="B25" i="5"/>
  <c r="AX25" i="5" s="1"/>
  <c r="AW24" i="5"/>
  <c r="AV24" i="5"/>
  <c r="AU24" i="5"/>
  <c r="AT24" i="5"/>
  <c r="B24" i="5"/>
  <c r="AX24" i="5" s="1"/>
  <c r="AW23" i="5"/>
  <c r="AV23" i="5"/>
  <c r="AU23" i="5"/>
  <c r="AT23" i="5"/>
  <c r="B23" i="5"/>
  <c r="AX23" i="5" s="1"/>
  <c r="AW22" i="5"/>
  <c r="AU22" i="5"/>
  <c r="AT22" i="5"/>
  <c r="B22" i="5"/>
  <c r="AX22" i="5" s="1"/>
  <c r="AW21" i="5"/>
  <c r="AU21" i="5"/>
  <c r="AT21" i="5"/>
  <c r="B21" i="5"/>
  <c r="AX21" i="5" s="1"/>
  <c r="AW20" i="5"/>
  <c r="AU20" i="5"/>
  <c r="AT20" i="5"/>
  <c r="B20" i="5"/>
  <c r="AX20" i="5" s="1"/>
  <c r="AW19" i="5"/>
  <c r="AU19" i="5"/>
  <c r="AT19" i="5"/>
  <c r="B19" i="5"/>
  <c r="AW18" i="5"/>
  <c r="AU18" i="5"/>
  <c r="AT18" i="5"/>
  <c r="B18" i="5"/>
  <c r="AX18" i="5" s="1"/>
  <c r="AW17" i="5"/>
  <c r="AU17" i="5"/>
  <c r="AT17" i="5"/>
  <c r="B17" i="5"/>
  <c r="AX17" i="5" s="1"/>
  <c r="AW16" i="5"/>
  <c r="AU16" i="5"/>
  <c r="AT16" i="5"/>
  <c r="B16" i="5"/>
  <c r="AX16" i="5" s="1"/>
  <c r="AW15" i="5"/>
  <c r="AU15" i="5"/>
  <c r="AT15" i="5"/>
  <c r="B15" i="5"/>
  <c r="AW14" i="5"/>
  <c r="AV14" i="5"/>
  <c r="AU14" i="5"/>
  <c r="AT14" i="5"/>
  <c r="B14" i="5"/>
  <c r="AX14" i="5" s="1"/>
  <c r="AW13" i="5"/>
  <c r="AU13" i="5"/>
  <c r="AT13" i="5"/>
  <c r="B13" i="5"/>
  <c r="AX13" i="5" s="1"/>
  <c r="AW12" i="5"/>
  <c r="AU12" i="5"/>
  <c r="AT12" i="5"/>
  <c r="B12" i="5"/>
  <c r="AX12" i="5" s="1"/>
  <c r="AW11" i="5"/>
  <c r="AU11" i="5"/>
  <c r="AT11" i="5"/>
  <c r="B11" i="5"/>
  <c r="AX11" i="5" s="1"/>
  <c r="AW10" i="5"/>
  <c r="AV10" i="5"/>
  <c r="AU10" i="5"/>
  <c r="AT10" i="5"/>
  <c r="B10" i="5"/>
  <c r="AY10" i="5" s="1"/>
  <c r="AW9" i="5"/>
  <c r="AU9" i="5"/>
  <c r="AT9" i="5"/>
  <c r="B9" i="5"/>
  <c r="AX9" i="5" s="1"/>
  <c r="AW8" i="5"/>
  <c r="AU8" i="5"/>
  <c r="AT8" i="5"/>
  <c r="B8" i="5"/>
  <c r="AX8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S7" i="5"/>
  <c r="AR7" i="5"/>
  <c r="AQ7" i="5"/>
  <c r="I7" i="5"/>
  <c r="H7" i="5"/>
  <c r="G7" i="5"/>
  <c r="AT1" i="5"/>
  <c r="L14" i="4"/>
  <c r="G10" i="4"/>
  <c r="M9" i="4"/>
  <c r="G9" i="4"/>
  <c r="D8" i="4"/>
  <c r="J7" i="4"/>
  <c r="Z10" i="4"/>
  <c r="J10" i="4"/>
  <c r="D10" i="4"/>
  <c r="M7" i="4" s="1"/>
  <c r="Z9" i="4"/>
  <c r="D9" i="4"/>
  <c r="Z8" i="4"/>
  <c r="M8" i="4"/>
  <c r="J8" i="4"/>
  <c r="Z7" i="4"/>
  <c r="G7" i="4"/>
  <c r="Z6" i="4"/>
  <c r="L5" i="4"/>
  <c r="I5" i="4"/>
  <c r="F5" i="4"/>
  <c r="C5" i="4"/>
  <c r="L1" i="4"/>
  <c r="F5" i="3"/>
  <c r="K5" i="3" s="1"/>
  <c r="E5" i="3"/>
  <c r="K4" i="3" s="1"/>
  <c r="D5" i="3"/>
  <c r="K10" i="3" s="1"/>
  <c r="C5" i="3"/>
  <c r="K8" i="3" s="1"/>
  <c r="E3" i="3"/>
  <c r="J3" i="3" s="1"/>
  <c r="H2" i="3"/>
  <c r="G4" i="6" l="1"/>
  <c r="J3" i="7"/>
  <c r="E2" i="13"/>
  <c r="E3" i="13" s="1"/>
  <c r="J4" i="6"/>
  <c r="U7" i="4"/>
  <c r="M4" i="6"/>
  <c r="R7" i="4"/>
  <c r="AK4" i="7"/>
  <c r="R2" i="11"/>
  <c r="AB4" i="8"/>
  <c r="AE4" i="8"/>
  <c r="AK4" i="8"/>
  <c r="C2" i="14"/>
  <c r="M3" i="6"/>
  <c r="M3" i="7"/>
  <c r="AE3" i="6"/>
  <c r="P3" i="7"/>
  <c r="AH4" i="8"/>
  <c r="R2" i="12"/>
  <c r="W3" i="12" s="1"/>
  <c r="E2" i="10"/>
  <c r="N4" i="10" s="1"/>
  <c r="AQ4" i="6"/>
  <c r="R2" i="13"/>
  <c r="E2" i="12"/>
  <c r="P4" i="6"/>
  <c r="P5" i="6"/>
  <c r="P3" i="8"/>
  <c r="U10" i="4"/>
  <c r="C2" i="17"/>
  <c r="AE5" i="7"/>
  <c r="AH5" i="7"/>
  <c r="AN5" i="6"/>
  <c r="E2" i="17"/>
  <c r="R2" i="10"/>
  <c r="Y4" i="8"/>
  <c r="AB3" i="8"/>
  <c r="G5" i="8"/>
  <c r="R2" i="17"/>
  <c r="P4" i="17" s="1"/>
  <c r="C2" i="10"/>
  <c r="AB4" i="6"/>
  <c r="AN3" i="7"/>
  <c r="G5" i="6"/>
  <c r="G4" i="7"/>
  <c r="AE3" i="8"/>
  <c r="V5" i="8"/>
  <c r="C2" i="18"/>
  <c r="F2" i="9"/>
  <c r="O7" i="4"/>
  <c r="M5" i="6"/>
  <c r="AH4" i="7"/>
  <c r="AH3" i="8"/>
  <c r="Y5" i="8"/>
  <c r="E2" i="18"/>
  <c r="E3" i="18" s="1"/>
  <c r="E2" i="14"/>
  <c r="R2" i="14"/>
  <c r="W3" i="14" s="1"/>
  <c r="AK3" i="8"/>
  <c r="AH3" i="6"/>
  <c r="Y5" i="6"/>
  <c r="AQ4" i="7"/>
  <c r="C2" i="15"/>
  <c r="C2" i="12"/>
  <c r="AK3" i="7"/>
  <c r="AK3" i="6"/>
  <c r="J4" i="8"/>
  <c r="E2" i="15"/>
  <c r="N4" i="15" s="1"/>
  <c r="N32" i="15" s="1"/>
  <c r="P5" i="7"/>
  <c r="P4" i="8"/>
  <c r="R2" i="15"/>
  <c r="C2" i="13"/>
  <c r="E2" i="11"/>
  <c r="J3" i="8"/>
  <c r="Y10" i="12"/>
  <c r="O10" i="4"/>
  <c r="H30" i="9"/>
  <c r="H33" i="9"/>
  <c r="H32" i="9"/>
  <c r="X13" i="14"/>
  <c r="Y19" i="14"/>
  <c r="Y25" i="14"/>
  <c r="Y6" i="14"/>
  <c r="X15" i="14"/>
  <c r="X27" i="14"/>
  <c r="X27" i="19"/>
  <c r="Z27" i="19" s="1"/>
  <c r="Y6" i="12"/>
  <c r="Y9" i="12"/>
  <c r="Y28" i="20"/>
  <c r="Y25" i="12"/>
  <c r="Y7" i="12"/>
  <c r="X7" i="12"/>
  <c r="X25" i="12"/>
  <c r="Y5" i="12"/>
  <c r="X5" i="12"/>
  <c r="X23" i="12"/>
  <c r="Y23" i="12"/>
  <c r="X19" i="12"/>
  <c r="Y20" i="12"/>
  <c r="Y18" i="12"/>
  <c r="Y22" i="12"/>
  <c r="Y11" i="12"/>
  <c r="Y13" i="12"/>
  <c r="Y12" i="12"/>
  <c r="Y17" i="12"/>
  <c r="Y14" i="12"/>
  <c r="X17" i="12"/>
  <c r="Y16" i="12"/>
  <c r="Y21" i="12"/>
  <c r="X21" i="12"/>
  <c r="G7" i="13"/>
  <c r="X11" i="14"/>
  <c r="X17" i="14"/>
  <c r="X23" i="14"/>
  <c r="G5" i="13"/>
  <c r="G11" i="13"/>
  <c r="G17" i="13"/>
  <c r="G23" i="13"/>
  <c r="X21" i="14"/>
  <c r="Y5" i="14"/>
  <c r="X5" i="14"/>
  <c r="Y10" i="14"/>
  <c r="Y9" i="14"/>
  <c r="Y11" i="14"/>
  <c r="Y28" i="14"/>
  <c r="Y26" i="14"/>
  <c r="Y24" i="14"/>
  <c r="Y22" i="14"/>
  <c r="Y20" i="14"/>
  <c r="Y18" i="14"/>
  <c r="Y16" i="14"/>
  <c r="Y14" i="14"/>
  <c r="Y12" i="14"/>
  <c r="Y27" i="14"/>
  <c r="Y23" i="14"/>
  <c r="Y21" i="14"/>
  <c r="Y17" i="14"/>
  <c r="Y15" i="14"/>
  <c r="Y13" i="14"/>
  <c r="X25" i="14"/>
  <c r="X19" i="14"/>
  <c r="X9" i="14"/>
  <c r="C9" i="4"/>
  <c r="I8" i="4"/>
  <c r="Y27" i="19"/>
  <c r="G19" i="20"/>
  <c r="G11" i="20"/>
  <c r="G17" i="20"/>
  <c r="G23" i="20"/>
  <c r="Y6" i="20"/>
  <c r="Y8" i="20"/>
  <c r="Y12" i="20"/>
  <c r="Y14" i="20"/>
  <c r="Y18" i="20"/>
  <c r="Y20" i="20"/>
  <c r="Y24" i="20"/>
  <c r="Y26" i="20"/>
  <c r="Y25" i="19"/>
  <c r="Y23" i="19"/>
  <c r="Y28" i="19"/>
  <c r="H26" i="19"/>
  <c r="H28" i="19"/>
  <c r="H27" i="19"/>
  <c r="H24" i="19"/>
  <c r="H23" i="19"/>
  <c r="H25" i="19"/>
  <c r="Y26" i="19"/>
  <c r="Y24" i="19"/>
  <c r="X25" i="19"/>
  <c r="X23" i="19"/>
  <c r="C30" i="19"/>
  <c r="E30" i="19" s="1"/>
  <c r="D41" i="19"/>
  <c r="C32" i="19"/>
  <c r="E32" i="19" s="1"/>
  <c r="C41" i="18"/>
  <c r="D41" i="18" s="1"/>
  <c r="J41" i="18" s="1"/>
  <c r="F41" i="18" s="1"/>
  <c r="Y20" i="11"/>
  <c r="C33" i="19"/>
  <c r="E33" i="19" s="1"/>
  <c r="G21" i="20"/>
  <c r="Y24" i="13"/>
  <c r="Y20" i="13"/>
  <c r="Y28" i="13"/>
  <c r="X21" i="13"/>
  <c r="Y16" i="13"/>
  <c r="Y12" i="13"/>
  <c r="Y18" i="18"/>
  <c r="Y16" i="20"/>
  <c r="X15" i="15"/>
  <c r="X21" i="15"/>
  <c r="G7" i="20"/>
  <c r="G13" i="20"/>
  <c r="G25" i="20"/>
  <c r="G9" i="20"/>
  <c r="G15" i="20"/>
  <c r="G5" i="20"/>
  <c r="G27" i="20"/>
  <c r="X11" i="20"/>
  <c r="X15" i="20"/>
  <c r="X17" i="20"/>
  <c r="X19" i="20"/>
  <c r="X21" i="20"/>
  <c r="X27" i="20"/>
  <c r="Y9" i="20"/>
  <c r="Y13" i="20"/>
  <c r="Y17" i="20"/>
  <c r="Y21" i="20"/>
  <c r="Y27" i="20"/>
  <c r="X7" i="20"/>
  <c r="X23" i="20"/>
  <c r="Y7" i="20"/>
  <c r="Y25" i="20"/>
  <c r="X5" i="20"/>
  <c r="X9" i="20"/>
  <c r="X13" i="20"/>
  <c r="X25" i="20"/>
  <c r="Y5" i="20"/>
  <c r="Y11" i="20"/>
  <c r="Y15" i="20"/>
  <c r="Y19" i="20"/>
  <c r="Y23" i="20"/>
  <c r="Y14" i="11"/>
  <c r="Y26" i="11"/>
  <c r="H27" i="13"/>
  <c r="H16" i="13"/>
  <c r="H19" i="13"/>
  <c r="G3" i="7"/>
  <c r="S3" i="6"/>
  <c r="AN5" i="7"/>
  <c r="V3" i="6"/>
  <c r="C2" i="16" s="1"/>
  <c r="Y3" i="6"/>
  <c r="V4" i="6"/>
  <c r="E2" i="16" s="1"/>
  <c r="S5" i="6"/>
  <c r="M4" i="7"/>
  <c r="J5" i="7"/>
  <c r="G3" i="8"/>
  <c r="AN4" i="8"/>
  <c r="AK5" i="8"/>
  <c r="J5" i="6"/>
  <c r="AN4" i="7"/>
  <c r="AK5" i="7"/>
  <c r="AB5" i="8"/>
  <c r="AE5" i="8"/>
  <c r="S4" i="6"/>
  <c r="AN3" i="8"/>
  <c r="AB3" i="6"/>
  <c r="Y4" i="6"/>
  <c r="V5" i="6"/>
  <c r="S3" i="7"/>
  <c r="M5" i="7"/>
  <c r="V3" i="7"/>
  <c r="S4" i="7"/>
  <c r="AB5" i="6"/>
  <c r="Y3" i="7"/>
  <c r="S5" i="7"/>
  <c r="AE4" i="6"/>
  <c r="V4" i="7"/>
  <c r="X19" i="15"/>
  <c r="Y11" i="11"/>
  <c r="Y19" i="11"/>
  <c r="Y7" i="11"/>
  <c r="Y15" i="11"/>
  <c r="G25" i="10"/>
  <c r="Y23" i="11"/>
  <c r="Y27" i="11"/>
  <c r="Y13" i="11"/>
  <c r="Y8" i="11"/>
  <c r="Y21" i="11"/>
  <c r="Y25" i="11"/>
  <c r="Y5" i="11"/>
  <c r="Y9" i="11"/>
  <c r="Y17" i="11"/>
  <c r="H21" i="13"/>
  <c r="H25" i="13"/>
  <c r="Y19" i="15"/>
  <c r="Y21" i="15"/>
  <c r="G27" i="10"/>
  <c r="Y15" i="15"/>
  <c r="X17" i="15"/>
  <c r="Y17" i="15"/>
  <c r="Y22" i="15"/>
  <c r="E35" i="20"/>
  <c r="Y22" i="13"/>
  <c r="G9" i="15"/>
  <c r="G15" i="15"/>
  <c r="G21" i="15"/>
  <c r="G27" i="15"/>
  <c r="X11" i="13"/>
  <c r="X27" i="13"/>
  <c r="Y26" i="13"/>
  <c r="X15" i="13"/>
  <c r="Y18" i="13"/>
  <c r="Y7" i="18"/>
  <c r="X11" i="18"/>
  <c r="Y15" i="18"/>
  <c r="X23" i="18"/>
  <c r="G11" i="15"/>
  <c r="G23" i="15"/>
  <c r="Y13" i="13"/>
  <c r="X17" i="18"/>
  <c r="Y25" i="18"/>
  <c r="G17" i="15"/>
  <c r="Y23" i="13"/>
  <c r="Y17" i="13"/>
  <c r="G13" i="15"/>
  <c r="G19" i="15"/>
  <c r="G25" i="15"/>
  <c r="Y24" i="18"/>
  <c r="Y9" i="18"/>
  <c r="Y27" i="18"/>
  <c r="Y13" i="18"/>
  <c r="H23" i="21"/>
  <c r="Y12" i="18"/>
  <c r="Y21" i="18"/>
  <c r="Y19" i="18"/>
  <c r="Y24" i="17"/>
  <c r="H19" i="21"/>
  <c r="E35" i="21"/>
  <c r="H15" i="21"/>
  <c r="H23" i="11"/>
  <c r="Y21" i="16"/>
  <c r="Y8" i="16"/>
  <c r="Y17" i="16"/>
  <c r="Y25" i="16"/>
  <c r="G7" i="16"/>
  <c r="Y20" i="16"/>
  <c r="H23" i="14"/>
  <c r="H5" i="11"/>
  <c r="H17" i="11"/>
  <c r="H9" i="11"/>
  <c r="H7" i="11"/>
  <c r="H11" i="11"/>
  <c r="H15" i="11"/>
  <c r="Y7" i="16"/>
  <c r="X19" i="16"/>
  <c r="Y14" i="16"/>
  <c r="Y26" i="16"/>
  <c r="X7" i="16"/>
  <c r="X25" i="16"/>
  <c r="X11" i="16"/>
  <c r="Y15" i="16"/>
  <c r="H26" i="18"/>
  <c r="Y9" i="16"/>
  <c r="Y13" i="16"/>
  <c r="Y27" i="16"/>
  <c r="H25" i="14"/>
  <c r="H6" i="16"/>
  <c r="Y19" i="16"/>
  <c r="H27" i="14"/>
  <c r="Y23" i="16"/>
  <c r="H8" i="18"/>
  <c r="X13" i="16"/>
  <c r="H20" i="18"/>
  <c r="H16" i="18"/>
  <c r="V35" i="19"/>
  <c r="H10" i="18"/>
  <c r="H28" i="18"/>
  <c r="H14" i="18"/>
  <c r="H22" i="18"/>
  <c r="N4" i="20"/>
  <c r="G23" i="17"/>
  <c r="X19" i="21"/>
  <c r="X21" i="21"/>
  <c r="G27" i="17"/>
  <c r="X27" i="21"/>
  <c r="E16" i="5"/>
  <c r="AV16" i="5" s="1"/>
  <c r="AY32" i="5"/>
  <c r="AX43" i="5"/>
  <c r="E50" i="5"/>
  <c r="AV50" i="5" s="1"/>
  <c r="H27" i="12"/>
  <c r="G25" i="17"/>
  <c r="AX54" i="5"/>
  <c r="AX56" i="5"/>
  <c r="Y17" i="21"/>
  <c r="AX10" i="5"/>
  <c r="AX52" i="5"/>
  <c r="X13" i="21"/>
  <c r="G21" i="17"/>
  <c r="Y25" i="10"/>
  <c r="AY16" i="5"/>
  <c r="E30" i="5"/>
  <c r="AV30" i="5" s="1"/>
  <c r="AY48" i="5"/>
  <c r="K12" i="3"/>
  <c r="K13" i="3"/>
  <c r="K6" i="3"/>
  <c r="J8" i="3"/>
  <c r="K14" i="3"/>
  <c r="K9" i="3"/>
  <c r="K15" i="3"/>
  <c r="H17" i="13"/>
  <c r="H23" i="13"/>
  <c r="V35" i="16"/>
  <c r="X17" i="16"/>
  <c r="X23" i="16"/>
  <c r="P30" i="19"/>
  <c r="N8" i="4" s="1"/>
  <c r="P30" i="20"/>
  <c r="K7" i="4" s="1"/>
  <c r="S7" i="4" s="1"/>
  <c r="X9" i="11"/>
  <c r="X15" i="11"/>
  <c r="X21" i="11"/>
  <c r="X27" i="11"/>
  <c r="P30" i="13"/>
  <c r="Y5" i="16"/>
  <c r="Y10" i="16"/>
  <c r="Y16" i="16"/>
  <c r="Y22" i="16"/>
  <c r="Y28" i="16"/>
  <c r="P30" i="17"/>
  <c r="K32" i="17" s="1"/>
  <c r="Y28" i="17"/>
  <c r="X7" i="18"/>
  <c r="X13" i="18"/>
  <c r="X19" i="18"/>
  <c r="X25" i="18"/>
  <c r="Y15" i="21"/>
  <c r="AX53" i="5"/>
  <c r="AX57" i="5"/>
  <c r="AX37" i="7"/>
  <c r="AX39" i="7"/>
  <c r="AX43" i="7"/>
  <c r="AX47" i="7"/>
  <c r="AX53" i="7"/>
  <c r="H6" i="13"/>
  <c r="Y19" i="13"/>
  <c r="Y25" i="13"/>
  <c r="E13" i="5"/>
  <c r="AV13" i="5" s="1"/>
  <c r="E27" i="5"/>
  <c r="AV27" i="5" s="1"/>
  <c r="AY46" i="5"/>
  <c r="W6" i="21"/>
  <c r="AX41" i="7"/>
  <c r="AX45" i="7"/>
  <c r="AX49" i="7"/>
  <c r="AX51" i="7"/>
  <c r="AX55" i="7"/>
  <c r="AX57" i="7"/>
  <c r="E18" i="5"/>
  <c r="AV18" i="5" s="1"/>
  <c r="E34" i="5"/>
  <c r="AV34" i="5" s="1"/>
  <c r="AX40" i="5"/>
  <c r="AY57" i="8"/>
  <c r="Y27" i="10"/>
  <c r="X19" i="13"/>
  <c r="X25" i="13"/>
  <c r="Y6" i="15"/>
  <c r="Y10" i="15"/>
  <c r="Y14" i="15"/>
  <c r="Y26" i="15"/>
  <c r="V35" i="17"/>
  <c r="C34" i="19"/>
  <c r="E34" i="19" s="1"/>
  <c r="Y11" i="16"/>
  <c r="E38" i="5"/>
  <c r="AV38" i="5" s="1"/>
  <c r="AY8" i="5"/>
  <c r="E20" i="5"/>
  <c r="AV20" i="5" s="1"/>
  <c r="E36" i="5"/>
  <c r="AV36" i="5" s="1"/>
  <c r="AX55" i="5"/>
  <c r="AX29" i="5"/>
  <c r="AX9" i="7"/>
  <c r="AX11" i="7"/>
  <c r="AX13" i="7"/>
  <c r="AX15" i="7"/>
  <c r="AX17" i="7"/>
  <c r="AX19" i="7"/>
  <c r="AX21" i="7"/>
  <c r="AX23" i="7"/>
  <c r="AX25" i="7"/>
  <c r="AX27" i="7"/>
  <c r="AX29" i="7"/>
  <c r="AX31" i="7"/>
  <c r="AY49" i="8"/>
  <c r="AY51" i="8"/>
  <c r="AY53" i="8"/>
  <c r="AY55" i="8"/>
  <c r="P30" i="10"/>
  <c r="H8" i="13"/>
  <c r="E35" i="14"/>
  <c r="X5" i="15"/>
  <c r="X9" i="15"/>
  <c r="X13" i="15"/>
  <c r="X25" i="15"/>
  <c r="X9" i="16"/>
  <c r="X15" i="16"/>
  <c r="X21" i="16"/>
  <c r="X27" i="16"/>
  <c r="Y22" i="17"/>
  <c r="P30" i="18"/>
  <c r="Y11" i="18"/>
  <c r="Y17" i="18"/>
  <c r="Y23" i="18"/>
  <c r="C31" i="19"/>
  <c r="E31" i="19" s="1"/>
  <c r="Y23" i="21"/>
  <c r="AY33" i="7"/>
  <c r="AY44" i="5"/>
  <c r="AY22" i="5"/>
  <c r="AY38" i="5"/>
  <c r="AY13" i="5"/>
  <c r="AY20" i="5"/>
  <c r="AY27" i="5"/>
  <c r="E32" i="5"/>
  <c r="AV32" i="5" s="1"/>
  <c r="E41" i="5"/>
  <c r="AV41" i="5" s="1"/>
  <c r="X7" i="11"/>
  <c r="X13" i="11"/>
  <c r="X19" i="11"/>
  <c r="X25" i="11"/>
  <c r="E8" i="5"/>
  <c r="AV8" i="5" s="1"/>
  <c r="E46" i="5"/>
  <c r="AV46" i="5" s="1"/>
  <c r="AX9" i="6"/>
  <c r="AX11" i="6"/>
  <c r="AX13" i="6"/>
  <c r="AX15" i="6"/>
  <c r="AX17" i="6"/>
  <c r="AX33" i="6"/>
  <c r="AX39" i="6"/>
  <c r="AX49" i="6"/>
  <c r="AX51" i="6"/>
  <c r="Y6" i="11"/>
  <c r="Y12" i="11"/>
  <c r="Y18" i="11"/>
  <c r="H21" i="11"/>
  <c r="Y24" i="11"/>
  <c r="H27" i="11"/>
  <c r="H25" i="12"/>
  <c r="Y26" i="17"/>
  <c r="Y10" i="18"/>
  <c r="Y16" i="18"/>
  <c r="Y22" i="18"/>
  <c r="Y28" i="18"/>
  <c r="E22" i="5"/>
  <c r="AV22" i="5" s="1"/>
  <c r="E11" i="5"/>
  <c r="AV11" i="5" s="1"/>
  <c r="AY11" i="5"/>
  <c r="AY36" i="5"/>
  <c r="AX19" i="6"/>
  <c r="AX21" i="6"/>
  <c r="AX23" i="6"/>
  <c r="AX25" i="6"/>
  <c r="AX27" i="6"/>
  <c r="AX29" i="6"/>
  <c r="AX31" i="6"/>
  <c r="AX35" i="6"/>
  <c r="AX37" i="6"/>
  <c r="AX41" i="6"/>
  <c r="AX43" i="6"/>
  <c r="AX45" i="6"/>
  <c r="AX47" i="6"/>
  <c r="AX53" i="6"/>
  <c r="AY35" i="7"/>
  <c r="AY18" i="5"/>
  <c r="AY34" i="5"/>
  <c r="E48" i="5"/>
  <c r="AV48" i="5" s="1"/>
  <c r="V35" i="11"/>
  <c r="X17" i="13"/>
  <c r="X23" i="13"/>
  <c r="X5" i="11"/>
  <c r="X11" i="11"/>
  <c r="X17" i="11"/>
  <c r="X23" i="11"/>
  <c r="Y12" i="15"/>
  <c r="Y24" i="15"/>
  <c r="Y28" i="15"/>
  <c r="Y12" i="16"/>
  <c r="Y18" i="16"/>
  <c r="Y24" i="16"/>
  <c r="X9" i="18"/>
  <c r="X15" i="18"/>
  <c r="X21" i="18"/>
  <c r="X27" i="18"/>
  <c r="P30" i="21"/>
  <c r="E44" i="5"/>
  <c r="AV44" i="5" s="1"/>
  <c r="Y10" i="11"/>
  <c r="H13" i="11"/>
  <c r="Y16" i="11"/>
  <c r="H19" i="11"/>
  <c r="Y22" i="11"/>
  <c r="H25" i="11"/>
  <c r="Y28" i="11"/>
  <c r="P30" i="12"/>
  <c r="H10" i="4" s="1"/>
  <c r="Y11" i="13"/>
  <c r="Y15" i="13"/>
  <c r="Y21" i="13"/>
  <c r="Y27" i="13"/>
  <c r="X11" i="15"/>
  <c r="X23" i="15"/>
  <c r="X27" i="15"/>
  <c r="P30" i="16"/>
  <c r="Y8" i="18"/>
  <c r="H12" i="18"/>
  <c r="Y14" i="18"/>
  <c r="H18" i="18"/>
  <c r="Y20" i="18"/>
  <c r="H24" i="18"/>
  <c r="Y26" i="18"/>
  <c r="Y25" i="21"/>
  <c r="H27" i="21"/>
  <c r="H26" i="20"/>
  <c r="H26" i="12"/>
  <c r="H28" i="12"/>
  <c r="Y16" i="21"/>
  <c r="Y18" i="21"/>
  <c r="Y24" i="21"/>
  <c r="Y26" i="21"/>
  <c r="H25" i="10"/>
  <c r="H26" i="10"/>
  <c r="H27" i="10"/>
  <c r="H28" i="10"/>
  <c r="E35" i="11"/>
  <c r="E35" i="12"/>
  <c r="G25" i="12"/>
  <c r="G27" i="12"/>
  <c r="E35" i="13"/>
  <c r="H12" i="13"/>
  <c r="H14" i="13"/>
  <c r="H10" i="15"/>
  <c r="H12" i="15"/>
  <c r="H14" i="15"/>
  <c r="H16" i="15"/>
  <c r="H18" i="15"/>
  <c r="H20" i="15"/>
  <c r="H22" i="15"/>
  <c r="H24" i="15"/>
  <c r="H26" i="15"/>
  <c r="H28" i="15"/>
  <c r="H8" i="16"/>
  <c r="H9" i="16"/>
  <c r="H11" i="16"/>
  <c r="H13" i="16"/>
  <c r="H15" i="16"/>
  <c r="H17" i="16"/>
  <c r="H19" i="16"/>
  <c r="H21" i="16"/>
  <c r="H23" i="16"/>
  <c r="H25" i="16"/>
  <c r="H27" i="16"/>
  <c r="H21" i="17"/>
  <c r="H22" i="17"/>
  <c r="H23" i="17"/>
  <c r="H24" i="17"/>
  <c r="H25" i="17"/>
  <c r="H26" i="17"/>
  <c r="H27" i="17"/>
  <c r="H28" i="17"/>
  <c r="H6" i="18"/>
  <c r="H21" i="19"/>
  <c r="H28" i="20"/>
  <c r="Y13" i="21"/>
  <c r="Y14" i="21"/>
  <c r="X15" i="21"/>
  <c r="X17" i="21"/>
  <c r="Y19" i="21"/>
  <c r="Y20" i="21"/>
  <c r="Y21" i="21"/>
  <c r="Y22" i="21"/>
  <c r="X23" i="21"/>
  <c r="X25" i="21"/>
  <c r="Y27" i="21"/>
  <c r="Y28" i="21"/>
  <c r="AY15" i="5"/>
  <c r="E15" i="5"/>
  <c r="AV15" i="5" s="1"/>
  <c r="AY19" i="5"/>
  <c r="E19" i="5"/>
  <c r="AV19" i="5" s="1"/>
  <c r="AY26" i="5"/>
  <c r="E26" i="5"/>
  <c r="AV26" i="5" s="1"/>
  <c r="AY33" i="5"/>
  <c r="E33" i="5"/>
  <c r="AV33" i="5" s="1"/>
  <c r="AY37" i="5"/>
  <c r="E37" i="5"/>
  <c r="AV37" i="5" s="1"/>
  <c r="AY47" i="5"/>
  <c r="E47" i="5"/>
  <c r="AV47" i="5" s="1"/>
  <c r="AY51" i="5"/>
  <c r="E51" i="5"/>
  <c r="AV51" i="5" s="1"/>
  <c r="AX34" i="7"/>
  <c r="AY9" i="5"/>
  <c r="E9" i="5"/>
  <c r="AV9" i="5" s="1"/>
  <c r="AY12" i="5"/>
  <c r="E12" i="5"/>
  <c r="AV12" i="5" s="1"/>
  <c r="AY14" i="5"/>
  <c r="AX15" i="5"/>
  <c r="AY17" i="5"/>
  <c r="E17" i="5"/>
  <c r="AV17" i="5" s="1"/>
  <c r="AX19" i="5"/>
  <c r="AY21" i="5"/>
  <c r="E21" i="5"/>
  <c r="AV21" i="5" s="1"/>
  <c r="AY23" i="5"/>
  <c r="AY24" i="5"/>
  <c r="AY25" i="5"/>
  <c r="AX26" i="5"/>
  <c r="AY28" i="5"/>
  <c r="E28" i="5"/>
  <c r="AV28" i="5" s="1"/>
  <c r="AY31" i="5"/>
  <c r="E31" i="5"/>
  <c r="AV31" i="5" s="1"/>
  <c r="AX33" i="5"/>
  <c r="AY35" i="5"/>
  <c r="E35" i="5"/>
  <c r="AV35" i="5" s="1"/>
  <c r="AX37" i="5"/>
  <c r="AY39" i="5"/>
  <c r="E39" i="5"/>
  <c r="AV39" i="5" s="1"/>
  <c r="AY42" i="5"/>
  <c r="E42" i="5"/>
  <c r="AV42" i="5" s="1"/>
  <c r="AY45" i="5"/>
  <c r="E45" i="5"/>
  <c r="AV45" i="5" s="1"/>
  <c r="AX47" i="5"/>
  <c r="AY49" i="5"/>
  <c r="E49" i="5"/>
  <c r="AV49" i="5" s="1"/>
  <c r="AX51" i="5"/>
  <c r="R2" i="18"/>
  <c r="AX36" i="7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56" i="8"/>
  <c r="E3" i="15"/>
  <c r="X25" i="10"/>
  <c r="Y26" i="10"/>
  <c r="X27" i="10"/>
  <c r="Y28" i="10"/>
  <c r="G5" i="11"/>
  <c r="H6" i="11"/>
  <c r="G7" i="11"/>
  <c r="H8" i="11"/>
  <c r="G9" i="11"/>
  <c r="H10" i="11"/>
  <c r="G11" i="11"/>
  <c r="H12" i="11"/>
  <c r="G13" i="11"/>
  <c r="H14" i="11"/>
  <c r="G15" i="11"/>
  <c r="H16" i="11"/>
  <c r="G17" i="11"/>
  <c r="H18" i="11"/>
  <c r="G19" i="11"/>
  <c r="H20" i="11"/>
  <c r="G21" i="11"/>
  <c r="H22" i="11"/>
  <c r="G23" i="11"/>
  <c r="H24" i="11"/>
  <c r="G25" i="11"/>
  <c r="H26" i="11"/>
  <c r="G27" i="11"/>
  <c r="H28" i="11"/>
  <c r="H7" i="13"/>
  <c r="H11" i="13"/>
  <c r="X13" i="13"/>
  <c r="Y14" i="13"/>
  <c r="H15" i="13"/>
  <c r="H18" i="13"/>
  <c r="H20" i="13"/>
  <c r="H22" i="13"/>
  <c r="H24" i="13"/>
  <c r="H26" i="13"/>
  <c r="H28" i="13"/>
  <c r="P30" i="14"/>
  <c r="N9" i="4" s="1"/>
  <c r="V35" i="14"/>
  <c r="H24" i="14"/>
  <c r="G23" i="14"/>
  <c r="H28" i="14"/>
  <c r="G27" i="14"/>
  <c r="H5" i="13"/>
  <c r="H13" i="13"/>
  <c r="H26" i="14"/>
  <c r="G25" i="14"/>
  <c r="Y5" i="15"/>
  <c r="H9" i="15"/>
  <c r="Y9" i="15"/>
  <c r="H11" i="15"/>
  <c r="Y11" i="15"/>
  <c r="H13" i="15"/>
  <c r="Y13" i="15"/>
  <c r="H15" i="15"/>
  <c r="Y16" i="15"/>
  <c r="H17" i="15"/>
  <c r="Y18" i="15"/>
  <c r="H19" i="15"/>
  <c r="Y20" i="15"/>
  <c r="H21" i="15"/>
  <c r="H23" i="15"/>
  <c r="Y23" i="15"/>
  <c r="H25" i="15"/>
  <c r="Y25" i="15"/>
  <c r="H27" i="15"/>
  <c r="Y27" i="15"/>
  <c r="K32" i="15"/>
  <c r="G5" i="16"/>
  <c r="X5" i="16"/>
  <c r="Y6" i="16"/>
  <c r="H7" i="16"/>
  <c r="G9" i="16"/>
  <c r="H10" i="16"/>
  <c r="G11" i="16"/>
  <c r="H12" i="16"/>
  <c r="G13" i="16"/>
  <c r="H14" i="16"/>
  <c r="G15" i="16"/>
  <c r="H16" i="16"/>
  <c r="G17" i="16"/>
  <c r="H18" i="16"/>
  <c r="G19" i="16"/>
  <c r="H20" i="16"/>
  <c r="G21" i="16"/>
  <c r="H22" i="16"/>
  <c r="G23" i="16"/>
  <c r="H24" i="16"/>
  <c r="G25" i="16"/>
  <c r="H26" i="16"/>
  <c r="G27" i="16"/>
  <c r="H28" i="16"/>
  <c r="H5" i="16"/>
  <c r="Y21" i="17"/>
  <c r="Y23" i="17"/>
  <c r="Y25" i="17"/>
  <c r="Y27" i="17"/>
  <c r="H5" i="18"/>
  <c r="H7" i="18"/>
  <c r="H9" i="18"/>
  <c r="H11" i="18"/>
  <c r="H13" i="18"/>
  <c r="H15" i="18"/>
  <c r="H17" i="18"/>
  <c r="H19" i="18"/>
  <c r="H21" i="18"/>
  <c r="H23" i="18"/>
  <c r="H25" i="18"/>
  <c r="H27" i="18"/>
  <c r="H16" i="19"/>
  <c r="H18" i="19"/>
  <c r="H20" i="19"/>
  <c r="H22" i="19"/>
  <c r="D31" i="19"/>
  <c r="D34" i="19"/>
  <c r="U41" i="19"/>
  <c r="X21" i="17"/>
  <c r="X23" i="17"/>
  <c r="X25" i="17"/>
  <c r="X27" i="17"/>
  <c r="G5" i="18"/>
  <c r="G7" i="18"/>
  <c r="G9" i="18"/>
  <c r="G11" i="18"/>
  <c r="G13" i="18"/>
  <c r="G15" i="18"/>
  <c r="G17" i="18"/>
  <c r="G19" i="18"/>
  <c r="G21" i="18"/>
  <c r="G23" i="18"/>
  <c r="G25" i="18"/>
  <c r="G27" i="18"/>
  <c r="H15" i="19"/>
  <c r="H17" i="19"/>
  <c r="H19" i="19"/>
  <c r="T34" i="20"/>
  <c r="V34" i="20" s="1"/>
  <c r="T33" i="20"/>
  <c r="V33" i="20" s="1"/>
  <c r="T32" i="20"/>
  <c r="V32" i="20" s="1"/>
  <c r="T31" i="20"/>
  <c r="V31" i="20" s="1"/>
  <c r="T30" i="20"/>
  <c r="V30" i="20" s="1"/>
  <c r="H25" i="20"/>
  <c r="H27" i="20"/>
  <c r="D41" i="20"/>
  <c r="H14" i="21"/>
  <c r="G13" i="21"/>
  <c r="H18" i="21"/>
  <c r="G17" i="21"/>
  <c r="H22" i="21"/>
  <c r="G21" i="21"/>
  <c r="H26" i="21"/>
  <c r="G25" i="21"/>
  <c r="K41" i="21"/>
  <c r="L41" i="21" s="1"/>
  <c r="V35" i="21"/>
  <c r="H13" i="21"/>
  <c r="H16" i="21"/>
  <c r="G15" i="21"/>
  <c r="H17" i="21"/>
  <c r="H20" i="21"/>
  <c r="G19" i="21"/>
  <c r="H21" i="21"/>
  <c r="H24" i="21"/>
  <c r="G23" i="21"/>
  <c r="H25" i="21"/>
  <c r="H28" i="21"/>
  <c r="G27" i="21"/>
  <c r="W12" i="21"/>
  <c r="W11" i="21"/>
  <c r="W10" i="21"/>
  <c r="W9" i="21"/>
  <c r="W8" i="21"/>
  <c r="W7" i="21"/>
  <c r="U33" i="21"/>
  <c r="U32" i="21"/>
  <c r="U31" i="21"/>
  <c r="U30" i="21"/>
  <c r="P7" i="4" l="1"/>
  <c r="Q7" i="4"/>
  <c r="O8" i="4"/>
  <c r="P10" i="4"/>
  <c r="C20" i="4" s="1"/>
  <c r="Q10" i="4"/>
  <c r="S10" i="4"/>
  <c r="R10" i="4"/>
  <c r="C17" i="4"/>
  <c r="Z7" i="16"/>
  <c r="K7" i="16" s="1"/>
  <c r="E9" i="4"/>
  <c r="K32" i="19"/>
  <c r="K8" i="4"/>
  <c r="O9" i="4" s="1"/>
  <c r="L27" i="19"/>
  <c r="K27" i="19"/>
  <c r="J27" i="19"/>
  <c r="E10" i="4"/>
  <c r="C31" i="18"/>
  <c r="E31" i="18" s="1"/>
  <c r="Z25" i="19"/>
  <c r="C32" i="18"/>
  <c r="E32" i="18" s="1"/>
  <c r="Z27" i="13"/>
  <c r="K27" i="13" s="1"/>
  <c r="Z23" i="19"/>
  <c r="Z15" i="11"/>
  <c r="K15" i="11" s="1"/>
  <c r="T41" i="17"/>
  <c r="C30" i="18"/>
  <c r="E30" i="18" s="1"/>
  <c r="Z27" i="14"/>
  <c r="L27" i="14" s="1"/>
  <c r="J41" i="19"/>
  <c r="F41" i="19" s="1"/>
  <c r="K41" i="19" s="1"/>
  <c r="L41" i="19" s="1"/>
  <c r="D32" i="19"/>
  <c r="D33" i="19"/>
  <c r="T41" i="18"/>
  <c r="C33" i="18"/>
  <c r="E33" i="18" s="1"/>
  <c r="C34" i="18"/>
  <c r="E34" i="18" s="1"/>
  <c r="D30" i="19"/>
  <c r="Z21" i="15"/>
  <c r="K21" i="15" s="1"/>
  <c r="Z21" i="13"/>
  <c r="K21" i="13" s="1"/>
  <c r="Z9" i="15"/>
  <c r="J9" i="15" s="1"/>
  <c r="Z15" i="18"/>
  <c r="J15" i="18" s="1"/>
  <c r="Z15" i="15"/>
  <c r="L15" i="15" s="1"/>
  <c r="Z19" i="15"/>
  <c r="L19" i="15" s="1"/>
  <c r="Y36" i="14"/>
  <c r="K32" i="20"/>
  <c r="Z25" i="10"/>
  <c r="L25" i="10" s="1"/>
  <c r="E3" i="10"/>
  <c r="Z21" i="21"/>
  <c r="L21" i="21" s="1"/>
  <c r="Z25" i="11"/>
  <c r="K25" i="11" s="1"/>
  <c r="Z13" i="11"/>
  <c r="K13" i="11" s="1"/>
  <c r="Z11" i="11"/>
  <c r="K11" i="11" s="1"/>
  <c r="Z9" i="11"/>
  <c r="K9" i="11" s="1"/>
  <c r="Y36" i="11"/>
  <c r="Z11" i="13"/>
  <c r="K11" i="13" s="1"/>
  <c r="Z21" i="11"/>
  <c r="K21" i="11" s="1"/>
  <c r="Z19" i="11"/>
  <c r="K19" i="11" s="1"/>
  <c r="Z17" i="11"/>
  <c r="K17" i="11" s="1"/>
  <c r="Z5" i="11"/>
  <c r="K5" i="11" s="1"/>
  <c r="Z25" i="15"/>
  <c r="L25" i="15" s="1"/>
  <c r="Z27" i="10"/>
  <c r="L27" i="10" s="1"/>
  <c r="Z13" i="15"/>
  <c r="L13" i="15" s="1"/>
  <c r="Z27" i="20"/>
  <c r="L27" i="20" s="1"/>
  <c r="Z17" i="15"/>
  <c r="L17" i="15" s="1"/>
  <c r="Z25" i="20"/>
  <c r="K25" i="20" s="1"/>
  <c r="Z23" i="13"/>
  <c r="K23" i="13" s="1"/>
  <c r="Z27" i="15"/>
  <c r="K27" i="15" s="1"/>
  <c r="Z15" i="13"/>
  <c r="L15" i="13" s="1"/>
  <c r="Z11" i="15"/>
  <c r="J11" i="15" s="1"/>
  <c r="Z9" i="18"/>
  <c r="J9" i="18" s="1"/>
  <c r="Z23" i="18"/>
  <c r="J23" i="18" s="1"/>
  <c r="Y36" i="21"/>
  <c r="Z11" i="18"/>
  <c r="J11" i="18" s="1"/>
  <c r="Z23" i="15"/>
  <c r="J23" i="15" s="1"/>
  <c r="H11" i="21"/>
  <c r="Z17" i="13"/>
  <c r="K17" i="13" s="1"/>
  <c r="Z17" i="18"/>
  <c r="J17" i="18" s="1"/>
  <c r="Z25" i="13"/>
  <c r="K25" i="13" s="1"/>
  <c r="G9" i="21"/>
  <c r="Z13" i="18"/>
  <c r="J13" i="18" s="1"/>
  <c r="Z7" i="18"/>
  <c r="J7" i="18" s="1"/>
  <c r="H12" i="21"/>
  <c r="H5" i="21"/>
  <c r="H8" i="21"/>
  <c r="Z19" i="18"/>
  <c r="J19" i="18" s="1"/>
  <c r="H6" i="21"/>
  <c r="G11" i="21"/>
  <c r="G5" i="21"/>
  <c r="H9" i="21"/>
  <c r="H10" i="21"/>
  <c r="E35" i="19"/>
  <c r="Y36" i="19" s="1"/>
  <c r="Z27" i="21"/>
  <c r="J27" i="21" s="1"/>
  <c r="Z19" i="16"/>
  <c r="L19" i="16" s="1"/>
  <c r="Z21" i="16"/>
  <c r="L21" i="16" s="1"/>
  <c r="Z11" i="16"/>
  <c r="K11" i="16" s="1"/>
  <c r="Z9" i="16"/>
  <c r="K9" i="16" s="1"/>
  <c r="Z25" i="16"/>
  <c r="K25" i="16" s="1"/>
  <c r="Z13" i="16"/>
  <c r="L13" i="16" s="1"/>
  <c r="Z19" i="21"/>
  <c r="L19" i="21" s="1"/>
  <c r="Z23" i="17"/>
  <c r="L23" i="17" s="1"/>
  <c r="Z17" i="21"/>
  <c r="J17" i="21" s="1"/>
  <c r="Z27" i="17"/>
  <c r="L27" i="17" s="1"/>
  <c r="Z25" i="17"/>
  <c r="L25" i="17" s="1"/>
  <c r="Z27" i="12"/>
  <c r="K27" i="12" s="1"/>
  <c r="Z25" i="21"/>
  <c r="K25" i="21" s="1"/>
  <c r="Z25" i="12"/>
  <c r="X5" i="21"/>
  <c r="Z25" i="14"/>
  <c r="K25" i="14" s="1"/>
  <c r="Z13" i="21"/>
  <c r="L13" i="21" s="1"/>
  <c r="Z21" i="17"/>
  <c r="L21" i="17" s="1"/>
  <c r="Z23" i="21"/>
  <c r="L23" i="21" s="1"/>
  <c r="Z23" i="14"/>
  <c r="L23" i="14" s="1"/>
  <c r="U41" i="18"/>
  <c r="U6" i="18" s="1"/>
  <c r="D30" i="18"/>
  <c r="D34" i="18"/>
  <c r="D33" i="18"/>
  <c r="D31" i="18"/>
  <c r="D32" i="18"/>
  <c r="K32" i="18"/>
  <c r="Z23" i="16"/>
  <c r="L23" i="16" s="1"/>
  <c r="K32" i="13"/>
  <c r="Z23" i="11"/>
  <c r="K23" i="11" s="1"/>
  <c r="D41" i="17"/>
  <c r="D7" i="17" s="1"/>
  <c r="C30" i="17"/>
  <c r="E30" i="17" s="1"/>
  <c r="C32" i="17"/>
  <c r="E32" i="17" s="1"/>
  <c r="C41" i="16"/>
  <c r="C34" i="17"/>
  <c r="E34" i="17" s="1"/>
  <c r="C31" i="17"/>
  <c r="E31" i="17" s="1"/>
  <c r="C33" i="17"/>
  <c r="E33" i="17" s="1"/>
  <c r="K32" i="16"/>
  <c r="Z7" i="11"/>
  <c r="K7" i="11" s="1"/>
  <c r="Y6" i="21"/>
  <c r="Y5" i="21"/>
  <c r="V35" i="20"/>
  <c r="Y36" i="20" s="1"/>
  <c r="H7" i="21"/>
  <c r="Z27" i="18"/>
  <c r="J27" i="18" s="1"/>
  <c r="G7" i="21"/>
  <c r="Z17" i="16"/>
  <c r="K17" i="16" s="1"/>
  <c r="Z19" i="13"/>
  <c r="L19" i="13" s="1"/>
  <c r="K32" i="21"/>
  <c r="Z15" i="21"/>
  <c r="J15" i="21" s="1"/>
  <c r="Z25" i="18"/>
  <c r="K25" i="18" s="1"/>
  <c r="Z5" i="16"/>
  <c r="K5" i="16" s="1"/>
  <c r="Z21" i="18"/>
  <c r="J21" i="18" s="1"/>
  <c r="Z27" i="16"/>
  <c r="K27" i="16" s="1"/>
  <c r="Z15" i="16"/>
  <c r="L15" i="16" s="1"/>
  <c r="K32" i="12"/>
  <c r="Z27" i="11"/>
  <c r="K27" i="11" s="1"/>
  <c r="K32" i="10"/>
  <c r="G33" i="9"/>
  <c r="E20" i="4" s="1"/>
  <c r="G32" i="9"/>
  <c r="E19" i="4" s="1"/>
  <c r="Y9" i="21"/>
  <c r="Y10" i="21"/>
  <c r="X9" i="21"/>
  <c r="W41" i="19"/>
  <c r="H6" i="19"/>
  <c r="H5" i="19"/>
  <c r="W41" i="18"/>
  <c r="W6" i="18" s="1"/>
  <c r="K41" i="18"/>
  <c r="L41" i="18" s="1"/>
  <c r="H13" i="19"/>
  <c r="H14" i="19"/>
  <c r="H8" i="19"/>
  <c r="H7" i="19"/>
  <c r="H12" i="19"/>
  <c r="H11" i="19"/>
  <c r="K32" i="14"/>
  <c r="Z13" i="13"/>
  <c r="P4" i="15"/>
  <c r="N34" i="15" s="1"/>
  <c r="W3" i="15"/>
  <c r="N4" i="14"/>
  <c r="N32" i="14" s="1"/>
  <c r="E3" i="14"/>
  <c r="N4" i="17"/>
  <c r="N32" i="17" s="1"/>
  <c r="E3" i="17"/>
  <c r="Y2" i="9"/>
  <c r="P4" i="19"/>
  <c r="V3" i="19"/>
  <c r="G30" i="9"/>
  <c r="G31" i="9"/>
  <c r="E18" i="4" s="1"/>
  <c r="N4" i="21"/>
  <c r="E3" i="21"/>
  <c r="N4" i="19"/>
  <c r="E3" i="19"/>
  <c r="N4" i="13"/>
  <c r="P4" i="21"/>
  <c r="W3" i="21"/>
  <c r="Y7" i="21"/>
  <c r="X7" i="21"/>
  <c r="Y8" i="21"/>
  <c r="Y11" i="21"/>
  <c r="X11" i="21"/>
  <c r="Y12" i="21"/>
  <c r="U41" i="20"/>
  <c r="J41" i="20"/>
  <c r="F41" i="20" s="1"/>
  <c r="D34" i="20"/>
  <c r="D33" i="20"/>
  <c r="D32" i="20"/>
  <c r="D31" i="20"/>
  <c r="D30" i="20"/>
  <c r="H10" i="19"/>
  <c r="H9" i="19"/>
  <c r="P4" i="18"/>
  <c r="N34" i="18" s="1"/>
  <c r="W3" i="18"/>
  <c r="N4" i="16"/>
  <c r="E3" i="16"/>
  <c r="R2" i="16"/>
  <c r="N4" i="12"/>
  <c r="N32" i="12" s="1"/>
  <c r="E3" i="12"/>
  <c r="L7" i="16" l="1"/>
  <c r="P8" i="4"/>
  <c r="C18" i="4" s="1"/>
  <c r="R8" i="4"/>
  <c r="S8" i="4"/>
  <c r="R9" i="4"/>
  <c r="S9" i="4"/>
  <c r="U8" i="4"/>
  <c r="P9" i="4"/>
  <c r="C19" i="4" s="1"/>
  <c r="Q8" i="4"/>
  <c r="Q9" i="4"/>
  <c r="T10" i="4"/>
  <c r="L25" i="12"/>
  <c r="K25" i="12"/>
  <c r="L23" i="19"/>
  <c r="K23" i="19"/>
  <c r="J23" i="19"/>
  <c r="K25" i="19"/>
  <c r="J25" i="19"/>
  <c r="L25" i="19"/>
  <c r="K27" i="14"/>
  <c r="L27" i="13"/>
  <c r="L21" i="13"/>
  <c r="L9" i="15"/>
  <c r="K9" i="15"/>
  <c r="J19" i="15"/>
  <c r="E35" i="18"/>
  <c r="N32" i="19"/>
  <c r="L21" i="15"/>
  <c r="T6" i="18"/>
  <c r="T32" i="18"/>
  <c r="V32" i="18" s="1"/>
  <c r="T34" i="18"/>
  <c r="V34" i="18" s="1"/>
  <c r="T33" i="18"/>
  <c r="V33" i="18" s="1"/>
  <c r="T30" i="18"/>
  <c r="V30" i="18" s="1"/>
  <c r="T31" i="18"/>
  <c r="V31" i="18" s="1"/>
  <c r="J21" i="15"/>
  <c r="N34" i="19"/>
  <c r="N34" i="21"/>
  <c r="K13" i="16"/>
  <c r="K15" i="18"/>
  <c r="K15" i="15"/>
  <c r="J15" i="15"/>
  <c r="K21" i="21"/>
  <c r="J21" i="21"/>
  <c r="K25" i="10"/>
  <c r="K19" i="15"/>
  <c r="K19" i="16"/>
  <c r="K21" i="16"/>
  <c r="L11" i="16"/>
  <c r="K23" i="18"/>
  <c r="L25" i="11"/>
  <c r="L25" i="20"/>
  <c r="K17" i="15"/>
  <c r="N32" i="21"/>
  <c r="K27" i="20"/>
  <c r="K15" i="13"/>
  <c r="L11" i="13"/>
  <c r="K27" i="10"/>
  <c r="J25" i="15"/>
  <c r="K25" i="15"/>
  <c r="K13" i="15"/>
  <c r="J13" i="15"/>
  <c r="L23" i="13"/>
  <c r="L27" i="15"/>
  <c r="J25" i="20"/>
  <c r="J27" i="15"/>
  <c r="K11" i="15"/>
  <c r="J17" i="15"/>
  <c r="L11" i="15"/>
  <c r="K9" i="18"/>
  <c r="L25" i="13"/>
  <c r="K23" i="17"/>
  <c r="L23" i="15"/>
  <c r="L17" i="13"/>
  <c r="K17" i="18"/>
  <c r="K11" i="18"/>
  <c r="K23" i="15"/>
  <c r="J23" i="17"/>
  <c r="L27" i="21"/>
  <c r="Z9" i="21"/>
  <c r="K9" i="21" s="1"/>
  <c r="K7" i="18"/>
  <c r="L7" i="18"/>
  <c r="K19" i="13"/>
  <c r="K25" i="17"/>
  <c r="K13" i="18"/>
  <c r="K19" i="18"/>
  <c r="L17" i="21"/>
  <c r="Z11" i="21"/>
  <c r="L11" i="21" s="1"/>
  <c r="Z5" i="21"/>
  <c r="L9" i="16"/>
  <c r="L25" i="21"/>
  <c r="K27" i="21"/>
  <c r="J25" i="21"/>
  <c r="J19" i="21"/>
  <c r="K19" i="21"/>
  <c r="L25" i="16"/>
  <c r="L27" i="16"/>
  <c r="J23" i="16"/>
  <c r="K23" i="16"/>
  <c r="L5" i="16"/>
  <c r="K21" i="18"/>
  <c r="K27" i="18"/>
  <c r="K15" i="16"/>
  <c r="L17" i="16"/>
  <c r="J25" i="18"/>
  <c r="L7" i="11"/>
  <c r="K27" i="17"/>
  <c r="K17" i="21"/>
  <c r="L27" i="12"/>
  <c r="K13" i="21"/>
  <c r="J13" i="21"/>
  <c r="L25" i="14"/>
  <c r="L15" i="21"/>
  <c r="J23" i="21"/>
  <c r="K23" i="21"/>
  <c r="K23" i="14"/>
  <c r="J25" i="14"/>
  <c r="K15" i="21"/>
  <c r="K21" i="17"/>
  <c r="L27" i="11"/>
  <c r="L23" i="11"/>
  <c r="L15" i="18"/>
  <c r="L23" i="18"/>
  <c r="E35" i="17"/>
  <c r="Y36" i="17" s="1"/>
  <c r="L11" i="11"/>
  <c r="Z7" i="21"/>
  <c r="K7" i="21" s="1"/>
  <c r="L15" i="11"/>
  <c r="T41" i="16"/>
  <c r="C30" i="16"/>
  <c r="E30" i="16" s="1"/>
  <c r="C5" i="16"/>
  <c r="C31" i="16"/>
  <c r="E31" i="16" s="1"/>
  <c r="C33" i="16"/>
  <c r="E33" i="16" s="1"/>
  <c r="C34" i="16"/>
  <c r="E34" i="16" s="1"/>
  <c r="C32" i="16"/>
  <c r="E32" i="16" s="1"/>
  <c r="D41" i="16"/>
  <c r="U41" i="17"/>
  <c r="J41" i="17"/>
  <c r="F41" i="17" s="1"/>
  <c r="F7" i="17" s="1"/>
  <c r="D33" i="17"/>
  <c r="D32" i="17"/>
  <c r="D31" i="17"/>
  <c r="D30" i="17"/>
  <c r="D34" i="17"/>
  <c r="L19" i="11"/>
  <c r="U30" i="18"/>
  <c r="U34" i="18"/>
  <c r="U33" i="18"/>
  <c r="U32" i="18"/>
  <c r="U31" i="18"/>
  <c r="J9" i="16"/>
  <c r="J17" i="16"/>
  <c r="J25" i="16"/>
  <c r="U33" i="20"/>
  <c r="U32" i="20"/>
  <c r="U31" i="20"/>
  <c r="U30" i="20"/>
  <c r="U34" i="20"/>
  <c r="P4" i="13"/>
  <c r="N32" i="13" s="1"/>
  <c r="W3" i="13"/>
  <c r="J11" i="13"/>
  <c r="J15" i="13"/>
  <c r="P4" i="10"/>
  <c r="W3" i="10"/>
  <c r="N4" i="18"/>
  <c r="N32" i="18" s="1"/>
  <c r="K13" i="13"/>
  <c r="L13" i="13"/>
  <c r="J13" i="13"/>
  <c r="J19" i="13"/>
  <c r="J23" i="13"/>
  <c r="J27" i="13"/>
  <c r="J23" i="14"/>
  <c r="Y5" i="18"/>
  <c r="Y6" i="18"/>
  <c r="X5" i="18"/>
  <c r="Z5" i="18" s="1"/>
  <c r="L9" i="18"/>
  <c r="L17" i="18"/>
  <c r="L25" i="18"/>
  <c r="L9" i="11"/>
  <c r="L17" i="11"/>
  <c r="J5" i="16"/>
  <c r="J15" i="16"/>
  <c r="L19" i="18"/>
  <c r="J25" i="17"/>
  <c r="J27" i="10"/>
  <c r="P4" i="20"/>
  <c r="N34" i="17"/>
  <c r="W3" i="17"/>
  <c r="P4" i="16"/>
  <c r="N32" i="16" s="1"/>
  <c r="W3" i="16"/>
  <c r="J7" i="16"/>
  <c r="P4" i="14"/>
  <c r="N34" i="14" s="1"/>
  <c r="J13" i="16"/>
  <c r="J21" i="16"/>
  <c r="W41" i="20"/>
  <c r="K41" i="20"/>
  <c r="L41" i="20" s="1"/>
  <c r="N4" i="11"/>
  <c r="N32" i="11" s="1"/>
  <c r="E3" i="11"/>
  <c r="J17" i="13"/>
  <c r="J21" i="13"/>
  <c r="J25" i="13"/>
  <c r="J27" i="14"/>
  <c r="L13" i="18"/>
  <c r="L21" i="18"/>
  <c r="L5" i="11"/>
  <c r="L13" i="11"/>
  <c r="L21" i="11"/>
  <c r="J11" i="16"/>
  <c r="J19" i="16"/>
  <c r="J27" i="16"/>
  <c r="L11" i="18"/>
  <c r="L27" i="18"/>
  <c r="J27" i="20"/>
  <c r="J21" i="17"/>
  <c r="J25" i="10"/>
  <c r="J27" i="17"/>
  <c r="T9" i="4" l="1"/>
  <c r="P15" i="4"/>
  <c r="O15" i="4" s="1"/>
  <c r="T8" i="4"/>
  <c r="D18" i="4" s="1"/>
  <c r="F18" i="4" s="1"/>
  <c r="N32" i="10"/>
  <c r="N34" i="10"/>
  <c r="N34" i="13"/>
  <c r="D20" i="4"/>
  <c r="F20" i="4" s="1"/>
  <c r="T7" i="4"/>
  <c r="D17" i="4" s="1"/>
  <c r="S15" i="4"/>
  <c r="R15" i="4"/>
  <c r="N34" i="16"/>
  <c r="V35" i="18"/>
  <c r="Y36" i="18" s="1"/>
  <c r="N32" i="20"/>
  <c r="N34" i="20"/>
  <c r="K5" i="21"/>
  <c r="J5" i="21"/>
  <c r="J9" i="21"/>
  <c r="L9" i="21"/>
  <c r="K11" i="21"/>
  <c r="J11" i="21"/>
  <c r="L5" i="21"/>
  <c r="J7" i="21"/>
  <c r="L7" i="21"/>
  <c r="W41" i="17"/>
  <c r="K41" i="17"/>
  <c r="L41" i="17" s="1"/>
  <c r="E35" i="16"/>
  <c r="Y36" i="16" s="1"/>
  <c r="C34" i="10"/>
  <c r="E34" i="10" s="1"/>
  <c r="C33" i="10"/>
  <c r="E33" i="10" s="1"/>
  <c r="C32" i="10"/>
  <c r="E32" i="10" s="1"/>
  <c r="C31" i="10"/>
  <c r="E31" i="10" s="1"/>
  <c r="C30" i="10"/>
  <c r="E30" i="10" s="1"/>
  <c r="D41" i="10"/>
  <c r="D10" i="10" s="1"/>
  <c r="T41" i="10"/>
  <c r="D31" i="16"/>
  <c r="D30" i="16"/>
  <c r="U41" i="16"/>
  <c r="J41" i="16"/>
  <c r="F41" i="16" s="1"/>
  <c r="D33" i="16"/>
  <c r="D34" i="16"/>
  <c r="D32" i="16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4" i="20"/>
  <c r="H23" i="20"/>
  <c r="P4" i="11"/>
  <c r="N34" i="11" s="1"/>
  <c r="W3" i="11"/>
  <c r="J25" i="11"/>
  <c r="J17" i="11"/>
  <c r="J9" i="11"/>
  <c r="J23" i="11"/>
  <c r="J15" i="11"/>
  <c r="J7" i="11"/>
  <c r="J21" i="11"/>
  <c r="J13" i="11"/>
  <c r="J5" i="11"/>
  <c r="J27" i="11"/>
  <c r="J19" i="11"/>
  <c r="J11" i="11"/>
  <c r="X13" i="19"/>
  <c r="Z13" i="19" s="1"/>
  <c r="Y13" i="19"/>
  <c r="Y14" i="19"/>
  <c r="X17" i="19"/>
  <c r="Z17" i="19" s="1"/>
  <c r="Y17" i="19"/>
  <c r="Y18" i="19"/>
  <c r="X21" i="19"/>
  <c r="Z21" i="19" s="1"/>
  <c r="Y21" i="19"/>
  <c r="Y22" i="19"/>
  <c r="Y8" i="19"/>
  <c r="Y7" i="19"/>
  <c r="X7" i="19"/>
  <c r="Z7" i="19" s="1"/>
  <c r="X11" i="19"/>
  <c r="Z11" i="19" s="1"/>
  <c r="Y12" i="19"/>
  <c r="Y11" i="19"/>
  <c r="P4" i="12"/>
  <c r="N34" i="12" s="1"/>
  <c r="J25" i="12"/>
  <c r="J27" i="12"/>
  <c r="X15" i="19"/>
  <c r="Z15" i="19" s="1"/>
  <c r="Y15" i="19"/>
  <c r="Y16" i="19"/>
  <c r="X19" i="19"/>
  <c r="Z19" i="19" s="1"/>
  <c r="Y19" i="19"/>
  <c r="Y20" i="19"/>
  <c r="Y6" i="19"/>
  <c r="Y5" i="19"/>
  <c r="X5" i="19"/>
  <c r="Z5" i="19" s="1"/>
  <c r="Y10" i="19"/>
  <c r="Y9" i="19"/>
  <c r="X9" i="19"/>
  <c r="Z9" i="19" s="1"/>
  <c r="L5" i="18"/>
  <c r="J5" i="18"/>
  <c r="K5" i="18"/>
  <c r="X8" i="4" l="1"/>
  <c r="X10" i="4"/>
  <c r="X7" i="4"/>
  <c r="V8" i="4"/>
  <c r="V9" i="4"/>
  <c r="V10" i="4"/>
  <c r="Q15" i="4"/>
  <c r="K9" i="19"/>
  <c r="J9" i="19"/>
  <c r="L9" i="19"/>
  <c r="L21" i="19"/>
  <c r="K21" i="19"/>
  <c r="J21" i="19"/>
  <c r="L7" i="19"/>
  <c r="K7" i="19"/>
  <c r="J7" i="19"/>
  <c r="J5" i="19"/>
  <c r="L5" i="19"/>
  <c r="K5" i="19"/>
  <c r="L15" i="19"/>
  <c r="K15" i="19"/>
  <c r="J15" i="19"/>
  <c r="K17" i="19"/>
  <c r="L17" i="19"/>
  <c r="J17" i="19"/>
  <c r="L19" i="19"/>
  <c r="K19" i="19"/>
  <c r="J19" i="19"/>
  <c r="L11" i="19"/>
  <c r="K11" i="19"/>
  <c r="J11" i="19"/>
  <c r="K13" i="19"/>
  <c r="J13" i="19"/>
  <c r="L13" i="19"/>
  <c r="D33" i="10"/>
  <c r="D32" i="10"/>
  <c r="D31" i="10"/>
  <c r="J41" i="10"/>
  <c r="F41" i="10" s="1"/>
  <c r="F10" i="10" s="1"/>
  <c r="D34" i="10"/>
  <c r="D30" i="10"/>
  <c r="U41" i="10"/>
  <c r="H17" i="17"/>
  <c r="G17" i="17"/>
  <c r="H18" i="17"/>
  <c r="C30" i="15"/>
  <c r="E30" i="15" s="1"/>
  <c r="D41" i="15"/>
  <c r="D8" i="15" s="1"/>
  <c r="T41" i="15"/>
  <c r="C41" i="14"/>
  <c r="C9" i="14" s="1"/>
  <c r="C34" i="15"/>
  <c r="E34" i="15" s="1"/>
  <c r="C33" i="15"/>
  <c r="E33" i="15" s="1"/>
  <c r="C31" i="15"/>
  <c r="E31" i="15" s="1"/>
  <c r="C32" i="15"/>
  <c r="E32" i="15" s="1"/>
  <c r="G11" i="17"/>
  <c r="H12" i="17"/>
  <c r="H11" i="17"/>
  <c r="W41" i="16"/>
  <c r="K41" i="16"/>
  <c r="L41" i="16" s="1"/>
  <c r="H5" i="17"/>
  <c r="H6" i="17"/>
  <c r="G5" i="17"/>
  <c r="G19" i="17"/>
  <c r="H20" i="17"/>
  <c r="H19" i="17"/>
  <c r="H15" i="17"/>
  <c r="H16" i="17"/>
  <c r="G15" i="17"/>
  <c r="H7" i="17"/>
  <c r="H8" i="17"/>
  <c r="G7" i="17"/>
  <c r="H13" i="17"/>
  <c r="G13" i="17"/>
  <c r="H14" i="17"/>
  <c r="E35" i="10"/>
  <c r="H10" i="17"/>
  <c r="G9" i="17"/>
  <c r="H9" i="17"/>
  <c r="T34" i="10"/>
  <c r="V34" i="10" s="1"/>
  <c r="T31" i="10"/>
  <c r="V31" i="10" s="1"/>
  <c r="T30" i="10"/>
  <c r="V30" i="10" s="1"/>
  <c r="T33" i="10"/>
  <c r="V33" i="10" s="1"/>
  <c r="T32" i="10"/>
  <c r="V32" i="10" s="1"/>
  <c r="Z7" i="20"/>
  <c r="Z9" i="20"/>
  <c r="Z21" i="20"/>
  <c r="Z23" i="20"/>
  <c r="Z15" i="20"/>
  <c r="Z11" i="20"/>
  <c r="Z5" i="20"/>
  <c r="Z17" i="20"/>
  <c r="Z19" i="20"/>
  <c r="Z13" i="20"/>
  <c r="X9" i="4" l="1"/>
  <c r="V7" i="4"/>
  <c r="D19" i="4"/>
  <c r="F19" i="4" s="1"/>
  <c r="V35" i="10"/>
  <c r="Y36" i="10" s="1"/>
  <c r="T32" i="15"/>
  <c r="V32" i="15" s="1"/>
  <c r="T31" i="15"/>
  <c r="V31" i="15" s="1"/>
  <c r="T30" i="15"/>
  <c r="V30" i="15" s="1"/>
  <c r="T34" i="15"/>
  <c r="V34" i="15" s="1"/>
  <c r="T33" i="15"/>
  <c r="V33" i="15" s="1"/>
  <c r="Y20" i="17"/>
  <c r="Y19" i="17"/>
  <c r="X19" i="17"/>
  <c r="Z19" i="17" s="1"/>
  <c r="U41" i="15"/>
  <c r="J41" i="15"/>
  <c r="F41" i="15" s="1"/>
  <c r="F8" i="15" s="1"/>
  <c r="D34" i="15"/>
  <c r="D31" i="15"/>
  <c r="D30" i="15"/>
  <c r="D33" i="15"/>
  <c r="D32" i="15"/>
  <c r="Y10" i="17"/>
  <c r="X9" i="17"/>
  <c r="Z9" i="17" s="1"/>
  <c r="Y9" i="17"/>
  <c r="E35" i="15"/>
  <c r="Y14" i="17"/>
  <c r="Y13" i="17"/>
  <c r="X13" i="17"/>
  <c r="Z13" i="17" s="1"/>
  <c r="W41" i="10"/>
  <c r="K41" i="10"/>
  <c r="L41" i="10" s="1"/>
  <c r="X7" i="17"/>
  <c r="Z7" i="17" s="1"/>
  <c r="Y7" i="17"/>
  <c r="Y8" i="17"/>
  <c r="D41" i="14"/>
  <c r="D9" i="14" s="1"/>
  <c r="T41" i="14"/>
  <c r="T8" i="14" s="1"/>
  <c r="C41" i="13"/>
  <c r="C9" i="13" s="1"/>
  <c r="U33" i="10"/>
  <c r="U32" i="10"/>
  <c r="U30" i="10"/>
  <c r="U34" i="10"/>
  <c r="U31" i="10"/>
  <c r="X17" i="17"/>
  <c r="Z17" i="17" s="1"/>
  <c r="Y17" i="17"/>
  <c r="Y18" i="17"/>
  <c r="Y6" i="17"/>
  <c r="X5" i="17"/>
  <c r="Z5" i="17" s="1"/>
  <c r="Y5" i="17"/>
  <c r="Y16" i="17"/>
  <c r="X15" i="17"/>
  <c r="Z15" i="17" s="1"/>
  <c r="Y15" i="17"/>
  <c r="X11" i="17"/>
  <c r="Z11" i="17" s="1"/>
  <c r="Y11" i="17"/>
  <c r="Y12" i="17"/>
  <c r="K5" i="20"/>
  <c r="L5" i="20"/>
  <c r="J5" i="20"/>
  <c r="K17" i="20"/>
  <c r="L17" i="20"/>
  <c r="J17" i="20"/>
  <c r="K11" i="20"/>
  <c r="L11" i="20"/>
  <c r="J11" i="20"/>
  <c r="K19" i="20"/>
  <c r="L19" i="20"/>
  <c r="J19" i="20"/>
  <c r="K9" i="20"/>
  <c r="L9" i="20"/>
  <c r="J9" i="20"/>
  <c r="K13" i="20"/>
  <c r="L13" i="20"/>
  <c r="J13" i="20"/>
  <c r="K21" i="20"/>
  <c r="L21" i="20"/>
  <c r="J21" i="20"/>
  <c r="K7" i="20"/>
  <c r="L7" i="20"/>
  <c r="J7" i="20"/>
  <c r="K15" i="20"/>
  <c r="L15" i="20"/>
  <c r="J15" i="20"/>
  <c r="K23" i="20"/>
  <c r="L23" i="20"/>
  <c r="J23" i="20"/>
  <c r="H8" i="15" l="1"/>
  <c r="H7" i="15"/>
  <c r="G7" i="15"/>
  <c r="Y10" i="4"/>
  <c r="Y8" i="4"/>
  <c r="Y7" i="4"/>
  <c r="Y9" i="4"/>
  <c r="V35" i="15"/>
  <c r="Y36" i="15" s="1"/>
  <c r="J9" i="17"/>
  <c r="L9" i="17"/>
  <c r="K9" i="17"/>
  <c r="K5" i="17"/>
  <c r="J5" i="17"/>
  <c r="L5" i="17"/>
  <c r="G13" i="10"/>
  <c r="H13" i="10"/>
  <c r="H14" i="10"/>
  <c r="W41" i="15"/>
  <c r="K41" i="15"/>
  <c r="L41" i="15" s="1"/>
  <c r="G19" i="10"/>
  <c r="H19" i="10"/>
  <c r="H20" i="10"/>
  <c r="K13" i="17"/>
  <c r="L13" i="17"/>
  <c r="J13" i="17"/>
  <c r="K19" i="17"/>
  <c r="J19" i="17"/>
  <c r="L19" i="17"/>
  <c r="J11" i="17"/>
  <c r="K11" i="17"/>
  <c r="L11" i="17"/>
  <c r="L7" i="17"/>
  <c r="K7" i="17"/>
  <c r="J7" i="17"/>
  <c r="G21" i="10"/>
  <c r="H22" i="10"/>
  <c r="H21" i="10"/>
  <c r="G11" i="10"/>
  <c r="H11" i="10"/>
  <c r="H12" i="10"/>
  <c r="L17" i="17"/>
  <c r="J17" i="17"/>
  <c r="K17" i="17"/>
  <c r="H24" i="10"/>
  <c r="G23" i="10"/>
  <c r="H23" i="10"/>
  <c r="H9" i="10"/>
  <c r="G9" i="10"/>
  <c r="H10" i="10"/>
  <c r="U30" i="15"/>
  <c r="U34" i="15"/>
  <c r="U31" i="15"/>
  <c r="U32" i="15"/>
  <c r="U33" i="15"/>
  <c r="C41" i="12"/>
  <c r="T41" i="13"/>
  <c r="T9" i="13" s="1"/>
  <c r="D41" i="13"/>
  <c r="D9" i="13" s="1"/>
  <c r="H6" i="10"/>
  <c r="G5" i="10"/>
  <c r="H5" i="10"/>
  <c r="L15" i="17"/>
  <c r="K15" i="17"/>
  <c r="J15" i="17"/>
  <c r="H16" i="10"/>
  <c r="G15" i="10"/>
  <c r="H15" i="10"/>
  <c r="G7" i="10"/>
  <c r="H7" i="10"/>
  <c r="H8" i="10"/>
  <c r="G17" i="10"/>
  <c r="H18" i="10"/>
  <c r="H17" i="10"/>
  <c r="U41" i="14"/>
  <c r="U8" i="14" s="1"/>
  <c r="J41" i="14"/>
  <c r="F41" i="14" s="1"/>
  <c r="F9" i="14" s="1"/>
  <c r="X7" i="15" l="1"/>
  <c r="Z7" i="15" s="1"/>
  <c r="Y8" i="15"/>
  <c r="Y7" i="15"/>
  <c r="X17" i="10"/>
  <c r="Z17" i="10" s="1"/>
  <c r="Y17" i="10"/>
  <c r="Y18" i="10"/>
  <c r="X23" i="10"/>
  <c r="Z23" i="10" s="1"/>
  <c r="Y24" i="10"/>
  <c r="Y23" i="10"/>
  <c r="Y22" i="10"/>
  <c r="Y21" i="10"/>
  <c r="X21" i="10"/>
  <c r="Z21" i="10" s="1"/>
  <c r="Y5" i="10"/>
  <c r="Y6" i="10"/>
  <c r="X5" i="10"/>
  <c r="Z5" i="10" s="1"/>
  <c r="Y15" i="10"/>
  <c r="Y16" i="10"/>
  <c r="X15" i="10"/>
  <c r="Z15" i="10" s="1"/>
  <c r="Y19" i="10"/>
  <c r="Y20" i="10"/>
  <c r="X19" i="10"/>
  <c r="Z19" i="10" s="1"/>
  <c r="D41" i="12"/>
  <c r="T41" i="12"/>
  <c r="C41" i="11"/>
  <c r="X7" i="10"/>
  <c r="Z7" i="10" s="1"/>
  <c r="Y7" i="10"/>
  <c r="Y8" i="10"/>
  <c r="X9" i="10"/>
  <c r="Z9" i="10" s="1"/>
  <c r="Y10" i="10"/>
  <c r="Y9" i="10"/>
  <c r="W41" i="14"/>
  <c r="W8" i="14" s="1"/>
  <c r="K41" i="14"/>
  <c r="L41" i="14" s="1"/>
  <c r="Y13" i="10"/>
  <c r="X13" i="10"/>
  <c r="Z13" i="10" s="1"/>
  <c r="Y14" i="10"/>
  <c r="U41" i="13"/>
  <c r="U9" i="13" s="1"/>
  <c r="J41" i="13"/>
  <c r="F41" i="13" s="1"/>
  <c r="F9" i="13" s="1"/>
  <c r="G9" i="13" s="1"/>
  <c r="G5" i="15"/>
  <c r="Z5" i="15" s="1"/>
  <c r="H6" i="15"/>
  <c r="H5" i="15"/>
  <c r="Y11" i="10"/>
  <c r="X11" i="10"/>
  <c r="Z11" i="10" s="1"/>
  <c r="Y12" i="10"/>
  <c r="T30" i="13"/>
  <c r="V30" i="13" s="1"/>
  <c r="T34" i="13"/>
  <c r="V34" i="13" s="1"/>
  <c r="T33" i="13"/>
  <c r="V33" i="13" s="1"/>
  <c r="T31" i="13"/>
  <c r="V31" i="13" s="1"/>
  <c r="T32" i="13"/>
  <c r="V32" i="13" s="1"/>
  <c r="Y8" i="14" l="1"/>
  <c r="X7" i="14"/>
  <c r="Y7" i="14"/>
  <c r="H9" i="13"/>
  <c r="H10" i="13"/>
  <c r="K7" i="15"/>
  <c r="L7" i="15"/>
  <c r="J7" i="15"/>
  <c r="K21" i="10"/>
  <c r="L21" i="10"/>
  <c r="J21" i="10"/>
  <c r="L11" i="10"/>
  <c r="K11" i="10"/>
  <c r="J11" i="10"/>
  <c r="H13" i="14"/>
  <c r="H14" i="14"/>
  <c r="G13" i="14"/>
  <c r="J41" i="12"/>
  <c r="F41" i="12" s="1"/>
  <c r="U41" i="12"/>
  <c r="K9" i="10"/>
  <c r="L9" i="10"/>
  <c r="J9" i="10"/>
  <c r="G11" i="14"/>
  <c r="H12" i="14"/>
  <c r="H11" i="14"/>
  <c r="L7" i="10"/>
  <c r="K7" i="10"/>
  <c r="J7" i="10"/>
  <c r="D41" i="11"/>
  <c r="T41" i="11"/>
  <c r="K19" i="10"/>
  <c r="L19" i="10"/>
  <c r="J19" i="10"/>
  <c r="G9" i="14"/>
  <c r="Z9" i="14" s="1"/>
  <c r="H10" i="14"/>
  <c r="H9" i="14"/>
  <c r="L13" i="10"/>
  <c r="J13" i="10"/>
  <c r="K13" i="10"/>
  <c r="H15" i="14"/>
  <c r="G15" i="14"/>
  <c r="H16" i="14"/>
  <c r="L15" i="10"/>
  <c r="J15" i="10"/>
  <c r="K15" i="10"/>
  <c r="L23" i="10"/>
  <c r="J23" i="10"/>
  <c r="L5" i="15"/>
  <c r="J5" i="15"/>
  <c r="K5" i="15"/>
  <c r="H20" i="14"/>
  <c r="H19" i="14"/>
  <c r="G19" i="14"/>
  <c r="H22" i="14"/>
  <c r="G21" i="14"/>
  <c r="Z21" i="14" s="1"/>
  <c r="H21" i="14"/>
  <c r="W41" i="13"/>
  <c r="W9" i="13" s="1"/>
  <c r="K41" i="13"/>
  <c r="L41" i="13" s="1"/>
  <c r="H17" i="14"/>
  <c r="H18" i="14"/>
  <c r="G17" i="14"/>
  <c r="T32" i="12"/>
  <c r="V32" i="12" s="1"/>
  <c r="T31" i="12"/>
  <c r="V31" i="12" s="1"/>
  <c r="T30" i="12"/>
  <c r="V30" i="12" s="1"/>
  <c r="T33" i="12"/>
  <c r="V33" i="12" s="1"/>
  <c r="T34" i="12"/>
  <c r="V34" i="12" s="1"/>
  <c r="H8" i="14"/>
  <c r="G7" i="14"/>
  <c r="Z7" i="14" s="1"/>
  <c r="H7" i="14"/>
  <c r="V35" i="13"/>
  <c r="Y36" i="13" s="1"/>
  <c r="U34" i="13"/>
  <c r="U31" i="13"/>
  <c r="U33" i="13"/>
  <c r="U32" i="13"/>
  <c r="U30" i="13"/>
  <c r="H6" i="14"/>
  <c r="H5" i="14"/>
  <c r="G5" i="14"/>
  <c r="Z5" i="14" s="1"/>
  <c r="K5" i="10"/>
  <c r="L5" i="10"/>
  <c r="J5" i="10"/>
  <c r="L17" i="10"/>
  <c r="J17" i="10"/>
  <c r="K17" i="10"/>
  <c r="X9" i="13" l="1"/>
  <c r="Z9" i="13" s="1"/>
  <c r="J9" i="13" s="1"/>
  <c r="Y10" i="13"/>
  <c r="Y9" i="13"/>
  <c r="V35" i="12"/>
  <c r="Y36" i="12" s="1"/>
  <c r="Y6" i="13"/>
  <c r="Z17" i="14"/>
  <c r="W41" i="12"/>
  <c r="K41" i="12"/>
  <c r="L41" i="12" s="1"/>
  <c r="L21" i="14"/>
  <c r="J21" i="14"/>
  <c r="K21" i="14"/>
  <c r="Z19" i="14"/>
  <c r="Z15" i="14"/>
  <c r="D19" i="9"/>
  <c r="D7" i="9"/>
  <c r="D18" i="9"/>
  <c r="D6" i="9"/>
  <c r="D8" i="9"/>
  <c r="E39" i="9"/>
  <c r="D17" i="9"/>
  <c r="D5" i="9"/>
  <c r="V39" i="9"/>
  <c r="D16" i="9"/>
  <c r="D4" i="9"/>
  <c r="D27" i="9"/>
  <c r="D15" i="9"/>
  <c r="D26" i="9"/>
  <c r="D14" i="9"/>
  <c r="D10" i="9"/>
  <c r="D21" i="9"/>
  <c r="D25" i="9"/>
  <c r="D13" i="9"/>
  <c r="D23" i="9"/>
  <c r="D22" i="9"/>
  <c r="D24" i="9"/>
  <c r="D12" i="9"/>
  <c r="D11" i="9"/>
  <c r="D9" i="9"/>
  <c r="D20" i="9"/>
  <c r="U31" i="12"/>
  <c r="U30" i="12"/>
  <c r="U34" i="12"/>
  <c r="U32" i="12"/>
  <c r="U33" i="12"/>
  <c r="Z13" i="14"/>
  <c r="Z11" i="14"/>
  <c r="J41" i="11"/>
  <c r="F41" i="11" s="1"/>
  <c r="U41" i="11"/>
  <c r="Y5" i="13"/>
  <c r="L9" i="13" l="1"/>
  <c r="K9" i="13"/>
  <c r="X5" i="13"/>
  <c r="Z5" i="13" s="1"/>
  <c r="K5" i="13" s="1"/>
  <c r="Y8" i="13"/>
  <c r="X7" i="13"/>
  <c r="Z7" i="13" s="1"/>
  <c r="Y7" i="13"/>
  <c r="L11" i="14"/>
  <c r="J11" i="14"/>
  <c r="K11" i="14"/>
  <c r="L19" i="14"/>
  <c r="K19" i="14"/>
  <c r="J19" i="14"/>
  <c r="L9" i="14"/>
  <c r="J9" i="14"/>
  <c r="K9" i="14"/>
  <c r="L5" i="14"/>
  <c r="J5" i="14"/>
  <c r="K5" i="14"/>
  <c r="J7" i="14"/>
  <c r="L7" i="14"/>
  <c r="K7" i="14"/>
  <c r="L15" i="14"/>
  <c r="J15" i="14"/>
  <c r="K15" i="14"/>
  <c r="H7" i="12"/>
  <c r="G7" i="12"/>
  <c r="H8" i="12"/>
  <c r="L17" i="14"/>
  <c r="J17" i="14"/>
  <c r="K17" i="14"/>
  <c r="H11" i="12"/>
  <c r="G11" i="12"/>
  <c r="H12" i="12"/>
  <c r="H24" i="12"/>
  <c r="G23" i="12"/>
  <c r="Z23" i="12" s="1"/>
  <c r="K23" i="12" s="1"/>
  <c r="H23" i="12"/>
  <c r="H16" i="12"/>
  <c r="G15" i="12"/>
  <c r="H15" i="12"/>
  <c r="K39" i="9"/>
  <c r="G39" i="9" s="1"/>
  <c r="E4" i="9"/>
  <c r="E5" i="9"/>
  <c r="E27" i="9"/>
  <c r="E26" i="9"/>
  <c r="E16" i="9"/>
  <c r="E15" i="9"/>
  <c r="E13" i="9"/>
  <c r="E24" i="9"/>
  <c r="E25" i="9"/>
  <c r="E8" i="9"/>
  <c r="W39" i="9"/>
  <c r="E6" i="9"/>
  <c r="E23" i="9"/>
  <c r="E22" i="9"/>
  <c r="E21" i="9"/>
  <c r="E18" i="9"/>
  <c r="E11" i="9"/>
  <c r="E20" i="9"/>
  <c r="E12" i="9"/>
  <c r="E19" i="9"/>
  <c r="E17" i="9"/>
  <c r="E14" i="9"/>
  <c r="E9" i="9"/>
  <c r="E7" i="9"/>
  <c r="E10" i="9"/>
  <c r="H21" i="12"/>
  <c r="H22" i="12"/>
  <c r="G21" i="12"/>
  <c r="Z21" i="12" s="1"/>
  <c r="K21" i="12" s="1"/>
  <c r="H6" i="12"/>
  <c r="G5" i="12"/>
  <c r="H5" i="12"/>
  <c r="V25" i="9"/>
  <c r="V24" i="9"/>
  <c r="V22" i="9"/>
  <c r="V23" i="9"/>
  <c r="V21" i="9"/>
  <c r="V20" i="9"/>
  <c r="V12" i="9"/>
  <c r="V10" i="9"/>
  <c r="V8" i="9"/>
  <c r="V18" i="9"/>
  <c r="V19" i="9"/>
  <c r="V13" i="9"/>
  <c r="V11" i="9"/>
  <c r="V9" i="9"/>
  <c r="V17" i="9"/>
  <c r="V16" i="9"/>
  <c r="V14" i="9"/>
  <c r="V15" i="9"/>
  <c r="V7" i="9"/>
  <c r="V5" i="9"/>
  <c r="V26" i="9"/>
  <c r="V6" i="9"/>
  <c r="V4" i="9"/>
  <c r="V27" i="9"/>
  <c r="W41" i="11"/>
  <c r="K41" i="11"/>
  <c r="L41" i="11" s="1"/>
  <c r="H20" i="12"/>
  <c r="H19" i="12"/>
  <c r="G19" i="12"/>
  <c r="Z19" i="12" s="1"/>
  <c r="K19" i="12" s="1"/>
  <c r="H18" i="12"/>
  <c r="G17" i="12"/>
  <c r="H17" i="12"/>
  <c r="H10" i="12"/>
  <c r="H9" i="12"/>
  <c r="G9" i="12"/>
  <c r="K13" i="14"/>
  <c r="L13" i="14"/>
  <c r="J13" i="14"/>
  <c r="H14" i="12"/>
  <c r="G13" i="12"/>
  <c r="H13" i="12"/>
  <c r="E17" i="4"/>
  <c r="F17" i="4" s="1"/>
  <c r="L5" i="13" l="1"/>
  <c r="J5" i="13"/>
  <c r="L7" i="13"/>
  <c r="K7" i="13"/>
  <c r="J7" i="13"/>
  <c r="L19" i="12"/>
  <c r="J19" i="12"/>
  <c r="W24" i="9"/>
  <c r="W12" i="9"/>
  <c r="W16" i="9"/>
  <c r="W13" i="9"/>
  <c r="W23" i="9"/>
  <c r="W11" i="9"/>
  <c r="W10" i="9"/>
  <c r="W22" i="9"/>
  <c r="W5" i="9"/>
  <c r="W4" i="9"/>
  <c r="W21" i="9"/>
  <c r="W9" i="9"/>
  <c r="W6" i="9"/>
  <c r="W17" i="9"/>
  <c r="W20" i="9"/>
  <c r="W8" i="9"/>
  <c r="W14" i="9"/>
  <c r="W25" i="9"/>
  <c r="W19" i="9"/>
  <c r="W7" i="9"/>
  <c r="W18" i="9"/>
  <c r="W26" i="9"/>
  <c r="W27" i="9"/>
  <c r="W15" i="9"/>
  <c r="Z5" i="12"/>
  <c r="L23" i="12"/>
  <c r="J23" i="12"/>
  <c r="Z9" i="12"/>
  <c r="K9" i="12" s="1"/>
  <c r="L21" i="12"/>
  <c r="J21" i="12"/>
  <c r="G12" i="9"/>
  <c r="G13" i="9"/>
  <c r="G21" i="9"/>
  <c r="G11" i="9"/>
  <c r="G10" i="9"/>
  <c r="G8" i="9"/>
  <c r="G20" i="9"/>
  <c r="G9" i="9"/>
  <c r="G5" i="9"/>
  <c r="G24" i="9"/>
  <c r="G15" i="9"/>
  <c r="Y39" i="9"/>
  <c r="G7" i="9"/>
  <c r="G6" i="9"/>
  <c r="L39" i="9"/>
  <c r="M39" i="9" s="1"/>
  <c r="G4" i="9"/>
  <c r="G25" i="9"/>
  <c r="G16" i="9"/>
  <c r="G22" i="9"/>
  <c r="G27" i="9"/>
  <c r="G26" i="9"/>
  <c r="G23" i="9"/>
  <c r="G17" i="9"/>
  <c r="G14" i="9"/>
  <c r="G19" i="9"/>
  <c r="G18" i="9"/>
  <c r="Z17" i="12"/>
  <c r="K17" i="12" s="1"/>
  <c r="Z7" i="12"/>
  <c r="K7" i="12" s="1"/>
  <c r="Z13" i="12"/>
  <c r="K13" i="12" s="1"/>
  <c r="Z15" i="12"/>
  <c r="K15" i="12" s="1"/>
  <c r="Z11" i="12"/>
  <c r="K11" i="12" s="1"/>
  <c r="A19" i="4"/>
  <c r="A20" i="4"/>
  <c r="A18" i="4"/>
  <c r="A17" i="4"/>
  <c r="N20" i="4" l="1"/>
  <c r="N18" i="4"/>
  <c r="N17" i="4"/>
  <c r="K20" i="4"/>
  <c r="K19" i="4"/>
  <c r="K18" i="4"/>
  <c r="K17" i="4"/>
  <c r="N19" i="4"/>
  <c r="J11" i="12"/>
  <c r="L11" i="12"/>
  <c r="L15" i="12"/>
  <c r="J15" i="12"/>
  <c r="I21" i="9"/>
  <c r="H20" i="9"/>
  <c r="I20" i="9"/>
  <c r="H4" i="9"/>
  <c r="I5" i="9"/>
  <c r="I4" i="9"/>
  <c r="I12" i="9"/>
  <c r="H12" i="9"/>
  <c r="I13" i="9"/>
  <c r="L5" i="12"/>
  <c r="J5" i="12"/>
  <c r="K5" i="12"/>
  <c r="I23" i="9"/>
  <c r="I22" i="9"/>
  <c r="H22" i="9"/>
  <c r="I17" i="9"/>
  <c r="H16" i="9"/>
  <c r="I16" i="9"/>
  <c r="I10" i="9"/>
  <c r="H10" i="9"/>
  <c r="I11" i="9"/>
  <c r="J7" i="12"/>
  <c r="L7" i="12"/>
  <c r="I14" i="9"/>
  <c r="H14" i="9"/>
  <c r="I15" i="9"/>
  <c r="Y24" i="9"/>
  <c r="Y12" i="9"/>
  <c r="Y23" i="9"/>
  <c r="Y11" i="9"/>
  <c r="Y27" i="9"/>
  <c r="Y26" i="9"/>
  <c r="Y22" i="9"/>
  <c r="Y10" i="9"/>
  <c r="Y16" i="9"/>
  <c r="Y25" i="9"/>
  <c r="Y21" i="9"/>
  <c r="Y9" i="9"/>
  <c r="Y7" i="9"/>
  <c r="Y6" i="9"/>
  <c r="Y20" i="9"/>
  <c r="Y8" i="9"/>
  <c r="Y17" i="9"/>
  <c r="Y19" i="9"/>
  <c r="Y5" i="9"/>
  <c r="Y4" i="9"/>
  <c r="Y18" i="9"/>
  <c r="Y14" i="9"/>
  <c r="Y15" i="9"/>
  <c r="Y13" i="9"/>
  <c r="I9" i="9"/>
  <c r="I8" i="9"/>
  <c r="H8" i="9"/>
  <c r="L13" i="12"/>
  <c r="J13" i="12"/>
  <c r="H24" i="9"/>
  <c r="I25" i="9"/>
  <c r="I24" i="9"/>
  <c r="I26" i="9"/>
  <c r="H26" i="9"/>
  <c r="I27" i="9"/>
  <c r="J17" i="12"/>
  <c r="L17" i="12"/>
  <c r="I19" i="9"/>
  <c r="H18" i="9"/>
  <c r="I18" i="9"/>
  <c r="I7" i="9"/>
  <c r="H6" i="9"/>
  <c r="I6" i="9"/>
  <c r="L9" i="12"/>
  <c r="J9" i="12"/>
  <c r="AA11" i="9" l="1"/>
  <c r="Z10" i="9"/>
  <c r="AB10" i="9" s="1"/>
  <c r="AA10" i="9"/>
  <c r="Z6" i="9"/>
  <c r="AB6" i="9" s="1"/>
  <c r="AA7" i="9"/>
  <c r="AA6" i="9"/>
  <c r="Z14" i="9"/>
  <c r="AB14" i="9" s="1"/>
  <c r="AA15" i="9"/>
  <c r="AA14" i="9"/>
  <c r="Z22" i="9"/>
  <c r="AB22" i="9" s="1"/>
  <c r="AA23" i="9"/>
  <c r="AA22" i="9"/>
  <c r="AA20" i="9"/>
  <c r="AA21" i="9"/>
  <c r="Z20" i="9"/>
  <c r="AB20" i="9" s="1"/>
  <c r="AA17" i="9"/>
  <c r="AA16" i="9"/>
  <c r="Z16" i="9"/>
  <c r="AB16" i="9" s="1"/>
  <c r="AA4" i="9"/>
  <c r="AA5" i="9"/>
  <c r="Z4" i="9"/>
  <c r="AB4" i="9" s="1"/>
  <c r="AA12" i="9"/>
  <c r="AA13" i="9"/>
  <c r="Z12" i="9"/>
  <c r="AB12" i="9" s="1"/>
  <c r="AA24" i="9"/>
  <c r="AA25" i="9"/>
  <c r="Z24" i="9"/>
  <c r="AB24" i="9" s="1"/>
  <c r="Z18" i="9"/>
  <c r="AB18" i="9" s="1"/>
  <c r="AA19" i="9"/>
  <c r="AA18" i="9"/>
  <c r="AA26" i="9"/>
  <c r="Z26" i="9"/>
  <c r="AB26" i="9" s="1"/>
  <c r="AA27" i="9"/>
  <c r="AA8" i="9"/>
  <c r="AA9" i="9"/>
  <c r="Z8" i="9"/>
  <c r="AB8" i="9" s="1"/>
  <c r="M22" i="9" l="1"/>
  <c r="K22" i="9"/>
  <c r="L22" i="9"/>
  <c r="M18" i="9"/>
  <c r="K18" i="9"/>
  <c r="L18" i="9"/>
  <c r="M8" i="9"/>
  <c r="K8" i="9"/>
  <c r="L8" i="9"/>
  <c r="M6" i="9"/>
  <c r="K6" i="9"/>
  <c r="L6" i="9"/>
  <c r="M14" i="9"/>
  <c r="K14" i="9"/>
  <c r="L14" i="9"/>
  <c r="L16" i="9"/>
  <c r="M16" i="9"/>
  <c r="K16" i="9"/>
  <c r="K20" i="9"/>
  <c r="M20" i="9"/>
  <c r="L20" i="9"/>
  <c r="M4" i="9"/>
  <c r="K4" i="9"/>
  <c r="L4" i="9"/>
  <c r="K12" i="9"/>
  <c r="M12" i="9"/>
  <c r="L12" i="9"/>
  <c r="K10" i="9"/>
  <c r="M10" i="9"/>
  <c r="L10" i="9"/>
  <c r="L26" i="9"/>
  <c r="K26" i="9"/>
  <c r="M26" i="9"/>
  <c r="M24" i="9"/>
  <c r="K24" i="9"/>
  <c r="L24" i="9"/>
</calcChain>
</file>

<file path=xl/sharedStrings.xml><?xml version="1.0" encoding="utf-8"?>
<sst xmlns="http://schemas.openxmlformats.org/spreadsheetml/2006/main" count="2158" uniqueCount="560">
  <si>
    <t>Bussy</t>
  </si>
  <si>
    <t>Crécy</t>
  </si>
  <si>
    <t>Lésigny</t>
  </si>
  <si>
    <t>Torcy</t>
  </si>
  <si>
    <t>Règle d'utilisation de ce classeur : Ne jamais: Insérer, supprimer ou déplacer des lignes ou des colonnes, Modifier des formules ni effacer des pages, Merci</t>
  </si>
  <si>
    <t>Onglet</t>
  </si>
  <si>
    <t>Description</t>
  </si>
  <si>
    <t>Action</t>
  </si>
  <si>
    <t>Explications</t>
  </si>
  <si>
    <t>Cet onglet</t>
  </si>
  <si>
    <t>Repérer votre couleur de club</t>
  </si>
  <si>
    <t>Contacts</t>
  </si>
  <si>
    <t>Calendrier</t>
  </si>
  <si>
    <t>Le calendrier des ces hivernales (1 seul match contre les autres équipes + une finale)</t>
  </si>
  <si>
    <t>Equipe_X (5)</t>
  </si>
  <si>
    <t>Votre équipe</t>
  </si>
  <si>
    <t>Chaque capitaine remplira les cellules de C8 à F50 de son équipe (nom, prénom, licence et index)</t>
  </si>
  <si>
    <t>Chaque capitaine remplira les colonnes des rencontres : présent (X), groupe A à L, joueur 1 ou 2 (exemple A1, A2, L1,L2), et présence repas (X)</t>
  </si>
  <si>
    <t>Pour les gens présents au repas uniquement, entrer R1 à R5 dans la colonne repas</t>
  </si>
  <si>
    <t>liste des joueurs des autres clubs</t>
  </si>
  <si>
    <t>Les autres capitaines vont vous fournir la liste de leurs joueurs ainsi que leur affectation en équipe (1A à 12B)</t>
  </si>
  <si>
    <t xml:space="preserve">Ces pages servent de référence pour remplir les feuilles de rencontre </t>
  </si>
  <si>
    <t>Date_X</t>
  </si>
  <si>
    <t>1 Page pour chaque rencontre</t>
  </si>
  <si>
    <t>Ne toucher aucune colonne !!!!</t>
  </si>
  <si>
    <t>Par défaut, ces pages vont se remplir automatiquement par ordre d'équipe (1A à 12B)</t>
  </si>
  <si>
    <t>Le calcul de l'index d'équipe est fait en utilisant la formule:</t>
  </si>
  <si>
    <t>Index_limité 1 + index_limité 2 * 1/2 =</t>
  </si>
  <si>
    <t>Le tri par index des 2 équipe se fait utomatiquement par une macro commandée par un raccourci</t>
  </si>
  <si>
    <r>
      <rPr>
        <sz val="12"/>
        <color theme="1"/>
        <rFont val="Calibri"/>
      </rPr>
      <t xml:space="preserve">en tapant </t>
    </r>
    <r>
      <rPr>
        <b/>
        <sz val="12"/>
        <color rgb="FF0070C0"/>
        <rFont val="Calibri"/>
      </rPr>
      <t xml:space="preserve">SHIFT + CTRL + Une lettre de l'alphabet, </t>
    </r>
  </si>
  <si>
    <t xml:space="preserve">les équipes sont classées par ordre de numéro d'équipe (colonnes A et U) </t>
  </si>
  <si>
    <t>ou par ordre d'index équipe (colonnes F puis A et AA puis U)</t>
  </si>
  <si>
    <t>La lettre est indiquée en bas de chaque page</t>
  </si>
  <si>
    <t>Le capitaine recevant affecte ensuite un trou de départ à chaque équipe (collonne B: 1 à 9 + 1b pour 2ème départ, etc.)</t>
  </si>
  <si>
    <t>Le calcul des coups rendus se fait automatiquement</t>
  </si>
  <si>
    <t>Pour les résultats:</t>
  </si>
  <si>
    <t>Après la rencontre le capitaine recevant ne trempli que la colonne Q: gagné:2, perdu: 0, exaequo: 1</t>
  </si>
  <si>
    <t>Au moment d'imprimer:</t>
  </si>
  <si>
    <t>La zone d'impression pour chaque page est déjà définie</t>
  </si>
  <si>
    <t>Même principe avec seulement 4 groupes par club</t>
  </si>
  <si>
    <t>Résultats</t>
  </si>
  <si>
    <t>Affiche le résultat global</t>
  </si>
  <si>
    <t>pour les 4 matchs chaque victoire rapporte 2 points, et exaequo 1 point</t>
  </si>
  <si>
    <t>Ma proposition :</t>
  </si>
  <si>
    <t>pour la finale, le 1er gagne 4 points, le 2ème, 3 points, etc,</t>
  </si>
  <si>
    <t>A confirmer</t>
  </si>
  <si>
    <t>Les calculs se font automatiquement,,,</t>
  </si>
  <si>
    <t xml:space="preserve">Attention: Il y a surement des erreurs !!! N'hésitez-pas à me les signaler, Ce fichier sera mis à jour et toujours disponible sur : </t>
  </si>
  <si>
    <t>MàJ :</t>
  </si>
  <si>
    <t>06 11 91 16 67</t>
  </si>
  <si>
    <t>gbouvree@wanadoo.fr</t>
  </si>
  <si>
    <t>CLUBS</t>
  </si>
  <si>
    <t>NOMS ET PRENOMS</t>
  </si>
  <si>
    <t>PORTABLE</t>
  </si>
  <si>
    <t>MAIL</t>
  </si>
  <si>
    <t>CONTACT</t>
  </si>
  <si>
    <t>BUSSY 
GUERMANTES</t>
  </si>
  <si>
    <t>Capitaine</t>
  </si>
  <si>
    <t>Philippe TROALEN</t>
  </si>
  <si>
    <t>06 46 04 31 56</t>
  </si>
  <si>
    <t>philippe.troalen@gmail.com</t>
  </si>
  <si>
    <t>Vice-Capitaine</t>
  </si>
  <si>
    <t>Dominique LE MEE</t>
  </si>
  <si>
    <t>06 98 86 99 09</t>
  </si>
  <si>
    <t>domi.lemee@orange.fr</t>
  </si>
  <si>
    <t>CRECY 
LA CHAPELLE</t>
  </si>
  <si>
    <t>Maëva SAUTIERE</t>
  </si>
  <si>
    <t>06 79 08 03 87</t>
  </si>
  <si>
    <t>j.sautiere@orange.fr</t>
  </si>
  <si>
    <t>Antoine CONTU</t>
  </si>
  <si>
    <t>06 87 43 27 66</t>
  </si>
  <si>
    <t>toinetoine410@yahoo.fr</t>
  </si>
  <si>
    <t>LESIGNY</t>
  </si>
  <si>
    <t>Jean-François LAFAYE</t>
  </si>
  <si>
    <t>06 82 56 44 01</t>
  </si>
  <si>
    <t>jf.lafaye@orange.fr</t>
  </si>
  <si>
    <t>Guy BOUVREE</t>
  </si>
  <si>
    <t>TORCY</t>
  </si>
  <si>
    <t>Jean-Louis DUMAS</t>
  </si>
  <si>
    <t>06 62 57 14 62</t>
  </si>
  <si>
    <t>77jldumas@gmail.com</t>
  </si>
  <si>
    <t>Jean-Claude HAMERS</t>
  </si>
  <si>
    <t>06 20 31 57 72</t>
  </si>
  <si>
    <t>jchamers@orange.fr</t>
  </si>
  <si>
    <t>Mise à jour du:</t>
  </si>
  <si>
    <t>Aller</t>
  </si>
  <si>
    <t>Retour</t>
  </si>
  <si>
    <t>Club 
recevant</t>
  </si>
  <si>
    <t>Adversaires</t>
  </si>
  <si>
    <t>A1</t>
  </si>
  <si>
    <t xml:space="preserve">Novembre </t>
  </si>
  <si>
    <t>A2</t>
  </si>
  <si>
    <t>A3</t>
  </si>
  <si>
    <t>Décembre</t>
  </si>
  <si>
    <t>A4</t>
  </si>
  <si>
    <t>R1</t>
  </si>
  <si>
    <t>Janvier</t>
  </si>
  <si>
    <t>R4</t>
  </si>
  <si>
    <t>A6</t>
  </si>
  <si>
    <t>Finale</t>
  </si>
  <si>
    <t>12 joueurs par club, match play, chapman, coupe : 
~~20 € par club</t>
  </si>
  <si>
    <t>R3</t>
  </si>
  <si>
    <t>Février</t>
  </si>
  <si>
    <t>R6</t>
  </si>
  <si>
    <t>Mars</t>
  </si>
  <si>
    <t>R5</t>
  </si>
  <si>
    <t>R2</t>
  </si>
  <si>
    <t>A5</t>
  </si>
  <si>
    <t>Avril</t>
  </si>
  <si>
    <t>Tous</t>
  </si>
  <si>
    <t>Notes:</t>
  </si>
  <si>
    <t>SITUATION au:</t>
  </si>
  <si>
    <t>Equipes</t>
  </si>
  <si>
    <t>Calculs</t>
  </si>
  <si>
    <t>Points</t>
  </si>
  <si>
    <t>Joués</t>
  </si>
  <si>
    <t>Gagnés</t>
  </si>
  <si>
    <t>Nuls</t>
  </si>
  <si>
    <t>Perdus</t>
  </si>
  <si>
    <t>Average</t>
  </si>
  <si>
    <t>Rang</t>
  </si>
  <si>
    <t>Ajust.
Manuel</t>
  </si>
  <si>
    <t>Correction</t>
  </si>
  <si>
    <t>Rang final</t>
  </si>
  <si>
    <t>note: En cas d'exaequo, sélectionner le meilleur en placant 0,01 Dans l'ajustement manuel</t>
  </si>
  <si>
    <t>RESULTATS</t>
  </si>
  <si>
    <t>au:</t>
  </si>
  <si>
    <t>Vérification</t>
  </si>
  <si>
    <t>Total</t>
  </si>
  <si>
    <t>Classement</t>
  </si>
  <si>
    <t>Equipe</t>
  </si>
  <si>
    <t>Pts</t>
  </si>
  <si>
    <t>G. Bouvree</t>
  </si>
  <si>
    <t>No</t>
  </si>
  <si>
    <t>Code</t>
  </si>
  <si>
    <t>Participants</t>
  </si>
  <si>
    <t>Dates</t>
  </si>
  <si>
    <t>Information</t>
  </si>
  <si>
    <t>Nom</t>
  </si>
  <si>
    <t>Prénom</t>
  </si>
  <si>
    <t>Licence</t>
  </si>
  <si>
    <t>Date</t>
  </si>
  <si>
    <t>Index Limité</t>
  </si>
  <si>
    <t>Téléphone</t>
  </si>
  <si>
    <t>Email</t>
  </si>
  <si>
    <t>Lieu</t>
  </si>
  <si>
    <t>Contre</t>
  </si>
  <si>
    <t>Index</t>
  </si>
  <si>
    <t>Présent</t>
  </si>
  <si>
    <t>Retenu</t>
  </si>
  <si>
    <t>Repas</t>
  </si>
  <si>
    <t>ARMAND</t>
  </si>
  <si>
    <t>Sylvie</t>
  </si>
  <si>
    <t>BELTRAMI</t>
  </si>
  <si>
    <t>Véronique</t>
  </si>
  <si>
    <t>BENALIOUA</t>
  </si>
  <si>
    <t>Karim</t>
  </si>
  <si>
    <t>E1</t>
  </si>
  <si>
    <t>BERNARD</t>
  </si>
  <si>
    <t>Nicolas</t>
  </si>
  <si>
    <t>BISSON</t>
  </si>
  <si>
    <t>Gaëtan</t>
  </si>
  <si>
    <t>D1</t>
  </si>
  <si>
    <t>G1</t>
  </si>
  <si>
    <t>BOUVREE</t>
  </si>
  <si>
    <t>Guy</t>
  </si>
  <si>
    <t>C1</t>
  </si>
  <si>
    <t>B1</t>
  </si>
  <si>
    <t>H2</t>
  </si>
  <si>
    <t>F2</t>
  </si>
  <si>
    <t>CHAPUY</t>
  </si>
  <si>
    <t>Bruno</t>
  </si>
  <si>
    <t>H1</t>
  </si>
  <si>
    <t>CHATENAY</t>
  </si>
  <si>
    <t>Christine</t>
  </si>
  <si>
    <t>F1</t>
  </si>
  <si>
    <t>COLIN</t>
  </si>
  <si>
    <t>Gisèle</t>
  </si>
  <si>
    <t>DE LA GORCE</t>
  </si>
  <si>
    <t>Catherine</t>
  </si>
  <si>
    <t>J1</t>
  </si>
  <si>
    <t>Denis</t>
  </si>
  <si>
    <t>DELAGE</t>
  </si>
  <si>
    <t>Jean-Pierre</t>
  </si>
  <si>
    <t>J2</t>
  </si>
  <si>
    <t>DUBART</t>
  </si>
  <si>
    <t>Christian</t>
  </si>
  <si>
    <t>D2</t>
  </si>
  <si>
    <t>B2</t>
  </si>
  <si>
    <t>Martine</t>
  </si>
  <si>
    <t>DUPLOUY</t>
  </si>
  <si>
    <t>E2</t>
  </si>
  <si>
    <t>DUSANTER</t>
  </si>
  <si>
    <t>Arnaud</t>
  </si>
  <si>
    <t>ESMENARD</t>
  </si>
  <si>
    <t>Rémy</t>
  </si>
  <si>
    <t>C2</t>
  </si>
  <si>
    <t>FANCHON</t>
  </si>
  <si>
    <t>Marc</t>
  </si>
  <si>
    <t>I1</t>
  </si>
  <si>
    <t>G2</t>
  </si>
  <si>
    <t>FICHTER</t>
  </si>
  <si>
    <t>Norbert</t>
  </si>
  <si>
    <t>GONZALEZ</t>
  </si>
  <si>
    <t>Alain</t>
  </si>
  <si>
    <t>GUERINEAU</t>
  </si>
  <si>
    <t>Olivier</t>
  </si>
  <si>
    <t>GUILLIER</t>
  </si>
  <si>
    <t>Michel</t>
  </si>
  <si>
    <t>HATIEZ</t>
  </si>
  <si>
    <t>Muriel</t>
  </si>
  <si>
    <t>LAFAYE</t>
  </si>
  <si>
    <t>Jean-François</t>
  </si>
  <si>
    <t>I2</t>
  </si>
  <si>
    <t>LAPATRIE</t>
  </si>
  <si>
    <t>Gilles</t>
  </si>
  <si>
    <t>LE</t>
  </si>
  <si>
    <t>Patricia</t>
  </si>
  <si>
    <t>LEBEL</t>
  </si>
  <si>
    <t>Veda</t>
  </si>
  <si>
    <t>MARTIN</t>
  </si>
  <si>
    <t>Georges</t>
  </si>
  <si>
    <t>MATINIER</t>
  </si>
  <si>
    <t>Gérard</t>
  </si>
  <si>
    <t>MESSIAH</t>
  </si>
  <si>
    <t>Christophe</t>
  </si>
  <si>
    <t>MILLERANT</t>
  </si>
  <si>
    <t>Corine</t>
  </si>
  <si>
    <t>PARENT</t>
  </si>
  <si>
    <t>Suzanne</t>
  </si>
  <si>
    <t>PENSUET</t>
  </si>
  <si>
    <t>PEREIRA</t>
  </si>
  <si>
    <t>José Luis</t>
  </si>
  <si>
    <t>PERQUIER</t>
  </si>
  <si>
    <t>Didier</t>
  </si>
  <si>
    <t>RENAUD</t>
  </si>
  <si>
    <t>Jean-René</t>
  </si>
  <si>
    <t>ROBIC</t>
  </si>
  <si>
    <t>ROBIN</t>
  </si>
  <si>
    <t>RODRIGUES</t>
  </si>
  <si>
    <t>Rosa</t>
  </si>
  <si>
    <t>RUIZ DEL VAL</t>
  </si>
  <si>
    <t>Jésus</t>
  </si>
  <si>
    <t>SELIG</t>
  </si>
  <si>
    <t>SIAUVE</t>
  </si>
  <si>
    <t>Pascal</t>
  </si>
  <si>
    <t>TAMET</t>
  </si>
  <si>
    <t>Yves</t>
  </si>
  <si>
    <t>VODUY</t>
  </si>
  <si>
    <t>Patrick</t>
  </si>
  <si>
    <t>BEROUD</t>
  </si>
  <si>
    <t>BONABEAU</t>
  </si>
  <si>
    <t>Jean-Luc</t>
  </si>
  <si>
    <t xml:space="preserve">BRANDY </t>
  </si>
  <si>
    <t>Jack</t>
  </si>
  <si>
    <t>BRUNEL</t>
  </si>
  <si>
    <t>Dominique</t>
  </si>
  <si>
    <t>CROTTY</t>
  </si>
  <si>
    <t>Paul</t>
  </si>
  <si>
    <t>DARMON</t>
  </si>
  <si>
    <t>DESGOUTTES</t>
  </si>
  <si>
    <t>Jean Philippe</t>
  </si>
  <si>
    <t xml:space="preserve">DION </t>
  </si>
  <si>
    <t>Jean-Paul</t>
  </si>
  <si>
    <t xml:space="preserve">DUJOLS </t>
  </si>
  <si>
    <t>FENICE</t>
  </si>
  <si>
    <t>Stéphane</t>
  </si>
  <si>
    <t xml:space="preserve">FERRINHA </t>
  </si>
  <si>
    <t>Daniel</t>
  </si>
  <si>
    <t xml:space="preserve">GOGUELAT </t>
  </si>
  <si>
    <t>GRIVEAUX</t>
  </si>
  <si>
    <t xml:space="preserve">GUAZZELI </t>
  </si>
  <si>
    <t>Claude</t>
  </si>
  <si>
    <t>KIM</t>
  </si>
  <si>
    <t>Bosung</t>
  </si>
  <si>
    <t>LAHOURDE</t>
  </si>
  <si>
    <t>LARCHER</t>
  </si>
  <si>
    <t>Luc</t>
  </si>
  <si>
    <t xml:space="preserve">LAVERGNE </t>
  </si>
  <si>
    <t>jacques</t>
  </si>
  <si>
    <t>LE MEE</t>
  </si>
  <si>
    <t xml:space="preserve">LE MEE </t>
  </si>
  <si>
    <t>LE VAILLANT</t>
  </si>
  <si>
    <t>Praline</t>
  </si>
  <si>
    <t>MACE</t>
  </si>
  <si>
    <t>Josette</t>
  </si>
  <si>
    <t xml:space="preserve">MARSAULT </t>
  </si>
  <si>
    <t xml:space="preserve">MORANT </t>
  </si>
  <si>
    <t>Marie-Annick</t>
  </si>
  <si>
    <t>N'GO</t>
  </si>
  <si>
    <t>Yann</t>
  </si>
  <si>
    <t>PEZET</t>
  </si>
  <si>
    <t xml:space="preserve">PIOT </t>
  </si>
  <si>
    <t>Marie-Hélène</t>
  </si>
  <si>
    <t>ROLLAND</t>
  </si>
  <si>
    <t>Mirande</t>
  </si>
  <si>
    <t>ROSELLO</t>
  </si>
  <si>
    <t>Florent</t>
  </si>
  <si>
    <t>TAUPIN</t>
  </si>
  <si>
    <t>Veronique</t>
  </si>
  <si>
    <t>TERRAZA</t>
  </si>
  <si>
    <t>Helios</t>
  </si>
  <si>
    <t>TRAN</t>
  </si>
  <si>
    <t>Laurent</t>
  </si>
  <si>
    <t xml:space="preserve">TROALEN </t>
  </si>
  <si>
    <t>Philippe</t>
  </si>
  <si>
    <t>VEZZOLI</t>
  </si>
  <si>
    <t>René</t>
  </si>
  <si>
    <t>VONG</t>
  </si>
  <si>
    <t>Sophie</t>
  </si>
  <si>
    <t>WELINSKI</t>
  </si>
  <si>
    <t>Nelly</t>
  </si>
  <si>
    <t xml:space="preserve">YONNET </t>
  </si>
  <si>
    <t>Josée</t>
  </si>
  <si>
    <t xml:space="preserve">ZABRODINE </t>
  </si>
  <si>
    <t>Serge</t>
  </si>
  <si>
    <t>TERRAZA Helios 21,1 BRANDY Jak 20,5</t>
  </si>
  <si>
    <t>7 18,8 19,1</t>
  </si>
  <si>
    <t>TROALEN Philippe 16,4 DESGOUTTES Jean Philippe 17,6</t>
  </si>
  <si>
    <t>MORANT Marie Annick 17,3 GOGUELAT Michel 20,6</t>
  </si>
  <si>
    <t>8 21,2 21,9</t>
  </si>
  <si>
    <t>LAVERGNE Jacques 25 ROLLAND Yves 23,1</t>
  </si>
  <si>
    <t>9 0,0 0,0</t>
  </si>
  <si>
    <t>10 0,0 0,0</t>
  </si>
  <si>
    <t>11 0,0 0,0</t>
  </si>
  <si>
    <t>12 0,0 0,0</t>
  </si>
  <si>
    <t>Capitaine TROALEN</t>
  </si>
  <si>
    <t>BADREAU</t>
  </si>
  <si>
    <t>BAILLY</t>
  </si>
  <si>
    <t>CONTU</t>
  </si>
  <si>
    <t>Elisabeth</t>
  </si>
  <si>
    <t xml:space="preserve">DELEUZE </t>
  </si>
  <si>
    <t xml:space="preserve">DROUET </t>
  </si>
  <si>
    <t>GOBELET</t>
  </si>
  <si>
    <t>Matthieu</t>
  </si>
  <si>
    <t>GUERY</t>
  </si>
  <si>
    <t xml:space="preserve">KETELS </t>
  </si>
  <si>
    <t>KIMMOUN</t>
  </si>
  <si>
    <t xml:space="preserve">MARILLET </t>
  </si>
  <si>
    <t xml:space="preserve">MICHEL </t>
  </si>
  <si>
    <t>Céline</t>
  </si>
  <si>
    <t>MILLET</t>
  </si>
  <si>
    <t>Thierry</t>
  </si>
  <si>
    <t xml:space="preserve">PEQUIGNOT </t>
  </si>
  <si>
    <t>PIEDELOUP</t>
  </si>
  <si>
    <t>RENAUD TEILLIER</t>
  </si>
  <si>
    <t>Vettier</t>
  </si>
  <si>
    <t xml:space="preserve">SAUTIERE </t>
  </si>
  <si>
    <t>Maeva</t>
  </si>
  <si>
    <t>SERVAT</t>
  </si>
  <si>
    <t>Valérie</t>
  </si>
  <si>
    <t xml:space="preserve">SHQUEIR </t>
  </si>
  <si>
    <t>SIBILOTTE</t>
  </si>
  <si>
    <t>Joël</t>
  </si>
  <si>
    <t>SIMON</t>
  </si>
  <si>
    <t xml:space="preserve">SOARES </t>
  </si>
  <si>
    <t>Johan</t>
  </si>
  <si>
    <t xml:space="preserve">SOUVANNAVONG </t>
  </si>
  <si>
    <t>Chansoury</t>
  </si>
  <si>
    <t>TAHAR</t>
  </si>
  <si>
    <t>Mervet</t>
  </si>
  <si>
    <t xml:space="preserve">TIAR </t>
  </si>
  <si>
    <t>Solange</t>
  </si>
  <si>
    <t>FEUILLET</t>
  </si>
  <si>
    <t>Jacques</t>
  </si>
  <si>
    <t>KHAITZINE</t>
  </si>
  <si>
    <t>STEWART</t>
  </si>
  <si>
    <t>Edward</t>
  </si>
  <si>
    <t>POULOUX</t>
  </si>
  <si>
    <t>BARIOT</t>
  </si>
  <si>
    <t>Päscal</t>
  </si>
  <si>
    <t>MESLAY</t>
  </si>
  <si>
    <t xml:space="preserve">AUBURTIN </t>
  </si>
  <si>
    <t>AUGUSTINE</t>
  </si>
  <si>
    <t>Eric</t>
  </si>
  <si>
    <t xml:space="preserve">BERNARD </t>
  </si>
  <si>
    <t xml:space="preserve">BLIER </t>
  </si>
  <si>
    <t>BONNET</t>
  </si>
  <si>
    <t>BROCHET</t>
  </si>
  <si>
    <t>Patrice</t>
  </si>
  <si>
    <t xml:space="preserve">CALANVILLE </t>
  </si>
  <si>
    <t xml:space="preserve">CHAPELLE </t>
  </si>
  <si>
    <t>André</t>
  </si>
  <si>
    <t xml:space="preserve">CHAUVEAU </t>
  </si>
  <si>
    <t>Pascale</t>
  </si>
  <si>
    <t>CRAPPE</t>
  </si>
  <si>
    <t>J.Pierre</t>
  </si>
  <si>
    <t>DANIEL</t>
  </si>
  <si>
    <t>J-Louis</t>
  </si>
  <si>
    <t>DUMAS</t>
  </si>
  <si>
    <t>Jean-Louis</t>
  </si>
  <si>
    <t xml:space="preserve">FERRANTIN </t>
  </si>
  <si>
    <t>J-Paul</t>
  </si>
  <si>
    <t>FOURREY</t>
  </si>
  <si>
    <t>HONG</t>
  </si>
  <si>
    <t>Antoine</t>
  </si>
  <si>
    <t xml:space="preserve">GILET </t>
  </si>
  <si>
    <t>Pierre</t>
  </si>
  <si>
    <t xml:space="preserve">GIRARD </t>
  </si>
  <si>
    <t>J-Claude</t>
  </si>
  <si>
    <t xml:space="preserve">GOUJEON </t>
  </si>
  <si>
    <t xml:space="preserve">GREHAN </t>
  </si>
  <si>
    <t>Fabrice</t>
  </si>
  <si>
    <t>GROLIER</t>
  </si>
  <si>
    <t xml:space="preserve">GUILLARD </t>
  </si>
  <si>
    <t xml:space="preserve">HAMERS </t>
  </si>
  <si>
    <t>HEBEL</t>
  </si>
  <si>
    <t>JEAN-ALEXIS</t>
  </si>
  <si>
    <t xml:space="preserve">JOAO </t>
  </si>
  <si>
    <t>LAPIERRE</t>
  </si>
  <si>
    <t>Bernard</t>
  </si>
  <si>
    <t xml:space="preserve">LE DOURNER </t>
  </si>
  <si>
    <t>LIM</t>
  </si>
  <si>
    <t>Ieng</t>
  </si>
  <si>
    <t xml:space="preserve">LOCQUET </t>
  </si>
  <si>
    <t xml:space="preserve">MAUPOUX </t>
  </si>
  <si>
    <t>Michelle</t>
  </si>
  <si>
    <t xml:space="preserve">MERLIER </t>
  </si>
  <si>
    <t>NAUCHE</t>
  </si>
  <si>
    <t>NOE</t>
  </si>
  <si>
    <t xml:space="preserve">PERIN </t>
  </si>
  <si>
    <t xml:space="preserve">PERRIN </t>
  </si>
  <si>
    <t>Michèle</t>
  </si>
  <si>
    <t xml:space="preserve">PERSONNIC </t>
  </si>
  <si>
    <t>Hervé</t>
  </si>
  <si>
    <t>ROTTIER</t>
  </si>
  <si>
    <t xml:space="preserve">ROTTIER </t>
  </si>
  <si>
    <t xml:space="preserve">SAADA </t>
  </si>
  <si>
    <t xml:space="preserve">SAVISKY </t>
  </si>
  <si>
    <t xml:space="preserve">THALGOTT </t>
  </si>
  <si>
    <t>Albert</t>
  </si>
  <si>
    <t>VU</t>
  </si>
  <si>
    <t>Robert</t>
  </si>
  <si>
    <t xml:space="preserve">ZERBIB </t>
  </si>
  <si>
    <t>BENDJENAD</t>
  </si>
  <si>
    <t>Kamel</t>
  </si>
  <si>
    <t>PADOVANI</t>
  </si>
  <si>
    <t>Roger</t>
  </si>
  <si>
    <t>Les colonnes de détails sont masquées</t>
  </si>
  <si>
    <t>Date:</t>
  </si>
  <si>
    <t>à:</t>
  </si>
  <si>
    <t>Trou</t>
  </si>
  <si>
    <t>Index Equipe</t>
  </si>
  <si>
    <t xml:space="preserve">coups rendus 
par :                               à :   </t>
  </si>
  <si>
    <t>Eq1</t>
  </si>
  <si>
    <t>Eq2</t>
  </si>
  <si>
    <t>Equipe s</t>
  </si>
  <si>
    <t>Nom Prénom</t>
  </si>
  <si>
    <t>Calcul</t>
  </si>
  <si>
    <t xml:space="preserve">index </t>
  </si>
  <si>
    <t>Bussy 1</t>
  </si>
  <si>
    <t>/</t>
  </si>
  <si>
    <t>Crécy 1</t>
  </si>
  <si>
    <t>Bussy 2</t>
  </si>
  <si>
    <t>Lésigny 2</t>
  </si>
  <si>
    <t>Bussy 3</t>
  </si>
  <si>
    <t>Torcy 3</t>
  </si>
  <si>
    <t>Bussy 4</t>
  </si>
  <si>
    <t>Crécy 4</t>
  </si>
  <si>
    <t>Bussy 5</t>
  </si>
  <si>
    <t>Lésigny 5</t>
  </si>
  <si>
    <t>Lésigny 1</t>
  </si>
  <si>
    <t>1bis</t>
  </si>
  <si>
    <t>Torcy 1</t>
  </si>
  <si>
    <t>Lésigny 3</t>
  </si>
  <si>
    <t>7bis</t>
  </si>
  <si>
    <t>Crécy 3</t>
  </si>
  <si>
    <t>Lésigny 4</t>
  </si>
  <si>
    <t>Torcy 4</t>
  </si>
  <si>
    <t>Crécy 2</t>
  </si>
  <si>
    <t>Torcy 2</t>
  </si>
  <si>
    <t>Crécy 5</t>
  </si>
  <si>
    <t>Lesigny 6</t>
  </si>
  <si>
    <t>3bis</t>
  </si>
  <si>
    <t>Crécy 6</t>
  </si>
  <si>
    <t>Bussy 6</t>
  </si>
  <si>
    <t>Torcy 6</t>
  </si>
  <si>
    <t>Club</t>
  </si>
  <si>
    <t>Ajust</t>
  </si>
  <si>
    <t>correct</t>
  </si>
  <si>
    <t>Ne remplir que la colonne de la 1ère équipe</t>
  </si>
  <si>
    <t>points</t>
  </si>
  <si>
    <t>Résultas</t>
  </si>
  <si>
    <t>Rendez-vous: Lésigny, 7H45 à l'accueil du golf, puis 8H15 au putting green</t>
  </si>
  <si>
    <t>Notes</t>
  </si>
  <si>
    <t>Ne pas modifier les codes ci-dessous</t>
  </si>
  <si>
    <t>Liste des joueurs de :</t>
  </si>
  <si>
    <t>Ne pas Modifier</t>
  </si>
  <si>
    <t xml:space="preserve">Equipe </t>
  </si>
  <si>
    <t>K1</t>
  </si>
  <si>
    <t>K2</t>
  </si>
  <si>
    <t>L1</t>
  </si>
  <si>
    <t>L2</t>
  </si>
  <si>
    <t>Total Repas:</t>
  </si>
  <si>
    <t>Rendez-vous: Torcy, 8H15 sur le putting green</t>
  </si>
  <si>
    <t>Pour trier :</t>
  </si>
  <si>
    <t xml:space="preserve">par INDEX EQUIPE : </t>
  </si>
  <si>
    <t>SHIFT + CTRL + I</t>
  </si>
  <si>
    <t xml:space="preserve">par NUMERO EQUIPE : </t>
  </si>
  <si>
    <t>SHIFT + CTRL + J</t>
  </si>
  <si>
    <t>Masquer ces colonnes pour imprimer</t>
  </si>
  <si>
    <t>Rendez-vous: Lésigny, 8H15 sur le putting green</t>
  </si>
  <si>
    <t>SHIFT + CTRL + S</t>
  </si>
  <si>
    <t>SHIFT + CTRL + T</t>
  </si>
  <si>
    <t>limité à 6 !</t>
  </si>
  <si>
    <t>SHIFT + CTRL + M</t>
  </si>
  <si>
    <t>SHIFT + CTRL + N</t>
  </si>
  <si>
    <t>SHIFT + CTRL + K</t>
  </si>
  <si>
    <t>SHIFT + CTRL + L</t>
  </si>
  <si>
    <t>A :</t>
  </si>
  <si>
    <t>Rendez-vous: Crécy, 8H15 sur le putting green</t>
  </si>
  <si>
    <t>SHIFT + CTRL + C</t>
  </si>
  <si>
    <t>SHIFT + CTRL + D</t>
  </si>
  <si>
    <t>Rendez-vous: Bussy, 8H15 sur le putting green</t>
  </si>
  <si>
    <t>SHIFT + CTRL + G</t>
  </si>
  <si>
    <t>SHIFT + CTRL + H</t>
  </si>
  <si>
    <t>SHIFT + CTRL + O</t>
  </si>
  <si>
    <t>SHIFT + CTRL + P</t>
  </si>
  <si>
    <t xml:space="preserve"> </t>
  </si>
  <si>
    <t>Mise à jour :</t>
  </si>
  <si>
    <t>SHIFT + CTRL + A</t>
  </si>
  <si>
    <t>SHIFT + CTRL + B</t>
  </si>
  <si>
    <t>SHIFT + CTRL + Q</t>
  </si>
  <si>
    <t>SHIFT + CTRL + R</t>
  </si>
  <si>
    <t>SHIFT + CTRL + E</t>
  </si>
  <si>
    <t>SHIFT + CTRL + F</t>
  </si>
  <si>
    <t>tartelette champignoons de paris, mesclun de salade</t>
  </si>
  <si>
    <t>pave de rumsteak sauce poive frite</t>
  </si>
  <si>
    <t>café gourmand 3 vérines</t>
  </si>
  <si>
    <t xml:space="preserve">Finale </t>
  </si>
  <si>
    <r>
      <t xml:space="preserve"> HIVERNALES 2025/</t>
    </r>
    <r>
      <rPr>
        <b/>
        <sz val="14"/>
        <color rgb="FF00B0F0"/>
        <rFont val="Arial"/>
      </rPr>
      <t>2026</t>
    </r>
    <r>
      <rPr>
        <b/>
        <sz val="14"/>
        <color theme="1"/>
        <rFont val="Arial"/>
      </rPr>
      <t xml:space="preserve"> CALENDRIER :</t>
    </r>
  </si>
  <si>
    <t>Finale à Torcy</t>
  </si>
  <si>
    <t>Semaine 14 (30 Mars - 5 avril) 2026</t>
  </si>
  <si>
    <t>Edition 2025-2026: matchs aller /retour + finale du 23 octobre 2025 à début avril 2026</t>
  </si>
  <si>
    <t/>
  </si>
  <si>
    <t>https://usclgolf.fr/les-hivernales-2025-2026</t>
  </si>
  <si>
    <t>A CONFIRMER</t>
  </si>
  <si>
    <t>Classeur de préparation des rencontres des HIVERNALES 2025-2026</t>
  </si>
  <si>
    <t>LES HIVERNALES -  Capitaines et Vices-Capitaines – 2025/2026</t>
  </si>
  <si>
    <t xml:space="preserve"> HIVERNALES 2025/2026</t>
  </si>
  <si>
    <t>Les Hivernales 2025-2026</t>
  </si>
  <si>
    <t>Sem 14</t>
  </si>
  <si>
    <t>Rendez-vous: Torcy, 8H45 sur le départ du 9 trous (Passez à l'accueil avant !)</t>
  </si>
  <si>
    <t>Mise à jour</t>
  </si>
  <si>
    <t>Oui</t>
  </si>
  <si>
    <t>Non</t>
  </si>
  <si>
    <t>G.Bouvree</t>
  </si>
  <si>
    <t>CLUB 
RECEVANT</t>
  </si>
  <si>
    <t>CLUB VISITEUR</t>
  </si>
  <si>
    <r>
      <t>2</t>
    </r>
    <r>
      <rPr>
        <b/>
        <vertAlign val="superscript"/>
        <sz val="36"/>
        <color theme="1"/>
        <rFont val="Calibri"/>
        <family val="2"/>
      </rPr>
      <t>ème</t>
    </r>
  </si>
  <si>
    <r>
      <t>3</t>
    </r>
    <r>
      <rPr>
        <b/>
        <vertAlign val="superscript"/>
        <sz val="36"/>
        <color theme="1"/>
        <rFont val="Calibri"/>
        <family val="2"/>
      </rPr>
      <t>ème</t>
    </r>
  </si>
  <si>
    <r>
      <t>4</t>
    </r>
    <r>
      <rPr>
        <b/>
        <vertAlign val="superscript"/>
        <sz val="36"/>
        <color theme="1"/>
        <rFont val="Calibri"/>
        <family val="2"/>
      </rPr>
      <t>ème</t>
    </r>
  </si>
  <si>
    <t>Torcy  5</t>
  </si>
  <si>
    <r>
      <t>1</t>
    </r>
    <r>
      <rPr>
        <b/>
        <vertAlign val="superscript"/>
        <sz val="36"/>
        <color theme="1"/>
        <rFont val="Calibri"/>
        <family val="2"/>
      </rPr>
      <t>ère</t>
    </r>
  </si>
  <si>
    <t>Validation</t>
  </si>
  <si>
    <t xml:space="preserve">Pts </t>
  </si>
  <si>
    <t>CLUB</t>
  </si>
  <si>
    <t>Les téléphones et E-mails des capaitaines, vice-capitaine, la couleur de votre club, etc.</t>
  </si>
  <si>
    <r>
      <rPr>
        <b/>
        <sz val="12"/>
        <color theme="1"/>
        <rFont val="Calibri"/>
        <family val="2"/>
      </rPr>
      <t>Note:</t>
    </r>
    <r>
      <rPr>
        <sz val="12"/>
        <color theme="1"/>
        <rFont val="Calibri"/>
      </rPr>
      <t xml:space="preserve"> Les noms sont pré-remplis à partir de la saison dernière mais les index sont à revoir</t>
    </r>
  </si>
  <si>
    <t xml:space="preserve">La finale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</si>
</sst>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/m/yyyy"/>
    <numFmt numFmtId="165" formatCode="[$-40C]d\-mmm"/>
    <numFmt numFmtId="166" formatCode="_-* #,##0.00_-;\-* #,##0.00_-;_-* &quot;-&quot;??_-;_-@"/>
    <numFmt numFmtId="167" formatCode="_-* #,##0.0_-;\-* #,##0.0_-;_-* &quot;-&quot;??_-;_-@"/>
    <numFmt numFmtId="168" formatCode="000,000,000"/>
    <numFmt numFmtId="169" formatCode="_-* #,##0_-;\-* #,##0_-;_-* &quot;-&quot;??_-;_-@"/>
    <numFmt numFmtId="170" formatCode="_-* #,##0.0\ _€_-;\-* #,##0.0\ _€_-;_-* &quot;-&quot;?\ _€_-;_-@"/>
    <numFmt numFmtId="171" formatCode="d/m;@"/>
  </numFmts>
  <fonts count="143">
    <font>
      <sz val="11"/>
      <color theme="1"/>
      <name val="Calibri"/>
      <scheme val="minor"/>
    </font>
    <font>
      <sz val="12"/>
      <color theme="1"/>
      <name val="Calibri"/>
    </font>
    <font>
      <b/>
      <i/>
      <sz val="24"/>
      <color rgb="FF0070C0"/>
      <name val="Calibri"/>
    </font>
    <font>
      <b/>
      <sz val="12"/>
      <color theme="1"/>
      <name val="Calibri"/>
    </font>
    <font>
      <b/>
      <i/>
      <sz val="26"/>
      <color rgb="FF0070C0"/>
      <name val="Calibri"/>
    </font>
    <font>
      <b/>
      <sz val="12"/>
      <color rgb="FFFF0000"/>
      <name val="Calibri"/>
    </font>
    <font>
      <b/>
      <sz val="12"/>
      <color rgb="FF0070C0"/>
      <name val="Calibri"/>
    </font>
    <font>
      <b/>
      <sz val="16"/>
      <color rgb="FF0070C0"/>
      <name val="Calibri"/>
    </font>
    <font>
      <sz val="12"/>
      <color rgb="FFFF0000"/>
      <name val="Calibri"/>
    </font>
    <font>
      <b/>
      <sz val="14"/>
      <color rgb="FF00B050"/>
      <name val="Calibri"/>
    </font>
    <font>
      <sz val="11"/>
      <name val="Calibri"/>
    </font>
    <font>
      <b/>
      <sz val="20"/>
      <color theme="1"/>
      <name val="Calibri"/>
    </font>
    <font>
      <b/>
      <sz val="20"/>
      <color rgb="FF0070C0"/>
      <name val="Calibri"/>
    </font>
    <font>
      <sz val="12"/>
      <color rgb="FF0070C0"/>
      <name val="Calibri"/>
    </font>
    <font>
      <u/>
      <sz val="12"/>
      <color theme="10"/>
      <name val="Calibri"/>
    </font>
    <font>
      <sz val="10"/>
      <color theme="1"/>
      <name val="Liberation Sans"/>
    </font>
    <font>
      <sz val="11"/>
      <color theme="1"/>
      <name val="Calibri"/>
    </font>
    <font>
      <b/>
      <sz val="18"/>
      <color rgb="FF000000"/>
      <name val="Calibri"/>
    </font>
    <font>
      <b/>
      <i/>
      <sz val="14"/>
      <color rgb="FF000000"/>
      <name val="Calibri"/>
    </font>
    <font>
      <b/>
      <sz val="14"/>
      <color rgb="FF000000"/>
      <name val="Calibri"/>
    </font>
    <font>
      <sz val="11"/>
      <color rgb="FF000000"/>
      <name val="Calibri"/>
    </font>
    <font>
      <sz val="12"/>
      <color rgb="FF000000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sz val="12"/>
      <color theme="1"/>
      <name val="Liberation Sans"/>
    </font>
    <font>
      <sz val="11"/>
      <color theme="1"/>
      <name val="Liberation Sans"/>
    </font>
    <font>
      <u/>
      <sz val="12"/>
      <color rgb="FF0000FF"/>
      <name val="Calibri"/>
    </font>
    <font>
      <u/>
      <sz val="11"/>
      <color theme="10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sz val="11"/>
      <color rgb="FF0070C0"/>
      <name val="Calibri"/>
    </font>
    <font>
      <b/>
      <sz val="14"/>
      <color theme="1"/>
      <name val="Arial"/>
    </font>
    <font>
      <b/>
      <sz val="14"/>
      <color theme="1"/>
      <name val="Calibri"/>
    </font>
    <font>
      <b/>
      <sz val="11"/>
      <color rgb="FFC55A11"/>
      <name val="Calibri"/>
    </font>
    <font>
      <b/>
      <sz val="14"/>
      <color rgb="FFC55A11"/>
      <name val="Arial"/>
    </font>
    <font>
      <sz val="16"/>
      <color theme="1"/>
      <name val="Calibri"/>
    </font>
    <font>
      <b/>
      <sz val="16"/>
      <color theme="1"/>
      <name val="Calibri"/>
    </font>
    <font>
      <sz val="16"/>
      <color rgb="FF0070C0"/>
      <name val="Calibri"/>
    </font>
    <font>
      <b/>
      <sz val="16"/>
      <color rgb="FF00B0F0"/>
      <name val="Calibri"/>
    </font>
    <font>
      <sz val="11"/>
      <color rgb="FF00B0F0"/>
      <name val="Calibri"/>
    </font>
    <font>
      <b/>
      <sz val="36"/>
      <color theme="1"/>
      <name val="Arial"/>
    </font>
    <font>
      <b/>
      <sz val="26"/>
      <color theme="1"/>
      <name val="Arial"/>
    </font>
    <font>
      <b/>
      <sz val="26"/>
      <color rgb="FFC00000"/>
      <name val="Arial"/>
    </font>
    <font>
      <b/>
      <sz val="26"/>
      <color theme="1"/>
      <name val="Calibri"/>
    </font>
    <font>
      <b/>
      <sz val="11"/>
      <color theme="1"/>
      <name val="Calibri"/>
    </font>
    <font>
      <b/>
      <sz val="24"/>
      <color theme="1"/>
      <name val="Calibri"/>
    </font>
    <font>
      <b/>
      <sz val="24"/>
      <color rgb="FFBFBFBF"/>
      <name val="Calibri"/>
    </font>
    <font>
      <b/>
      <sz val="24"/>
      <color rgb="FF7030A0"/>
      <name val="Calibri"/>
    </font>
    <font>
      <sz val="14"/>
      <color theme="1"/>
      <name val="Calibri"/>
    </font>
    <font>
      <b/>
      <sz val="24"/>
      <color rgb="FF0070C0"/>
      <name val="Calibri"/>
    </font>
    <font>
      <b/>
      <sz val="26"/>
      <color rgb="FFBFBFBF"/>
      <name val="Calibri"/>
    </font>
    <font>
      <b/>
      <sz val="16"/>
      <color rgb="FFBFBFBF"/>
      <name val="Calibri"/>
    </font>
    <font>
      <sz val="36"/>
      <color theme="1"/>
      <name val="Calibri"/>
    </font>
    <font>
      <sz val="36"/>
      <color rgb="FFD8D8D8"/>
      <name val="Calibri"/>
    </font>
    <font>
      <b/>
      <sz val="36"/>
      <color theme="1"/>
      <name val="Calibri"/>
    </font>
    <font>
      <sz val="36"/>
      <color rgb="FFFF0000"/>
      <name val="Calibri"/>
    </font>
    <font>
      <sz val="14"/>
      <color rgb="FF0070C0"/>
      <name val="Calibri"/>
    </font>
    <font>
      <sz val="20"/>
      <color theme="1"/>
      <name val="Calibri"/>
    </font>
    <font>
      <b/>
      <sz val="48"/>
      <color theme="1"/>
      <name val="Calibri"/>
    </font>
    <font>
      <b/>
      <i/>
      <sz val="20"/>
      <color theme="1"/>
      <name val="Calibri"/>
    </font>
    <font>
      <sz val="20"/>
      <color rgb="FFBFBFBF"/>
      <name val="Arial"/>
    </font>
    <font>
      <i/>
      <sz val="20"/>
      <color theme="1"/>
      <name val="Calibri"/>
    </font>
    <font>
      <sz val="20"/>
      <color rgb="FF000000"/>
      <name val="Calibri"/>
    </font>
    <font>
      <i/>
      <sz val="20"/>
      <color rgb="FFFF0000"/>
      <name val="Calibri"/>
    </font>
    <font>
      <b/>
      <sz val="20"/>
      <color rgb="FF000000"/>
      <name val="Calibri"/>
    </font>
    <font>
      <i/>
      <sz val="20"/>
      <color rgb="FF000000"/>
      <name val="Calibri"/>
    </font>
    <font>
      <b/>
      <sz val="20"/>
      <color rgb="FFFF0000"/>
      <name val="Calibri"/>
    </font>
    <font>
      <sz val="20"/>
      <color rgb="FFFF0000"/>
      <name val="Calibri"/>
    </font>
    <font>
      <b/>
      <sz val="72"/>
      <color theme="1"/>
      <name val="Calibri"/>
    </font>
    <font>
      <b/>
      <sz val="28"/>
      <color theme="1"/>
      <name val="Calibri"/>
    </font>
    <font>
      <b/>
      <sz val="28"/>
      <color rgb="FFFF0000"/>
      <name val="Calibri"/>
    </font>
    <font>
      <b/>
      <sz val="22"/>
      <color rgb="FF0070C0"/>
      <name val="Calibri"/>
    </font>
    <font>
      <b/>
      <sz val="18"/>
      <color theme="1"/>
      <name val="Calibri"/>
    </font>
    <font>
      <b/>
      <sz val="22"/>
      <color theme="1"/>
      <name val="Calibri"/>
    </font>
    <font>
      <b/>
      <i/>
      <sz val="16"/>
      <color theme="1"/>
      <name val="Calibri"/>
    </font>
    <font>
      <b/>
      <sz val="36"/>
      <color rgb="FF548135"/>
      <name val="Calibri"/>
    </font>
    <font>
      <i/>
      <sz val="16"/>
      <color theme="1"/>
      <name val="Calibri"/>
    </font>
    <font>
      <b/>
      <sz val="18"/>
      <color rgb="FF0070C0"/>
      <name val="Calibri"/>
    </font>
    <font>
      <b/>
      <sz val="18"/>
      <color rgb="FFA5A5A5"/>
      <name val="Calibri"/>
    </font>
    <font>
      <b/>
      <sz val="26"/>
      <color rgb="FF0070C0"/>
      <name val="Calibri"/>
    </font>
    <font>
      <b/>
      <sz val="18"/>
      <color rgb="FF548135"/>
      <name val="Calibri"/>
    </font>
    <font>
      <b/>
      <sz val="36"/>
      <color rgb="FFBF9000"/>
      <name val="Calibri"/>
    </font>
    <font>
      <sz val="18"/>
      <color rgb="FFC55A11"/>
      <name val="Calibri"/>
    </font>
    <font>
      <sz val="18"/>
      <color theme="1"/>
      <name val="Calibri"/>
    </font>
    <font>
      <b/>
      <sz val="28"/>
      <color rgb="FF548135"/>
      <name val="Calibri"/>
    </font>
    <font>
      <b/>
      <sz val="28"/>
      <color rgb="FFBF9000"/>
      <name val="Calibri"/>
    </font>
    <font>
      <b/>
      <sz val="24"/>
      <color rgb="FFFF0000"/>
      <name val="Calibri"/>
    </font>
    <font>
      <sz val="18"/>
      <color rgb="FF0070C0"/>
      <name val="Calibri"/>
    </font>
    <font>
      <b/>
      <i/>
      <sz val="24"/>
      <color theme="1"/>
      <name val="Calibri"/>
    </font>
    <font>
      <sz val="24"/>
      <color theme="1"/>
      <name val="Calibri"/>
    </font>
    <font>
      <sz val="18"/>
      <color rgb="FFFF0000"/>
      <name val="Calibri"/>
    </font>
    <font>
      <b/>
      <sz val="11"/>
      <color rgb="FF0070C0"/>
      <name val="Calibri"/>
    </font>
    <font>
      <b/>
      <sz val="16"/>
      <color rgb="FFFF0000"/>
      <name val="Calibri"/>
    </font>
    <font>
      <i/>
      <sz val="16"/>
      <color rgb="FFFF0000"/>
      <name val="Calibri"/>
    </font>
    <font>
      <sz val="16"/>
      <color rgb="FFFF0000"/>
      <name val="Calibri"/>
    </font>
    <font>
      <b/>
      <sz val="18"/>
      <color rgb="FFFF0000"/>
      <name val="Calibri"/>
    </font>
    <font>
      <b/>
      <sz val="14"/>
      <color rgb="FF00B0F0"/>
      <name val="Arial"/>
    </font>
    <font>
      <b/>
      <sz val="26"/>
      <color rgb="FF00B0F0"/>
      <name val="Calibri"/>
      <family val="2"/>
    </font>
    <font>
      <sz val="26"/>
      <color rgb="FF00B0F0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sz val="16"/>
      <name val="Calibri"/>
      <family val="2"/>
    </font>
    <font>
      <sz val="16"/>
      <color theme="1"/>
      <name val="Calibri"/>
      <family val="2"/>
      <scheme val="minor"/>
    </font>
    <font>
      <u/>
      <sz val="11"/>
      <color theme="10"/>
      <name val="Calibri"/>
      <scheme val="minor"/>
    </font>
    <font>
      <sz val="11"/>
      <color theme="1"/>
      <name val="Calibri"/>
      <family val="2"/>
    </font>
    <font>
      <b/>
      <sz val="16"/>
      <color rgb="FF00B0F0"/>
      <name val="Calibri"/>
      <family val="2"/>
    </font>
    <font>
      <b/>
      <sz val="16"/>
      <name val="Calibri"/>
      <family val="2"/>
    </font>
    <font>
      <b/>
      <sz val="16"/>
      <color rgb="FFFF9966"/>
      <name val="Calibri"/>
      <family val="2"/>
    </font>
    <font>
      <sz val="11"/>
      <color rgb="FFFF9966"/>
      <name val="Calibri"/>
      <family val="2"/>
    </font>
    <font>
      <sz val="16"/>
      <color rgb="FF00B0F0"/>
      <name val="Calibri"/>
      <family val="2"/>
    </font>
    <font>
      <b/>
      <sz val="20"/>
      <color theme="1"/>
      <name val="Calibri"/>
      <family val="2"/>
    </font>
    <font>
      <b/>
      <sz val="20"/>
      <color rgb="FF0070C0"/>
      <name val="Calibri"/>
      <family val="2"/>
    </font>
    <font>
      <b/>
      <sz val="20"/>
      <color rgb="FFFF0000"/>
      <name val="Calibri"/>
      <family val="2"/>
    </font>
    <font>
      <sz val="11"/>
      <color rgb="FFFF0000"/>
      <name val="Calibri"/>
      <family val="2"/>
    </font>
    <font>
      <b/>
      <sz val="48"/>
      <color theme="1"/>
      <name val="Calibri"/>
      <family val="2"/>
    </font>
    <font>
      <b/>
      <sz val="11"/>
      <name val="Calibri"/>
      <family val="2"/>
    </font>
    <font>
      <b/>
      <sz val="36"/>
      <color theme="1"/>
      <name val="Arial"/>
      <family val="2"/>
    </font>
    <font>
      <b/>
      <sz val="28"/>
      <color theme="1"/>
      <name val="Calibri"/>
      <family val="2"/>
    </font>
    <font>
      <sz val="12"/>
      <color rgb="FFFF000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  <scheme val="minor"/>
    </font>
    <font>
      <b/>
      <sz val="24"/>
      <color rgb="FFFF0000"/>
      <name val="Calibri"/>
      <family val="2"/>
    </font>
    <font>
      <b/>
      <sz val="18"/>
      <color rgb="FFA5A5A5"/>
      <name val="Calibri"/>
      <family val="2"/>
    </font>
    <font>
      <b/>
      <sz val="26"/>
      <color rgb="FF0070C0"/>
      <name val="Calibri"/>
      <family val="2"/>
    </font>
    <font>
      <b/>
      <sz val="18"/>
      <color theme="1"/>
      <name val="Calibri"/>
      <family val="2"/>
    </font>
    <font>
      <b/>
      <sz val="22"/>
      <color theme="1"/>
      <name val="Calibri"/>
      <family val="2"/>
    </font>
    <font>
      <b/>
      <sz val="24"/>
      <color theme="1"/>
      <name val="Calibri"/>
      <family val="2"/>
    </font>
    <font>
      <b/>
      <sz val="26"/>
      <color theme="1"/>
      <name val="Calibri"/>
      <family val="2"/>
    </font>
    <font>
      <b/>
      <sz val="36"/>
      <color theme="1"/>
      <name val="Calibri"/>
      <family val="2"/>
    </font>
    <font>
      <sz val="18"/>
      <name val="Calibri"/>
      <family val="2"/>
    </font>
    <font>
      <sz val="20"/>
      <name val="Calibri"/>
      <family val="2"/>
    </font>
    <font>
      <sz val="22"/>
      <name val="Calibri"/>
      <family val="2"/>
    </font>
    <font>
      <b/>
      <sz val="24"/>
      <name val="Calibri"/>
      <family val="2"/>
    </font>
    <font>
      <b/>
      <vertAlign val="superscript"/>
      <sz val="36"/>
      <color theme="1"/>
      <name val="Calibri"/>
      <family val="2"/>
    </font>
    <font>
      <sz val="8"/>
      <name val="Calibri"/>
      <family val="2"/>
      <scheme val="minor"/>
    </font>
    <font>
      <b/>
      <sz val="24"/>
      <color rgb="FF7030A0"/>
      <name val="Calibri"/>
      <family val="2"/>
    </font>
    <font>
      <sz val="22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36"/>
      <color theme="0" tint="-0.14999847407452621"/>
      <name val="Calibri"/>
      <family val="2"/>
    </font>
    <font>
      <b/>
      <sz val="12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rgb="FFEAD5FF"/>
        <bgColor rgb="FFEAD5FF"/>
      </patternFill>
    </fill>
    <fill>
      <patternFill patternType="solid">
        <fgColor rgb="FFDADADA"/>
        <bgColor rgb="FFDADADA"/>
      </patternFill>
    </fill>
    <fill>
      <patternFill patternType="solid">
        <fgColor rgb="FFD0CECE"/>
        <bgColor rgb="FFD0CECE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D9E2F3"/>
      </patternFill>
    </fill>
    <fill>
      <patternFill patternType="solid">
        <fgColor rgb="FFFBE4D5"/>
        <bgColor indexed="64"/>
      </patternFill>
    </fill>
    <fill>
      <patternFill patternType="solid">
        <fgColor theme="9" tint="0.79998168889431442"/>
        <bgColor rgb="FFFEF2CB"/>
      </patternFill>
    </fill>
    <fill>
      <patternFill patternType="solid">
        <fgColor rgb="FFFEF2CB"/>
        <bgColor rgb="FFFBE4D5"/>
      </patternFill>
    </fill>
    <fill>
      <patternFill patternType="solid">
        <fgColor rgb="FFD9E2F3"/>
        <bgColor rgb="FFE2EFD9"/>
      </patternFill>
    </fill>
    <fill>
      <patternFill patternType="solid">
        <fgColor rgb="FFFBE4D5"/>
        <bgColor rgb="FFFEF2CB"/>
      </patternFill>
    </fill>
    <fill>
      <patternFill patternType="solid">
        <fgColor rgb="FFD9E2F3"/>
        <bgColor rgb="FFFEF2CB"/>
      </patternFill>
    </fill>
    <fill>
      <patternFill patternType="solid">
        <fgColor rgb="FFFEF2CB"/>
        <bgColor rgb="FFD9E2F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rgb="FFFBE4D5"/>
      </patternFill>
    </fill>
    <fill>
      <patternFill patternType="solid">
        <fgColor rgb="FFD9E2F3"/>
        <bgColor indexed="64"/>
      </patternFill>
    </fill>
    <fill>
      <patternFill patternType="solid">
        <fgColor rgb="FFFEF2CB"/>
        <bgColor rgb="FFE2EFD9"/>
      </patternFill>
    </fill>
    <fill>
      <patternFill patternType="solid">
        <fgColor theme="9" tint="0.79998168889431442"/>
        <bgColor rgb="FFD9E2F3"/>
      </patternFill>
    </fill>
    <fill>
      <patternFill patternType="solid">
        <fgColor theme="9" tint="0.79998168889431442"/>
        <bgColor rgb="FFFBE4D5"/>
      </patternFill>
    </fill>
    <fill>
      <patternFill patternType="solid">
        <fgColor rgb="FFFBE4D5"/>
        <bgColor rgb="FFE2EFD9"/>
      </patternFill>
    </fill>
    <fill>
      <patternFill patternType="solid">
        <fgColor rgb="FFFBE4D5"/>
        <bgColor rgb="FFD8D8D8"/>
      </patternFill>
    </fill>
    <fill>
      <patternFill patternType="solid">
        <fgColor rgb="FFFEF2CB"/>
        <bgColor rgb="FFD8D8D8"/>
      </patternFill>
    </fill>
    <fill>
      <patternFill patternType="solid">
        <fgColor rgb="FFFEF2CB"/>
        <bgColor indexed="64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9" tint="0.79998168889431442"/>
        <bgColor indexed="64"/>
      </patternFill>
    </fill>
  </fills>
  <borders count="16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5" fillId="0" borderId="0" applyNumberFormat="0" applyFill="0" applyBorder="0" applyAlignment="0" applyProtection="0"/>
  </cellStyleXfs>
  <cellXfs count="1037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6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4" fillId="2" borderId="23" xfId="0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13" fillId="3" borderId="21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21" fillId="3" borderId="22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0" fontId="24" fillId="3" borderId="22" xfId="0" applyFont="1" applyFill="1" applyBorder="1" applyAlignment="1">
      <alignment horizontal="center" vertical="center"/>
    </xf>
    <xf numFmtId="0" fontId="25" fillId="3" borderId="23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  <xf numFmtId="0" fontId="25" fillId="4" borderId="21" xfId="0" applyFont="1" applyFill="1" applyBorder="1" applyAlignment="1">
      <alignment horizontal="center" vertical="center"/>
    </xf>
    <xf numFmtId="0" fontId="24" fillId="4" borderId="21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3" fontId="13" fillId="4" borderId="22" xfId="0" applyNumberFormat="1" applyFont="1" applyFill="1" applyBorder="1" applyAlignment="1">
      <alignment horizontal="center" vertical="center"/>
    </xf>
    <xf numFmtId="0" fontId="29" fillId="4" borderId="22" xfId="0" applyFont="1" applyFill="1" applyBorder="1" applyAlignment="1">
      <alignment horizontal="center" vertical="center"/>
    </xf>
    <xf numFmtId="0" fontId="24" fillId="4" borderId="2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4" fillId="4" borderId="23" xfId="0" applyFont="1" applyFill="1" applyBorder="1" applyAlignment="1">
      <alignment horizontal="center" vertical="center"/>
    </xf>
    <xf numFmtId="0" fontId="25" fillId="5" borderId="21" xfId="0" applyFont="1" applyFill="1" applyBorder="1" applyAlignment="1">
      <alignment horizontal="center" vertical="center"/>
    </xf>
    <xf numFmtId="0" fontId="24" fillId="5" borderId="21" xfId="0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center" vertical="center"/>
    </xf>
    <xf numFmtId="0" fontId="24" fillId="5" borderId="22" xfId="0" applyFont="1" applyFill="1" applyBorder="1" applyAlignment="1">
      <alignment horizontal="center" vertical="center"/>
    </xf>
    <xf numFmtId="0" fontId="20" fillId="5" borderId="23" xfId="0" applyFont="1" applyFill="1" applyBorder="1" applyAlignment="1">
      <alignment horizontal="center" vertical="center"/>
    </xf>
    <xf numFmtId="0" fontId="21" fillId="5" borderId="23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30" fillId="5" borderId="23" xfId="0" applyFont="1" applyFill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20" fillId="5" borderId="22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31" fillId="5" borderId="2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32" fillId="5" borderId="23" xfId="0" applyFont="1" applyFill="1" applyBorder="1" applyAlignment="1">
      <alignment horizontal="center" vertical="center"/>
    </xf>
    <xf numFmtId="0" fontId="33" fillId="0" borderId="11" xfId="0" applyFont="1" applyBorder="1" applyAlignment="1">
      <alignment vertical="center" wrapText="1"/>
    </xf>
    <xf numFmtId="0" fontId="37" fillId="0" borderId="0" xfId="0" applyFont="1" applyAlignment="1">
      <alignment horizontal="center" vertical="center"/>
    </xf>
    <xf numFmtId="0" fontId="38" fillId="2" borderId="31" xfId="0" applyFont="1" applyFill="1" applyBorder="1" applyAlignment="1">
      <alignment horizontal="center" vertical="center"/>
    </xf>
    <xf numFmtId="0" fontId="38" fillId="3" borderId="31" xfId="0" applyFont="1" applyFill="1" applyBorder="1" applyAlignment="1">
      <alignment horizontal="center" vertical="center"/>
    </xf>
    <xf numFmtId="0" fontId="38" fillId="4" borderId="31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8" borderId="21" xfId="0" applyFont="1" applyFill="1" applyBorder="1" applyAlignment="1">
      <alignment horizontal="center" vertical="center" textRotation="90"/>
    </xf>
    <xf numFmtId="0" fontId="38" fillId="8" borderId="21" xfId="0" applyFont="1" applyFill="1" applyBorder="1" applyAlignment="1">
      <alignment horizontal="center" vertical="center" textRotation="90"/>
    </xf>
    <xf numFmtId="0" fontId="46" fillId="8" borderId="21" xfId="0" applyFont="1" applyFill="1" applyBorder="1" applyAlignment="1">
      <alignment horizontal="center" vertical="center" textRotation="90" wrapText="1"/>
    </xf>
    <xf numFmtId="0" fontId="47" fillId="2" borderId="56" xfId="0" applyFont="1" applyFill="1" applyBorder="1" applyAlignment="1">
      <alignment horizontal="center" vertical="center"/>
    </xf>
    <xf numFmtId="0" fontId="47" fillId="2" borderId="57" xfId="0" applyFont="1" applyFill="1" applyBorder="1" applyAlignment="1">
      <alignment horizontal="center" vertical="center"/>
    </xf>
    <xf numFmtId="16" fontId="47" fillId="2" borderId="58" xfId="0" applyNumberFormat="1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47" fillId="3" borderId="60" xfId="0" applyFont="1" applyFill="1" applyBorder="1" applyAlignment="1">
      <alignment horizontal="center" vertical="center"/>
    </xf>
    <xf numFmtId="0" fontId="47" fillId="3" borderId="61" xfId="0" applyFont="1" applyFill="1" applyBorder="1" applyAlignment="1">
      <alignment horizontal="center" vertical="center"/>
    </xf>
    <xf numFmtId="16" fontId="47" fillId="3" borderId="62" xfId="0" applyNumberFormat="1" applyFont="1" applyFill="1" applyBorder="1" applyAlignment="1">
      <alignment horizontal="center" vertical="center"/>
    </xf>
    <xf numFmtId="0" fontId="49" fillId="3" borderId="61" xfId="0" applyFont="1" applyFill="1" applyBorder="1" applyAlignment="1">
      <alignment horizontal="center" vertical="center"/>
    </xf>
    <xf numFmtId="16" fontId="49" fillId="3" borderId="62" xfId="0" applyNumberFormat="1" applyFont="1" applyFill="1" applyBorder="1" applyAlignment="1">
      <alignment horizontal="center" vertical="center"/>
    </xf>
    <xf numFmtId="0" fontId="16" fillId="3" borderId="31" xfId="0" applyFont="1" applyFill="1" applyBorder="1" applyAlignment="1">
      <alignment horizontal="center" vertical="center"/>
    </xf>
    <xf numFmtId="0" fontId="47" fillId="4" borderId="60" xfId="0" applyFont="1" applyFill="1" applyBorder="1" applyAlignment="1">
      <alignment horizontal="center" vertical="center"/>
    </xf>
    <xf numFmtId="0" fontId="47" fillId="4" borderId="61" xfId="0" applyFont="1" applyFill="1" applyBorder="1" applyAlignment="1">
      <alignment horizontal="center" vertical="center"/>
    </xf>
    <xf numFmtId="16" fontId="47" fillId="4" borderId="62" xfId="0" applyNumberFormat="1" applyFont="1" applyFill="1" applyBorder="1" applyAlignment="1">
      <alignment horizontal="center" vertical="center"/>
    </xf>
    <xf numFmtId="0" fontId="16" fillId="4" borderId="31" xfId="0" applyFont="1" applyFill="1" applyBorder="1" applyAlignment="1">
      <alignment horizontal="center" vertical="center"/>
    </xf>
    <xf numFmtId="0" fontId="47" fillId="5" borderId="64" xfId="0" applyFont="1" applyFill="1" applyBorder="1" applyAlignment="1">
      <alignment horizontal="center" vertical="center"/>
    </xf>
    <xf numFmtId="0" fontId="47" fillId="5" borderId="61" xfId="0" applyFont="1" applyFill="1" applyBorder="1" applyAlignment="1">
      <alignment horizontal="center" vertical="center"/>
    </xf>
    <xf numFmtId="16" fontId="47" fillId="5" borderId="62" xfId="0" applyNumberFormat="1" applyFont="1" applyFill="1" applyBorder="1" applyAlignment="1">
      <alignment horizontal="center" vertical="center"/>
    </xf>
    <xf numFmtId="0" fontId="49" fillId="5" borderId="61" xfId="0" applyFont="1" applyFill="1" applyBorder="1" applyAlignment="1">
      <alignment horizontal="center" vertical="center"/>
    </xf>
    <xf numFmtId="16" fontId="49" fillId="5" borderId="62" xfId="0" applyNumberFormat="1" applyFont="1" applyFill="1" applyBorder="1" applyAlignment="1">
      <alignment horizontal="center" vertical="center"/>
    </xf>
    <xf numFmtId="0" fontId="16" fillId="5" borderId="40" xfId="0" applyFont="1" applyFill="1" applyBorder="1" applyAlignment="1">
      <alignment horizontal="center" vertical="center"/>
    </xf>
    <xf numFmtId="0" fontId="38" fillId="5" borderId="40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2" xfId="0" applyFont="1" applyBorder="1" applyAlignment="1">
      <alignment vertical="center"/>
    </xf>
    <xf numFmtId="0" fontId="49" fillId="2" borderId="57" xfId="0" applyFont="1" applyFill="1" applyBorder="1" applyAlignment="1">
      <alignment horizontal="center" vertical="center"/>
    </xf>
    <xf numFmtId="16" fontId="49" fillId="2" borderId="58" xfId="0" applyNumberFormat="1" applyFont="1" applyFill="1" applyBorder="1" applyAlignment="1">
      <alignment horizontal="center" vertical="center"/>
    </xf>
    <xf numFmtId="0" fontId="49" fillId="4" borderId="61" xfId="0" applyFont="1" applyFill="1" applyBorder="1" applyAlignment="1">
      <alignment horizontal="center" vertical="center"/>
    </xf>
    <xf numFmtId="16" fontId="49" fillId="4" borderId="62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56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/>
    <xf numFmtId="0" fontId="45" fillId="3" borderId="60" xfId="0" applyFont="1" applyFill="1" applyBorder="1" applyAlignment="1">
      <alignment horizontal="center" vertical="center"/>
    </xf>
    <xf numFmtId="0" fontId="45" fillId="4" borderId="60" xfId="0" applyFont="1" applyFill="1" applyBorder="1" applyAlignment="1">
      <alignment horizontal="center" vertical="center"/>
    </xf>
    <xf numFmtId="0" fontId="45" fillId="5" borderId="64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47" fillId="0" borderId="31" xfId="0" applyFont="1" applyBorder="1" applyAlignment="1">
      <alignment vertical="center" wrapText="1"/>
    </xf>
    <xf numFmtId="0" fontId="47" fillId="0" borderId="77" xfId="0" applyFont="1" applyBorder="1" applyAlignment="1">
      <alignment horizontal="center" vertical="center" wrapText="1"/>
    </xf>
    <xf numFmtId="0" fontId="47" fillId="0" borderId="34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7" fontId="11" fillId="0" borderId="31" xfId="0" applyNumberFormat="1" applyFont="1" applyBorder="1" applyAlignment="1">
      <alignment horizontal="center" vertical="center" wrapText="1"/>
    </xf>
    <xf numFmtId="167" fontId="11" fillId="0" borderId="31" xfId="0" applyNumberFormat="1" applyFont="1" applyBorder="1" applyAlignment="1">
      <alignment horizontal="center" vertical="center" textRotation="90" wrapText="1"/>
    </xf>
    <xf numFmtId="0" fontId="11" fillId="4" borderId="31" xfId="0" applyFont="1" applyFill="1" applyBorder="1" applyAlignment="1">
      <alignment horizontal="center" vertical="center" textRotation="90" wrapText="1"/>
    </xf>
    <xf numFmtId="0" fontId="11" fillId="10" borderId="31" xfId="0" applyFont="1" applyFill="1" applyBorder="1" applyAlignment="1">
      <alignment horizontal="center" vertical="center" textRotation="90" wrapText="1"/>
    </xf>
    <xf numFmtId="0" fontId="11" fillId="4" borderId="32" xfId="0" applyFont="1" applyFill="1" applyBorder="1" applyAlignment="1">
      <alignment horizontal="center" vertical="center" textRotation="90" wrapText="1"/>
    </xf>
    <xf numFmtId="0" fontId="11" fillId="0" borderId="0" xfId="0" applyFont="1" applyAlignment="1">
      <alignment horizontal="center" vertical="center" textRotation="90" wrapText="1"/>
    </xf>
    <xf numFmtId="0" fontId="11" fillId="0" borderId="34" xfId="0" applyFont="1" applyBorder="1" applyAlignment="1">
      <alignment horizontal="center" vertical="center" wrapText="1"/>
    </xf>
    <xf numFmtId="0" fontId="61" fillId="0" borderId="31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166" fontId="11" fillId="0" borderId="20" xfId="0" applyNumberFormat="1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63" fillId="0" borderId="31" xfId="0" applyFont="1" applyBorder="1" applyAlignment="1">
      <alignment horizontal="center" vertical="center" wrapText="1"/>
    </xf>
    <xf numFmtId="167" fontId="64" fillId="0" borderId="31" xfId="0" applyNumberFormat="1" applyFont="1" applyBorder="1" applyAlignment="1">
      <alignment horizontal="center" vertical="center" wrapText="1"/>
    </xf>
    <xf numFmtId="0" fontId="59" fillId="0" borderId="34" xfId="0" applyFont="1" applyBorder="1" applyAlignment="1">
      <alignment horizontal="center" vertical="center" wrapText="1"/>
    </xf>
    <xf numFmtId="0" fontId="63" fillId="0" borderId="34" xfId="0" applyFont="1" applyBorder="1" applyAlignment="1">
      <alignment horizontal="center" vertical="center" wrapText="1"/>
    </xf>
    <xf numFmtId="167" fontId="59" fillId="0" borderId="31" xfId="0" applyNumberFormat="1" applyFont="1" applyBorder="1" applyAlignment="1">
      <alignment horizontal="center" vertical="center" wrapText="1"/>
    </xf>
    <xf numFmtId="168" fontId="59" fillId="0" borderId="31" xfId="0" applyNumberFormat="1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167" fontId="59" fillId="0" borderId="0" xfId="0" applyNumberFormat="1" applyFont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/>
    </xf>
    <xf numFmtId="0" fontId="66" fillId="0" borderId="35" xfId="0" quotePrefix="1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167" fontId="64" fillId="0" borderId="18" xfId="0" applyNumberFormat="1" applyFont="1" applyBorder="1" applyAlignment="1">
      <alignment horizontal="center" vertical="center" wrapText="1"/>
    </xf>
    <xf numFmtId="0" fontId="63" fillId="0" borderId="18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8" fillId="0" borderId="33" xfId="0" applyFont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 wrapText="1"/>
    </xf>
    <xf numFmtId="167" fontId="69" fillId="0" borderId="18" xfId="0" applyNumberFormat="1" applyFont="1" applyBorder="1" applyAlignment="1">
      <alignment horizontal="center" vertical="center" wrapText="1"/>
    </xf>
    <xf numFmtId="167" fontId="59" fillId="0" borderId="18" xfId="0" applyNumberFormat="1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63" fillId="0" borderId="40" xfId="0" applyFont="1" applyBorder="1" applyAlignment="1">
      <alignment horizontal="center" vertical="center" wrapText="1"/>
    </xf>
    <xf numFmtId="167" fontId="59" fillId="0" borderId="40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7" fillId="0" borderId="77" xfId="0" applyFont="1" applyBorder="1" applyAlignment="1">
      <alignment vertical="center"/>
    </xf>
    <xf numFmtId="0" fontId="47" fillId="0" borderId="34" xfId="0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1" fillId="0" borderId="31" xfId="0" applyFont="1" applyBorder="1" applyAlignment="1">
      <alignment horizontal="center" vertical="center"/>
    </xf>
    <xf numFmtId="167" fontId="11" fillId="0" borderId="31" xfId="0" applyNumberFormat="1" applyFont="1" applyBorder="1" applyAlignment="1">
      <alignment horizontal="center" vertical="center"/>
    </xf>
    <xf numFmtId="167" fontId="11" fillId="0" borderId="31" xfId="0" applyNumberFormat="1" applyFont="1" applyBorder="1" applyAlignment="1">
      <alignment horizontal="center" vertical="center" textRotation="90"/>
    </xf>
    <xf numFmtId="0" fontId="11" fillId="0" borderId="0" xfId="0" applyFont="1" applyAlignment="1">
      <alignment vertical="center" textRotation="90"/>
    </xf>
    <xf numFmtId="0" fontId="11" fillId="0" borderId="34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11" fillId="0" borderId="35" xfId="0" applyFont="1" applyBorder="1" applyAlignment="1">
      <alignment vertical="center"/>
    </xf>
    <xf numFmtId="0" fontId="63" fillId="0" borderId="31" xfId="0" applyFont="1" applyBorder="1" applyAlignment="1">
      <alignment vertical="center"/>
    </xf>
    <xf numFmtId="0" fontId="63" fillId="0" borderId="31" xfId="0" applyFont="1" applyBorder="1" applyAlignment="1">
      <alignment horizontal="center" vertical="center"/>
    </xf>
    <xf numFmtId="167" fontId="59" fillId="0" borderId="31" xfId="0" applyNumberFormat="1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59" fillId="0" borderId="34" xfId="0" applyFont="1" applyBorder="1" applyAlignment="1">
      <alignment vertical="center"/>
    </xf>
    <xf numFmtId="0" fontId="63" fillId="0" borderId="34" xfId="0" applyFont="1" applyBorder="1" applyAlignment="1">
      <alignment vertical="center"/>
    </xf>
    <xf numFmtId="168" fontId="59" fillId="0" borderId="31" xfId="0" applyNumberFormat="1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167" fontId="59" fillId="0" borderId="0" xfId="0" applyNumberFormat="1" applyFont="1" applyAlignment="1">
      <alignment horizontal="center" vertical="center"/>
    </xf>
    <xf numFmtId="167" fontId="59" fillId="0" borderId="18" xfId="0" applyNumberFormat="1" applyFont="1" applyBorder="1" applyAlignment="1">
      <alignment horizontal="center" vertical="center"/>
    </xf>
    <xf numFmtId="167" fontId="69" fillId="0" borderId="31" xfId="0" applyNumberFormat="1" applyFont="1" applyBorder="1" applyAlignment="1">
      <alignment horizontal="center" vertical="center"/>
    </xf>
    <xf numFmtId="0" fontId="63" fillId="0" borderId="31" xfId="0" applyFont="1" applyBorder="1" applyAlignment="1">
      <alignment horizontal="left" vertical="center"/>
    </xf>
    <xf numFmtId="167" fontId="59" fillId="0" borderId="31" xfId="0" applyNumberFormat="1" applyFont="1" applyBorder="1" applyAlignment="1">
      <alignment horizontal="left" vertical="center"/>
    </xf>
    <xf numFmtId="0" fontId="63" fillId="0" borderId="31" xfId="0" applyFont="1" applyBorder="1" applyAlignment="1">
      <alignment horizontal="left" vertical="center" wrapText="1"/>
    </xf>
    <xf numFmtId="167" fontId="59" fillId="0" borderId="31" xfId="0" applyNumberFormat="1" applyFont="1" applyBorder="1" applyAlignment="1">
      <alignment horizontal="left" vertical="center" wrapText="1"/>
    </xf>
    <xf numFmtId="0" fontId="59" fillId="0" borderId="31" xfId="0" applyFont="1" applyBorder="1" applyAlignment="1">
      <alignment horizontal="left" vertical="center" wrapText="1"/>
    </xf>
    <xf numFmtId="0" fontId="11" fillId="0" borderId="33" xfId="0" applyFont="1" applyBorder="1" applyAlignment="1">
      <alignment vertical="center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3" fillId="0" borderId="18" xfId="0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63" fillId="0" borderId="19" xfId="0" applyFont="1" applyBorder="1" applyAlignment="1">
      <alignment vertical="center"/>
    </xf>
    <xf numFmtId="0" fontId="59" fillId="0" borderId="18" xfId="0" applyFont="1" applyBorder="1" applyAlignment="1">
      <alignment horizontal="left" vertical="center" wrapText="1"/>
    </xf>
    <xf numFmtId="167" fontId="69" fillId="0" borderId="18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vertical="center"/>
    </xf>
    <xf numFmtId="0" fontId="63" fillId="0" borderId="40" xfId="0" applyFont="1" applyBorder="1" applyAlignment="1">
      <alignment vertical="center"/>
    </xf>
    <xf numFmtId="0" fontId="63" fillId="0" borderId="40" xfId="0" applyFont="1" applyBorder="1" applyAlignment="1">
      <alignment horizontal="center" vertical="center"/>
    </xf>
    <xf numFmtId="167" fontId="59" fillId="0" borderId="40" xfId="0" applyNumberFormat="1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0" fontId="59" fillId="0" borderId="26" xfId="0" applyFont="1" applyBorder="1" applyAlignment="1">
      <alignment vertical="center"/>
    </xf>
    <xf numFmtId="168" fontId="59" fillId="0" borderId="40" xfId="0" applyNumberFormat="1" applyFont="1" applyBorder="1" applyAlignment="1">
      <alignment horizontal="center" vertical="center"/>
    </xf>
    <xf numFmtId="0" fontId="59" fillId="0" borderId="27" xfId="0" applyFont="1" applyBorder="1" applyAlignment="1">
      <alignment horizontal="center" vertical="center"/>
    </xf>
    <xf numFmtId="0" fontId="11" fillId="0" borderId="35" xfId="0" applyFont="1" applyBorder="1" applyAlignment="1">
      <alignment horizontal="left" vertical="center" wrapText="1"/>
    </xf>
    <xf numFmtId="0" fontId="11" fillId="0" borderId="35" xfId="0" quotePrefix="1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63" fillId="0" borderId="0" xfId="0" applyFont="1" applyAlignment="1">
      <alignment vertical="center"/>
    </xf>
    <xf numFmtId="167" fontId="69" fillId="0" borderId="31" xfId="0" applyNumberFormat="1" applyFont="1" applyBorder="1" applyAlignment="1">
      <alignment horizontal="center" vertical="center" wrapText="1"/>
    </xf>
    <xf numFmtId="0" fontId="11" fillId="0" borderId="35" xfId="0" applyFont="1" applyBorder="1" applyAlignment="1">
      <alignment vertical="center" wrapText="1"/>
    </xf>
    <xf numFmtId="0" fontId="63" fillId="0" borderId="31" xfId="0" applyFont="1" applyBorder="1" applyAlignment="1">
      <alignment vertical="center" wrapText="1"/>
    </xf>
    <xf numFmtId="167" fontId="59" fillId="0" borderId="31" xfId="0" applyNumberFormat="1" applyFont="1" applyBorder="1" applyAlignment="1">
      <alignment vertical="center" wrapText="1"/>
    </xf>
    <xf numFmtId="0" fontId="68" fillId="0" borderId="33" xfId="0" applyFont="1" applyBorder="1" applyAlignment="1">
      <alignment horizontal="left" vertical="center" wrapText="1"/>
    </xf>
    <xf numFmtId="0" fontId="65" fillId="0" borderId="18" xfId="0" applyFont="1" applyBorder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16" fontId="72" fillId="0" borderId="41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16" fontId="71" fillId="2" borderId="62" xfId="0" applyNumberFormat="1" applyFont="1" applyFill="1" applyBorder="1" applyAlignment="1">
      <alignment horizontal="center" vertical="center"/>
    </xf>
    <xf numFmtId="0" fontId="71" fillId="2" borderId="86" xfId="0" applyFont="1" applyFill="1" applyBorder="1" applyAlignment="1">
      <alignment horizontal="right" vertical="center"/>
    </xf>
    <xf numFmtId="16" fontId="71" fillId="2" borderId="88" xfId="0" applyNumberFormat="1" applyFont="1" applyFill="1" applyBorder="1" applyAlignment="1">
      <alignment horizontal="center" vertical="center"/>
    </xf>
    <xf numFmtId="0" fontId="71" fillId="7" borderId="5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38" fillId="13" borderId="91" xfId="0" applyFont="1" applyFill="1" applyBorder="1" applyAlignment="1">
      <alignment horizontal="center" vertical="center"/>
    </xf>
    <xf numFmtId="0" fontId="38" fillId="13" borderId="62" xfId="0" applyFont="1" applyFill="1" applyBorder="1" applyAlignment="1">
      <alignment horizontal="center" vertical="center"/>
    </xf>
    <xf numFmtId="0" fontId="76" fillId="13" borderId="62" xfId="0" applyFont="1" applyFill="1" applyBorder="1" applyAlignment="1">
      <alignment horizontal="center" vertical="center"/>
    </xf>
    <xf numFmtId="0" fontId="38" fillId="13" borderId="62" xfId="0" applyFont="1" applyFill="1" applyBorder="1" applyAlignment="1">
      <alignment horizontal="center" vertical="center" wrapText="1"/>
    </xf>
    <xf numFmtId="167" fontId="38" fillId="13" borderId="63" xfId="0" applyNumberFormat="1" applyFont="1" applyFill="1" applyBorder="1" applyAlignment="1">
      <alignment horizontal="center" vertical="center" wrapText="1"/>
    </xf>
    <xf numFmtId="167" fontId="38" fillId="7" borderId="92" xfId="0" applyNumberFormat="1" applyFont="1" applyFill="1" applyBorder="1" applyAlignment="1">
      <alignment horizontal="center" vertical="center" wrapText="1"/>
    </xf>
    <xf numFmtId="0" fontId="38" fillId="12" borderId="5" xfId="0" applyFont="1" applyFill="1" applyBorder="1" applyAlignment="1">
      <alignment horizontal="center" vertical="center"/>
    </xf>
    <xf numFmtId="169" fontId="38" fillId="7" borderId="93" xfId="0" applyNumberFormat="1" applyFont="1" applyFill="1" applyBorder="1" applyAlignment="1">
      <alignment horizontal="center" vertical="center"/>
    </xf>
    <xf numFmtId="0" fontId="38" fillId="7" borderId="94" xfId="0" applyFont="1" applyFill="1" applyBorder="1" applyAlignment="1">
      <alignment horizontal="center" vertical="center"/>
    </xf>
    <xf numFmtId="0" fontId="38" fillId="7" borderId="55" xfId="0" applyFont="1" applyFill="1" applyBorder="1" applyAlignment="1">
      <alignment horizontal="center" vertical="center"/>
    </xf>
    <xf numFmtId="0" fontId="76" fillId="13" borderId="63" xfId="0" applyFont="1" applyFill="1" applyBorder="1" applyAlignment="1">
      <alignment horizontal="center" vertical="center"/>
    </xf>
    <xf numFmtId="167" fontId="38" fillId="13" borderId="62" xfId="0" applyNumberFormat="1" applyFont="1" applyFill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78" fillId="0" borderId="19" xfId="0" applyFont="1" applyBorder="1" applyAlignment="1">
      <alignment horizontal="center" vertical="center"/>
    </xf>
    <xf numFmtId="0" fontId="37" fillId="0" borderId="96" xfId="0" applyFont="1" applyBorder="1" applyAlignment="1">
      <alignment horizontal="center" vertical="center"/>
    </xf>
    <xf numFmtId="167" fontId="39" fillId="0" borderId="33" xfId="0" applyNumberFormat="1" applyFont="1" applyBorder="1" applyAlignment="1">
      <alignment vertical="center"/>
    </xf>
    <xf numFmtId="167" fontId="82" fillId="0" borderId="0" xfId="0" applyNumberFormat="1" applyFont="1" applyAlignment="1">
      <alignment horizontal="center" vertical="center"/>
    </xf>
    <xf numFmtId="0" fontId="38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78" fillId="0" borderId="6" xfId="0" applyFont="1" applyBorder="1" applyAlignment="1">
      <alignment horizontal="center" vertical="center"/>
    </xf>
    <xf numFmtId="167" fontId="39" fillId="0" borderId="12" xfId="0" applyNumberFormat="1" applyFont="1" applyBorder="1" applyAlignment="1">
      <alignment vertical="center"/>
    </xf>
    <xf numFmtId="0" fontId="85" fillId="0" borderId="0" xfId="0" applyFont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left" vertical="center"/>
    </xf>
    <xf numFmtId="0" fontId="78" fillId="0" borderId="8" xfId="0" applyFont="1" applyBorder="1" applyAlignment="1">
      <alignment horizontal="left" vertical="center"/>
    </xf>
    <xf numFmtId="0" fontId="78" fillId="0" borderId="98" xfId="0" applyFont="1" applyBorder="1" applyAlignment="1">
      <alignment horizontal="center" vertical="center"/>
    </xf>
    <xf numFmtId="0" fontId="37" fillId="0" borderId="98" xfId="0" applyFont="1" applyBorder="1" applyAlignment="1">
      <alignment horizontal="center" vertical="center"/>
    </xf>
    <xf numFmtId="167" fontId="39" fillId="0" borderId="50" xfId="0" applyNumberFormat="1" applyFont="1" applyBorder="1" applyAlignment="1">
      <alignment vertical="center"/>
    </xf>
    <xf numFmtId="0" fontId="78" fillId="0" borderId="9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167" fontId="39" fillId="0" borderId="52" xfId="0" applyNumberFormat="1" applyFont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3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left" vertical="center"/>
    </xf>
    <xf numFmtId="0" fontId="78" fillId="0" borderId="96" xfId="0" applyFont="1" applyBorder="1" applyAlignment="1">
      <alignment horizontal="center" vertical="center"/>
    </xf>
    <xf numFmtId="167" fontId="39" fillId="0" borderId="28" xfId="0" applyNumberFormat="1" applyFont="1" applyBorder="1" applyAlignment="1">
      <alignment vertical="center"/>
    </xf>
    <xf numFmtId="0" fontId="78" fillId="0" borderId="3" xfId="0" applyFont="1" applyBorder="1" applyAlignment="1">
      <alignment horizontal="center" vertical="center"/>
    </xf>
    <xf numFmtId="0" fontId="38" fillId="7" borderId="88" xfId="0" applyFont="1" applyFill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74" fillId="10" borderId="3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textRotation="90"/>
    </xf>
    <xf numFmtId="0" fontId="16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6" fillId="0" borderId="3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9" fontId="16" fillId="0" borderId="0" xfId="0" applyNumberFormat="1" applyFont="1" applyAlignment="1">
      <alignment vertical="center"/>
    </xf>
    <xf numFmtId="16" fontId="72" fillId="0" borderId="41" xfId="0" applyNumberFormat="1" applyFont="1" applyBorder="1" applyAlignment="1">
      <alignment vertical="center"/>
    </xf>
    <xf numFmtId="16" fontId="71" fillId="5" borderId="62" xfId="0" applyNumberFormat="1" applyFont="1" applyFill="1" applyBorder="1" applyAlignment="1">
      <alignment horizontal="center" vertical="center"/>
    </xf>
    <xf numFmtId="0" fontId="71" fillId="5" borderId="86" xfId="0" applyFont="1" applyFill="1" applyBorder="1" applyAlignment="1">
      <alignment horizontal="right" vertical="center"/>
    </xf>
    <xf numFmtId="16" fontId="71" fillId="5" borderId="88" xfId="0" applyNumberFormat="1" applyFont="1" applyFill="1" applyBorder="1" applyAlignment="1">
      <alignment vertical="center"/>
    </xf>
    <xf numFmtId="0" fontId="75" fillId="0" borderId="41" xfId="0" applyFont="1" applyBorder="1" applyAlignment="1">
      <alignment vertical="center"/>
    </xf>
    <xf numFmtId="0" fontId="75" fillId="0" borderId="4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5" fillId="0" borderId="6" xfId="0" applyFont="1" applyBorder="1" applyAlignment="1">
      <alignment vertical="center"/>
    </xf>
    <xf numFmtId="169" fontId="75" fillId="0" borderId="0" xfId="0" applyNumberFormat="1" applyFont="1" applyAlignment="1">
      <alignment vertical="center"/>
    </xf>
    <xf numFmtId="0" fontId="75" fillId="0" borderId="42" xfId="0" applyFont="1" applyBorder="1" applyAlignment="1">
      <alignment horizontal="right" vertical="center"/>
    </xf>
    <xf numFmtId="0" fontId="38" fillId="5" borderId="61" xfId="0" applyFont="1" applyFill="1" applyBorder="1" applyAlignment="1">
      <alignment horizontal="center" vertical="center"/>
    </xf>
    <xf numFmtId="0" fontId="38" fillId="5" borderId="91" xfId="0" applyFont="1" applyFill="1" applyBorder="1" applyAlignment="1">
      <alignment horizontal="center" vertical="center"/>
    </xf>
    <xf numFmtId="0" fontId="38" fillId="5" borderId="62" xfId="0" applyFont="1" applyFill="1" applyBorder="1" applyAlignment="1">
      <alignment horizontal="center" vertical="center"/>
    </xf>
    <xf numFmtId="0" fontId="76" fillId="5" borderId="62" xfId="0" applyFont="1" applyFill="1" applyBorder="1" applyAlignment="1">
      <alignment horizontal="center" vertical="center"/>
    </xf>
    <xf numFmtId="0" fontId="38" fillId="5" borderId="62" xfId="0" applyFont="1" applyFill="1" applyBorder="1" applyAlignment="1">
      <alignment horizontal="center" vertical="center" wrapText="1"/>
    </xf>
    <xf numFmtId="167" fontId="38" fillId="5" borderId="63" xfId="0" applyNumberFormat="1" applyFont="1" applyFill="1" applyBorder="1" applyAlignment="1">
      <alignment horizontal="center" vertical="center" wrapText="1"/>
    </xf>
    <xf numFmtId="167" fontId="38" fillId="5" borderId="92" xfId="0" applyNumberFormat="1" applyFont="1" applyFill="1" applyBorder="1" applyAlignment="1">
      <alignment horizontal="center" vertical="center" wrapText="1"/>
    </xf>
    <xf numFmtId="0" fontId="38" fillId="12" borderId="105" xfId="0" applyFont="1" applyFill="1" applyBorder="1" applyAlignment="1">
      <alignment horizontal="center" vertical="center"/>
    </xf>
    <xf numFmtId="16" fontId="38" fillId="4" borderId="106" xfId="0" applyNumberFormat="1" applyFont="1" applyFill="1" applyBorder="1" applyAlignment="1">
      <alignment horizontal="center" vertical="center"/>
    </xf>
    <xf numFmtId="0" fontId="38" fillId="4" borderId="61" xfId="0" applyFont="1" applyFill="1" applyBorder="1" applyAlignment="1">
      <alignment horizontal="center" vertical="center"/>
    </xf>
    <xf numFmtId="0" fontId="38" fillId="4" borderId="91" xfId="0" applyFont="1" applyFill="1" applyBorder="1" applyAlignment="1">
      <alignment horizontal="center" vertical="center"/>
    </xf>
    <xf numFmtId="0" fontId="76" fillId="4" borderId="63" xfId="0" applyFont="1" applyFill="1" applyBorder="1" applyAlignment="1">
      <alignment horizontal="center" vertical="center"/>
    </xf>
    <xf numFmtId="0" fontId="38" fillId="4" borderId="62" xfId="0" applyFont="1" applyFill="1" applyBorder="1" applyAlignment="1">
      <alignment horizontal="center" vertical="center" wrapText="1"/>
    </xf>
    <xf numFmtId="167" fontId="38" fillId="4" borderId="62" xfId="0" applyNumberFormat="1" applyFont="1" applyFill="1" applyBorder="1" applyAlignment="1">
      <alignment horizontal="center" vertical="center" wrapText="1"/>
    </xf>
    <xf numFmtId="167" fontId="82" fillId="0" borderId="6" xfId="0" applyNumberFormat="1" applyFont="1" applyBorder="1" applyAlignment="1">
      <alignment horizontal="center" vertical="center"/>
    </xf>
    <xf numFmtId="167" fontId="39" fillId="7" borderId="92" xfId="0" applyNumberFormat="1" applyFont="1" applyFill="1" applyBorder="1" applyAlignment="1">
      <alignment vertical="center"/>
    </xf>
    <xf numFmtId="0" fontId="37" fillId="7" borderId="5" xfId="0" applyFont="1" applyFill="1" applyBorder="1" applyAlignment="1">
      <alignment horizontal="center" vertical="center"/>
    </xf>
    <xf numFmtId="167" fontId="82" fillId="7" borderId="108" xfId="0" applyNumberFormat="1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 vertical="center"/>
    </xf>
    <xf numFmtId="167" fontId="39" fillId="7" borderId="57" xfId="0" applyNumberFormat="1" applyFont="1" applyFill="1" applyBorder="1" applyAlignment="1">
      <alignment vertical="center"/>
    </xf>
    <xf numFmtId="0" fontId="38" fillId="5" borderId="88" xfId="0" applyFont="1" applyFill="1" applyBorder="1" applyAlignment="1">
      <alignment vertical="center"/>
    </xf>
    <xf numFmtId="0" fontId="38" fillId="0" borderId="30" xfId="0" applyFont="1" applyBorder="1" applyAlignment="1">
      <alignment horizontal="center" vertical="center"/>
    </xf>
    <xf numFmtId="0" fontId="38" fillId="0" borderId="20" xfId="0" applyFont="1" applyBorder="1" applyAlignment="1">
      <alignment vertical="center"/>
    </xf>
    <xf numFmtId="0" fontId="78" fillId="0" borderId="84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1" xfId="0" applyFont="1" applyBorder="1" applyAlignment="1">
      <alignment vertical="center"/>
    </xf>
    <xf numFmtId="0" fontId="78" fillId="0" borderId="32" xfId="0" applyFont="1" applyBorder="1" applyAlignment="1">
      <alignment horizontal="center" vertical="center"/>
    </xf>
    <xf numFmtId="170" fontId="37" fillId="0" borderId="0" xfId="0" applyNumberFormat="1" applyFont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76" fillId="0" borderId="27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7" fontId="91" fillId="0" borderId="0" xfId="0" applyNumberFormat="1" applyFont="1" applyAlignment="1">
      <alignment horizontal="center" vertical="center"/>
    </xf>
    <xf numFmtId="0" fontId="91" fillId="0" borderId="42" xfId="0" applyFont="1" applyBorder="1" applyAlignment="1">
      <alignment horizontal="center" vertical="center"/>
    </xf>
    <xf numFmtId="0" fontId="90" fillId="0" borderId="4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42" xfId="0" applyFont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38" fillId="2" borderId="61" xfId="0" applyFont="1" applyFill="1" applyBorder="1" applyAlignment="1">
      <alignment horizontal="center" vertical="center"/>
    </xf>
    <xf numFmtId="0" fontId="38" fillId="2" borderId="91" xfId="0" applyFont="1" applyFill="1" applyBorder="1" applyAlignment="1">
      <alignment horizontal="center" vertical="center"/>
    </xf>
    <xf numFmtId="0" fontId="38" fillId="2" borderId="62" xfId="0" applyFont="1" applyFill="1" applyBorder="1" applyAlignment="1">
      <alignment horizontal="center" vertical="center"/>
    </xf>
    <xf numFmtId="0" fontId="76" fillId="2" borderId="62" xfId="0" applyFont="1" applyFill="1" applyBorder="1" applyAlignment="1">
      <alignment horizontal="center" vertical="center"/>
    </xf>
    <xf numFmtId="0" fontId="38" fillId="2" borderId="62" xfId="0" applyFont="1" applyFill="1" applyBorder="1" applyAlignment="1">
      <alignment horizontal="center" vertical="center" wrapText="1"/>
    </xf>
    <xf numFmtId="167" fontId="38" fillId="2" borderId="63" xfId="0" applyNumberFormat="1" applyFont="1" applyFill="1" applyBorder="1" applyAlignment="1">
      <alignment horizontal="center" vertical="center" wrapText="1"/>
    </xf>
    <xf numFmtId="167" fontId="38" fillId="2" borderId="92" xfId="0" applyNumberFormat="1" applyFont="1" applyFill="1" applyBorder="1" applyAlignment="1">
      <alignment horizontal="center" vertical="center" wrapText="1"/>
    </xf>
    <xf numFmtId="0" fontId="76" fillId="5" borderId="63" xfId="0" applyFont="1" applyFill="1" applyBorder="1" applyAlignment="1">
      <alignment horizontal="center" vertical="center"/>
    </xf>
    <xf numFmtId="167" fontId="38" fillId="5" borderId="62" xfId="0" applyNumberFormat="1" applyFont="1" applyFill="1" applyBorder="1" applyAlignment="1">
      <alignment horizontal="center" vertical="center" wrapText="1"/>
    </xf>
    <xf numFmtId="167" fontId="37" fillId="5" borderId="62" xfId="0" applyNumberFormat="1" applyFont="1" applyFill="1" applyBorder="1" applyAlignment="1">
      <alignment horizontal="center" vertical="center" wrapText="1"/>
    </xf>
    <xf numFmtId="167" fontId="39" fillId="0" borderId="69" xfId="0" applyNumberFormat="1" applyFont="1" applyBorder="1" applyAlignment="1">
      <alignment vertical="center"/>
    </xf>
    <xf numFmtId="0" fontId="38" fillId="2" borderId="88" xfId="0" applyFont="1" applyFill="1" applyBorder="1" applyAlignment="1">
      <alignment horizontal="center" vertical="center"/>
    </xf>
    <xf numFmtId="169" fontId="38" fillId="7" borderId="5" xfId="0" applyNumberFormat="1" applyFont="1" applyFill="1" applyBorder="1" applyAlignment="1">
      <alignment vertical="center"/>
    </xf>
    <xf numFmtId="0" fontId="38" fillId="7" borderId="5" xfId="0" applyFont="1" applyFill="1" applyBorder="1" applyAlignment="1">
      <alignment horizontal="center" vertical="center"/>
    </xf>
    <xf numFmtId="0" fontId="38" fillId="0" borderId="20" xfId="0" applyFont="1" applyBorder="1" applyAlignment="1">
      <alignment horizontal="left" vertical="center"/>
    </xf>
    <xf numFmtId="0" fontId="78" fillId="0" borderId="20" xfId="0" applyFont="1" applyBorder="1" applyAlignment="1">
      <alignment horizontal="left" vertical="center"/>
    </xf>
    <xf numFmtId="16" fontId="71" fillId="4" borderId="62" xfId="0" applyNumberFormat="1" applyFont="1" applyFill="1" applyBorder="1" applyAlignment="1">
      <alignment horizontal="center" vertical="center"/>
    </xf>
    <xf numFmtId="0" fontId="71" fillId="4" borderId="86" xfId="0" applyFont="1" applyFill="1" applyBorder="1" applyAlignment="1">
      <alignment horizontal="right" vertical="center"/>
    </xf>
    <xf numFmtId="16" fontId="71" fillId="4" borderId="88" xfId="0" applyNumberFormat="1" applyFont="1" applyFill="1" applyBorder="1" applyAlignment="1">
      <alignment vertical="center"/>
    </xf>
    <xf numFmtId="0" fontId="38" fillId="4" borderId="62" xfId="0" applyFont="1" applyFill="1" applyBorder="1" applyAlignment="1">
      <alignment horizontal="center" vertical="center"/>
    </xf>
    <xf numFmtId="0" fontId="76" fillId="4" borderId="62" xfId="0" applyFont="1" applyFill="1" applyBorder="1" applyAlignment="1">
      <alignment horizontal="center" vertical="center"/>
    </xf>
    <xf numFmtId="167" fontId="38" fillId="4" borderId="63" xfId="0" applyNumberFormat="1" applyFont="1" applyFill="1" applyBorder="1" applyAlignment="1">
      <alignment horizontal="center" vertical="center" wrapText="1"/>
    </xf>
    <xf numFmtId="167" fontId="37" fillId="4" borderId="92" xfId="0" applyNumberFormat="1" applyFont="1" applyFill="1" applyBorder="1" applyAlignment="1">
      <alignment horizontal="center" vertical="center" wrapText="1"/>
    </xf>
    <xf numFmtId="0" fontId="78" fillId="0" borderId="111" xfId="0" applyFont="1" applyBorder="1" applyAlignment="1">
      <alignment horizontal="center" vertical="center"/>
    </xf>
    <xf numFmtId="0" fontId="38" fillId="11" borderId="88" xfId="0" applyFont="1" applyFill="1" applyBorder="1" applyAlignment="1">
      <alignment horizontal="center" vertical="center"/>
    </xf>
    <xf numFmtId="0" fontId="38" fillId="0" borderId="112" xfId="0" applyFont="1" applyBorder="1" applyAlignment="1">
      <alignment horizontal="center" vertical="center"/>
    </xf>
    <xf numFmtId="0" fontId="38" fillId="0" borderId="113" xfId="0" applyFont="1" applyBorder="1" applyAlignment="1">
      <alignment vertical="center"/>
    </xf>
    <xf numFmtId="0" fontId="78" fillId="0" borderId="75" xfId="0" applyFont="1" applyBorder="1" applyAlignment="1">
      <alignment horizontal="center" vertical="center"/>
    </xf>
    <xf numFmtId="0" fontId="38" fillId="4" borderId="88" xfId="0" applyFont="1" applyFill="1" applyBorder="1" applyAlignment="1">
      <alignment vertical="center"/>
    </xf>
    <xf numFmtId="0" fontId="38" fillId="4" borderId="89" xfId="0" applyFont="1" applyFill="1" applyBorder="1" applyAlignment="1">
      <alignment vertical="center"/>
    </xf>
    <xf numFmtId="167" fontId="38" fillId="4" borderId="89" xfId="0" applyNumberFormat="1" applyFont="1" applyFill="1" applyBorder="1" applyAlignment="1">
      <alignment vertical="center"/>
    </xf>
    <xf numFmtId="169" fontId="38" fillId="4" borderId="89" xfId="0" applyNumberFormat="1" applyFont="1" applyFill="1" applyBorder="1" applyAlignment="1">
      <alignment vertical="center"/>
    </xf>
    <xf numFmtId="0" fontId="38" fillId="4" borderId="106" xfId="0" applyFont="1" applyFill="1" applyBorder="1" applyAlignment="1">
      <alignment vertical="center"/>
    </xf>
    <xf numFmtId="16" fontId="71" fillId="11" borderId="88" xfId="0" applyNumberFormat="1" applyFont="1" applyFill="1" applyBorder="1" applyAlignment="1">
      <alignment vertical="center"/>
    </xf>
    <xf numFmtId="167" fontId="38" fillId="11" borderId="92" xfId="0" applyNumberFormat="1" applyFont="1" applyFill="1" applyBorder="1" applyAlignment="1">
      <alignment horizontal="center" vertical="center" wrapText="1"/>
    </xf>
    <xf numFmtId="0" fontId="38" fillId="3" borderId="61" xfId="0" applyFont="1" applyFill="1" applyBorder="1" applyAlignment="1">
      <alignment horizontal="center" vertical="center"/>
    </xf>
    <xf numFmtId="0" fontId="38" fillId="3" borderId="91" xfId="0" applyFont="1" applyFill="1" applyBorder="1" applyAlignment="1">
      <alignment horizontal="center" vertical="center"/>
    </xf>
    <xf numFmtId="0" fontId="76" fillId="3" borderId="63" xfId="0" applyFont="1" applyFill="1" applyBorder="1" applyAlignment="1">
      <alignment horizontal="center" vertical="center"/>
    </xf>
    <xf numFmtId="0" fontId="38" fillId="3" borderId="62" xfId="0" applyFont="1" applyFill="1" applyBorder="1" applyAlignment="1">
      <alignment horizontal="center" vertical="center" wrapText="1"/>
    </xf>
    <xf numFmtId="167" fontId="38" fillId="3" borderId="62" xfId="0" applyNumberFormat="1" applyFont="1" applyFill="1" applyBorder="1" applyAlignment="1">
      <alignment horizontal="center" vertical="center" wrapText="1"/>
    </xf>
    <xf numFmtId="167" fontId="37" fillId="3" borderId="62" xfId="0" applyNumberFormat="1" applyFont="1" applyFill="1" applyBorder="1" applyAlignment="1">
      <alignment horizontal="center" vertical="center" wrapText="1"/>
    </xf>
    <xf numFmtId="0" fontId="38" fillId="11" borderId="88" xfId="0" applyFont="1" applyFill="1" applyBorder="1" applyAlignment="1">
      <alignment vertical="center"/>
    </xf>
    <xf numFmtId="167" fontId="37" fillId="4" borderId="62" xfId="0" applyNumberFormat="1" applyFont="1" applyFill="1" applyBorder="1" applyAlignment="1">
      <alignment horizontal="center" vertical="center" wrapText="1"/>
    </xf>
    <xf numFmtId="0" fontId="38" fillId="2" borderId="88" xfId="0" applyFont="1" applyFill="1" applyBorder="1" applyAlignment="1">
      <alignment vertical="center"/>
    </xf>
    <xf numFmtId="16" fontId="71" fillId="3" borderId="62" xfId="0" applyNumberFormat="1" applyFont="1" applyFill="1" applyBorder="1" applyAlignment="1">
      <alignment horizontal="center" vertical="center"/>
    </xf>
    <xf numFmtId="0" fontId="71" fillId="3" borderId="86" xfId="0" applyFont="1" applyFill="1" applyBorder="1" applyAlignment="1">
      <alignment horizontal="right" vertical="center"/>
    </xf>
    <xf numFmtId="16" fontId="71" fillId="3" borderId="88" xfId="0" applyNumberFormat="1" applyFont="1" applyFill="1" applyBorder="1" applyAlignment="1">
      <alignment vertical="center"/>
    </xf>
    <xf numFmtId="0" fontId="38" fillId="3" borderId="62" xfId="0" applyFont="1" applyFill="1" applyBorder="1" applyAlignment="1">
      <alignment horizontal="center" vertical="center"/>
    </xf>
    <xf numFmtId="0" fontId="76" fillId="3" borderId="62" xfId="0" applyFont="1" applyFill="1" applyBorder="1" applyAlignment="1">
      <alignment horizontal="center" vertical="center"/>
    </xf>
    <xf numFmtId="167" fontId="38" fillId="3" borderId="63" xfId="0" applyNumberFormat="1" applyFont="1" applyFill="1" applyBorder="1" applyAlignment="1">
      <alignment horizontal="center" vertical="center" wrapText="1"/>
    </xf>
    <xf numFmtId="167" fontId="38" fillId="3" borderId="92" xfId="0" applyNumberFormat="1" applyFont="1" applyFill="1" applyBorder="1" applyAlignment="1">
      <alignment horizontal="center" vertical="center" wrapText="1"/>
    </xf>
    <xf numFmtId="169" fontId="38" fillId="3" borderId="88" xfId="0" applyNumberFormat="1" applyFont="1" applyFill="1" applyBorder="1" applyAlignment="1">
      <alignment horizontal="center" vertical="center"/>
    </xf>
    <xf numFmtId="0" fontId="38" fillId="3" borderId="88" xfId="0" applyFont="1" applyFill="1" applyBorder="1" applyAlignment="1">
      <alignment vertical="center"/>
    </xf>
    <xf numFmtId="0" fontId="38" fillId="3" borderId="89" xfId="0" applyFont="1" applyFill="1" applyBorder="1" applyAlignment="1">
      <alignment vertical="center"/>
    </xf>
    <xf numFmtId="0" fontId="38" fillId="3" borderId="106" xfId="0" applyFont="1" applyFill="1" applyBorder="1" applyAlignment="1">
      <alignment vertical="center"/>
    </xf>
    <xf numFmtId="16" fontId="71" fillId="2" borderId="88" xfId="0" applyNumberFormat="1" applyFont="1" applyFill="1" applyBorder="1" applyAlignment="1">
      <alignment vertical="center"/>
    </xf>
    <xf numFmtId="167" fontId="38" fillId="3" borderId="89" xfId="0" applyNumberFormat="1" applyFont="1" applyFill="1" applyBorder="1" applyAlignment="1">
      <alignment vertical="center"/>
    </xf>
    <xf numFmtId="169" fontId="38" fillId="3" borderId="89" xfId="0" applyNumberFormat="1" applyFont="1" applyFill="1" applyBorder="1" applyAlignment="1">
      <alignment vertical="center"/>
    </xf>
    <xf numFmtId="16" fontId="71" fillId="4" borderId="88" xfId="0" applyNumberFormat="1" applyFont="1" applyFill="1" applyBorder="1" applyAlignment="1">
      <alignment horizontal="center" vertical="center"/>
    </xf>
    <xf numFmtId="167" fontId="38" fillId="4" borderId="92" xfId="0" applyNumberFormat="1" applyFont="1" applyFill="1" applyBorder="1" applyAlignment="1">
      <alignment horizontal="center" vertical="center" wrapText="1"/>
    </xf>
    <xf numFmtId="0" fontId="38" fillId="4" borderId="88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left" vertical="center"/>
    </xf>
    <xf numFmtId="16" fontId="71" fillId="0" borderId="2" xfId="0" applyNumberFormat="1" applyFont="1" applyBorder="1" applyAlignment="1">
      <alignment vertical="center"/>
    </xf>
    <xf numFmtId="169" fontId="71" fillId="0" borderId="2" xfId="0" applyNumberFormat="1" applyFont="1" applyBorder="1" applyAlignment="1">
      <alignment vertical="center"/>
    </xf>
    <xf numFmtId="0" fontId="47" fillId="0" borderId="2" xfId="0" applyFont="1" applyBorder="1" applyAlignment="1">
      <alignment horizontal="center" vertical="center"/>
    </xf>
    <xf numFmtId="16" fontId="71" fillId="0" borderId="43" xfId="0" applyNumberFormat="1" applyFont="1" applyBorder="1" applyAlignment="1">
      <alignment vertical="center"/>
    </xf>
    <xf numFmtId="0" fontId="38" fillId="0" borderId="31" xfId="0" applyFont="1" applyBorder="1" applyAlignment="1">
      <alignment horizontal="left" vertical="center"/>
    </xf>
    <xf numFmtId="0" fontId="78" fillId="0" borderId="31" xfId="0" applyFont="1" applyBorder="1" applyAlignment="1">
      <alignment horizontal="left" vertical="center"/>
    </xf>
    <xf numFmtId="0" fontId="32" fillId="0" borderId="31" xfId="0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16" fontId="71" fillId="5" borderId="88" xfId="0" applyNumberFormat="1" applyFont="1" applyFill="1" applyBorder="1" applyAlignment="1">
      <alignment horizontal="center" vertical="center"/>
    </xf>
    <xf numFmtId="0" fontId="38" fillId="5" borderId="88" xfId="0" applyFont="1" applyFill="1" applyBorder="1" applyAlignment="1">
      <alignment horizontal="center" vertical="center"/>
    </xf>
    <xf numFmtId="0" fontId="94" fillId="0" borderId="2" xfId="0" applyFont="1" applyBorder="1" applyAlignment="1">
      <alignment horizontal="left" vertical="center"/>
    </xf>
    <xf numFmtId="0" fontId="95" fillId="0" borderId="2" xfId="0" applyFont="1" applyBorder="1" applyAlignment="1">
      <alignment horizontal="left" vertical="center"/>
    </xf>
    <xf numFmtId="0" fontId="95" fillId="0" borderId="96" xfId="0" applyFont="1" applyBorder="1" applyAlignment="1">
      <alignment horizontal="center" vertical="center"/>
    </xf>
    <xf numFmtId="0" fontId="96" fillId="0" borderId="96" xfId="0" applyFont="1" applyBorder="1" applyAlignment="1">
      <alignment horizontal="center" vertical="center"/>
    </xf>
    <xf numFmtId="0" fontId="95" fillId="0" borderId="3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167" fontId="96" fillId="0" borderId="69" xfId="0" applyNumberFormat="1" applyFont="1" applyBorder="1" applyAlignment="1">
      <alignment vertical="center"/>
    </xf>
    <xf numFmtId="0" fontId="94" fillId="0" borderId="8" xfId="0" applyFont="1" applyBorder="1" applyAlignment="1">
      <alignment horizontal="left" vertical="center"/>
    </xf>
    <xf numFmtId="0" fontId="95" fillId="0" borderId="8" xfId="0" applyFont="1" applyBorder="1" applyAlignment="1">
      <alignment horizontal="left" vertical="center"/>
    </xf>
    <xf numFmtId="0" fontId="95" fillId="0" borderId="98" xfId="0" applyFont="1" applyBorder="1" applyAlignment="1">
      <alignment horizontal="center" vertical="center"/>
    </xf>
    <xf numFmtId="0" fontId="96" fillId="0" borderId="98" xfId="0" applyFont="1" applyBorder="1" applyAlignment="1">
      <alignment horizontal="center" vertical="center"/>
    </xf>
    <xf numFmtId="0" fontId="95" fillId="0" borderId="111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167" fontId="96" fillId="0" borderId="52" xfId="0" applyNumberFormat="1" applyFont="1" applyBorder="1" applyAlignment="1">
      <alignment vertical="center"/>
    </xf>
    <xf numFmtId="0" fontId="76" fillId="0" borderId="81" xfId="0" applyFont="1" applyBorder="1" applyAlignment="1">
      <alignment horizontal="center" vertical="center"/>
    </xf>
    <xf numFmtId="0" fontId="90" fillId="0" borderId="42" xfId="0" applyFont="1" applyBorder="1" applyAlignment="1">
      <alignment horizontal="center" vertical="center"/>
    </xf>
    <xf numFmtId="167" fontId="91" fillId="0" borderId="42" xfId="0" applyNumberFormat="1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31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center"/>
    </xf>
    <xf numFmtId="0" fontId="104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37" fillId="0" borderId="0" xfId="0" applyFont="1" applyAlignment="1">
      <alignment horizontal="center" vertical="center"/>
    </xf>
    <xf numFmtId="0" fontId="75" fillId="0" borderId="41" xfId="0" applyFont="1" applyBorder="1" applyAlignment="1">
      <alignment horizontal="right" vertical="center"/>
    </xf>
    <xf numFmtId="0" fontId="71" fillId="3" borderId="41" xfId="0" applyFont="1" applyFill="1" applyBorder="1" applyAlignment="1">
      <alignment horizontal="center" vertical="center"/>
    </xf>
    <xf numFmtId="0" fontId="38" fillId="3" borderId="41" xfId="0" applyFont="1" applyFill="1" applyBorder="1" applyAlignment="1">
      <alignment horizontal="center" vertical="center"/>
    </xf>
    <xf numFmtId="0" fontId="105" fillId="0" borderId="6" xfId="1" applyBorder="1" applyAlignment="1">
      <alignment vertical="center"/>
    </xf>
    <xf numFmtId="0" fontId="16" fillId="0" borderId="121" xfId="0" applyFont="1" applyBorder="1" applyAlignment="1">
      <alignment horizontal="center" vertical="center"/>
    </xf>
    <xf numFmtId="0" fontId="106" fillId="0" borderId="122" xfId="0" applyFont="1" applyBorder="1" applyAlignment="1">
      <alignment horizontal="center" vertical="center"/>
    </xf>
    <xf numFmtId="0" fontId="106" fillId="0" borderId="121" xfId="0" applyFont="1" applyBorder="1" applyAlignment="1">
      <alignment horizontal="center" vertical="center"/>
    </xf>
    <xf numFmtId="0" fontId="16" fillId="0" borderId="126" xfId="0" applyFont="1" applyBorder="1" applyAlignment="1">
      <alignment horizontal="center" vertical="center"/>
    </xf>
    <xf numFmtId="0" fontId="106" fillId="0" borderId="0" xfId="0" applyFont="1" applyAlignment="1">
      <alignment horizontal="left" vertical="center"/>
    </xf>
    <xf numFmtId="0" fontId="38" fillId="2" borderId="118" xfId="0" applyFont="1" applyFill="1" applyBorder="1" applyAlignment="1">
      <alignment horizontal="center" vertical="center"/>
    </xf>
    <xf numFmtId="0" fontId="38" fillId="3" borderId="118" xfId="0" applyFont="1" applyFill="1" applyBorder="1" applyAlignment="1">
      <alignment horizontal="center" vertical="center"/>
    </xf>
    <xf numFmtId="0" fontId="38" fillId="4" borderId="118" xfId="0" applyFont="1" applyFill="1" applyBorder="1" applyAlignment="1">
      <alignment horizontal="center" vertical="center"/>
    </xf>
    <xf numFmtId="0" fontId="38" fillId="6" borderId="118" xfId="0" applyFont="1" applyFill="1" applyBorder="1" applyAlignment="1">
      <alignment horizontal="center" vertical="center"/>
    </xf>
    <xf numFmtId="16" fontId="107" fillId="2" borderId="118" xfId="0" applyNumberFormat="1" applyFont="1" applyFill="1" applyBorder="1" applyAlignment="1">
      <alignment horizontal="center" vertical="center"/>
    </xf>
    <xf numFmtId="16" fontId="108" fillId="2" borderId="118" xfId="0" applyNumberFormat="1" applyFont="1" applyFill="1" applyBorder="1" applyAlignment="1">
      <alignment horizontal="center" vertical="center"/>
    </xf>
    <xf numFmtId="16" fontId="40" fillId="3" borderId="118" xfId="0" applyNumberFormat="1" applyFont="1" applyFill="1" applyBorder="1" applyAlignment="1">
      <alignment horizontal="center" vertical="center"/>
    </xf>
    <xf numFmtId="16" fontId="38" fillId="3" borderId="118" xfId="0" applyNumberFormat="1" applyFont="1" applyFill="1" applyBorder="1" applyAlignment="1">
      <alignment horizontal="center" vertical="center"/>
    </xf>
    <xf numFmtId="165" fontId="38" fillId="4" borderId="118" xfId="0" applyNumberFormat="1" applyFont="1" applyFill="1" applyBorder="1" applyAlignment="1">
      <alignment horizontal="center" vertical="center"/>
    </xf>
    <xf numFmtId="16" fontId="107" fillId="4" borderId="118" xfId="0" applyNumberFormat="1" applyFont="1" applyFill="1" applyBorder="1" applyAlignment="1">
      <alignment horizontal="center" vertical="center"/>
    </xf>
    <xf numFmtId="16" fontId="38" fillId="5" borderId="118" xfId="0" applyNumberFormat="1" applyFont="1" applyFill="1" applyBorder="1" applyAlignment="1">
      <alignment horizontal="center" vertical="center"/>
    </xf>
    <xf numFmtId="16" fontId="40" fillId="5" borderId="118" xfId="0" applyNumberFormat="1" applyFont="1" applyFill="1" applyBorder="1" applyAlignment="1">
      <alignment horizontal="center" vertical="center"/>
    </xf>
    <xf numFmtId="16" fontId="108" fillId="5" borderId="118" xfId="0" applyNumberFormat="1" applyFont="1" applyFill="1" applyBorder="1" applyAlignment="1">
      <alignment horizontal="center" vertical="center"/>
    </xf>
    <xf numFmtId="0" fontId="38" fillId="5" borderId="122" xfId="0" applyFont="1" applyFill="1" applyBorder="1" applyAlignment="1">
      <alignment horizontal="center" vertical="center"/>
    </xf>
    <xf numFmtId="0" fontId="38" fillId="2" borderId="121" xfId="0" applyFont="1" applyFill="1" applyBorder="1" applyAlignment="1">
      <alignment horizontal="center" vertical="center"/>
    </xf>
    <xf numFmtId="16" fontId="40" fillId="2" borderId="122" xfId="0" applyNumberFormat="1" applyFont="1" applyFill="1" applyBorder="1" applyAlignment="1">
      <alignment horizontal="center" vertical="center"/>
    </xf>
    <xf numFmtId="0" fontId="38" fillId="3" borderId="121" xfId="0" applyFont="1" applyFill="1" applyBorder="1" applyAlignment="1">
      <alignment horizontal="center" vertical="center"/>
    </xf>
    <xf numFmtId="16" fontId="108" fillId="3" borderId="122" xfId="0" applyNumberFormat="1" applyFont="1" applyFill="1" applyBorder="1" applyAlignment="1">
      <alignment horizontal="center" vertical="center"/>
    </xf>
    <xf numFmtId="0" fontId="38" fillId="4" borderId="121" xfId="0" applyFont="1" applyFill="1" applyBorder="1" applyAlignment="1">
      <alignment horizontal="center" vertical="center"/>
    </xf>
    <xf numFmtId="16" fontId="40" fillId="4" borderId="122" xfId="0" applyNumberFormat="1" applyFont="1" applyFill="1" applyBorder="1" applyAlignment="1">
      <alignment horizontal="center" vertical="center"/>
    </xf>
    <xf numFmtId="0" fontId="38" fillId="5" borderId="121" xfId="0" applyFont="1" applyFill="1" applyBorder="1" applyAlignment="1">
      <alignment horizontal="center" vertical="center"/>
    </xf>
    <xf numFmtId="0" fontId="38" fillId="6" borderId="122" xfId="0" applyFont="1" applyFill="1" applyBorder="1" applyAlignment="1">
      <alignment horizontal="center" vertical="center"/>
    </xf>
    <xf numFmtId="167" fontId="112" fillId="0" borderId="31" xfId="0" applyNumberFormat="1" applyFont="1" applyBorder="1" applyAlignment="1">
      <alignment horizontal="center" vertical="center" wrapText="1"/>
    </xf>
    <xf numFmtId="0" fontId="38" fillId="5" borderId="126" xfId="0" applyFont="1" applyFill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 wrapText="1"/>
    </xf>
    <xf numFmtId="0" fontId="11" fillId="0" borderId="136" xfId="0" applyFont="1" applyBorder="1" applyAlignment="1">
      <alignment horizontal="center" vertical="center"/>
    </xf>
    <xf numFmtId="0" fontId="112" fillId="2" borderId="31" xfId="0" quotePrefix="1" applyFont="1" applyFill="1" applyBorder="1" applyAlignment="1">
      <alignment horizontal="center" vertical="center" textRotation="90"/>
    </xf>
    <xf numFmtId="0" fontId="78" fillId="0" borderId="137" xfId="0" applyFont="1" applyBorder="1" applyAlignment="1">
      <alignment horizontal="left" vertical="center"/>
    </xf>
    <xf numFmtId="0" fontId="37" fillId="0" borderId="138" xfId="0" applyFont="1" applyBorder="1" applyAlignment="1">
      <alignment horizontal="center" vertical="center"/>
    </xf>
    <xf numFmtId="16" fontId="71" fillId="15" borderId="62" xfId="0" applyNumberFormat="1" applyFont="1" applyFill="1" applyBorder="1" applyAlignment="1">
      <alignment horizontal="center" vertical="center"/>
    </xf>
    <xf numFmtId="0" fontId="71" fillId="15" borderId="86" xfId="0" applyFont="1" applyFill="1" applyBorder="1" applyAlignment="1">
      <alignment horizontal="right" vertical="center"/>
    </xf>
    <xf numFmtId="16" fontId="71" fillId="15" borderId="88" xfId="0" applyNumberFormat="1" applyFont="1" applyFill="1" applyBorder="1" applyAlignment="1">
      <alignment vertical="center"/>
    </xf>
    <xf numFmtId="0" fontId="38" fillId="15" borderId="61" xfId="0" applyFont="1" applyFill="1" applyBorder="1" applyAlignment="1">
      <alignment horizontal="center" vertical="center"/>
    </xf>
    <xf numFmtId="0" fontId="38" fillId="15" borderId="91" xfId="0" applyFont="1" applyFill="1" applyBorder="1" applyAlignment="1">
      <alignment horizontal="center" vertical="center"/>
    </xf>
    <xf numFmtId="0" fontId="38" fillId="15" borderId="62" xfId="0" applyFont="1" applyFill="1" applyBorder="1" applyAlignment="1">
      <alignment horizontal="center" vertical="center"/>
    </xf>
    <xf numFmtId="0" fontId="76" fillId="15" borderId="62" xfId="0" applyFont="1" applyFill="1" applyBorder="1" applyAlignment="1">
      <alignment horizontal="center" vertical="center"/>
    </xf>
    <xf numFmtId="0" fontId="38" fillId="15" borderId="62" xfId="0" applyFont="1" applyFill="1" applyBorder="1" applyAlignment="1">
      <alignment horizontal="center" vertical="center" wrapText="1"/>
    </xf>
    <xf numFmtId="167" fontId="38" fillId="15" borderId="63" xfId="0" applyNumberFormat="1" applyFont="1" applyFill="1" applyBorder="1" applyAlignment="1">
      <alignment horizontal="center" vertical="center" wrapText="1"/>
    </xf>
    <xf numFmtId="167" fontId="38" fillId="15" borderId="92" xfId="0" applyNumberFormat="1" applyFont="1" applyFill="1" applyBorder="1" applyAlignment="1">
      <alignment horizontal="center" vertical="center" wrapText="1"/>
    </xf>
    <xf numFmtId="0" fontId="38" fillId="15" borderId="88" xfId="0" applyFont="1" applyFill="1" applyBorder="1" applyAlignment="1">
      <alignment vertical="center"/>
    </xf>
    <xf numFmtId="0" fontId="38" fillId="15" borderId="89" xfId="0" applyFont="1" applyFill="1" applyBorder="1" applyAlignment="1">
      <alignment vertical="center"/>
    </xf>
    <xf numFmtId="167" fontId="38" fillId="15" borderId="89" xfId="0" applyNumberFormat="1" applyFont="1" applyFill="1" applyBorder="1" applyAlignment="1">
      <alignment vertical="center"/>
    </xf>
    <xf numFmtId="169" fontId="38" fillId="15" borderId="89" xfId="0" applyNumberFormat="1" applyFont="1" applyFill="1" applyBorder="1" applyAlignment="1">
      <alignment vertical="center"/>
    </xf>
    <xf numFmtId="0" fontId="38" fillId="15" borderId="106" xfId="0" applyFont="1" applyFill="1" applyBorder="1" applyAlignment="1">
      <alignment vertical="center"/>
    </xf>
    <xf numFmtId="169" fontId="38" fillId="15" borderId="88" xfId="0" applyNumberFormat="1" applyFont="1" applyFill="1" applyBorder="1" applyAlignment="1">
      <alignment horizontal="center" vertical="center"/>
    </xf>
    <xf numFmtId="16" fontId="38" fillId="17" borderId="106" xfId="0" applyNumberFormat="1" applyFont="1" applyFill="1" applyBorder="1" applyAlignment="1">
      <alignment horizontal="center" vertical="center"/>
    </xf>
    <xf numFmtId="0" fontId="114" fillId="0" borderId="4" xfId="0" applyFont="1" applyBorder="1" applyAlignment="1">
      <alignment horizontal="right" vertical="center"/>
    </xf>
    <xf numFmtId="164" fontId="114" fillId="0" borderId="0" xfId="0" applyNumberFormat="1" applyFont="1" applyAlignment="1">
      <alignment vertical="center"/>
    </xf>
    <xf numFmtId="0" fontId="0" fillId="0" borderId="0" xfId="0" applyFont="1" applyAlignment="1"/>
    <xf numFmtId="16" fontId="113" fillId="4" borderId="31" xfId="0" applyNumberFormat="1" applyFont="1" applyFill="1" applyBorder="1" applyAlignment="1">
      <alignment horizontal="center" vertical="center" wrapText="1"/>
    </xf>
    <xf numFmtId="0" fontId="112" fillId="4" borderId="31" xfId="0" applyFont="1" applyFill="1" applyBorder="1" applyAlignment="1">
      <alignment horizontal="center" vertical="center" wrapText="1"/>
    </xf>
    <xf numFmtId="0" fontId="113" fillId="10" borderId="31" xfId="0" applyFont="1" applyFill="1" applyBorder="1" applyAlignment="1">
      <alignment horizontal="center" vertical="center" wrapText="1"/>
    </xf>
    <xf numFmtId="0" fontId="113" fillId="4" borderId="31" xfId="0" applyFont="1" applyFill="1" applyBorder="1" applyAlignment="1">
      <alignment horizontal="center" vertical="center" wrapText="1"/>
    </xf>
    <xf numFmtId="0" fontId="113" fillId="10" borderId="21" xfId="0" applyFont="1" applyFill="1" applyBorder="1" applyAlignment="1">
      <alignment horizontal="center" vertical="center" wrapText="1"/>
    </xf>
    <xf numFmtId="0" fontId="113" fillId="4" borderId="32" xfId="0" applyFont="1" applyFill="1" applyBorder="1" applyAlignment="1">
      <alignment horizontal="center" vertical="center" wrapText="1"/>
    </xf>
    <xf numFmtId="0" fontId="113" fillId="4" borderId="40" xfId="0" applyFont="1" applyFill="1" applyBorder="1" applyAlignment="1">
      <alignment horizontal="center" vertical="center" wrapText="1"/>
    </xf>
    <xf numFmtId="0" fontId="112" fillId="4" borderId="40" xfId="0" applyFont="1" applyFill="1" applyBorder="1" applyAlignment="1">
      <alignment horizontal="center" vertical="center" wrapText="1"/>
    </xf>
    <xf numFmtId="0" fontId="113" fillId="10" borderId="40" xfId="0" applyFont="1" applyFill="1" applyBorder="1" applyAlignment="1">
      <alignment horizontal="center" vertical="center" wrapText="1"/>
    </xf>
    <xf numFmtId="0" fontId="113" fillId="4" borderId="27" xfId="0" applyFont="1" applyFill="1" applyBorder="1" applyAlignment="1">
      <alignment horizontal="center" vertical="center" wrapText="1"/>
    </xf>
    <xf numFmtId="0" fontId="112" fillId="10" borderId="31" xfId="0" applyFont="1" applyFill="1" applyBorder="1" applyAlignment="1">
      <alignment horizontal="center" vertical="center" textRotation="90"/>
    </xf>
    <xf numFmtId="0" fontId="112" fillId="2" borderId="83" xfId="0" applyFont="1" applyFill="1" applyBorder="1" applyAlignment="1">
      <alignment horizontal="center" vertical="center" textRotation="90"/>
    </xf>
    <xf numFmtId="0" fontId="112" fillId="2" borderId="31" xfId="0" applyFont="1" applyFill="1" applyBorder="1" applyAlignment="1">
      <alignment horizontal="center" vertical="center" textRotation="90"/>
    </xf>
    <xf numFmtId="0" fontId="112" fillId="2" borderId="32" xfId="0" applyFont="1" applyFill="1" applyBorder="1" applyAlignment="1">
      <alignment horizontal="center" vertical="center" textRotation="90"/>
    </xf>
    <xf numFmtId="0" fontId="113" fillId="10" borderId="31" xfId="0" applyFont="1" applyFill="1" applyBorder="1" applyAlignment="1">
      <alignment horizontal="center" vertical="center"/>
    </xf>
    <xf numFmtId="0" fontId="113" fillId="2" borderId="31" xfId="0" applyFont="1" applyFill="1" applyBorder="1" applyAlignment="1">
      <alignment horizontal="center" vertical="center"/>
    </xf>
    <xf numFmtId="0" fontId="113" fillId="2" borderId="32" xfId="0" applyFont="1" applyFill="1" applyBorder="1" applyAlignment="1">
      <alignment horizontal="center" vertical="center"/>
    </xf>
    <xf numFmtId="0" fontId="113" fillId="10" borderId="21" xfId="0" applyFont="1" applyFill="1" applyBorder="1" applyAlignment="1">
      <alignment horizontal="center" vertical="center"/>
    </xf>
    <xf numFmtId="0" fontId="113" fillId="10" borderId="40" xfId="0" applyFont="1" applyFill="1" applyBorder="1" applyAlignment="1">
      <alignment horizontal="center" vertical="center"/>
    </xf>
    <xf numFmtId="0" fontId="113" fillId="2" borderId="40" xfId="0" applyFont="1" applyFill="1" applyBorder="1" applyAlignment="1">
      <alignment horizontal="center" vertical="center"/>
    </xf>
    <xf numFmtId="0" fontId="113" fillId="2" borderId="27" xfId="0" applyFont="1" applyFill="1" applyBorder="1" applyAlignment="1">
      <alignment horizontal="center" vertical="center"/>
    </xf>
    <xf numFmtId="0" fontId="112" fillId="3" borderId="31" xfId="0" applyFont="1" applyFill="1" applyBorder="1" applyAlignment="1">
      <alignment horizontal="center" vertical="center" textRotation="90"/>
    </xf>
    <xf numFmtId="0" fontId="112" fillId="3" borderId="83" xfId="0" applyFont="1" applyFill="1" applyBorder="1" applyAlignment="1">
      <alignment horizontal="center" vertical="center" textRotation="90"/>
    </xf>
    <xf numFmtId="0" fontId="112" fillId="3" borderId="32" xfId="0" applyFont="1" applyFill="1" applyBorder="1" applyAlignment="1">
      <alignment horizontal="center" vertical="center" textRotation="90"/>
    </xf>
    <xf numFmtId="0" fontId="113" fillId="3" borderId="31" xfId="0" applyFont="1" applyFill="1" applyBorder="1" applyAlignment="1">
      <alignment horizontal="center" vertical="center"/>
    </xf>
    <xf numFmtId="0" fontId="113" fillId="3" borderId="32" xfId="0" applyFont="1" applyFill="1" applyBorder="1" applyAlignment="1">
      <alignment horizontal="center" vertical="center"/>
    </xf>
    <xf numFmtId="0" fontId="113" fillId="3" borderId="40" xfId="0" applyFont="1" applyFill="1" applyBorder="1" applyAlignment="1">
      <alignment horizontal="center" vertical="center"/>
    </xf>
    <xf numFmtId="0" fontId="113" fillId="3" borderId="27" xfId="0" applyFont="1" applyFill="1" applyBorder="1" applyAlignment="1">
      <alignment horizontal="center" vertical="center"/>
    </xf>
    <xf numFmtId="0" fontId="112" fillId="5" borderId="83" xfId="0" applyFont="1" applyFill="1" applyBorder="1" applyAlignment="1">
      <alignment horizontal="center" vertical="center" textRotation="90"/>
    </xf>
    <xf numFmtId="0" fontId="112" fillId="5" borderId="31" xfId="0" applyFont="1" applyFill="1" applyBorder="1" applyAlignment="1">
      <alignment horizontal="center" vertical="center" textRotation="90"/>
    </xf>
    <xf numFmtId="0" fontId="112" fillId="5" borderId="32" xfId="0" applyFont="1" applyFill="1" applyBorder="1" applyAlignment="1">
      <alignment horizontal="center" vertical="center" textRotation="90"/>
    </xf>
    <xf numFmtId="0" fontId="113" fillId="5" borderId="31" xfId="0" applyFont="1" applyFill="1" applyBorder="1" applyAlignment="1">
      <alignment horizontal="center" vertical="center"/>
    </xf>
    <xf numFmtId="0" fontId="113" fillId="5" borderId="32" xfId="0" applyFont="1" applyFill="1" applyBorder="1" applyAlignment="1">
      <alignment horizontal="center" vertical="center"/>
    </xf>
    <xf numFmtId="0" fontId="113" fillId="5" borderId="40" xfId="0" applyFont="1" applyFill="1" applyBorder="1" applyAlignment="1">
      <alignment horizontal="center" vertical="center"/>
    </xf>
    <xf numFmtId="0" fontId="113" fillId="5" borderId="27" xfId="0" applyFont="1" applyFill="1" applyBorder="1" applyAlignment="1">
      <alignment horizontal="center" vertical="center"/>
    </xf>
    <xf numFmtId="171" fontId="102" fillId="2" borderId="118" xfId="0" applyNumberFormat="1" applyFont="1" applyFill="1" applyBorder="1" applyAlignment="1">
      <alignment horizontal="center" vertical="center"/>
    </xf>
    <xf numFmtId="0" fontId="102" fillId="2" borderId="118" xfId="0" applyFont="1" applyFill="1" applyBorder="1" applyAlignment="1">
      <alignment horizontal="center" vertical="center"/>
    </xf>
    <xf numFmtId="171" fontId="102" fillId="3" borderId="118" xfId="0" applyNumberFormat="1" applyFont="1" applyFill="1" applyBorder="1" applyAlignment="1">
      <alignment horizontal="center" vertical="center"/>
    </xf>
    <xf numFmtId="0" fontId="102" fillId="3" borderId="118" xfId="0" applyFont="1" applyFill="1" applyBorder="1" applyAlignment="1">
      <alignment horizontal="center" vertical="center"/>
    </xf>
    <xf numFmtId="171" fontId="102" fillId="5" borderId="118" xfId="0" applyNumberFormat="1" applyFont="1" applyFill="1" applyBorder="1" applyAlignment="1">
      <alignment horizontal="center" vertical="center"/>
    </xf>
    <xf numFmtId="0" fontId="102" fillId="5" borderId="118" xfId="0" applyFont="1" applyFill="1" applyBorder="1" applyAlignment="1">
      <alignment horizontal="center" vertical="center"/>
    </xf>
    <xf numFmtId="171" fontId="102" fillId="4" borderId="118" xfId="0" applyNumberFormat="1" applyFont="1" applyFill="1" applyBorder="1" applyAlignment="1">
      <alignment horizontal="center" vertical="center"/>
    </xf>
    <xf numFmtId="0" fontId="102" fillId="4" borderId="118" xfId="0" applyFont="1" applyFill="1" applyBorder="1" applyAlignment="1">
      <alignment horizontal="center" vertical="center"/>
    </xf>
    <xf numFmtId="0" fontId="107" fillId="0" borderId="121" xfId="0" applyFont="1" applyBorder="1" applyAlignment="1">
      <alignment horizontal="center" vertical="center"/>
    </xf>
    <xf numFmtId="0" fontId="107" fillId="0" borderId="123" xfId="0" applyFont="1" applyBorder="1" applyAlignment="1">
      <alignment horizontal="center" vertical="center"/>
    </xf>
    <xf numFmtId="0" fontId="102" fillId="5" borderId="124" xfId="0" applyFont="1" applyFill="1" applyBorder="1" applyAlignment="1">
      <alignment horizontal="center" vertical="center"/>
    </xf>
    <xf numFmtId="171" fontId="102" fillId="2" borderId="133" xfId="0" applyNumberFormat="1" applyFont="1" applyFill="1" applyBorder="1" applyAlignment="1">
      <alignment horizontal="center" vertical="center"/>
    </xf>
    <xf numFmtId="0" fontId="102" fillId="2" borderId="133" xfId="0" applyFont="1" applyFill="1" applyBorder="1" applyAlignment="1">
      <alignment horizontal="center" vertical="center"/>
    </xf>
    <xf numFmtId="171" fontId="102" fillId="5" borderId="129" xfId="0" applyNumberFormat="1" applyFont="1" applyFill="1" applyBorder="1" applyAlignment="1">
      <alignment horizontal="center" vertical="center"/>
    </xf>
    <xf numFmtId="0" fontId="102" fillId="5" borderId="129" xfId="0" applyFont="1" applyFill="1" applyBorder="1" applyAlignment="1">
      <alignment horizontal="center" vertical="center"/>
    </xf>
    <xf numFmtId="171" fontId="102" fillId="3" borderId="131" xfId="0" applyNumberFormat="1" applyFont="1" applyFill="1" applyBorder="1" applyAlignment="1">
      <alignment horizontal="center" vertical="center"/>
    </xf>
    <xf numFmtId="0" fontId="102" fillId="3" borderId="131" xfId="0" applyFont="1" applyFill="1" applyBorder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3" fillId="0" borderId="0" xfId="0" applyFont="1" applyAlignment="1"/>
    <xf numFmtId="14" fontId="122" fillId="0" borderId="140" xfId="0" applyNumberFormat="1" applyFont="1" applyBorder="1" applyAlignment="1">
      <alignment vertical="center"/>
    </xf>
    <xf numFmtId="0" fontId="122" fillId="0" borderId="140" xfId="0" applyFont="1" applyBorder="1" applyAlignment="1">
      <alignment vertical="center"/>
    </xf>
    <xf numFmtId="0" fontId="38" fillId="5" borderId="91" xfId="0" applyFont="1" applyFill="1" applyBorder="1" applyAlignment="1">
      <alignment horizontal="center" vertical="center"/>
    </xf>
    <xf numFmtId="0" fontId="102" fillId="4" borderId="141" xfId="0" applyFont="1" applyFill="1" applyBorder="1" applyAlignment="1">
      <alignment horizontal="center" vertical="center"/>
    </xf>
    <xf numFmtId="0" fontId="102" fillId="4" borderId="142" xfId="0" applyFont="1" applyFill="1" applyBorder="1" applyAlignment="1">
      <alignment horizontal="center" vertical="center"/>
    </xf>
    <xf numFmtId="0" fontId="102" fillId="5" borderId="142" xfId="0" applyFont="1" applyFill="1" applyBorder="1" applyAlignment="1">
      <alignment horizontal="center" vertical="center"/>
    </xf>
    <xf numFmtId="0" fontId="102" fillId="2" borderId="142" xfId="0" applyFont="1" applyFill="1" applyBorder="1" applyAlignment="1">
      <alignment horizontal="center" vertical="center"/>
    </xf>
    <xf numFmtId="0" fontId="102" fillId="4" borderId="143" xfId="0" applyFont="1" applyFill="1" applyBorder="1" applyAlignment="1">
      <alignment horizontal="center" vertical="center"/>
    </xf>
    <xf numFmtId="0" fontId="102" fillId="3" borderId="144" xfId="0" applyFont="1" applyFill="1" applyBorder="1" applyAlignment="1">
      <alignment horizontal="center" vertical="center"/>
    </xf>
    <xf numFmtId="0" fontId="102" fillId="3" borderId="142" xfId="0" applyFont="1" applyFill="1" applyBorder="1" applyAlignment="1">
      <alignment horizontal="center" vertical="center"/>
    </xf>
    <xf numFmtId="0" fontId="16" fillId="0" borderId="118" xfId="0" applyFont="1" applyBorder="1" applyAlignment="1">
      <alignment horizontal="center" vertical="center"/>
    </xf>
    <xf numFmtId="0" fontId="106" fillId="0" borderId="118" xfId="0" applyFont="1" applyBorder="1" applyAlignment="1">
      <alignment horizontal="center" vertical="center"/>
    </xf>
    <xf numFmtId="0" fontId="16" fillId="0" borderId="131" xfId="0" applyFont="1" applyBorder="1" applyAlignment="1">
      <alignment horizontal="center" vertical="center"/>
    </xf>
    <xf numFmtId="0" fontId="111" fillId="0" borderId="122" xfId="0" applyFont="1" applyBorder="1" applyAlignment="1">
      <alignment horizontal="center" vertical="center"/>
    </xf>
    <xf numFmtId="0" fontId="115" fillId="0" borderId="122" xfId="0" applyFont="1" applyBorder="1" applyAlignment="1">
      <alignment horizontal="center" vertical="center"/>
    </xf>
    <xf numFmtId="0" fontId="115" fillId="0" borderId="127" xfId="0" applyFont="1" applyBorder="1" applyAlignment="1">
      <alignment horizontal="center" vertical="center"/>
    </xf>
    <xf numFmtId="0" fontId="102" fillId="2" borderId="61" xfId="0" applyFont="1" applyFill="1" applyBorder="1" applyAlignment="1">
      <alignment horizontal="center" vertical="center"/>
    </xf>
    <xf numFmtId="0" fontId="128" fillId="2" borderId="61" xfId="0" applyFont="1" applyFill="1" applyBorder="1" applyAlignment="1">
      <alignment horizontal="center" vertical="center"/>
    </xf>
    <xf numFmtId="0" fontId="130" fillId="2" borderId="61" xfId="0" applyFont="1" applyFill="1" applyBorder="1" applyAlignment="1">
      <alignment horizontal="center" vertical="center"/>
    </xf>
    <xf numFmtId="169" fontId="129" fillId="4" borderId="88" xfId="0" applyNumberFormat="1" applyFont="1" applyFill="1" applyBorder="1" applyAlignment="1">
      <alignment horizontal="center" vertical="center"/>
    </xf>
    <xf numFmtId="0" fontId="129" fillId="2" borderId="62" xfId="0" applyFont="1" applyFill="1" applyBorder="1" applyAlignment="1">
      <alignment horizontal="center" vertical="center"/>
    </xf>
    <xf numFmtId="0" fontId="129" fillId="12" borderId="105" xfId="0" applyFont="1" applyFill="1" applyBorder="1" applyAlignment="1">
      <alignment horizontal="center" vertical="center"/>
    </xf>
    <xf numFmtId="16" fontId="129" fillId="17" borderId="106" xfId="0" applyNumberFormat="1" applyFont="1" applyFill="1" applyBorder="1" applyAlignment="1">
      <alignment horizontal="center" vertical="center"/>
    </xf>
    <xf numFmtId="0" fontId="129" fillId="3" borderId="41" xfId="0" applyFont="1" applyFill="1" applyBorder="1" applyAlignment="1">
      <alignment horizontal="center" vertical="center"/>
    </xf>
    <xf numFmtId="0" fontId="129" fillId="5" borderId="91" xfId="0" applyFont="1" applyFill="1" applyBorder="1" applyAlignment="1">
      <alignment horizontal="center" vertical="center"/>
    </xf>
    <xf numFmtId="16" fontId="71" fillId="3" borderId="118" xfId="0" applyNumberFormat="1" applyFont="1" applyFill="1" applyBorder="1" applyAlignment="1">
      <alignment horizontal="center" vertical="center"/>
    </xf>
    <xf numFmtId="0" fontId="0" fillId="0" borderId="116" xfId="0" applyFont="1" applyBorder="1" applyAlignment="1"/>
    <xf numFmtId="0" fontId="16" fillId="0" borderId="145" xfId="0" applyFont="1" applyBorder="1" applyAlignment="1">
      <alignment horizontal="center"/>
    </xf>
    <xf numFmtId="0" fontId="46" fillId="8" borderId="151" xfId="0" applyFont="1" applyFill="1" applyBorder="1" applyAlignment="1">
      <alignment horizontal="center" vertical="center" textRotation="90"/>
    </xf>
    <xf numFmtId="0" fontId="46" fillId="8" borderId="152" xfId="0" applyFont="1" applyFill="1" applyBorder="1" applyAlignment="1">
      <alignment horizontal="center" vertical="center" textRotation="90"/>
    </xf>
    <xf numFmtId="0" fontId="16" fillId="2" borderId="153" xfId="0" applyFont="1" applyFill="1" applyBorder="1" applyAlignment="1">
      <alignment horizontal="center" vertical="center"/>
    </xf>
    <xf numFmtId="0" fontId="16" fillId="2" borderId="154" xfId="0" applyFont="1" applyFill="1" applyBorder="1" applyAlignment="1">
      <alignment horizontal="center" vertical="center"/>
    </xf>
    <xf numFmtId="0" fontId="16" fillId="3" borderId="153" xfId="0" applyFont="1" applyFill="1" applyBorder="1" applyAlignment="1">
      <alignment horizontal="center" vertical="center"/>
    </xf>
    <xf numFmtId="0" fontId="16" fillId="3" borderId="154" xfId="0" applyFont="1" applyFill="1" applyBorder="1" applyAlignment="1">
      <alignment horizontal="center" vertical="center"/>
    </xf>
    <xf numFmtId="0" fontId="16" fillId="4" borderId="153" xfId="0" applyFont="1" applyFill="1" applyBorder="1" applyAlignment="1">
      <alignment horizontal="center" vertical="center"/>
    </xf>
    <xf numFmtId="0" fontId="16" fillId="4" borderId="154" xfId="0" applyFont="1" applyFill="1" applyBorder="1" applyAlignment="1">
      <alignment horizontal="center" vertical="center"/>
    </xf>
    <xf numFmtId="0" fontId="16" fillId="5" borderId="155" xfId="0" applyFont="1" applyFill="1" applyBorder="1" applyAlignment="1">
      <alignment horizontal="center" vertical="center"/>
    </xf>
    <xf numFmtId="0" fontId="16" fillId="5" borderId="156" xfId="0" applyFont="1" applyFill="1" applyBorder="1" applyAlignment="1">
      <alignment horizontal="center" vertical="center"/>
    </xf>
    <xf numFmtId="0" fontId="34" fillId="2" borderId="158" xfId="0" applyFont="1" applyFill="1" applyBorder="1" applyAlignment="1">
      <alignment horizontal="center" vertical="center"/>
    </xf>
    <xf numFmtId="0" fontId="34" fillId="3" borderId="158" xfId="0" applyFont="1" applyFill="1" applyBorder="1" applyAlignment="1">
      <alignment horizontal="center" vertical="center"/>
    </xf>
    <xf numFmtId="0" fontId="34" fillId="4" borderId="158" xfId="0" applyFont="1" applyFill="1" applyBorder="1" applyAlignment="1">
      <alignment horizontal="center" vertical="center"/>
    </xf>
    <xf numFmtId="0" fontId="34" fillId="5" borderId="159" xfId="0" applyFont="1" applyFill="1" applyBorder="1" applyAlignment="1">
      <alignment horizontal="center" vertical="center"/>
    </xf>
    <xf numFmtId="0" fontId="34" fillId="8" borderId="157" xfId="0" applyFont="1" applyFill="1" applyBorder="1" applyAlignment="1">
      <alignment horizontal="center" vertical="center" wrapText="1"/>
    </xf>
    <xf numFmtId="169" fontId="38" fillId="22" borderId="88" xfId="0" applyNumberFormat="1" applyFont="1" applyFill="1" applyBorder="1" applyAlignment="1">
      <alignment horizontal="center" vertical="center"/>
    </xf>
    <xf numFmtId="16" fontId="38" fillId="24" borderId="106" xfId="0" applyNumberFormat="1" applyFont="1" applyFill="1" applyBorder="1" applyAlignment="1">
      <alignment horizontal="center" vertical="center"/>
    </xf>
    <xf numFmtId="0" fontId="47" fillId="21" borderId="57" xfId="0" applyFont="1" applyFill="1" applyBorder="1" applyAlignment="1">
      <alignment horizontal="center" vertical="center"/>
    </xf>
    <xf numFmtId="0" fontId="49" fillId="19" borderId="61" xfId="0" applyFont="1" applyFill="1" applyBorder="1" applyAlignment="1">
      <alignment horizontal="center" vertical="center"/>
    </xf>
    <xf numFmtId="0" fontId="49" fillId="24" borderId="61" xfId="0" applyFont="1" applyFill="1" applyBorder="1" applyAlignment="1">
      <alignment horizontal="center" vertical="center"/>
    </xf>
    <xf numFmtId="0" fontId="47" fillId="26" borderId="61" xfId="0" applyFont="1" applyFill="1" applyBorder="1" applyAlignment="1">
      <alignment horizontal="center" vertical="center"/>
    </xf>
    <xf numFmtId="0" fontId="47" fillId="18" borderId="61" xfId="0" applyFont="1" applyFill="1" applyBorder="1" applyAlignment="1">
      <alignment horizontal="center" vertical="center"/>
    </xf>
    <xf numFmtId="0" fontId="47" fillId="22" borderId="61" xfId="0" applyFont="1" applyFill="1" applyBorder="1" applyAlignment="1">
      <alignment horizontal="center" vertical="center"/>
    </xf>
    <xf numFmtId="0" fontId="47" fillId="27" borderId="61" xfId="0" applyFont="1" applyFill="1" applyBorder="1" applyAlignment="1">
      <alignment horizontal="center" vertical="center"/>
    </xf>
    <xf numFmtId="0" fontId="49" fillId="28" borderId="61" xfId="0" applyFont="1" applyFill="1" applyBorder="1" applyAlignment="1">
      <alignment horizontal="center" vertical="center"/>
    </xf>
    <xf numFmtId="0" fontId="49" fillId="17" borderId="57" xfId="0" applyFont="1" applyFill="1" applyBorder="1" applyAlignment="1">
      <alignment horizontal="center" vertical="center"/>
    </xf>
    <xf numFmtId="0" fontId="49" fillId="15" borderId="88" xfId="0" applyFont="1" applyFill="1" applyBorder="1" applyAlignment="1">
      <alignment horizontal="center" vertical="center"/>
    </xf>
    <xf numFmtId="0" fontId="49" fillId="29" borderId="88" xfId="0" applyFont="1" applyFill="1" applyBorder="1" applyAlignment="1">
      <alignment horizontal="center" vertical="center"/>
    </xf>
    <xf numFmtId="0" fontId="138" fillId="31" borderId="59" xfId="0" applyFont="1" applyFill="1" applyBorder="1" applyAlignment="1">
      <alignment horizontal="center" vertical="center"/>
    </xf>
    <xf numFmtId="16" fontId="138" fillId="31" borderId="58" xfId="0" applyNumberFormat="1" applyFont="1" applyFill="1" applyBorder="1" applyAlignment="1">
      <alignment horizontal="center" vertical="center"/>
    </xf>
    <xf numFmtId="0" fontId="138" fillId="30" borderId="59" xfId="0" applyFont="1" applyFill="1" applyBorder="1" applyAlignment="1">
      <alignment horizontal="center" vertical="center"/>
    </xf>
    <xf numFmtId="169" fontId="38" fillId="17" borderId="88" xfId="0" applyNumberFormat="1" applyFont="1" applyFill="1" applyBorder="1" applyAlignment="1">
      <alignment horizontal="center" vertical="center"/>
    </xf>
    <xf numFmtId="16" fontId="38" fillId="29" borderId="106" xfId="0" applyNumberFormat="1" applyFont="1" applyFill="1" applyBorder="1" applyAlignment="1">
      <alignment horizontal="center" vertical="center"/>
    </xf>
    <xf numFmtId="169" fontId="38" fillId="18" borderId="88" xfId="0" applyNumberFormat="1" applyFont="1" applyFill="1" applyBorder="1" applyAlignment="1">
      <alignment horizontal="center" vertical="center"/>
    </xf>
    <xf numFmtId="16" fontId="38" fillId="15" borderId="106" xfId="0" applyNumberFormat="1" applyFont="1" applyFill="1" applyBorder="1" applyAlignment="1">
      <alignment horizontal="center" vertical="center"/>
    </xf>
    <xf numFmtId="169" fontId="38" fillId="29" borderId="88" xfId="0" applyNumberFormat="1" applyFont="1" applyFill="1" applyBorder="1" applyAlignment="1">
      <alignment horizontal="center" vertical="center"/>
    </xf>
    <xf numFmtId="169" fontId="38" fillId="21" borderId="88" xfId="0" applyNumberFormat="1" applyFont="1" applyFill="1" applyBorder="1" applyAlignment="1">
      <alignment horizontal="center" vertical="center"/>
    </xf>
    <xf numFmtId="16" fontId="38" fillId="18" borderId="106" xfId="0" applyNumberFormat="1" applyFont="1" applyFill="1" applyBorder="1" applyAlignment="1">
      <alignment horizontal="center" vertical="center"/>
    </xf>
    <xf numFmtId="169" fontId="38" fillId="28" borderId="88" xfId="0" applyNumberFormat="1" applyFont="1" applyFill="1" applyBorder="1" applyAlignment="1">
      <alignment horizontal="center" vertical="center"/>
    </xf>
    <xf numFmtId="16" fontId="38" fillId="19" borderId="106" xfId="0" applyNumberFormat="1" applyFont="1" applyFill="1" applyBorder="1" applyAlignment="1">
      <alignment horizontal="center" vertical="center"/>
    </xf>
    <xf numFmtId="16" fontId="71" fillId="20" borderId="62" xfId="0" applyNumberFormat="1" applyFont="1" applyFill="1" applyBorder="1" applyAlignment="1">
      <alignment horizontal="center" vertical="center"/>
    </xf>
    <xf numFmtId="0" fontId="71" fillId="20" borderId="86" xfId="0" applyFont="1" applyFill="1" applyBorder="1" applyAlignment="1">
      <alignment horizontal="right" vertical="center"/>
    </xf>
    <xf numFmtId="16" fontId="71" fillId="20" borderId="88" xfId="0" applyNumberFormat="1" applyFont="1" applyFill="1" applyBorder="1" applyAlignment="1">
      <alignment horizontal="center" vertical="center"/>
    </xf>
    <xf numFmtId="0" fontId="71" fillId="20" borderId="89" xfId="0" applyFont="1" applyFill="1" applyBorder="1" applyAlignment="1">
      <alignment horizontal="right" vertical="center"/>
    </xf>
    <xf numFmtId="0" fontId="101" fillId="0" borderId="118" xfId="0" applyFont="1" applyBorder="1" applyAlignment="1">
      <alignment horizontal="center" vertical="center"/>
    </xf>
    <xf numFmtId="0" fontId="3" fillId="0" borderId="118" xfId="0" applyFont="1" applyBorder="1" applyAlignment="1">
      <alignment horizontal="center" vertical="center"/>
    </xf>
    <xf numFmtId="0" fontId="140" fillId="0" borderId="0" xfId="0" applyFont="1" applyFill="1" applyAlignment="1"/>
    <xf numFmtId="0" fontId="141" fillId="0" borderId="32" xfId="0" applyFont="1" applyFill="1" applyBorder="1" applyAlignment="1">
      <alignment horizontal="center" vertical="center"/>
    </xf>
    <xf numFmtId="0" fontId="141" fillId="0" borderId="54" xfId="0" applyFont="1" applyFill="1" applyBorder="1" applyAlignment="1">
      <alignment horizontal="center" vertical="center"/>
    </xf>
    <xf numFmtId="0" fontId="53" fillId="8" borderId="118" xfId="0" applyFont="1" applyFill="1" applyBorder="1" applyAlignment="1">
      <alignment horizontal="center"/>
    </xf>
    <xf numFmtId="0" fontId="16" fillId="22" borderId="31" xfId="0" applyFont="1" applyFill="1" applyBorder="1" applyAlignment="1">
      <alignment horizontal="center" vertical="center"/>
    </xf>
    <xf numFmtId="0" fontId="53" fillId="8" borderId="160" xfId="0" applyFont="1" applyFill="1" applyBorder="1" applyAlignment="1">
      <alignment horizontal="center"/>
    </xf>
    <xf numFmtId="0" fontId="16" fillId="0" borderId="116" xfId="0" applyFont="1" applyBorder="1" applyAlignment="1">
      <alignment horizontal="center" vertical="center"/>
    </xf>
    <xf numFmtId="0" fontId="54" fillId="0" borderId="116" xfId="0" applyFont="1" applyBorder="1" applyAlignment="1">
      <alignment horizontal="center" vertical="center"/>
    </xf>
    <xf numFmtId="0" fontId="54" fillId="0" borderId="116" xfId="0" applyFont="1" applyBorder="1"/>
    <xf numFmtId="164" fontId="51" fillId="0" borderId="99" xfId="0" applyNumberFormat="1" applyFont="1" applyBorder="1" applyAlignment="1">
      <alignment horizontal="right" vertical="center"/>
    </xf>
    <xf numFmtId="1" fontId="56" fillId="0" borderId="130" xfId="0" applyNumberFormat="1" applyFont="1" applyBorder="1" applyAlignment="1">
      <alignment horizontal="center" vertical="center"/>
    </xf>
    <xf numFmtId="1" fontId="56" fillId="0" borderId="122" xfId="0" applyNumberFormat="1" applyFont="1" applyBorder="1" applyAlignment="1">
      <alignment horizontal="center" vertical="center"/>
    </xf>
    <xf numFmtId="1" fontId="56" fillId="0" borderId="127" xfId="0" applyNumberFormat="1" applyFont="1" applyBorder="1" applyAlignment="1">
      <alignment horizontal="center" vertical="center"/>
    </xf>
    <xf numFmtId="0" fontId="38" fillId="18" borderId="88" xfId="0" applyFont="1" applyFill="1" applyBorder="1" applyAlignment="1">
      <alignment vertical="center"/>
    </xf>
    <xf numFmtId="0" fontId="38" fillId="18" borderId="89" xfId="0" applyFont="1" applyFill="1" applyBorder="1" applyAlignment="1">
      <alignment vertical="center"/>
    </xf>
    <xf numFmtId="167" fontId="38" fillId="18" borderId="89" xfId="0" applyNumberFormat="1" applyFont="1" applyFill="1" applyBorder="1" applyAlignment="1">
      <alignment vertical="center"/>
    </xf>
    <xf numFmtId="169" fontId="38" fillId="18" borderId="89" xfId="0" applyNumberFormat="1" applyFont="1" applyFill="1" applyBorder="1" applyAlignment="1">
      <alignment vertical="center"/>
    </xf>
    <xf numFmtId="0" fontId="38" fillId="18" borderId="106" xfId="0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121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 applyFont="1" applyAlignment="1"/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05" fillId="0" borderId="0" xfId="1" applyAlignment="1">
      <alignment horizontal="center" vertical="center"/>
    </xf>
    <xf numFmtId="0" fontId="10" fillId="0" borderId="6" xfId="0" applyFont="1" applyBorder="1"/>
    <xf numFmtId="0" fontId="18" fillId="5" borderId="18" xfId="0" applyFont="1" applyFill="1" applyBorder="1" applyAlignment="1">
      <alignment horizontal="left" vertical="center"/>
    </xf>
    <xf numFmtId="0" fontId="10" fillId="0" borderId="19" xfId="0" applyFont="1" applyBorder="1"/>
    <xf numFmtId="0" fontId="10" fillId="0" borderId="20" xfId="0" applyFont="1" applyBorder="1"/>
    <xf numFmtId="0" fontId="17" fillId="0" borderId="13" xfId="0" applyFont="1" applyBorder="1" applyAlignment="1">
      <alignment horizontal="center" vertical="center"/>
    </xf>
    <xf numFmtId="0" fontId="10" fillId="0" borderId="14" xfId="0" applyFont="1" applyBorder="1"/>
    <xf numFmtId="0" fontId="18" fillId="0" borderId="13" xfId="0" applyFont="1" applyBorder="1" applyAlignment="1">
      <alignment horizontal="center" vertical="center"/>
    </xf>
    <xf numFmtId="0" fontId="19" fillId="2" borderId="18" xfId="0" applyFont="1" applyFill="1" applyBorder="1" applyAlignment="1">
      <alignment horizontal="left" vertical="center" wrapText="1"/>
    </xf>
    <xf numFmtId="0" fontId="18" fillId="3" borderId="18" xfId="0" applyFont="1" applyFill="1" applyBorder="1" applyAlignment="1">
      <alignment horizontal="left" vertical="center" wrapText="1"/>
    </xf>
    <xf numFmtId="0" fontId="18" fillId="4" borderId="18" xfId="0" applyFont="1" applyFill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10" fillId="0" borderId="2" xfId="0" applyFont="1" applyBorder="1"/>
    <xf numFmtId="0" fontId="10" fillId="0" borderId="3" xfId="0" applyFont="1" applyBorder="1"/>
    <xf numFmtId="0" fontId="34" fillId="0" borderId="119" xfId="0" applyFont="1" applyBorder="1" applyAlignment="1">
      <alignment horizontal="center" vertical="center"/>
    </xf>
    <xf numFmtId="0" fontId="10" fillId="0" borderId="120" xfId="0" applyFont="1" applyBorder="1"/>
    <xf numFmtId="0" fontId="33" fillId="0" borderId="115" xfId="0" applyFont="1" applyBorder="1" applyAlignment="1">
      <alignment horizontal="right" vertical="center" wrapText="1"/>
    </xf>
    <xf numFmtId="0" fontId="10" fillId="0" borderId="116" xfId="0" applyFont="1" applyBorder="1"/>
    <xf numFmtId="0" fontId="33" fillId="0" borderId="134" xfId="0" applyFont="1" applyBorder="1" applyAlignment="1">
      <alignment horizontal="right" vertical="center" wrapText="1"/>
    </xf>
    <xf numFmtId="0" fontId="10" fillId="0" borderId="135" xfId="0" applyFont="1" applyBorder="1"/>
    <xf numFmtId="164" fontId="36" fillId="0" borderId="135" xfId="0" applyNumberFormat="1" applyFont="1" applyBorder="1" applyAlignment="1">
      <alignment horizontal="center" vertical="center" wrapText="1"/>
    </xf>
    <xf numFmtId="0" fontId="38" fillId="0" borderId="128" xfId="0" applyFont="1" applyBorder="1" applyAlignment="1">
      <alignment horizontal="center" vertical="center" wrapText="1"/>
    </xf>
    <xf numFmtId="0" fontId="10" fillId="0" borderId="121" xfId="0" applyFont="1" applyBorder="1"/>
    <xf numFmtId="164" fontId="36" fillId="0" borderId="116" xfId="0" applyNumberFormat="1" applyFont="1" applyBorder="1" applyAlignment="1">
      <alignment horizontal="center" vertical="center" wrapText="1"/>
    </xf>
    <xf numFmtId="0" fontId="10" fillId="0" borderId="117" xfId="0" applyFont="1" applyBorder="1"/>
    <xf numFmtId="0" fontId="38" fillId="0" borderId="129" xfId="0" applyFont="1" applyBorder="1" applyAlignment="1">
      <alignment horizontal="center" vertical="center"/>
    </xf>
    <xf numFmtId="0" fontId="10" fillId="0" borderId="129" xfId="0" applyFont="1" applyBorder="1"/>
    <xf numFmtId="0" fontId="10" fillId="0" borderId="130" xfId="0" applyFont="1" applyBorder="1"/>
    <xf numFmtId="16" fontId="109" fillId="7" borderId="118" xfId="0" applyNumberFormat="1" applyFont="1" applyFill="1" applyBorder="1" applyAlignment="1">
      <alignment horizontal="center" vertical="center" wrapText="1"/>
    </xf>
    <xf numFmtId="0" fontId="110" fillId="0" borderId="118" xfId="0" applyFont="1" applyBorder="1"/>
    <xf numFmtId="0" fontId="110" fillId="0" borderId="122" xfId="0" applyFont="1" applyBorder="1"/>
    <xf numFmtId="0" fontId="41" fillId="0" borderId="131" xfId="0" applyFont="1" applyBorder="1" applyAlignment="1">
      <alignment horizontal="center" vertical="center" wrapText="1"/>
    </xf>
    <xf numFmtId="0" fontId="10" fillId="0" borderId="131" xfId="0" applyFont="1" applyBorder="1"/>
    <xf numFmtId="0" fontId="10" fillId="0" borderId="127" xfId="0" applyFont="1" applyBorder="1"/>
    <xf numFmtId="0" fontId="102" fillId="5" borderId="125" xfId="0" applyFont="1" applyFill="1" applyBorder="1" applyAlignment="1">
      <alignment horizontal="center" vertical="center"/>
    </xf>
    <xf numFmtId="0" fontId="102" fillId="5" borderId="135" xfId="0" applyFont="1" applyFill="1" applyBorder="1" applyAlignment="1">
      <alignment horizontal="center" vertical="center"/>
    </xf>
    <xf numFmtId="0" fontId="107" fillId="0" borderId="121" xfId="0" applyFont="1" applyBorder="1" applyAlignment="1">
      <alignment horizontal="center" vertical="center"/>
    </xf>
    <xf numFmtId="164" fontId="35" fillId="0" borderId="128" xfId="0" applyNumberFormat="1" applyFont="1" applyBorder="1" applyAlignment="1">
      <alignment horizontal="center" vertical="center"/>
    </xf>
    <xf numFmtId="164" fontId="35" fillId="0" borderId="129" xfId="0" applyNumberFormat="1" applyFont="1" applyBorder="1" applyAlignment="1">
      <alignment horizontal="center" vertical="center"/>
    </xf>
    <xf numFmtId="164" fontId="35" fillId="0" borderId="130" xfId="0" applyNumberFormat="1" applyFont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08" fillId="0" borderId="166" xfId="0" applyFont="1" applyBorder="1" applyAlignment="1">
      <alignment horizontal="center" vertical="center"/>
    </xf>
    <xf numFmtId="0" fontId="108" fillId="0" borderId="167" xfId="0" applyFont="1" applyBorder="1" applyAlignment="1">
      <alignment horizontal="center" vertical="center"/>
    </xf>
    <xf numFmtId="0" fontId="107" fillId="0" borderId="132" xfId="0" applyFont="1" applyBorder="1" applyAlignment="1">
      <alignment horizontal="center" vertical="center"/>
    </xf>
    <xf numFmtId="0" fontId="108" fillId="0" borderId="164" xfId="0" applyFont="1" applyBorder="1" applyAlignment="1">
      <alignment horizontal="center" vertical="center"/>
    </xf>
    <xf numFmtId="0" fontId="108" fillId="0" borderId="165" xfId="0" applyFont="1" applyBorder="1" applyAlignment="1">
      <alignment horizontal="center" vertical="center"/>
    </xf>
    <xf numFmtId="0" fontId="108" fillId="0" borderId="1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64" fontId="57" fillId="0" borderId="0" xfId="0" applyNumberFormat="1" applyFont="1" applyAlignment="1">
      <alignment horizontal="center" vertical="center"/>
    </xf>
    <xf numFmtId="0" fontId="47" fillId="4" borderId="44" xfId="0" applyFont="1" applyFill="1" applyBorder="1" applyAlignment="1">
      <alignment horizontal="center" vertical="center"/>
    </xf>
    <xf numFmtId="0" fontId="10" fillId="0" borderId="45" xfId="0" applyFont="1" applyBorder="1"/>
    <xf numFmtId="0" fontId="10" fillId="0" borderId="46" xfId="0" applyFont="1" applyBorder="1"/>
    <xf numFmtId="0" fontId="10" fillId="0" borderId="51" xfId="0" applyFont="1" applyBorder="1"/>
    <xf numFmtId="0" fontId="10" fillId="0" borderId="8" xfId="0" applyFont="1" applyBorder="1"/>
    <xf numFmtId="0" fontId="10" fillId="0" borderId="52" xfId="0" applyFont="1" applyBorder="1"/>
    <xf numFmtId="0" fontId="47" fillId="5" borderId="44" xfId="0" applyFont="1" applyFill="1" applyBorder="1" applyAlignment="1">
      <alignment horizontal="center" vertical="center"/>
    </xf>
    <xf numFmtId="0" fontId="10" fillId="0" borderId="103" xfId="0" applyFont="1" applyBorder="1"/>
    <xf numFmtId="0" fontId="127" fillId="8" borderId="146" xfId="0" applyFont="1" applyFill="1" applyBorder="1" applyAlignment="1">
      <alignment horizontal="center" vertical="center"/>
    </xf>
    <xf numFmtId="0" fontId="132" fillId="0" borderId="147" xfId="0" applyFont="1" applyBorder="1"/>
    <xf numFmtId="0" fontId="132" fillId="0" borderId="148" xfId="0" applyFont="1" applyBorder="1"/>
    <xf numFmtId="0" fontId="127" fillId="8" borderId="149" xfId="0" applyFont="1" applyFill="1" applyBorder="1" applyAlignment="1">
      <alignment horizontal="center" vertical="center"/>
    </xf>
    <xf numFmtId="0" fontId="132" fillId="0" borderId="150" xfId="0" applyFont="1" applyBorder="1"/>
    <xf numFmtId="0" fontId="45" fillId="0" borderId="41" xfId="0" applyFont="1" applyBorder="1" applyAlignment="1">
      <alignment horizontal="center" vertical="center"/>
    </xf>
    <xf numFmtId="0" fontId="10" fillId="0" borderId="42" xfId="0" applyFont="1" applyBorder="1"/>
    <xf numFmtId="0" fontId="10" fillId="0" borderId="107" xfId="0" applyFont="1" applyBorder="1"/>
    <xf numFmtId="164" fontId="51" fillId="0" borderId="107" xfId="0" applyNumberFormat="1" applyFont="1" applyBorder="1" applyAlignment="1">
      <alignment horizontal="center" vertical="center"/>
    </xf>
    <xf numFmtId="0" fontId="112" fillId="8" borderId="28" xfId="0" applyFont="1" applyFill="1" applyBorder="1" applyAlignment="1">
      <alignment horizontal="center" vertical="center"/>
    </xf>
    <xf numFmtId="0" fontId="133" fillId="0" borderId="50" xfId="0" applyFont="1" applyBorder="1"/>
    <xf numFmtId="0" fontId="112" fillId="8" borderId="94" xfId="0" applyFont="1" applyFill="1" applyBorder="1" applyAlignment="1">
      <alignment horizontal="center" vertical="center"/>
    </xf>
    <xf numFmtId="0" fontId="112" fillId="8" borderId="72" xfId="0" applyFont="1" applyFill="1" applyBorder="1" applyAlignment="1">
      <alignment horizontal="center" vertical="center"/>
    </xf>
    <xf numFmtId="0" fontId="56" fillId="10" borderId="131" xfId="0" applyFont="1" applyFill="1" applyBorder="1" applyAlignment="1">
      <alignment horizontal="center" vertical="center"/>
    </xf>
    <xf numFmtId="0" fontId="47" fillId="9" borderId="41" xfId="0" applyFont="1" applyFill="1" applyBorder="1" applyAlignment="1">
      <alignment horizontal="center" vertical="center"/>
    </xf>
    <xf numFmtId="0" fontId="10" fillId="0" borderId="43" xfId="0" applyFont="1" applyBorder="1"/>
    <xf numFmtId="0" fontId="10" fillId="0" borderId="89" xfId="0" applyFont="1" applyBorder="1"/>
    <xf numFmtId="0" fontId="118" fillId="0" borderId="1" xfId="0" applyFont="1" applyBorder="1" applyAlignment="1">
      <alignment horizontal="center" vertical="center" wrapText="1"/>
    </xf>
    <xf numFmtId="0" fontId="10" fillId="0" borderId="7" xfId="0" applyFont="1" applyBorder="1"/>
    <xf numFmtId="0" fontId="43" fillId="0" borderId="2" xfId="0" applyFont="1" applyBorder="1" applyAlignment="1">
      <alignment horizontal="right" vertical="center"/>
    </xf>
    <xf numFmtId="164" fontId="44" fillId="0" borderId="2" xfId="0" applyNumberFormat="1" applyFont="1" applyBorder="1" applyAlignment="1">
      <alignment horizontal="center" vertical="center"/>
    </xf>
    <xf numFmtId="0" fontId="10" fillId="0" borderId="9" xfId="0" applyFont="1" applyBorder="1"/>
    <xf numFmtId="0" fontId="47" fillId="2" borderId="116" xfId="0" applyFont="1" applyFill="1" applyBorder="1" applyAlignment="1">
      <alignment horizontal="center" vertical="center"/>
    </xf>
    <xf numFmtId="0" fontId="47" fillId="3" borderId="44" xfId="0" applyFont="1" applyFill="1" applyBorder="1" applyAlignment="1">
      <alignment horizontal="center" vertical="center"/>
    </xf>
    <xf numFmtId="0" fontId="135" fillId="23" borderId="89" xfId="0" applyFont="1" applyFill="1" applyBorder="1" applyAlignment="1">
      <alignment horizontal="center" vertical="center"/>
    </xf>
    <xf numFmtId="0" fontId="135" fillId="23" borderId="106" xfId="0" applyFont="1" applyFill="1" applyBorder="1" applyAlignment="1">
      <alignment horizontal="center" vertical="center"/>
    </xf>
    <xf numFmtId="0" fontId="129" fillId="8" borderId="161" xfId="0" applyFont="1" applyFill="1" applyBorder="1" applyAlignment="1">
      <alignment horizontal="center" wrapText="1"/>
    </xf>
    <xf numFmtId="0" fontId="47" fillId="8" borderId="162" xfId="0" applyFont="1" applyFill="1" applyBorder="1" applyAlignment="1">
      <alignment horizontal="center"/>
    </xf>
    <xf numFmtId="0" fontId="47" fillId="8" borderId="163" xfId="0" applyFont="1" applyFill="1" applyBorder="1" applyAlignment="1">
      <alignment horizontal="center"/>
    </xf>
    <xf numFmtId="0" fontId="48" fillId="9" borderId="88" xfId="0" applyFont="1" applyFill="1" applyBorder="1" applyAlignment="1">
      <alignment horizontal="center" vertical="center"/>
    </xf>
    <xf numFmtId="0" fontId="48" fillId="9" borderId="89" xfId="0" applyFont="1" applyFill="1" applyBorder="1" applyAlignment="1">
      <alignment horizontal="center" vertical="center"/>
    </xf>
    <xf numFmtId="0" fontId="48" fillId="9" borderId="106" xfId="0" applyFont="1" applyFill="1" applyBorder="1" applyAlignment="1">
      <alignment horizontal="center" vertical="center"/>
    </xf>
    <xf numFmtId="0" fontId="52" fillId="0" borderId="118" xfId="0" applyFont="1" applyBorder="1" applyAlignment="1">
      <alignment horizontal="center"/>
    </xf>
    <xf numFmtId="0" fontId="58" fillId="0" borderId="0" xfId="0" applyFont="1" applyAlignment="1">
      <alignment horizontal="right"/>
    </xf>
    <xf numFmtId="0" fontId="131" fillId="0" borderId="126" xfId="0" applyFont="1" applyBorder="1" applyAlignment="1">
      <alignment horizontal="center" vertical="center"/>
    </xf>
    <xf numFmtId="0" fontId="51" fillId="0" borderId="129" xfId="0" applyFont="1" applyBorder="1" applyAlignment="1">
      <alignment horizontal="center" vertical="center"/>
    </xf>
    <xf numFmtId="164" fontId="51" fillId="0" borderId="130" xfId="0" applyNumberFormat="1" applyFont="1" applyBorder="1" applyAlignment="1">
      <alignment horizontal="center" vertical="center"/>
    </xf>
    <xf numFmtId="0" fontId="56" fillId="10" borderId="129" xfId="0" applyFont="1" applyFill="1" applyBorder="1" applyAlignment="1">
      <alignment horizontal="center" vertical="center"/>
    </xf>
    <xf numFmtId="0" fontId="56" fillId="10" borderId="118" xfId="0" applyFont="1" applyFill="1" applyBorder="1" applyAlignment="1">
      <alignment horizontal="center" vertical="center"/>
    </xf>
    <xf numFmtId="0" fontId="10" fillId="0" borderId="118" xfId="0" applyFont="1" applyBorder="1"/>
    <xf numFmtId="0" fontId="112" fillId="8" borderId="68" xfId="0" applyFont="1" applyFill="1" applyBorder="1" applyAlignment="1">
      <alignment horizontal="center" vertical="center"/>
    </xf>
    <xf numFmtId="0" fontId="133" fillId="0" borderId="72" xfId="0" applyFont="1" applyBorder="1"/>
    <xf numFmtId="0" fontId="51" fillId="0" borderId="128" xfId="0" applyFont="1" applyBorder="1" applyAlignment="1">
      <alignment horizontal="center" vertical="center"/>
    </xf>
    <xf numFmtId="0" fontId="10" fillId="0" borderId="126" xfId="0" applyFont="1" applyBorder="1"/>
    <xf numFmtId="0" fontId="131" fillId="0" borderId="128" xfId="0" applyFont="1" applyBorder="1" applyAlignment="1">
      <alignment horizontal="center" vertical="center"/>
    </xf>
    <xf numFmtId="0" fontId="131" fillId="0" borderId="121" xfId="0" applyFont="1" applyBorder="1" applyAlignment="1">
      <alignment horizontal="center" vertical="center"/>
    </xf>
    <xf numFmtId="0" fontId="50" fillId="0" borderId="116" xfId="0" applyFont="1" applyBorder="1" applyAlignment="1">
      <alignment horizontal="left" vertical="center" wrapText="1"/>
    </xf>
    <xf numFmtId="0" fontId="48" fillId="9" borderId="41" xfId="0" applyFont="1" applyFill="1" applyBorder="1" applyAlignment="1">
      <alignment horizontal="center" vertical="center"/>
    </xf>
    <xf numFmtId="0" fontId="60" fillId="4" borderId="74" xfId="0" applyFont="1" applyFill="1" applyBorder="1" applyAlignment="1">
      <alignment horizontal="center" vertical="center" wrapText="1"/>
    </xf>
    <xf numFmtId="0" fontId="10" fillId="0" borderId="77" xfId="0" applyFont="1" applyBorder="1"/>
    <xf numFmtId="0" fontId="10" fillId="0" borderId="34" xfId="0" applyFont="1" applyBorder="1"/>
    <xf numFmtId="16" fontId="12" fillId="4" borderId="76" xfId="0" applyNumberFormat="1" applyFont="1" applyFill="1" applyBorder="1" applyAlignment="1">
      <alignment horizontal="center" vertical="center" wrapText="1"/>
    </xf>
    <xf numFmtId="16" fontId="12" fillId="5" borderId="76" xfId="0" applyNumberFormat="1" applyFont="1" applyFill="1" applyBorder="1" applyAlignment="1">
      <alignment horizontal="center" vertical="center" wrapText="1"/>
    </xf>
    <xf numFmtId="16" fontId="12" fillId="3" borderId="76" xfId="0" quotePrefix="1" applyNumberFormat="1" applyFont="1" applyFill="1" applyBorder="1" applyAlignment="1">
      <alignment horizontal="center" vertical="center" wrapText="1"/>
    </xf>
    <xf numFmtId="16" fontId="12" fillId="5" borderId="76" xfId="0" quotePrefix="1" applyNumberFormat="1" applyFont="1" applyFill="1" applyBorder="1" applyAlignment="1">
      <alignment horizontal="center" vertical="center" wrapText="1"/>
    </xf>
    <xf numFmtId="16" fontId="12" fillId="3" borderId="76" xfId="0" applyNumberFormat="1" applyFont="1" applyFill="1" applyBorder="1" applyAlignment="1">
      <alignment horizontal="center" vertical="center" wrapText="1"/>
    </xf>
    <xf numFmtId="16" fontId="12" fillId="2" borderId="76" xfId="0" applyNumberFormat="1" applyFont="1" applyFill="1" applyBorder="1" applyAlignment="1">
      <alignment horizontal="center" vertical="center" wrapText="1"/>
    </xf>
    <xf numFmtId="16" fontId="12" fillId="5" borderId="79" xfId="0" applyNumberFormat="1" applyFont="1" applyFill="1" applyBorder="1" applyAlignment="1">
      <alignment horizontal="center" vertical="center" wrapText="1"/>
    </xf>
    <xf numFmtId="0" fontId="116" fillId="0" borderId="41" xfId="0" applyFont="1" applyBorder="1" applyAlignment="1">
      <alignment horizontal="center" vertical="center" wrapText="1"/>
    </xf>
    <xf numFmtId="0" fontId="10" fillId="0" borderId="78" xfId="0" applyFont="1" applyBorder="1"/>
    <xf numFmtId="0" fontId="61" fillId="0" borderId="18" xfId="0" applyFont="1" applyBorder="1" applyAlignment="1">
      <alignment horizontal="center" vertical="center" wrapText="1"/>
    </xf>
    <xf numFmtId="0" fontId="61" fillId="0" borderId="10" xfId="0" applyFont="1" applyBorder="1" applyAlignment="1">
      <alignment horizontal="center" vertical="center" wrapText="1"/>
    </xf>
    <xf numFmtId="0" fontId="10" fillId="0" borderId="13" xfId="0" applyFont="1" applyBorder="1"/>
    <xf numFmtId="0" fontId="10" fillId="0" borderId="15" xfId="0" applyFont="1" applyBorder="1"/>
    <xf numFmtId="0" fontId="60" fillId="0" borderId="77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textRotation="90" wrapText="1"/>
    </xf>
    <xf numFmtId="0" fontId="10" fillId="0" borderId="24" xfId="0" applyFont="1" applyBorder="1"/>
    <xf numFmtId="0" fontId="47" fillId="0" borderId="24" xfId="0" applyFont="1" applyBorder="1" applyAlignment="1">
      <alignment horizontal="center" vertical="center" wrapText="1"/>
    </xf>
    <xf numFmtId="0" fontId="10" fillId="0" borderId="25" xfId="0" applyFont="1" applyBorder="1"/>
    <xf numFmtId="0" fontId="47" fillId="0" borderId="7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0" fillId="0" borderId="38" xfId="0" applyFont="1" applyBorder="1"/>
    <xf numFmtId="0" fontId="10" fillId="0" borderId="30" xfId="0" applyFont="1" applyBorder="1"/>
    <xf numFmtId="16" fontId="113" fillId="5" borderId="76" xfId="0" quotePrefix="1" applyNumberFormat="1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0" fillId="0" borderId="17" xfId="0" applyFont="1" applyBorder="1"/>
    <xf numFmtId="166" fontId="11" fillId="0" borderId="18" xfId="0" applyNumberFormat="1" applyFont="1" applyBorder="1" applyAlignment="1">
      <alignment horizontal="center" vertical="center" wrapText="1"/>
    </xf>
    <xf numFmtId="0" fontId="47" fillId="0" borderId="48" xfId="0" applyFont="1" applyBorder="1" applyAlignment="1">
      <alignment horizontal="center" vertical="center" wrapText="1"/>
    </xf>
    <xf numFmtId="0" fontId="10" fillId="0" borderId="49" xfId="0" applyFont="1" applyBorder="1"/>
    <xf numFmtId="16" fontId="12" fillId="2" borderId="74" xfId="0" applyNumberFormat="1" applyFont="1" applyFill="1" applyBorder="1" applyAlignment="1">
      <alignment horizontal="center" vertical="center" wrapText="1"/>
    </xf>
    <xf numFmtId="16" fontId="12" fillId="2" borderId="79" xfId="0" applyNumberFormat="1" applyFont="1" applyFill="1" applyBorder="1" applyAlignment="1">
      <alignment horizontal="center" vertical="center" wrapText="1"/>
    </xf>
    <xf numFmtId="16" fontId="12" fillId="2" borderId="78" xfId="0" applyNumberFormat="1" applyFont="1" applyFill="1" applyBorder="1" applyAlignment="1">
      <alignment horizontal="center" vertical="center" wrapText="1"/>
    </xf>
    <xf numFmtId="16" fontId="12" fillId="7" borderId="76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textRotation="90"/>
    </xf>
    <xf numFmtId="0" fontId="11" fillId="0" borderId="33" xfId="0" applyFont="1" applyBorder="1" applyAlignment="1">
      <alignment horizontal="center" vertical="center"/>
    </xf>
    <xf numFmtId="0" fontId="70" fillId="2" borderId="74" xfId="0" applyFont="1" applyFill="1" applyBorder="1" applyAlignment="1">
      <alignment horizontal="center" vertical="center"/>
    </xf>
    <xf numFmtId="0" fontId="47" fillId="0" borderId="80" xfId="0" applyFont="1" applyBorder="1" applyAlignment="1">
      <alignment horizontal="center" vertical="center"/>
    </xf>
    <xf numFmtId="0" fontId="10" fillId="0" borderId="16" xfId="0" applyFont="1" applyBorder="1"/>
    <xf numFmtId="0" fontId="60" fillId="0" borderId="24" xfId="0" applyFont="1" applyBorder="1" applyAlignment="1">
      <alignment horizontal="center" vertical="center"/>
    </xf>
    <xf numFmtId="0" fontId="47" fillId="0" borderId="29" xfId="0" applyFont="1" applyBorder="1" applyAlignment="1">
      <alignment horizontal="center" vertical="center"/>
    </xf>
    <xf numFmtId="0" fontId="47" fillId="0" borderId="24" xfId="0" applyFont="1" applyBorder="1" applyAlignment="1">
      <alignment horizontal="center" vertical="center"/>
    </xf>
    <xf numFmtId="0" fontId="47" fillId="0" borderId="7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81" xfId="0" applyFont="1" applyBorder="1" applyAlignment="1">
      <alignment horizontal="center" vertical="center"/>
    </xf>
    <xf numFmtId="0" fontId="10" fillId="0" borderId="82" xfId="0" applyFont="1" applyBorder="1"/>
    <xf numFmtId="0" fontId="10" fillId="0" borderId="84" xfId="0" applyFont="1" applyBorder="1"/>
    <xf numFmtId="0" fontId="61" fillId="0" borderId="10" xfId="0" applyFont="1" applyBorder="1" applyAlignment="1">
      <alignment horizontal="center" vertical="center"/>
    </xf>
    <xf numFmtId="0" fontId="60" fillId="3" borderId="74" xfId="0" applyFont="1" applyFill="1" applyBorder="1" applyAlignment="1">
      <alignment horizontal="center" vertical="center"/>
    </xf>
    <xf numFmtId="0" fontId="47" fillId="0" borderId="74" xfId="0" applyFont="1" applyBorder="1" applyAlignment="1">
      <alignment horizontal="center" vertical="center"/>
    </xf>
    <xf numFmtId="0" fontId="60" fillId="0" borderId="77" xfId="0" applyFont="1" applyBorder="1" applyAlignment="1">
      <alignment horizontal="center" vertical="center"/>
    </xf>
    <xf numFmtId="0" fontId="116" fillId="5" borderId="74" xfId="0" applyFont="1" applyFill="1" applyBorder="1" applyAlignment="1">
      <alignment horizontal="center" vertical="center"/>
    </xf>
    <xf numFmtId="0" fontId="117" fillId="0" borderId="77" xfId="0" applyFont="1" applyBorder="1"/>
    <xf numFmtId="0" fontId="117" fillId="0" borderId="34" xfId="0" applyFont="1" applyBorder="1"/>
    <xf numFmtId="0" fontId="71" fillId="20" borderId="41" xfId="0" applyFont="1" applyFill="1" applyBorder="1" applyAlignment="1">
      <alignment horizontal="center" vertical="center"/>
    </xf>
    <xf numFmtId="0" fontId="10" fillId="16" borderId="85" xfId="0" applyFont="1" applyFill="1" applyBorder="1"/>
    <xf numFmtId="16" fontId="71" fillId="20" borderId="87" xfId="0" applyNumberFormat="1" applyFont="1" applyFill="1" applyBorder="1" applyAlignment="1">
      <alignment horizontal="center" vertical="center"/>
    </xf>
    <xf numFmtId="0" fontId="10" fillId="16" borderId="42" xfId="0" applyFont="1" applyFill="1" applyBorder="1"/>
    <xf numFmtId="0" fontId="10" fillId="16" borderId="43" xfId="0" applyFont="1" applyFill="1" applyBorder="1"/>
    <xf numFmtId="0" fontId="38" fillId="13" borderId="76" xfId="0" applyFont="1" applyFill="1" applyBorder="1" applyAlignment="1">
      <alignment horizontal="center" vertical="center"/>
    </xf>
    <xf numFmtId="0" fontId="38" fillId="13" borderId="90" xfId="0" applyFont="1" applyFill="1" applyBorder="1" applyAlignment="1">
      <alignment horizontal="center" vertical="center"/>
    </xf>
    <xf numFmtId="0" fontId="10" fillId="0" borderId="85" xfId="0" applyFont="1" applyBorder="1"/>
    <xf numFmtId="16" fontId="71" fillId="0" borderId="41" xfId="0" applyNumberFormat="1" applyFont="1" applyBorder="1" applyAlignment="1">
      <alignment horizontal="center" vertical="center"/>
    </xf>
    <xf numFmtId="16" fontId="73" fillId="0" borderId="2" xfId="0" applyNumberFormat="1" applyFont="1" applyBorder="1" applyAlignment="1">
      <alignment horizontal="center" vertical="center"/>
    </xf>
    <xf numFmtId="16" fontId="47" fillId="0" borderId="41" xfId="0" applyNumberFormat="1" applyFont="1" applyBorder="1" applyAlignment="1">
      <alignment horizontal="center" vertical="center"/>
    </xf>
    <xf numFmtId="0" fontId="47" fillId="12" borderId="41" xfId="0" applyFont="1" applyFill="1" applyBorder="1" applyAlignment="1">
      <alignment horizontal="center" vertical="center"/>
    </xf>
    <xf numFmtId="167" fontId="71" fillId="7" borderId="41" xfId="0" applyNumberFormat="1" applyFont="1" applyFill="1" applyBorder="1" applyAlignment="1">
      <alignment horizontal="center" vertical="center"/>
    </xf>
    <xf numFmtId="0" fontId="38" fillId="12" borderId="74" xfId="0" applyFont="1" applyFill="1" applyBorder="1" applyAlignment="1">
      <alignment horizontal="center" vertical="center" wrapText="1"/>
    </xf>
    <xf numFmtId="167" fontId="80" fillId="0" borderId="81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167" fontId="79" fillId="0" borderId="12" xfId="0" applyNumberFormat="1" applyFont="1" applyBorder="1" applyAlignment="1">
      <alignment horizontal="center" vertical="center"/>
    </xf>
    <xf numFmtId="0" fontId="81" fillId="2" borderId="33" xfId="0" applyFont="1" applyFill="1" applyBorder="1" applyAlignment="1">
      <alignment horizontal="center" vertical="center"/>
    </xf>
    <xf numFmtId="167" fontId="79" fillId="0" borderId="18" xfId="0" applyNumberFormat="1" applyFont="1" applyBorder="1" applyAlignment="1">
      <alignment horizontal="center" vertical="center"/>
    </xf>
    <xf numFmtId="0" fontId="99" fillId="3" borderId="81" xfId="0" applyFont="1" applyFill="1" applyBorder="1" applyAlignment="1">
      <alignment horizontal="center" vertical="center"/>
    </xf>
    <xf numFmtId="0" fontId="100" fillId="0" borderId="84" xfId="0" applyFont="1" applyBorder="1"/>
    <xf numFmtId="0" fontId="38" fillId="3" borderId="18" xfId="0" applyFont="1" applyFill="1" applyBorder="1" applyAlignment="1">
      <alignment horizontal="center" vertical="center"/>
    </xf>
    <xf numFmtId="0" fontId="83" fillId="0" borderId="19" xfId="0" applyFont="1" applyBorder="1" applyAlignment="1">
      <alignment horizontal="center" vertical="center"/>
    </xf>
    <xf numFmtId="0" fontId="10" fillId="0" borderId="98" xfId="0" applyFont="1" applyBorder="1"/>
    <xf numFmtId="0" fontId="38" fillId="2" borderId="95" xfId="0" applyFont="1" applyFill="1" applyBorder="1" applyAlignment="1">
      <alignment horizontal="center" vertical="center"/>
    </xf>
    <xf numFmtId="0" fontId="10" fillId="0" borderId="97" xfId="0" applyFont="1" applyBorder="1"/>
    <xf numFmtId="0" fontId="81" fillId="0" borderId="18" xfId="0" applyFont="1" applyBorder="1" applyAlignment="1">
      <alignment horizontal="center" vertical="center"/>
    </xf>
    <xf numFmtId="0" fontId="99" fillId="5" borderId="81" xfId="0" applyFont="1" applyFill="1" applyBorder="1" applyAlignment="1">
      <alignment horizontal="center" vertical="center"/>
    </xf>
    <xf numFmtId="0" fontId="38" fillId="5" borderId="18" xfId="0" applyFont="1" applyFill="1" applyBorder="1" applyAlignment="1">
      <alignment horizontal="center" vertical="center"/>
    </xf>
    <xf numFmtId="0" fontId="77" fillId="0" borderId="19" xfId="0" applyFont="1" applyBorder="1" applyAlignment="1">
      <alignment horizontal="center" vertical="center"/>
    </xf>
    <xf numFmtId="167" fontId="80" fillId="0" borderId="33" xfId="0" applyNumberFormat="1" applyFont="1" applyBorder="1" applyAlignment="1">
      <alignment horizontal="center" vertical="center"/>
    </xf>
    <xf numFmtId="0" fontId="99" fillId="4" borderId="81" xfId="0" applyFont="1" applyFill="1" applyBorder="1" applyAlignment="1">
      <alignment horizontal="center" vertical="center"/>
    </xf>
    <xf numFmtId="0" fontId="38" fillId="4" borderId="18" xfId="0" applyFont="1" applyFill="1" applyBorder="1" applyAlignment="1">
      <alignment horizontal="center" vertical="center"/>
    </xf>
    <xf numFmtId="0" fontId="102" fillId="3" borderId="18" xfId="0" applyFont="1" applyFill="1" applyBorder="1" applyAlignment="1">
      <alignment horizontal="center" vertical="center"/>
    </xf>
    <xf numFmtId="0" fontId="86" fillId="0" borderId="19" xfId="0" applyFont="1" applyBorder="1" applyAlignment="1">
      <alignment horizontal="center" vertical="center"/>
    </xf>
    <xf numFmtId="0" fontId="38" fillId="4" borderId="95" xfId="0" applyFont="1" applyFill="1" applyBorder="1" applyAlignment="1">
      <alignment horizontal="center" vertical="center"/>
    </xf>
    <xf numFmtId="0" fontId="81" fillId="4" borderId="33" xfId="0" applyFont="1" applyFill="1" applyBorder="1" applyAlignment="1">
      <alignment horizontal="center" vertical="center"/>
    </xf>
    <xf numFmtId="0" fontId="87" fillId="0" borderId="19" xfId="0" applyFont="1" applyBorder="1" applyAlignment="1">
      <alignment horizontal="center" vertical="center"/>
    </xf>
    <xf numFmtId="0" fontId="102" fillId="5" borderId="18" xfId="0" applyFont="1" applyFill="1" applyBorder="1" applyAlignment="1">
      <alignment horizontal="center" vertical="center"/>
    </xf>
    <xf numFmtId="0" fontId="38" fillId="3" borderId="95" xfId="0" applyFont="1" applyFill="1" applyBorder="1" applyAlignment="1">
      <alignment horizontal="center" vertical="center"/>
    </xf>
    <xf numFmtId="0" fontId="81" fillId="3" borderId="33" xfId="0" applyFont="1" applyFill="1" applyBorder="1" applyAlignment="1">
      <alignment horizontal="center" vertical="center"/>
    </xf>
    <xf numFmtId="0" fontId="10" fillId="0" borderId="50" xfId="0" applyFont="1" applyBorder="1"/>
    <xf numFmtId="0" fontId="10" fillId="0" borderId="73" xfId="0" applyFont="1" applyBorder="1"/>
    <xf numFmtId="0" fontId="11" fillId="0" borderId="18" xfId="0" applyFont="1" applyBorder="1" applyAlignment="1">
      <alignment horizontal="center" vertical="center" textRotation="90"/>
    </xf>
    <xf numFmtId="0" fontId="74" fillId="5" borderId="76" xfId="0" applyFont="1" applyFill="1" applyBorder="1" applyAlignment="1">
      <alignment horizontal="center" vertical="center"/>
    </xf>
    <xf numFmtId="0" fontId="74" fillId="0" borderId="13" xfId="0" applyFont="1" applyBorder="1" applyAlignment="1">
      <alignment horizontal="center" vertical="center"/>
    </xf>
    <xf numFmtId="0" fontId="102" fillId="0" borderId="76" xfId="0" applyFont="1" applyBorder="1" applyAlignment="1">
      <alignment horizontal="center" vertical="center"/>
    </xf>
    <xf numFmtId="0" fontId="103" fillId="0" borderId="34" xfId="0" applyFont="1" applyBorder="1"/>
    <xf numFmtId="0" fontId="74" fillId="2" borderId="76" xfId="0" applyFont="1" applyFill="1" applyBorder="1" applyAlignment="1">
      <alignment horizontal="center" vertical="center"/>
    </xf>
    <xf numFmtId="0" fontId="74" fillId="3" borderId="76" xfId="0" applyFont="1" applyFill="1" applyBorder="1" applyAlignment="1">
      <alignment horizontal="center" vertical="center"/>
    </xf>
    <xf numFmtId="0" fontId="74" fillId="4" borderId="76" xfId="0" applyFont="1" applyFill="1" applyBorder="1" applyAlignment="1">
      <alignment horizontal="center" vertical="center"/>
    </xf>
    <xf numFmtId="0" fontId="100" fillId="0" borderId="73" xfId="0" applyFont="1" applyBorder="1"/>
    <xf numFmtId="0" fontId="32" fillId="0" borderId="76" xfId="0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0" fontId="38" fillId="20" borderId="41" xfId="0" applyFont="1" applyFill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8" fillId="6" borderId="99" xfId="0" applyFont="1" applyFill="1" applyBorder="1" applyAlignment="1">
      <alignment horizontal="center" vertical="center"/>
    </xf>
    <xf numFmtId="0" fontId="10" fillId="0" borderId="100" xfId="0" applyFont="1" applyBorder="1"/>
    <xf numFmtId="0" fontId="10" fillId="0" borderId="101" xfId="0" applyFont="1" applyBorder="1"/>
    <xf numFmtId="0" fontId="38" fillId="7" borderId="41" xfId="0" applyFont="1" applyFill="1" applyBorder="1" applyAlignment="1">
      <alignment horizontal="center" vertical="center"/>
    </xf>
    <xf numFmtId="169" fontId="38" fillId="7" borderId="65" xfId="0" applyNumberFormat="1" applyFont="1" applyFill="1" applyBorder="1" applyAlignment="1">
      <alignment horizontal="center" vertical="center"/>
    </xf>
    <xf numFmtId="0" fontId="10" fillId="0" borderId="66" xfId="0" applyFont="1" applyBorder="1"/>
    <xf numFmtId="0" fontId="10" fillId="0" borderId="67" xfId="0" applyFont="1" applyBorder="1"/>
    <xf numFmtId="0" fontId="16" fillId="7" borderId="41" xfId="0" applyFont="1" applyFill="1" applyBorder="1" applyAlignment="1">
      <alignment horizontal="center" vertical="center"/>
    </xf>
    <xf numFmtId="169" fontId="7" fillId="0" borderId="0" xfId="0" applyNumberFormat="1" applyFont="1" applyAlignment="1">
      <alignment horizontal="center" vertical="center" wrapText="1"/>
    </xf>
    <xf numFmtId="0" fontId="101" fillId="0" borderId="118" xfId="0" applyFont="1" applyBorder="1" applyAlignment="1">
      <alignment horizontal="center" vertical="center"/>
    </xf>
    <xf numFmtId="0" fontId="103" fillId="0" borderId="118" xfId="0" applyFont="1" applyBorder="1"/>
    <xf numFmtId="0" fontId="38" fillId="20" borderId="102" xfId="0" applyFont="1" applyFill="1" applyBorder="1" applyAlignment="1">
      <alignment horizontal="center"/>
    </xf>
    <xf numFmtId="0" fontId="38" fillId="20" borderId="103" xfId="0" applyFont="1" applyFill="1" applyBorder="1" applyAlignment="1">
      <alignment horizontal="center"/>
    </xf>
    <xf numFmtId="0" fontId="38" fillId="20" borderId="104" xfId="0" applyFont="1" applyFill="1" applyBorder="1" applyAlignment="1">
      <alignment horizontal="center"/>
    </xf>
    <xf numFmtId="0" fontId="3" fillId="0" borderId="118" xfId="0" applyFont="1" applyBorder="1" applyAlignment="1">
      <alignment horizontal="center" vertical="center"/>
    </xf>
    <xf numFmtId="0" fontId="81" fillId="0" borderId="68" xfId="0" applyFont="1" applyBorder="1" applyAlignment="1">
      <alignment horizontal="center" vertical="center"/>
    </xf>
    <xf numFmtId="0" fontId="10" fillId="0" borderId="72" xfId="0" applyFont="1" applyBorder="1"/>
    <xf numFmtId="0" fontId="75" fillId="0" borderId="41" xfId="0" applyFont="1" applyBorder="1" applyAlignment="1">
      <alignment horizontal="right" vertical="center"/>
    </xf>
    <xf numFmtId="16" fontId="75" fillId="0" borderId="4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8" fillId="3" borderId="90" xfId="0" applyFont="1" applyFill="1" applyBorder="1" applyAlignment="1">
      <alignment horizontal="center" vertical="center"/>
    </xf>
    <xf numFmtId="0" fontId="10" fillId="25" borderId="85" xfId="0" applyFont="1" applyFill="1" applyBorder="1"/>
    <xf numFmtId="16" fontId="71" fillId="4" borderId="87" xfId="0" applyNumberFormat="1" applyFont="1" applyFill="1" applyBorder="1" applyAlignment="1">
      <alignment horizontal="center" vertical="center"/>
    </xf>
    <xf numFmtId="16" fontId="71" fillId="3" borderId="41" xfId="0" applyNumberFormat="1" applyFont="1" applyFill="1" applyBorder="1" applyAlignment="1">
      <alignment horizontal="center" vertical="center"/>
    </xf>
    <xf numFmtId="0" fontId="71" fillId="4" borderId="41" xfId="0" applyFont="1" applyFill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167" fontId="79" fillId="0" borderId="6" xfId="0" applyNumberFormat="1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167" fontId="79" fillId="0" borderId="3" xfId="0" applyNumberFormat="1" applyFont="1" applyBorder="1" applyAlignment="1">
      <alignment horizontal="center" vertical="center"/>
    </xf>
    <xf numFmtId="0" fontId="38" fillId="3" borderId="65" xfId="0" applyFont="1" applyFill="1" applyBorder="1" applyAlignment="1">
      <alignment horizontal="center" vertical="center"/>
    </xf>
    <xf numFmtId="0" fontId="10" fillId="25" borderId="66" xfId="0" applyFont="1" applyFill="1" applyBorder="1"/>
    <xf numFmtId="0" fontId="10" fillId="25" borderId="67" xfId="0" applyFont="1" applyFill="1" applyBorder="1"/>
    <xf numFmtId="167" fontId="80" fillId="7" borderId="33" xfId="0" applyNumberFormat="1" applyFont="1" applyFill="1" applyBorder="1" applyAlignment="1">
      <alignment horizontal="center" vertical="center"/>
    </xf>
    <xf numFmtId="0" fontId="81" fillId="7" borderId="18" xfId="0" applyFont="1" applyFill="1" applyBorder="1" applyAlignment="1">
      <alignment horizontal="center" vertical="center"/>
    </xf>
    <xf numFmtId="169" fontId="38" fillId="7" borderId="41" xfId="0" applyNumberFormat="1" applyFont="1" applyFill="1" applyBorder="1" applyAlignment="1">
      <alignment horizontal="center" vertical="center"/>
    </xf>
    <xf numFmtId="0" fontId="38" fillId="33" borderId="41" xfId="0" applyFont="1" applyFill="1" applyBorder="1" applyAlignment="1">
      <alignment horizontal="center" vertical="center"/>
    </xf>
    <xf numFmtId="0" fontId="10" fillId="34" borderId="42" xfId="0" applyFont="1" applyFill="1" applyBorder="1"/>
    <xf numFmtId="0" fontId="10" fillId="34" borderId="43" xfId="0" applyFont="1" applyFill="1" applyBorder="1"/>
    <xf numFmtId="167" fontId="80" fillId="7" borderId="81" xfId="0" applyNumberFormat="1" applyFont="1" applyFill="1" applyBorder="1" applyAlignment="1">
      <alignment horizontal="center" vertical="center"/>
    </xf>
    <xf numFmtId="0" fontId="81" fillId="7" borderId="95" xfId="0" applyFont="1" applyFill="1" applyBorder="1" applyAlignment="1">
      <alignment horizontal="center" vertical="center"/>
    </xf>
    <xf numFmtId="167" fontId="79" fillId="7" borderId="95" xfId="0" applyNumberFormat="1" applyFont="1" applyFill="1" applyBorder="1" applyAlignment="1">
      <alignment horizontal="center" vertical="center"/>
    </xf>
    <xf numFmtId="0" fontId="81" fillId="7" borderId="68" xfId="0" applyFont="1" applyFill="1" applyBorder="1" applyAlignment="1">
      <alignment horizontal="center" vertical="center"/>
    </xf>
    <xf numFmtId="167" fontId="79" fillId="0" borderId="68" xfId="0" quotePrefix="1" applyNumberFormat="1" applyFont="1" applyBorder="1" applyAlignment="1">
      <alignment horizontal="center" vertical="center"/>
    </xf>
    <xf numFmtId="0" fontId="75" fillId="14" borderId="1" xfId="0" applyFont="1" applyFill="1" applyBorder="1" applyAlignment="1">
      <alignment horizontal="center" vertical="center"/>
    </xf>
    <xf numFmtId="0" fontId="10" fillId="0" borderId="4" xfId="0" applyFont="1" applyBorder="1"/>
    <xf numFmtId="169" fontId="75" fillId="0" borderId="1" xfId="0" applyNumberFormat="1" applyFont="1" applyBorder="1" applyAlignment="1">
      <alignment horizontal="center" vertical="center"/>
    </xf>
    <xf numFmtId="169" fontId="7" fillId="0" borderId="1" xfId="0" applyNumberFormat="1" applyFont="1" applyBorder="1" applyAlignment="1">
      <alignment horizontal="center" vertical="center" wrapText="1"/>
    </xf>
    <xf numFmtId="167" fontId="73" fillId="0" borderId="41" xfId="0" applyNumberFormat="1" applyFont="1" applyBorder="1" applyAlignment="1">
      <alignment horizontal="center" vertical="center"/>
    </xf>
    <xf numFmtId="0" fontId="73" fillId="0" borderId="42" xfId="0" applyFont="1" applyBorder="1" applyAlignment="1">
      <alignment horizontal="center" vertical="center"/>
    </xf>
    <xf numFmtId="0" fontId="73" fillId="0" borderId="42" xfId="0" applyFont="1" applyBorder="1" applyAlignment="1">
      <alignment horizontal="right" vertical="center"/>
    </xf>
    <xf numFmtId="16" fontId="128" fillId="0" borderId="4" xfId="0" applyNumberFormat="1" applyFont="1" applyBorder="1" applyAlignment="1">
      <alignment horizontal="center" vertical="center"/>
    </xf>
    <xf numFmtId="0" fontId="139" fillId="0" borderId="0" xfId="0" applyFont="1" applyAlignment="1"/>
    <xf numFmtId="0" fontId="134" fillId="0" borderId="6" xfId="0" applyFont="1" applyBorder="1"/>
    <xf numFmtId="0" fontId="134" fillId="0" borderId="7" xfId="0" applyFont="1" applyBorder="1"/>
    <xf numFmtId="0" fontId="134" fillId="0" borderId="8" xfId="0" applyFont="1" applyBorder="1"/>
    <xf numFmtId="0" fontId="134" fillId="0" borderId="9" xfId="0" applyFont="1" applyBorder="1"/>
    <xf numFmtId="0" fontId="38" fillId="0" borderId="109" xfId="0" applyFont="1" applyBorder="1" applyAlignment="1">
      <alignment horizontal="right" vertical="center"/>
    </xf>
    <xf numFmtId="0" fontId="10" fillId="0" borderId="36" xfId="0" applyFont="1" applyBorder="1"/>
    <xf numFmtId="0" fontId="10" fillId="0" borderId="26" xfId="0" applyFont="1" applyBorder="1"/>
    <xf numFmtId="0" fontId="38" fillId="0" borderId="110" xfId="0" applyFont="1" applyBorder="1" applyAlignment="1">
      <alignment horizontal="right" vertical="center"/>
    </xf>
    <xf numFmtId="0" fontId="10" fillId="0" borderId="11" xfId="0" applyFont="1" applyBorder="1"/>
    <xf numFmtId="0" fontId="47" fillId="0" borderId="42" xfId="0" applyFont="1" applyBorder="1" applyAlignment="1">
      <alignment horizontal="right" vertical="center"/>
    </xf>
    <xf numFmtId="0" fontId="124" fillId="0" borderId="4" xfId="0" applyFont="1" applyBorder="1" applyAlignment="1">
      <alignment horizontal="center" vertical="center"/>
    </xf>
    <xf numFmtId="0" fontId="88" fillId="0" borderId="41" xfId="0" applyFont="1" applyBorder="1" applyAlignment="1">
      <alignment horizontal="center" vertical="center"/>
    </xf>
    <xf numFmtId="164" fontId="88" fillId="0" borderId="42" xfId="0" applyNumberFormat="1" applyFont="1" applyBorder="1" applyAlignment="1">
      <alignment horizontal="center" vertical="center"/>
    </xf>
    <xf numFmtId="0" fontId="38" fillId="28" borderId="88" xfId="0" applyFont="1" applyFill="1" applyBorder="1" applyAlignment="1">
      <alignment horizontal="center" vertical="center"/>
    </xf>
    <xf numFmtId="0" fontId="38" fillId="28" borderId="89" xfId="0" applyFont="1" applyFill="1" applyBorder="1" applyAlignment="1">
      <alignment horizontal="center" vertical="center"/>
    </xf>
    <xf numFmtId="0" fontId="38" fillId="28" borderId="106" xfId="0" applyFont="1" applyFill="1" applyBorder="1" applyAlignment="1">
      <alignment horizontal="center" vertical="center"/>
    </xf>
    <xf numFmtId="16" fontId="75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" fontId="71" fillId="3" borderId="87" xfId="0" applyNumberFormat="1" applyFont="1" applyFill="1" applyBorder="1" applyAlignment="1">
      <alignment horizontal="center" vertical="center"/>
    </xf>
    <xf numFmtId="0" fontId="119" fillId="2" borderId="88" xfId="0" applyFont="1" applyFill="1" applyBorder="1" applyAlignment="1">
      <alignment horizontal="center" vertical="center"/>
    </xf>
    <xf numFmtId="0" fontId="119" fillId="2" borderId="89" xfId="0" applyFont="1" applyFill="1" applyBorder="1" applyAlignment="1">
      <alignment horizontal="center" vertical="center"/>
    </xf>
    <xf numFmtId="0" fontId="119" fillId="2" borderId="91" xfId="0" applyFont="1" applyFill="1" applyBorder="1" applyAlignment="1">
      <alignment horizontal="center" vertical="center"/>
    </xf>
    <xf numFmtId="0" fontId="71" fillId="3" borderId="41" xfId="0" applyFont="1" applyFill="1" applyBorder="1" applyAlignment="1">
      <alignment horizontal="center" vertical="center"/>
    </xf>
    <xf numFmtId="0" fontId="102" fillId="2" borderId="88" xfId="0" applyFont="1" applyFill="1" applyBorder="1" applyAlignment="1">
      <alignment horizontal="center" vertical="center"/>
    </xf>
    <xf numFmtId="0" fontId="102" fillId="2" borderId="89" xfId="0" applyFont="1" applyFill="1" applyBorder="1" applyAlignment="1">
      <alignment horizontal="center" vertical="center"/>
    </xf>
    <xf numFmtId="0" fontId="102" fillId="2" borderId="91" xfId="0" applyFont="1" applyFill="1" applyBorder="1" applyAlignment="1">
      <alignment horizontal="center" vertical="center"/>
    </xf>
    <xf numFmtId="0" fontId="38" fillId="3" borderId="41" xfId="0" applyFont="1" applyFill="1" applyBorder="1" applyAlignment="1">
      <alignment horizontal="center" vertical="center"/>
    </xf>
    <xf numFmtId="0" fontId="10" fillId="25" borderId="42" xfId="0" applyFont="1" applyFill="1" applyBorder="1"/>
    <xf numFmtId="0" fontId="10" fillId="25" borderId="43" xfId="0" applyFont="1" applyFill="1" applyBorder="1"/>
    <xf numFmtId="0" fontId="38" fillId="7" borderId="109" xfId="0" applyFont="1" applyFill="1" applyBorder="1" applyAlignment="1">
      <alignment horizontal="center" vertical="center"/>
    </xf>
    <xf numFmtId="0" fontId="10" fillId="0" borderId="37" xfId="0" applyFont="1" applyBorder="1"/>
    <xf numFmtId="0" fontId="38" fillId="3" borderId="88" xfId="0" applyFont="1" applyFill="1" applyBorder="1" applyAlignment="1">
      <alignment horizontal="center" vertical="center"/>
    </xf>
    <xf numFmtId="0" fontId="38" fillId="3" borderId="89" xfId="0" applyFont="1" applyFill="1" applyBorder="1" applyAlignment="1">
      <alignment horizontal="center" vertical="center"/>
    </xf>
    <xf numFmtId="0" fontId="71" fillId="5" borderId="41" xfId="0" applyFont="1" applyFill="1" applyBorder="1" applyAlignment="1">
      <alignment horizontal="center" vertical="center"/>
    </xf>
    <xf numFmtId="0" fontId="10" fillId="0" borderId="80" xfId="0" applyFont="1" applyBorder="1"/>
    <xf numFmtId="0" fontId="10" fillId="0" borderId="111" xfId="0" applyFont="1" applyBorder="1"/>
    <xf numFmtId="0" fontId="92" fillId="0" borderId="0" xfId="0" applyFont="1" applyAlignment="1">
      <alignment horizontal="center" vertical="center"/>
    </xf>
    <xf numFmtId="16" fontId="119" fillId="5" borderId="87" xfId="0" applyNumberFormat="1" applyFont="1" applyFill="1" applyBorder="1" applyAlignment="1">
      <alignment horizontal="center" vertical="center"/>
    </xf>
    <xf numFmtId="0" fontId="71" fillId="5" borderId="88" xfId="0" applyFont="1" applyFill="1" applyBorder="1" applyAlignment="1">
      <alignment horizontal="center" vertical="center"/>
    </xf>
    <xf numFmtId="0" fontId="71" fillId="5" borderId="89" xfId="0" applyFont="1" applyFill="1" applyBorder="1" applyAlignment="1">
      <alignment horizontal="center" vertical="center"/>
    </xf>
    <xf numFmtId="0" fontId="71" fillId="5" borderId="106" xfId="0" applyFont="1" applyFill="1" applyBorder="1" applyAlignment="1">
      <alignment horizontal="center" vertical="center"/>
    </xf>
    <xf numFmtId="0" fontId="38" fillId="29" borderId="88" xfId="0" applyFont="1" applyFill="1" applyBorder="1" applyAlignment="1">
      <alignment horizontal="center" vertical="center"/>
    </xf>
    <xf numFmtId="0" fontId="38" fillId="29" borderId="89" xfId="0" applyFont="1" applyFill="1" applyBorder="1" applyAlignment="1">
      <alignment horizontal="center" vertical="center"/>
    </xf>
    <xf numFmtId="0" fontId="38" fillId="29" borderId="106" xfId="0" applyFont="1" applyFill="1" applyBorder="1" applyAlignment="1">
      <alignment horizontal="center" vertical="center"/>
    </xf>
    <xf numFmtId="16" fontId="75" fillId="0" borderId="1" xfId="0" applyNumberFormat="1" applyFont="1" applyBorder="1" applyAlignment="1">
      <alignment horizontal="center" vertical="center"/>
    </xf>
    <xf numFmtId="0" fontId="38" fillId="5" borderId="90" xfId="0" applyFont="1" applyFill="1" applyBorder="1" applyAlignment="1">
      <alignment horizontal="center" vertical="center"/>
    </xf>
    <xf numFmtId="0" fontId="38" fillId="5" borderId="91" xfId="0" applyFont="1" applyFill="1" applyBorder="1" applyAlignment="1">
      <alignment horizontal="center" vertical="center"/>
    </xf>
    <xf numFmtId="16" fontId="71" fillId="2" borderId="87" xfId="0" applyNumberFormat="1" applyFont="1" applyFill="1" applyBorder="1" applyAlignment="1">
      <alignment horizontal="center" vertical="center"/>
    </xf>
    <xf numFmtId="16" fontId="71" fillId="5" borderId="41" xfId="0" applyNumberFormat="1" applyFont="1" applyFill="1" applyBorder="1" applyAlignment="1">
      <alignment horizontal="center" vertical="center"/>
    </xf>
    <xf numFmtId="0" fontId="71" fillId="2" borderId="41" xfId="0" applyFont="1" applyFill="1" applyBorder="1" applyAlignment="1">
      <alignment horizontal="center" vertical="center"/>
    </xf>
    <xf numFmtId="0" fontId="38" fillId="2" borderId="41" xfId="0" applyFont="1" applyFill="1" applyBorder="1" applyAlignment="1">
      <alignment horizontal="center" vertical="center"/>
    </xf>
    <xf numFmtId="0" fontId="10" fillId="32" borderId="42" xfId="0" applyFont="1" applyFill="1" applyBorder="1"/>
    <xf numFmtId="0" fontId="10" fillId="32" borderId="43" xfId="0" applyFont="1" applyFill="1" applyBorder="1"/>
    <xf numFmtId="0" fontId="38" fillId="22" borderId="88" xfId="0" applyFont="1" applyFill="1" applyBorder="1" applyAlignment="1">
      <alignment horizontal="center" vertical="center"/>
    </xf>
    <xf numFmtId="0" fontId="38" fillId="22" borderId="89" xfId="0" applyFont="1" applyFill="1" applyBorder="1" applyAlignment="1">
      <alignment horizontal="center" vertical="center"/>
    </xf>
    <xf numFmtId="0" fontId="38" fillId="22" borderId="106" xfId="0" applyFont="1" applyFill="1" applyBorder="1" applyAlignment="1">
      <alignment horizontal="center" vertical="center"/>
    </xf>
    <xf numFmtId="0" fontId="38" fillId="4" borderId="41" xfId="0" applyFont="1" applyFill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 wrapText="1"/>
    </xf>
    <xf numFmtId="0" fontId="38" fillId="4" borderId="65" xfId="0" applyFont="1" applyFill="1" applyBorder="1" applyAlignment="1">
      <alignment horizontal="center" vertical="center"/>
    </xf>
    <xf numFmtId="16" fontId="71" fillId="4" borderId="41" xfId="0" applyNumberFormat="1" applyFont="1" applyFill="1" applyBorder="1" applyAlignment="1">
      <alignment horizontal="center" vertical="center"/>
    </xf>
    <xf numFmtId="0" fontId="38" fillId="4" borderId="90" xfId="0" applyFont="1" applyFill="1" applyBorder="1" applyAlignment="1">
      <alignment horizontal="center" vertical="center"/>
    </xf>
    <xf numFmtId="167" fontId="97" fillId="0" borderId="12" xfId="0" applyNumberFormat="1" applyFont="1" applyBorder="1" applyAlignment="1">
      <alignment horizontal="center" vertical="center"/>
    </xf>
    <xf numFmtId="16" fontId="75" fillId="3" borderId="114" xfId="0" applyNumberFormat="1" applyFont="1" applyFill="1" applyBorder="1" applyAlignment="1">
      <alignment horizontal="center" vertical="center"/>
    </xf>
    <xf numFmtId="0" fontId="10" fillId="0" borderId="47" xfId="0" applyFont="1" applyBorder="1"/>
    <xf numFmtId="0" fontId="71" fillId="5" borderId="139" xfId="0" applyFont="1" applyFill="1" applyBorder="1" applyAlignment="1">
      <alignment horizontal="center" vertical="center"/>
    </xf>
    <xf numFmtId="0" fontId="126" fillId="0" borderId="18" xfId="0" applyFont="1" applyBorder="1" applyAlignment="1">
      <alignment horizontal="center" vertical="center"/>
    </xf>
    <xf numFmtId="0" fontId="117" fillId="0" borderId="20" xfId="0" applyFont="1" applyBorder="1"/>
    <xf numFmtId="167" fontId="125" fillId="0" borderId="81" xfId="0" applyNumberFormat="1" applyFont="1" applyBorder="1" applyAlignment="1">
      <alignment horizontal="center" vertical="center"/>
    </xf>
    <xf numFmtId="0" fontId="117" fillId="0" borderId="84" xfId="0" applyFont="1" applyBorder="1"/>
    <xf numFmtId="0" fontId="38" fillId="3" borderId="99" xfId="0" applyFont="1" applyFill="1" applyBorder="1" applyAlignment="1">
      <alignment horizontal="center" vertical="center"/>
    </xf>
    <xf numFmtId="0" fontId="38" fillId="3" borderId="107" xfId="0" applyFont="1" applyFill="1" applyBorder="1" applyAlignment="1">
      <alignment horizontal="center" vertical="center"/>
    </xf>
    <xf numFmtId="0" fontId="38" fillId="3" borderId="115" xfId="0" applyFont="1" applyFill="1" applyBorder="1" applyAlignment="1">
      <alignment horizontal="center" vertical="center"/>
    </xf>
    <xf numFmtId="0" fontId="38" fillId="3" borderId="116" xfId="0" applyFont="1" applyFill="1" applyBorder="1" applyAlignment="1">
      <alignment horizontal="center" vertical="center"/>
    </xf>
    <xf numFmtId="167" fontId="125" fillId="0" borderId="33" xfId="0" applyNumberFormat="1" applyFont="1" applyBorder="1" applyAlignment="1">
      <alignment horizontal="center" vertical="center"/>
    </xf>
    <xf numFmtId="0" fontId="117" fillId="0" borderId="30" xfId="0" applyFont="1" applyBorder="1"/>
    <xf numFmtId="0" fontId="73" fillId="0" borderId="0" xfId="0" applyFont="1" applyAlignment="1">
      <alignment horizontal="center" vertical="center"/>
    </xf>
    <xf numFmtId="169" fontId="75" fillId="0" borderId="4" xfId="0" applyNumberFormat="1" applyFont="1" applyBorder="1" applyAlignment="1">
      <alignment horizontal="center" vertical="center"/>
    </xf>
    <xf numFmtId="0" fontId="124" fillId="0" borderId="41" xfId="0" applyFont="1" applyBorder="1" applyAlignment="1">
      <alignment horizontal="center" vertical="center"/>
    </xf>
    <xf numFmtId="0" fontId="115" fillId="0" borderId="42" xfId="0" applyFont="1" applyBorder="1"/>
    <xf numFmtId="0" fontId="115" fillId="0" borderId="43" xfId="0" applyFont="1" applyBorder="1"/>
    <xf numFmtId="169" fontId="93" fillId="0" borderId="41" xfId="0" applyNumberFormat="1" applyFont="1" applyBorder="1" applyAlignment="1">
      <alignment horizontal="center" vertical="center" wrapText="1"/>
    </xf>
    <xf numFmtId="167" fontId="82" fillId="0" borderId="53" xfId="0" applyNumberFormat="1" applyFont="1" applyBorder="1" applyAlignment="1">
      <alignment horizontal="center" vertical="center"/>
    </xf>
    <xf numFmtId="167" fontId="82" fillId="0" borderId="71" xfId="0" applyNumberFormat="1" applyFont="1" applyBorder="1" applyAlignment="1">
      <alignment horizontal="center" vertical="center"/>
    </xf>
    <xf numFmtId="0" fontId="10" fillId="0" borderId="115" xfId="0" applyFont="1" applyBorder="1"/>
    <xf numFmtId="16" fontId="75" fillId="16" borderId="1" xfId="0" applyNumberFormat="1" applyFont="1" applyFill="1" applyBorder="1" applyAlignment="1">
      <alignment horizontal="center" vertical="center"/>
    </xf>
    <xf numFmtId="0" fontId="10" fillId="16" borderId="2" xfId="0" applyFont="1" applyFill="1" applyBorder="1"/>
    <xf numFmtId="0" fontId="10" fillId="16" borderId="3" xfId="0" applyFont="1" applyFill="1" applyBorder="1"/>
    <xf numFmtId="0" fontId="10" fillId="16" borderId="4" xfId="0" applyFont="1" applyFill="1" applyBorder="1"/>
    <xf numFmtId="0" fontId="0" fillId="16" borderId="0" xfId="0" applyFont="1" applyFill="1" applyAlignment="1"/>
    <xf numFmtId="0" fontId="10" fillId="16" borderId="6" xfId="0" applyFont="1" applyFill="1" applyBorder="1"/>
    <xf numFmtId="16" fontId="71" fillId="15" borderId="87" xfId="0" applyNumberFormat="1" applyFont="1" applyFill="1" applyBorder="1" applyAlignment="1">
      <alignment horizontal="center" vertical="center"/>
    </xf>
    <xf numFmtId="0" fontId="71" fillId="15" borderId="41" xfId="0" applyFont="1" applyFill="1" applyBorder="1" applyAlignment="1">
      <alignment horizontal="center" vertical="center"/>
    </xf>
    <xf numFmtId="0" fontId="38" fillId="15" borderId="41" xfId="0" applyFont="1" applyFill="1" applyBorder="1" applyAlignment="1">
      <alignment horizontal="center" vertical="center"/>
    </xf>
    <xf numFmtId="0" fontId="10" fillId="0" borderId="12" xfId="0" applyFont="1" applyBorder="1"/>
  </cellXfs>
  <cellStyles count="2">
    <cellStyle name="Lien hypertexte" xfId="1" builtinId="8"/>
    <cellStyle name="Normal" xfId="0" builtinId="0"/>
  </cellStyles>
  <dxfs count="457"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ont>
        <color rgb="FFFBE4D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FBE4D5"/>
      </font>
      <fill>
        <patternFill patternType="none"/>
      </fill>
    </dxf>
    <dxf>
      <font>
        <color rgb="FFA8D08D"/>
      </font>
      <fill>
        <patternFill patternType="none"/>
      </fill>
    </dxf>
    <dxf>
      <font>
        <color rgb="FFFBE4D5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8D8D8"/>
          <bgColor rgb="FFD8D8D8"/>
        </patternFill>
      </fill>
    </dxf>
    <dxf>
      <font>
        <b/>
        <i val="0"/>
        <color rgb="FFFBE4D5"/>
      </font>
      <fill>
        <patternFill patternType="none"/>
      </fill>
    </dxf>
    <dxf>
      <font>
        <color rgb="FFA8D08D"/>
      </font>
      <fill>
        <patternFill patternType="none"/>
      </fill>
    </dxf>
    <dxf>
      <font>
        <b/>
        <i val="0"/>
        <color rgb="FFFBE4D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b/>
        <i val="0"/>
        <color rgb="FFFBE4D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b/>
        <i val="0"/>
        <color rgb="FFFBE4D5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ill>
        <patternFill patternType="solid">
          <fgColor rgb="FFFBE4D5"/>
          <bgColor rgb="FFFEF2CB"/>
        </patternFill>
      </fill>
    </dxf>
    <dxf>
      <fill>
        <patternFill patternType="solid">
          <fgColor theme="9" tint="0.79995117038483843"/>
          <bgColor theme="9" tint="0.79998168889431442"/>
        </patternFill>
      </fill>
    </dxf>
    <dxf>
      <font>
        <b/>
        <i val="0"/>
        <color rgb="FFFEF2CB"/>
      </font>
      <fill>
        <patternFill patternType="none"/>
      </fill>
    </dxf>
    <dxf>
      <font>
        <b/>
        <i val="0"/>
        <color theme="9" tint="0.79995117038483843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8D8D8"/>
          <bgColor rgb="FFD8D8D8"/>
        </patternFill>
      </fill>
    </dxf>
    <dxf>
      <font>
        <b/>
        <i val="0"/>
        <color rgb="FFFEF2CB"/>
      </font>
      <fill>
        <patternFill patternType="none"/>
      </fill>
    </dxf>
    <dxf>
      <font>
        <b/>
        <i val="0"/>
        <color theme="9" tint="0.79995117038483843"/>
      </font>
      <fill>
        <patternFill patternType="none"/>
      </fill>
    </dxf>
    <dxf>
      <fill>
        <patternFill patternType="solid">
          <fgColor rgb="FFE2EFD9"/>
          <bgColor rgb="FFD9E2F3"/>
        </patternFill>
      </fill>
    </dxf>
    <dxf>
      <fill>
        <patternFill patternType="solid">
          <fgColor rgb="FFFEF2CB"/>
          <bgColor rgb="FFFBE4D5"/>
        </patternFill>
      </fill>
    </dxf>
    <dxf>
      <font>
        <b/>
        <i val="0"/>
        <color rgb="FFD9E2F3"/>
      </font>
      <fill>
        <patternFill patternType="none"/>
      </fill>
    </dxf>
    <dxf>
      <font>
        <b/>
        <i val="0"/>
        <color rgb="FFFBE4D5"/>
      </font>
      <fill>
        <patternFill patternType="none"/>
      </fill>
    </dxf>
    <dxf>
      <fill>
        <patternFill patternType="solid">
          <fgColor rgb="FFE2EFD9"/>
          <bgColor rgb="FFD9E2F3"/>
        </patternFill>
      </fill>
    </dxf>
    <dxf>
      <fill>
        <patternFill patternType="solid">
          <fgColor rgb="FFFEF2CB"/>
          <bgColor rgb="FFFBE4D5"/>
        </patternFill>
      </fill>
    </dxf>
    <dxf>
      <fill>
        <patternFill patternType="solid">
          <fgColor rgb="FFDEEAF6"/>
          <bgColor theme="0" tint="-0.14996795556505021"/>
        </patternFill>
      </fill>
    </dxf>
    <dxf>
      <font>
        <b/>
        <i val="0"/>
        <color rgb="FFD9E2F3"/>
      </font>
      <fill>
        <patternFill patternType="none"/>
      </fill>
    </dxf>
    <dxf>
      <font>
        <b/>
        <i val="0"/>
        <color rgb="FFFBE4D5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9E2F3"/>
          <bgColor rgb="FFD9E2F3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9E2F3"/>
          <bgColor rgb="FFFEF2CB"/>
        </patternFill>
      </fill>
    </dxf>
    <dxf>
      <font>
        <color rgb="FF548135"/>
      </font>
      <fill>
        <patternFill patternType="none"/>
      </fill>
    </dxf>
    <dxf>
      <font>
        <color rgb="FFFEF2CB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EC8EE"/>
          <bgColor rgb="FFDEC8EE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548135"/>
      </font>
      <fill>
        <patternFill patternType="none"/>
      </fill>
    </dxf>
    <dxf>
      <font>
        <color rgb="FFFEF2CB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EF2CB"/>
          <bgColor theme="9" tint="0.79998168889431442"/>
        </patternFill>
      </fill>
    </dxf>
    <dxf>
      <font>
        <color rgb="FFFFD965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EF2CB"/>
          <bgColor theme="9" tint="0.79998168889431442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D9E2F3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theme="9" tint="-0.24994659260841701"/>
      </font>
      <fill>
        <patternFill patternType="none"/>
      </fill>
    </dxf>
    <dxf>
      <fill>
        <patternFill patternType="solid">
          <fgColor rgb="FFD9E2F3"/>
          <bgColor rgb="FFFEF2CB"/>
        </patternFill>
      </fill>
    </dxf>
    <dxf>
      <fill>
        <patternFill patternType="solid">
          <fgColor rgb="FFFBE4D5"/>
          <bgColor rgb="FFD9E2F3"/>
        </patternFill>
      </fill>
    </dxf>
    <dxf>
      <font>
        <color rgb="FFFEF2CB"/>
      </font>
      <fill>
        <patternFill patternType="none"/>
      </fill>
    </dxf>
    <dxf>
      <font>
        <color rgb="FFFEF2CB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rgb="FFFEF2CB"/>
      </font>
      <fill>
        <patternFill patternType="none"/>
      </fill>
    </dxf>
    <dxf>
      <font>
        <color rgb="FFFEF2CB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D9E2F3"/>
          <bgColor rgb="FFFEF2CB"/>
        </patternFill>
      </fill>
    </dxf>
    <dxf>
      <fill>
        <patternFill patternType="solid">
          <fgColor rgb="FFFBE4D5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EF2CB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rgb="FFFEF2CB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rgb="FFFEF2CB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FEF2CB"/>
          <bgColor theme="9" tint="0.79998168889431442"/>
        </patternFill>
      </fill>
    </dxf>
    <dxf>
      <fill>
        <patternFill patternType="solid">
          <fgColor rgb="FFE2EFD9"/>
          <bgColor rgb="FFFBE4D5"/>
        </patternFill>
      </fill>
    </dxf>
    <dxf>
      <font>
        <color theme="9" tint="0.79998168889431442"/>
      </font>
      <fill>
        <patternFill patternType="none"/>
      </fill>
    </dxf>
    <dxf>
      <font>
        <color rgb="FFFBE4D5"/>
      </font>
      <fill>
        <patternFill patternType="none"/>
      </fill>
    </dxf>
    <dxf>
      <fill>
        <patternFill patternType="solid">
          <fgColor rgb="FFFEF2CB"/>
          <bgColor theme="9" tint="0.79998168889431442"/>
        </patternFill>
      </fill>
    </dxf>
    <dxf>
      <fill>
        <patternFill patternType="solid">
          <fgColor rgb="FFE2EFD9"/>
          <bgColor rgb="FFFBE4D5"/>
        </patternFill>
      </fill>
    </dxf>
    <dxf>
      <fill>
        <patternFill patternType="solid">
          <fgColor rgb="FFD8D8D8"/>
          <bgColor rgb="FFD8D8D8"/>
        </patternFill>
      </fill>
    </dxf>
    <dxf>
      <font>
        <color theme="9" tint="0.79998168889431442"/>
      </font>
      <fill>
        <patternFill patternType="none"/>
      </fill>
    </dxf>
    <dxf>
      <font>
        <color rgb="FFFBE4D5"/>
      </font>
      <fill>
        <patternFill patternType="none"/>
      </fill>
    </dxf>
    <dxf>
      <fill>
        <patternFill patternType="solid">
          <fgColor rgb="FFFBE4D5"/>
          <bgColor rgb="FFFEF2CB"/>
        </patternFill>
      </fill>
    </dxf>
    <dxf>
      <fill>
        <patternFill patternType="solid">
          <fgColor rgb="FFD9E2F3"/>
          <bgColor rgb="FFFBE4D5"/>
        </patternFill>
      </fill>
    </dxf>
    <dxf>
      <font>
        <color rgb="FFFEF2CB"/>
      </font>
      <fill>
        <patternFill patternType="none"/>
      </fill>
    </dxf>
    <dxf>
      <font>
        <color rgb="FFFBE4D5"/>
      </font>
      <fill>
        <patternFill patternType="none"/>
      </fill>
    </dxf>
    <dxf>
      <fill>
        <patternFill patternType="solid">
          <fgColor rgb="FFFBE4D5"/>
          <bgColor rgb="FFFEF2CB"/>
        </patternFill>
      </fill>
    </dxf>
    <dxf>
      <fill>
        <patternFill patternType="solid">
          <fgColor rgb="FFD9E2F3"/>
          <bgColor rgb="FFFBE4D5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EF2CB"/>
      </font>
      <fill>
        <patternFill patternType="none"/>
      </fill>
    </dxf>
    <dxf>
      <font>
        <color rgb="FFFBE4D5"/>
      </font>
      <fill>
        <patternFill patternType="none"/>
      </fill>
    </dxf>
    <dxf>
      <fill>
        <patternFill patternType="solid">
          <fgColor rgb="FFE2EFD9"/>
          <bgColor rgb="FFFBE4D5"/>
        </patternFill>
      </fill>
    </dxf>
    <dxf>
      <fill>
        <patternFill patternType="solid">
          <fgColor rgb="FFFBE4D5"/>
          <bgColor rgb="FFD9E2F3"/>
        </patternFill>
      </fill>
    </dxf>
    <dxf>
      <font>
        <color rgb="FFFBE4D5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E2EFD9"/>
          <bgColor rgb="FFFBE4D5"/>
        </patternFill>
      </fill>
    </dxf>
    <dxf>
      <fill>
        <patternFill patternType="solid">
          <fgColor rgb="FFFBE4D5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BE4D5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FEF2CB"/>
          <bgColor rgb="FFD9E2F3"/>
        </patternFill>
      </fill>
    </dxf>
    <dxf>
      <fill>
        <patternFill patternType="solid">
          <fgColor rgb="FFFBE4D5"/>
          <bgColor rgb="FFFEF2CB"/>
        </patternFill>
      </fill>
    </dxf>
    <dxf>
      <font>
        <color rgb="FFD9E2F3"/>
      </font>
      <fill>
        <patternFill patternType="none"/>
      </fill>
    </dxf>
    <dxf>
      <font>
        <color rgb="FFFEF2CB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EF2CB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D9E2F3"/>
      </font>
      <fill>
        <patternFill patternType="none"/>
      </fill>
    </dxf>
    <dxf>
      <font>
        <color rgb="FFFEF2CB"/>
      </font>
      <fill>
        <patternFill patternType="none"/>
      </fill>
    </dxf>
    <dxf>
      <fill>
        <patternFill patternType="solid">
          <fgColor rgb="FFFBE4D5"/>
          <bgColor theme="9" tint="0.79998168889431442"/>
        </patternFill>
      </fill>
    </dxf>
    <dxf>
      <fill>
        <patternFill patternType="solid">
          <fgColor rgb="FFE2EFD9"/>
          <bgColor rgb="FFD9E2F3"/>
        </patternFill>
      </fill>
    </dxf>
    <dxf>
      <font>
        <color theme="9" tint="0.79998168889431442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FBE4D5"/>
          <bgColor theme="9" tint="0.79998168889431442"/>
        </patternFill>
      </fill>
    </dxf>
    <dxf>
      <fill>
        <patternFill patternType="solid">
          <fgColor rgb="FFE2EFD9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theme="9" tint="0.79998168889431442"/>
      </font>
      <fill>
        <patternFill patternType="none"/>
      </fill>
    </dxf>
    <dxf>
      <font>
        <color rgb="FFD9E2F3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9E2F3"/>
          <bgColor rgb="FFD9E2F3"/>
        </patternFill>
      </fill>
    </dxf>
  </dxfs>
  <tableStyles count="0" defaultTableStyle="TableStyleMedium2" defaultPivotStyle="PivotStyleLight16"/>
  <colors>
    <mruColors>
      <color rgb="FFFBE4D5"/>
      <color rgb="FFFEF2CB"/>
      <color rgb="FFD9E2F3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51</xdr:row>
      <xdr:rowOff>0</xdr:rowOff>
    </xdr:from>
    <xdr:ext cx="361950" cy="361950"/>
    <xdr:sp macro="" textlink="">
      <xdr:nvSpPr>
        <xdr:cNvPr id="3" name="Shape 3" descr="https://vaires-torcy.iledeloisirs.fr/wp-content/uploads/2023/06/logo-ile-de-vaires-torcy.sv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66675</xdr:colOff>
      <xdr:row>1</xdr:row>
      <xdr:rowOff>28575</xdr:rowOff>
    </xdr:from>
    <xdr:ext cx="2247900" cy="14097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</xdr:row>
      <xdr:rowOff>133350</xdr:rowOff>
    </xdr:from>
    <xdr:ext cx="2152650" cy="3086100"/>
    <xdr:pic>
      <xdr:nvPicPr>
        <xdr:cNvPr id="4" name="image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1323975</xdr:colOff>
      <xdr:row>1</xdr:row>
      <xdr:rowOff>38100</xdr:rowOff>
    </xdr:from>
    <xdr:ext cx="1247775" cy="141922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1</xdr:row>
      <xdr:rowOff>76200</xdr:rowOff>
    </xdr:from>
    <xdr:ext cx="1381125" cy="140970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1733550</xdr:colOff>
      <xdr:row>1</xdr:row>
      <xdr:rowOff>28575</xdr:rowOff>
    </xdr:from>
    <xdr:ext cx="1133475" cy="142875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1047750</xdr:colOff>
      <xdr:row>14</xdr:row>
      <xdr:rowOff>66675</xdr:rowOff>
    </xdr:from>
    <xdr:ext cx="1038225" cy="9715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1085850</xdr:colOff>
      <xdr:row>18</xdr:row>
      <xdr:rowOff>0</xdr:rowOff>
    </xdr:from>
    <xdr:ext cx="981075" cy="109537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1066800</xdr:colOff>
      <xdr:row>10</xdr:row>
      <xdr:rowOff>28575</xdr:rowOff>
    </xdr:from>
    <xdr:ext cx="1019175" cy="10858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1123950</xdr:colOff>
      <xdr:row>6</xdr:row>
      <xdr:rowOff>47625</xdr:rowOff>
    </xdr:from>
    <xdr:ext cx="962025" cy="1047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1095375</xdr:colOff>
      <xdr:row>18</xdr:row>
      <xdr:rowOff>38100</xdr:rowOff>
    </xdr:from>
    <xdr:ext cx="962025" cy="1076325"/>
    <xdr:pic>
      <xdr:nvPicPr>
        <xdr:cNvPr id="6" name="image4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76200</xdr:colOff>
      <xdr:row>1</xdr:row>
      <xdr:rowOff>190500</xdr:rowOff>
    </xdr:from>
    <xdr:ext cx="752475" cy="104775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1</xdr:row>
      <xdr:rowOff>0</xdr:rowOff>
    </xdr:from>
    <xdr:ext cx="752475" cy="200025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1466850" cy="3048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2</xdr:row>
      <xdr:rowOff>0</xdr:rowOff>
    </xdr:from>
    <xdr:ext cx="1457325" cy="29527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f.lafaye@orange.fr" TargetMode="External"/><Relationship Id="rId2" Type="http://schemas.openxmlformats.org/officeDocument/2006/relationships/hyperlink" Target="mailto:gbouvree@wanadoo.fr" TargetMode="External"/><Relationship Id="rId1" Type="http://schemas.openxmlformats.org/officeDocument/2006/relationships/hyperlink" Target="https://usclgolf.fr/les-hivernales-2025-2026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j.sautiere@orange.fr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mailto:domi.lemee@orange.fr" TargetMode="External"/><Relationship Id="rId1" Type="http://schemas.openxmlformats.org/officeDocument/2006/relationships/hyperlink" Target="mailto:philippe.troalen@gmail.com" TargetMode="External"/><Relationship Id="rId6" Type="http://schemas.openxmlformats.org/officeDocument/2006/relationships/hyperlink" Target="mailto:77jldumas@gmail.com" TargetMode="External"/><Relationship Id="rId5" Type="http://schemas.openxmlformats.org/officeDocument/2006/relationships/hyperlink" Target="mailto:gbouvree@wanadoo.fr" TargetMode="External"/><Relationship Id="rId4" Type="http://schemas.openxmlformats.org/officeDocument/2006/relationships/hyperlink" Target="mailto:toinetoine410@yahoo.fr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tabSelected="1" topLeftCell="A14" zoomScale="70" zoomScaleNormal="70" workbookViewId="0">
      <selection activeCell="G43" sqref="G43:H43"/>
    </sheetView>
  </sheetViews>
  <sheetFormatPr baseColWidth="10" defaultColWidth="14.3984375" defaultRowHeight="15" customHeight="1"/>
  <cols>
    <col min="1" max="1" width="2" customWidth="1"/>
    <col min="2" max="2" width="17" customWidth="1"/>
    <col min="3" max="3" width="35" customWidth="1"/>
    <col min="4" max="4" width="2.86328125" customWidth="1"/>
    <col min="5" max="5" width="59.73046875" customWidth="1"/>
    <col min="6" max="6" width="25.59765625" customWidth="1"/>
    <col min="7" max="7" width="16.86328125" customWidth="1"/>
    <col min="8" max="8" width="33" customWidth="1"/>
    <col min="9" max="26" width="10.73046875" customWidth="1"/>
  </cols>
  <sheetData>
    <row r="1" spans="1:26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1"/>
      <c r="B2" s="2"/>
      <c r="C2" s="3"/>
      <c r="D2" s="4"/>
      <c r="E2" s="4"/>
      <c r="F2" s="4"/>
      <c r="G2" s="4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>
      <c r="A3" s="1"/>
      <c r="B3" s="6"/>
      <c r="C3" s="7"/>
      <c r="D3" s="7"/>
      <c r="E3" s="7"/>
      <c r="F3" s="8" t="s">
        <v>0</v>
      </c>
      <c r="G3" s="7"/>
      <c r="H3" s="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5" customHeight="1">
      <c r="A4" s="1"/>
      <c r="B4" s="6"/>
      <c r="C4" s="7"/>
      <c r="D4" s="7"/>
      <c r="E4" s="7"/>
      <c r="F4" s="10" t="s">
        <v>1</v>
      </c>
      <c r="G4" s="7"/>
      <c r="H4" s="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2.5" customHeight="1">
      <c r="A5" s="1"/>
      <c r="B5" s="6"/>
      <c r="C5" s="7"/>
      <c r="D5" s="7"/>
      <c r="E5" s="7"/>
      <c r="F5" s="11" t="s">
        <v>2</v>
      </c>
      <c r="G5" s="7"/>
      <c r="H5" s="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2.5" customHeight="1">
      <c r="A6" s="1"/>
      <c r="B6" s="6"/>
      <c r="C6" s="7"/>
      <c r="D6" s="7"/>
      <c r="E6" s="7"/>
      <c r="F6" s="12" t="s">
        <v>3</v>
      </c>
      <c r="G6" s="7"/>
      <c r="H6" s="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2" customHeight="1">
      <c r="A7" s="1"/>
      <c r="B7" s="666" t="s">
        <v>537</v>
      </c>
      <c r="C7" s="665"/>
      <c r="D7" s="665"/>
      <c r="E7" s="665"/>
      <c r="F7" s="665"/>
      <c r="G7" s="665"/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667" t="s">
        <v>4</v>
      </c>
      <c r="C8" s="665"/>
      <c r="D8" s="665"/>
      <c r="E8" s="665"/>
      <c r="F8" s="665"/>
      <c r="G8" s="665"/>
      <c r="H8" s="1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4"/>
      <c r="C9" s="15"/>
      <c r="D9" s="15"/>
      <c r="E9" s="15"/>
      <c r="F9" s="15"/>
      <c r="G9" s="15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6"/>
      <c r="B10" s="17" t="s">
        <v>5</v>
      </c>
      <c r="C10" s="668" t="s">
        <v>6</v>
      </c>
      <c r="D10" s="665"/>
      <c r="E10" s="668" t="s">
        <v>7</v>
      </c>
      <c r="F10" s="665"/>
      <c r="G10" s="665"/>
      <c r="H10" s="19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5.75" customHeight="1">
      <c r="A11" s="1"/>
      <c r="B11" s="20" t="s">
        <v>8</v>
      </c>
      <c r="C11" s="16" t="s">
        <v>9</v>
      </c>
      <c r="D11" s="1"/>
      <c r="E11" s="1" t="s">
        <v>10</v>
      </c>
      <c r="F11" s="1"/>
      <c r="G11" s="1"/>
      <c r="H11" s="1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20"/>
      <c r="C12" s="1"/>
      <c r="D12" s="1"/>
      <c r="E12" s="1"/>
      <c r="F12" s="1"/>
      <c r="G12" s="1"/>
      <c r="H12" s="1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20" t="s">
        <v>11</v>
      </c>
      <c r="C13" s="1" t="s">
        <v>557</v>
      </c>
      <c r="D13" s="1"/>
      <c r="E13" s="16"/>
      <c r="F13" s="1"/>
      <c r="G13" s="1"/>
      <c r="H13" s="1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0"/>
      <c r="C14" s="1"/>
      <c r="D14" s="1"/>
      <c r="E14" s="1"/>
      <c r="F14" s="1"/>
      <c r="G14" s="1"/>
      <c r="H14" s="1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20" t="s">
        <v>12</v>
      </c>
      <c r="C15" s="1" t="s">
        <v>13</v>
      </c>
      <c r="D15" s="1"/>
      <c r="E15" s="1"/>
      <c r="F15" s="1"/>
      <c r="G15" s="1"/>
      <c r="H15" s="1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20"/>
      <c r="C16" s="1"/>
      <c r="D16" s="1"/>
      <c r="E16" s="1"/>
      <c r="F16" s="1"/>
      <c r="G16" s="1"/>
      <c r="H16" s="1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20" t="s">
        <v>14</v>
      </c>
      <c r="C17" s="1" t="s">
        <v>15</v>
      </c>
      <c r="D17" s="1"/>
      <c r="E17" s="1" t="s">
        <v>16</v>
      </c>
      <c r="F17" s="1"/>
      <c r="G17" s="1"/>
      <c r="H17" s="1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20"/>
      <c r="C18" s="1"/>
      <c r="D18" s="1"/>
      <c r="E18" s="16" t="s">
        <v>17</v>
      </c>
      <c r="F18" s="16"/>
      <c r="G18" s="16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20"/>
      <c r="C19" s="1"/>
      <c r="D19" s="1"/>
      <c r="E19" s="1" t="s">
        <v>18</v>
      </c>
      <c r="F19" s="1"/>
      <c r="G19" s="1"/>
      <c r="H19" s="1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0"/>
      <c r="C20" s="1" t="s">
        <v>19</v>
      </c>
      <c r="D20" s="1"/>
      <c r="E20" s="1" t="s">
        <v>20</v>
      </c>
      <c r="F20" s="1"/>
      <c r="G20" s="1"/>
      <c r="H20" s="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0"/>
      <c r="C21" s="1"/>
      <c r="D21" s="1"/>
      <c r="E21" s="1" t="s">
        <v>21</v>
      </c>
      <c r="F21" s="1"/>
      <c r="G21" s="1"/>
      <c r="H21" s="1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20"/>
      <c r="C22" s="1"/>
      <c r="D22" s="1"/>
      <c r="E22" s="662" t="s">
        <v>558</v>
      </c>
      <c r="F22" s="1"/>
      <c r="G22" s="1"/>
      <c r="H22" s="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20"/>
      <c r="C23" s="1"/>
      <c r="D23" s="1"/>
      <c r="E23" s="1"/>
      <c r="F23" s="1"/>
      <c r="G23" s="1"/>
      <c r="H23" s="1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0" t="s">
        <v>22</v>
      </c>
      <c r="C24" s="16" t="s">
        <v>23</v>
      </c>
      <c r="D24" s="1"/>
      <c r="E24" s="16" t="s">
        <v>24</v>
      </c>
      <c r="F24" s="1"/>
      <c r="G24" s="1"/>
      <c r="H24" s="1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0"/>
      <c r="C25" s="16"/>
      <c r="D25" s="1"/>
      <c r="E25" s="16" t="s">
        <v>25</v>
      </c>
      <c r="F25" s="1"/>
      <c r="G25" s="1"/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0"/>
      <c r="C26" s="1"/>
      <c r="D26" s="1"/>
      <c r="E26" s="1" t="s">
        <v>26</v>
      </c>
      <c r="F26" s="21" t="s">
        <v>27</v>
      </c>
      <c r="G26" s="1"/>
      <c r="H26" s="22">
        <v>0.5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6"/>
      <c r="C27" s="1"/>
      <c r="D27" s="1"/>
      <c r="E27" s="16" t="s">
        <v>28</v>
      </c>
      <c r="F27" s="1"/>
      <c r="G27" s="1"/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6"/>
      <c r="C28" s="1"/>
      <c r="D28" s="1"/>
      <c r="E28" s="1" t="s">
        <v>29</v>
      </c>
      <c r="F28" s="1" t="s">
        <v>30</v>
      </c>
      <c r="G28" s="1"/>
      <c r="H28" s="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6"/>
      <c r="C29" s="1"/>
      <c r="D29" s="1"/>
      <c r="E29" s="1"/>
      <c r="F29" s="1" t="s">
        <v>31</v>
      </c>
      <c r="G29" s="1"/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6"/>
      <c r="C30" s="1"/>
      <c r="D30" s="1"/>
      <c r="E30" s="1"/>
      <c r="F30" s="16" t="s">
        <v>32</v>
      </c>
      <c r="G30" s="1"/>
      <c r="H30" s="1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20"/>
      <c r="C31" s="1"/>
      <c r="D31" s="1"/>
      <c r="E31" s="1" t="s">
        <v>33</v>
      </c>
      <c r="F31" s="1"/>
      <c r="G31" s="1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6"/>
      <c r="C32" s="1"/>
      <c r="D32" s="1"/>
      <c r="E32" s="1" t="s">
        <v>34</v>
      </c>
      <c r="F32" s="1"/>
      <c r="G32" s="1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6"/>
      <c r="C33" s="16" t="s">
        <v>35</v>
      </c>
      <c r="D33" s="1"/>
      <c r="E33" s="16" t="s">
        <v>36</v>
      </c>
      <c r="F33" s="1"/>
      <c r="G33" s="1"/>
      <c r="H33" s="1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6"/>
      <c r="C34" s="18"/>
      <c r="D34" s="1"/>
      <c r="E34" s="1"/>
      <c r="F34" s="1"/>
      <c r="G34" s="1"/>
      <c r="H34" s="1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6"/>
      <c r="C35" s="16" t="s">
        <v>37</v>
      </c>
      <c r="D35" s="1"/>
      <c r="E35" s="1" t="s">
        <v>38</v>
      </c>
      <c r="F35" s="1"/>
      <c r="G35" s="1"/>
      <c r="H35" s="1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6"/>
      <c r="C36" s="1"/>
      <c r="D36" s="1"/>
      <c r="E36" s="1"/>
      <c r="F36" s="1"/>
      <c r="G36" s="1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6"/>
      <c r="C37" s="663" t="s">
        <v>559</v>
      </c>
      <c r="D37" s="1"/>
      <c r="E37" s="1" t="s">
        <v>39</v>
      </c>
      <c r="F37" s="1"/>
      <c r="G37" s="1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6"/>
      <c r="C38" s="1"/>
      <c r="D38" s="1"/>
      <c r="E38" s="1"/>
      <c r="F38" s="1"/>
      <c r="G38" s="1"/>
      <c r="H38" s="1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20" t="s">
        <v>40</v>
      </c>
      <c r="C39" s="1" t="s">
        <v>41</v>
      </c>
      <c r="D39" s="1"/>
      <c r="E39" s="1" t="s">
        <v>42</v>
      </c>
      <c r="F39" s="1"/>
      <c r="G39" s="1"/>
      <c r="H39" s="1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6"/>
      <c r="C40" s="23" t="s">
        <v>43</v>
      </c>
      <c r="D40" s="1"/>
      <c r="E40" s="23" t="s">
        <v>44</v>
      </c>
      <c r="F40" s="1" t="s">
        <v>45</v>
      </c>
      <c r="G40" s="1"/>
      <c r="H40" s="1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6"/>
      <c r="C41" s="1"/>
      <c r="D41" s="1"/>
      <c r="E41" s="1" t="s">
        <v>46</v>
      </c>
      <c r="F41" s="1"/>
      <c r="G41" s="1"/>
      <c r="H41" s="1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6"/>
      <c r="C42" s="1"/>
      <c r="D42" s="1"/>
      <c r="E42" s="1"/>
      <c r="F42" s="1"/>
      <c r="G42" s="1"/>
      <c r="H42" s="1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24" t="s">
        <v>47</v>
      </c>
      <c r="C43" s="25"/>
      <c r="D43" s="25"/>
      <c r="E43" s="25"/>
      <c r="F43" s="25"/>
      <c r="G43" s="669" t="s">
        <v>535</v>
      </c>
      <c r="H43" s="67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20"/>
      <c r="C44" s="1"/>
      <c r="D44" s="1"/>
      <c r="E44" s="1"/>
      <c r="F44" s="1"/>
      <c r="G44" s="1"/>
      <c r="H44" s="1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510" t="s">
        <v>48</v>
      </c>
      <c r="C45" s="511">
        <v>45945</v>
      </c>
      <c r="D45" s="664" t="s">
        <v>49</v>
      </c>
      <c r="E45" s="665"/>
      <c r="F45" s="26" t="s">
        <v>50</v>
      </c>
      <c r="G45" s="26"/>
      <c r="H45" s="458" t="s">
        <v>75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27"/>
      <c r="C46" s="28"/>
      <c r="D46" s="28"/>
      <c r="E46" s="28"/>
      <c r="F46" s="28"/>
      <c r="G46" s="28"/>
      <c r="H46" s="2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D45:E45"/>
    <mergeCell ref="B7:G7"/>
    <mergeCell ref="B8:G8"/>
    <mergeCell ref="C10:D10"/>
    <mergeCell ref="E10:G10"/>
    <mergeCell ref="G43:H43"/>
  </mergeCells>
  <hyperlinks>
    <hyperlink ref="G43" r:id="rId1" xr:uid="{00000000-0004-0000-0000-000000000000}"/>
    <hyperlink ref="F45" r:id="rId2" xr:uid="{00000000-0004-0000-0000-000001000000}"/>
    <hyperlink ref="H45" r:id="rId3" xr:uid="{7AAA152B-DB93-43CC-AFD2-00A970B201DC}"/>
  </hyperlinks>
  <pageMargins left="0.82677165354330717" right="0.82677165354330717" top="0.55118110236220474" bottom="0.35433070866141736" header="0" footer="0"/>
  <pageSetup paperSize="9" orientation="landscape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1000"/>
  <sheetViews>
    <sheetView view="pageBreakPreview" zoomScale="50" zoomScaleNormal="50" zoomScaleSheetLayoutView="50" workbookViewId="0">
      <selection activeCell="D24" sqref="D24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1" width="23" customWidth="1"/>
    <col min="22" max="22" width="13.8632812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6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6" customHeight="1" thickBot="1">
      <c r="A2" s="915" t="s">
        <v>439</v>
      </c>
      <c r="B2" s="840"/>
      <c r="C2" s="375">
        <f>+Lésigny!AN3</f>
        <v>46107</v>
      </c>
      <c r="D2" s="376" t="s">
        <v>440</v>
      </c>
      <c r="E2" s="913" t="str">
        <f>+Lésigny!AN4</f>
        <v>Lésigny</v>
      </c>
      <c r="F2" s="733"/>
      <c r="G2" s="742"/>
      <c r="H2" s="313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14" t="str">
        <f>+Lésigny!AN5</f>
        <v>Crécy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Lésigny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Crécy</v>
      </c>
      <c r="X3" s="733"/>
      <c r="Y3" s="742"/>
      <c r="Z3" s="910" t="s">
        <v>487</v>
      </c>
      <c r="AA3" s="665"/>
      <c r="AB3" s="249"/>
      <c r="AC3" s="248"/>
      <c r="AD3" s="248"/>
      <c r="AE3" s="248"/>
      <c r="AF3" s="255"/>
    </row>
    <row r="4" spans="1:32" ht="46.5" customHeight="1" thickBot="1">
      <c r="A4" s="329" t="s">
        <v>488</v>
      </c>
      <c r="B4" s="330" t="s">
        <v>441</v>
      </c>
      <c r="C4" s="378" t="s">
        <v>138</v>
      </c>
      <c r="D4" s="379" t="s">
        <v>139</v>
      </c>
      <c r="E4" s="379" t="s">
        <v>150</v>
      </c>
      <c r="F4" s="332" t="s">
        <v>142</v>
      </c>
      <c r="G4" s="380" t="s">
        <v>442</v>
      </c>
      <c r="H4" s="326" t="s">
        <v>442</v>
      </c>
      <c r="I4" s="97"/>
      <c r="J4" s="846" t="s">
        <v>443</v>
      </c>
      <c r="K4" s="776"/>
      <c r="L4" s="786"/>
      <c r="M4" s="262"/>
      <c r="N4" s="634" t="str">
        <f>+E2</f>
        <v>Lésigny</v>
      </c>
      <c r="O4" s="327"/>
      <c r="P4" s="635" t="str">
        <f>+R2</f>
        <v>Crécy</v>
      </c>
      <c r="Q4" s="104"/>
      <c r="R4" s="394" t="s">
        <v>488</v>
      </c>
      <c r="S4" s="395" t="s">
        <v>441</v>
      </c>
      <c r="T4" s="911" t="s">
        <v>447</v>
      </c>
      <c r="U4" s="912"/>
      <c r="V4" s="396" t="s">
        <v>150</v>
      </c>
      <c r="W4" s="397" t="s">
        <v>142</v>
      </c>
      <c r="X4" s="398" t="s">
        <v>442</v>
      </c>
      <c r="Y4" s="399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IFERROR(VLOOKUP($A5,Lésigny!$AO$8:$AY$57,C$41,0),"")</f>
        <v/>
      </c>
      <c r="D5" s="270" t="str">
        <f>IFERROR(VLOOKUP($A5,Lésigny!$AO$8:$AY$57,D$41,0),"")</f>
        <v/>
      </c>
      <c r="E5" s="271" t="str">
        <f>IFERROR(VLOOKUP($A5,Lésigny!$AO$8:$AY$57,E$41,0),"")</f>
        <v/>
      </c>
      <c r="F5" s="272" t="str">
        <f>IFERROR(VLOOKUP($A5,Lésigny!$AO$8:$AY$57,F$41,0),"")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Crécy</v>
      </c>
      <c r="K5" s="860" t="str">
        <f>IFERROR(ABS(Z5),"")</f>
        <v/>
      </c>
      <c r="L5" s="847" t="str">
        <f>IF(Z5&gt;0,$E$2,$R$2)</f>
        <v>Lésigny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IFERROR(VLOOKUP($R5,Crécy!$AO$8:$AW$57,T$41,0),"")</f>
        <v/>
      </c>
      <c r="U5" s="276" t="str">
        <f>IFERROR(VLOOKUP($R5,Crécy!$AO$8:$AW$57,U$41,0),"")</f>
        <v/>
      </c>
      <c r="V5" s="277" t="str">
        <f>IFERROR(VLOOKUP($R5,Crécy!$AO$8:$AW$57,V$41,0),"")</f>
        <v/>
      </c>
      <c r="W5" s="247" t="str">
        <f>IFERROR(VLOOKUP($R5,Crécy!$AO$8:$AW$57,W$41,0),"")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IFERROR(VLOOKUP($A6,Lésigny!$AO$8:$AY$57,C$41,0),"")</f>
        <v/>
      </c>
      <c r="D6" s="282" t="str">
        <f>IFERROR(VLOOKUP($A6,Lésigny!$AO$8:$AY$57,D$41,0),"")</f>
        <v/>
      </c>
      <c r="E6" s="283" t="str">
        <f>IFERROR(VLOOKUP($A6,Lésigny!$AO$8:$AY$57,E$41,0),"")</f>
        <v/>
      </c>
      <c r="F6" s="284" t="str">
        <f>IFERROR(VLOOKUP($A6,Lésigny!$AO$8:$AY$57,F$41,0),"")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IFERROR(VLOOKUP($R6,Crécy!$AO$8:$AW$57,T$41,0),"")</f>
        <v/>
      </c>
      <c r="U6" s="282" t="str">
        <f>IFERROR(VLOOKUP($R6,Crécy!$AO$8:$AW$57,U$41,0),"")</f>
        <v/>
      </c>
      <c r="V6" s="286" t="str">
        <f>IFERROR(VLOOKUP($R6,Crécy!$AO$8:$AW$57,V$41,0),"")</f>
        <v/>
      </c>
      <c r="W6" s="287" t="str">
        <f>IFERROR(VLOOKUP($R6,Crécy!$AO$8:$AW$57,W$41,0),"")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IFERROR(VLOOKUP($A7,Lésigny!$AO$8:$AY$57,C$41,0),"")</f>
        <v/>
      </c>
      <c r="D7" s="291" t="str">
        <f>IFERROR(VLOOKUP($A7,Lésigny!$AO$8:$AY$57,D$41,0),"")</f>
        <v/>
      </c>
      <c r="E7" s="292" t="str">
        <f>IFERROR(VLOOKUP($A7,Lésigny!$AO$8:$AY$57,E$41,0),"")</f>
        <v/>
      </c>
      <c r="F7" s="272" t="str">
        <f>IFERROR(VLOOKUP($A7,Lésigny!$AO$8:$AY$57,F$41,0),"")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Crécy</v>
      </c>
      <c r="K7" s="860" t="str">
        <f>IFERROR(ABS(Z7),"")</f>
        <v/>
      </c>
      <c r="L7" s="847" t="str">
        <f>IF(Z7&gt;0,$E$2,$R$2)</f>
        <v>Lésigny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IFERROR(VLOOKUP($R7,Crécy!$AO$8:$AW$57,T$41,0),"")</f>
        <v/>
      </c>
      <c r="U7" s="291" t="str">
        <f>IFERROR(VLOOKUP($R7,Crécy!$AO$8:$AW$57,U$41,0),"")</f>
        <v/>
      </c>
      <c r="V7" s="294" t="str">
        <f>IFERROR(VLOOKUP($R7,Crécy!$AO$8:$AW$57,V$41,0),"")</f>
        <v/>
      </c>
      <c r="W7" s="247" t="str">
        <f>IFERROR(VLOOKUP($R7,Crécy!$AO$8:$AW$57,W$41,0),"")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IFERROR(VLOOKUP($A8,Lésigny!$AO$8:$AY$57,C$41,0),"")</f>
        <v/>
      </c>
      <c r="D8" s="282" t="str">
        <f>IFERROR(VLOOKUP($A8,Lésigny!$AO$8:$AY$57,D$41,0),"")</f>
        <v/>
      </c>
      <c r="E8" s="283" t="str">
        <f>IFERROR(VLOOKUP($A8,Lésigny!$AO$8:$AY$57,E$41,0),"")</f>
        <v/>
      </c>
      <c r="F8" s="284" t="str">
        <f>IFERROR(VLOOKUP($A8,Lésigny!$AO$8:$AY$57,F$41,0),"")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IFERROR(VLOOKUP($R8,Crécy!$AO$8:$AW$57,T$41,0),"")</f>
        <v/>
      </c>
      <c r="U8" s="282" t="str">
        <f>IFERROR(VLOOKUP($R8,Crécy!$AO$8:$AW$57,U$41,0),"")</f>
        <v/>
      </c>
      <c r="V8" s="286" t="str">
        <f>IFERROR(VLOOKUP($R8,Crécy!$AO$8:$AW$57,V$41,0),"")</f>
        <v/>
      </c>
      <c r="W8" s="287" t="str">
        <f>IFERROR(VLOOKUP($R8,Crécy!$AO$8:$AW$57,W$41,0),"")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IFERROR(VLOOKUP($A9,Lésigny!$AO$8:$AY$57,C$41,0),"")</f>
        <v/>
      </c>
      <c r="D9" s="291" t="str">
        <f>IFERROR(VLOOKUP($A9,Lésigny!$AO$8:$AY$57,D$41,0),"")</f>
        <v/>
      </c>
      <c r="E9" s="292" t="str">
        <f>IFERROR(VLOOKUP($A9,Lésigny!$AO$8:$AY$57,E$41,0),"")</f>
        <v/>
      </c>
      <c r="F9" s="272" t="str">
        <f>IFERROR(VLOOKUP($A9,Lésigny!$AO$8:$AY$57,F$41,0),"")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Crécy</v>
      </c>
      <c r="K9" s="860" t="str">
        <f>IFERROR(ABS(Z9),"")</f>
        <v/>
      </c>
      <c r="L9" s="847" t="str">
        <f>IF(Z9&gt;0,$E$2,$R$2)</f>
        <v>Lésigny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IFERROR(VLOOKUP($R9,Crécy!$AO$8:$AW$57,T$41,0),"")</f>
        <v/>
      </c>
      <c r="U9" s="291" t="str">
        <f>IFERROR(VLOOKUP($R9,Crécy!$AO$8:$AW$57,U$41,0),"")</f>
        <v/>
      </c>
      <c r="V9" s="294" t="str">
        <f>IFERROR(VLOOKUP($R9,Crécy!$AO$8:$AW$57,V$41,0),"")</f>
        <v/>
      </c>
      <c r="W9" s="247" t="str">
        <f>IFERROR(VLOOKUP($R9,Crécy!$AO$8:$AW$57,W$41,0),"")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IFERROR(VLOOKUP($A10,Lésigny!$AO$8:$AY$57,C$41,0),"")</f>
        <v/>
      </c>
      <c r="D10" s="282" t="str">
        <f>IFERROR(VLOOKUP($A10,Lésigny!$AO$8:$AY$57,D$41,0),"")</f>
        <v/>
      </c>
      <c r="E10" s="283" t="str">
        <f>IFERROR(VLOOKUP($A10,Lésigny!$AO$8:$AY$57,E$41,0),"")</f>
        <v/>
      </c>
      <c r="F10" s="284" t="str">
        <f>IFERROR(VLOOKUP($A10,Lésigny!$AO$8:$AY$57,F$41,0),"")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IFERROR(VLOOKUP($R10,Crécy!$AO$8:$AW$57,T$41,0),"")</f>
        <v/>
      </c>
      <c r="U10" s="282" t="str">
        <f>IFERROR(VLOOKUP($R10,Crécy!$AO$8:$AW$57,U$41,0),"")</f>
        <v/>
      </c>
      <c r="V10" s="286" t="str">
        <f>IFERROR(VLOOKUP($R10,Crécy!$AO$8:$AW$57,V$41,0),"")</f>
        <v/>
      </c>
      <c r="W10" s="287" t="str">
        <f>IFERROR(VLOOKUP($R10,Crécy!$AO$8:$AW$57,W$41,0),"")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IFERROR(VLOOKUP($A11,Lésigny!$AO$8:$AY$57,C$41,0),"")</f>
        <v/>
      </c>
      <c r="D11" s="291" t="str">
        <f>IFERROR(VLOOKUP($A11,Lésigny!$AO$8:$AY$57,D$41,0),"")</f>
        <v/>
      </c>
      <c r="E11" s="292" t="str">
        <f>IFERROR(VLOOKUP($A11,Lésigny!$AO$8:$AY$57,E$41,0),"")</f>
        <v/>
      </c>
      <c r="F11" s="272" t="str">
        <f>IFERROR(VLOOKUP($A11,Lésigny!$AO$8:$AY$57,F$41,0),"")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Crécy</v>
      </c>
      <c r="K11" s="860" t="str">
        <f>IFERROR(ABS(Z11),"")</f>
        <v/>
      </c>
      <c r="L11" s="847" t="str">
        <f>IF(Z11&gt;0,$E$2,$R$2)</f>
        <v>Lésigny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IFERROR(VLOOKUP($R11,Crécy!$AO$8:$AW$57,T$41,0),"")</f>
        <v/>
      </c>
      <c r="U11" s="291" t="str">
        <f>IFERROR(VLOOKUP($R11,Crécy!$AO$8:$AW$57,U$41,0),"")</f>
        <v/>
      </c>
      <c r="V11" s="294" t="str">
        <f>IFERROR(VLOOKUP($R11,Crécy!$AO$8:$AW$57,V$41,0),"")</f>
        <v/>
      </c>
      <c r="W11" s="247" t="str">
        <f>IFERROR(VLOOKUP($R11,Crécy!$AO$8:$AW$57,W$41,0),"")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IFERROR(VLOOKUP($A12,Lésigny!$AO$8:$AY$57,C$41,0),"")</f>
        <v/>
      </c>
      <c r="D12" s="282" t="str">
        <f>IFERROR(VLOOKUP($A12,Lésigny!$AO$8:$AY$57,D$41,0),"")</f>
        <v/>
      </c>
      <c r="E12" s="283" t="str">
        <f>IFERROR(VLOOKUP($A12,Lésigny!$AO$8:$AY$57,E$41,0),"")</f>
        <v/>
      </c>
      <c r="F12" s="284" t="str">
        <f>IFERROR(VLOOKUP($A12,Lésigny!$AO$8:$AY$57,F$41,0),"")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IFERROR(VLOOKUP($R12,Crécy!$AO$8:$AW$57,T$41,0),"")</f>
        <v/>
      </c>
      <c r="U12" s="282" t="str">
        <f>IFERROR(VLOOKUP($R12,Crécy!$AO$8:$AW$57,U$41,0),"")</f>
        <v/>
      </c>
      <c r="V12" s="286" t="str">
        <f>IFERROR(VLOOKUP($R12,Crécy!$AO$8:$AW$57,V$41,0),"")</f>
        <v/>
      </c>
      <c r="W12" s="287" t="str">
        <f>IFERROR(VLOOKUP($R12,Crécy!$AO$8:$AW$57,W$41,0),"")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IFERROR(VLOOKUP($A13,Lésigny!$AO$8:$AY$57,C$41,0),"")</f>
        <v/>
      </c>
      <c r="D13" s="291" t="str">
        <f>IFERROR(VLOOKUP($A13,Lésigny!$AO$8:$AY$57,D$41,0),"")</f>
        <v/>
      </c>
      <c r="E13" s="292" t="str">
        <f>IFERROR(VLOOKUP($A13,Lésigny!$AO$8:$AY$57,E$41,0),"")</f>
        <v/>
      </c>
      <c r="F13" s="272" t="str">
        <f>IFERROR(VLOOKUP($A13,Lésigny!$AO$8:$AY$57,F$41,0),"")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Crécy</v>
      </c>
      <c r="K13" s="860" t="str">
        <f>IFERROR(ABS(Z13),"")</f>
        <v/>
      </c>
      <c r="L13" s="847" t="str">
        <f>IF(Z13&gt;0,$E$2,$R$2)</f>
        <v>Lésigny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IFERROR(VLOOKUP($R13,Crécy!$AO$8:$AW$57,T$41,0),"")</f>
        <v/>
      </c>
      <c r="U13" s="291" t="str">
        <f>IFERROR(VLOOKUP($R13,Crécy!$AO$8:$AW$57,U$41,0),"")</f>
        <v/>
      </c>
      <c r="V13" s="294" t="str">
        <f>IFERROR(VLOOKUP($R13,Crécy!$AO$8:$AW$57,V$41,0),"")</f>
        <v/>
      </c>
      <c r="W13" s="247" t="str">
        <f>IFERROR(VLOOKUP($R13,Crécy!$AO$8:$AW$57,W$41,0),"")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IFERROR(VLOOKUP($A14,Lésigny!$AO$8:$AY$57,C$41,0),"")</f>
        <v/>
      </c>
      <c r="D14" s="282" t="str">
        <f>IFERROR(VLOOKUP($A14,Lésigny!$AO$8:$AY$57,D$41,0),"")</f>
        <v/>
      </c>
      <c r="E14" s="283" t="str">
        <f>IFERROR(VLOOKUP($A14,Lésigny!$AO$8:$AY$57,E$41,0),"")</f>
        <v/>
      </c>
      <c r="F14" s="284" t="str">
        <f>IFERROR(VLOOKUP($A14,Lésigny!$AO$8:$AY$57,F$41,0),"")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IFERROR(VLOOKUP($R14,Crécy!$AO$8:$AW$57,T$41,0),"")</f>
        <v/>
      </c>
      <c r="U14" s="282" t="str">
        <f>IFERROR(VLOOKUP($R14,Crécy!$AO$8:$AW$57,U$41,0),"")</f>
        <v/>
      </c>
      <c r="V14" s="286" t="str">
        <f>IFERROR(VLOOKUP($R14,Crécy!$AO$8:$AW$57,V$41,0),"")</f>
        <v/>
      </c>
      <c r="W14" s="287" t="str">
        <f>IFERROR(VLOOKUP($R14,Crécy!$AO$8:$AW$57,W$41,0),"")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IFERROR(VLOOKUP($A15,Lésigny!$AO$8:$AY$57,C$41,0),"")</f>
        <v/>
      </c>
      <c r="D15" s="291" t="str">
        <f>IFERROR(VLOOKUP($A15,Lésigny!$AO$8:$AY$57,D$41,0),"")</f>
        <v/>
      </c>
      <c r="E15" s="292" t="str">
        <f>IFERROR(VLOOKUP($A15,Lésigny!$AO$8:$AY$57,E$41,0),"")</f>
        <v/>
      </c>
      <c r="F15" s="272" t="str">
        <f>IFERROR(VLOOKUP($A15,Lésigny!$AO$8:$AY$57,F$41,0),"")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Crécy</v>
      </c>
      <c r="K15" s="860" t="str">
        <f>IFERROR(ABS(Z15),"")</f>
        <v/>
      </c>
      <c r="L15" s="847" t="str">
        <f>IF(Z15&gt;0,$E$2,$R$2)</f>
        <v>Lésigny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IFERROR(VLOOKUP($R15,Crécy!$AO$8:$AW$57,T$41,0),"")</f>
        <v/>
      </c>
      <c r="U15" s="291" t="str">
        <f>IFERROR(VLOOKUP($R15,Crécy!$AO$8:$AW$57,U$41,0),"")</f>
        <v/>
      </c>
      <c r="V15" s="294" t="str">
        <f>IFERROR(VLOOKUP($R15,Crécy!$AO$8:$AW$57,V$41,0),"")</f>
        <v/>
      </c>
      <c r="W15" s="247" t="str">
        <f>IFERROR(VLOOKUP($R15,Crécy!$AO$8:$AW$57,W$41,0),"")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IFERROR(VLOOKUP($A16,Lésigny!$AO$8:$AY$57,C$41,0),"")</f>
        <v/>
      </c>
      <c r="D16" s="282" t="str">
        <f>IFERROR(VLOOKUP($A16,Lésigny!$AO$8:$AY$57,D$41,0),"")</f>
        <v/>
      </c>
      <c r="E16" s="283" t="str">
        <f>IFERROR(VLOOKUP($A16,Lésigny!$AO$8:$AY$57,E$41,0),"")</f>
        <v/>
      </c>
      <c r="F16" s="284" t="str">
        <f>IFERROR(VLOOKUP($A16,Lésigny!$AO$8:$AY$57,F$41,0),"")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IFERROR(VLOOKUP($R16,Crécy!$AO$8:$AW$57,T$41,0),"")</f>
        <v/>
      </c>
      <c r="U16" s="282" t="str">
        <f>IFERROR(VLOOKUP($R16,Crécy!$AO$8:$AW$57,U$41,0),"")</f>
        <v/>
      </c>
      <c r="V16" s="286" t="str">
        <f>IFERROR(VLOOKUP($R16,Crécy!$AO$8:$AW$57,V$41,0),"")</f>
        <v/>
      </c>
      <c r="W16" s="287" t="str">
        <f>IFERROR(VLOOKUP($R16,Crécy!$AO$8:$AW$57,W$41,0),"")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IFERROR(VLOOKUP($A17,Lésigny!$AO$8:$AY$57,C$41,0),"")</f>
        <v/>
      </c>
      <c r="D17" s="291" t="str">
        <f>IFERROR(VLOOKUP($A17,Lésigny!$AO$8:$AY$57,D$41,0),"")</f>
        <v/>
      </c>
      <c r="E17" s="292" t="str">
        <f>IFERROR(VLOOKUP($A17,Lésigny!$AO$8:$AY$57,E$41,0),"")</f>
        <v/>
      </c>
      <c r="F17" s="272" t="str">
        <f>IFERROR(VLOOKUP($A17,Lésigny!$AO$8:$AY$57,F$41,0),"")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Crécy</v>
      </c>
      <c r="K17" s="860" t="str">
        <f>IFERROR(ABS(Z17),"")</f>
        <v/>
      </c>
      <c r="L17" s="847" t="str">
        <f>IF(Z17&gt;0,$E$2,$R$2)</f>
        <v>Lésigny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IFERROR(VLOOKUP($R17,Crécy!$AO$8:$AW$57,T$41,0),"")</f>
        <v/>
      </c>
      <c r="U17" s="291" t="str">
        <f>IFERROR(VLOOKUP($R17,Crécy!$AO$8:$AW$57,U$41,0),"")</f>
        <v/>
      </c>
      <c r="V17" s="294" t="str">
        <f>IFERROR(VLOOKUP($R17,Crécy!$AO$8:$AW$57,V$41,0),"")</f>
        <v/>
      </c>
      <c r="W17" s="247" t="str">
        <f>IFERROR(VLOOKUP($R17,Crécy!$AO$8:$AW$57,W$41,0),"")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IFERROR(VLOOKUP($A18,Lésigny!$AO$8:$AY$57,C$41,0),"")</f>
        <v/>
      </c>
      <c r="D18" s="282" t="str">
        <f>IFERROR(VLOOKUP($A18,Lésigny!$AO$8:$AY$57,D$41,0),"")</f>
        <v/>
      </c>
      <c r="E18" s="283" t="str">
        <f>IFERROR(VLOOKUP($A18,Lésigny!$AO$8:$AY$57,E$41,0),"")</f>
        <v/>
      </c>
      <c r="F18" s="284" t="str">
        <f>IFERROR(VLOOKUP($A18,Lésigny!$AO$8:$AY$57,F$41,0),"")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IFERROR(VLOOKUP($R18,Crécy!$AO$8:$AW$57,T$41,0),"")</f>
        <v/>
      </c>
      <c r="U18" s="282" t="str">
        <f>IFERROR(VLOOKUP($R18,Crécy!$AO$8:$AW$57,U$41,0),"")</f>
        <v/>
      </c>
      <c r="V18" s="286" t="str">
        <f>IFERROR(VLOOKUP($R18,Crécy!$AO$8:$AW$57,V$41,0),"")</f>
        <v/>
      </c>
      <c r="W18" s="287" t="str">
        <f>IFERROR(VLOOKUP($R18,Crécy!$AO$8:$AW$57,W$41,0),"")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IFERROR(VLOOKUP($A19,Lésigny!$AO$8:$AY$57,C$41,0),"")</f>
        <v/>
      </c>
      <c r="D19" s="291" t="str">
        <f>IFERROR(VLOOKUP($A19,Lésigny!$AO$8:$AY$57,D$41,0),"")</f>
        <v/>
      </c>
      <c r="E19" s="292" t="str">
        <f>IFERROR(VLOOKUP($A19,Lésigny!$AO$8:$AY$57,E$41,0),"")</f>
        <v/>
      </c>
      <c r="F19" s="272" t="str">
        <f>IFERROR(VLOOKUP($A19,Lésigny!$AO$8:$AY$57,F$41,0),"")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Crécy</v>
      </c>
      <c r="K19" s="860" t="str">
        <f>IFERROR(ABS(Z19),"")</f>
        <v/>
      </c>
      <c r="L19" s="847" t="str">
        <f>IF(Z19&gt;0,$E$2,$R$2)</f>
        <v>Lésigny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IFERROR(VLOOKUP($R19,Crécy!$AO$8:$AW$57,T$41,0),"")</f>
        <v/>
      </c>
      <c r="U19" s="291" t="str">
        <f>IFERROR(VLOOKUP($R19,Crécy!$AO$8:$AW$57,U$41,0),"")</f>
        <v/>
      </c>
      <c r="V19" s="294" t="str">
        <f>IFERROR(VLOOKUP($R19,Crécy!$AO$8:$AW$57,V$41,0),"")</f>
        <v/>
      </c>
      <c r="W19" s="247" t="str">
        <f>IFERROR(VLOOKUP($R19,Crécy!$AO$8:$AW$57,W$41,0),"")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IFERROR(VLOOKUP($A20,Lésigny!$AO$8:$AY$57,C$41,0),"")</f>
        <v/>
      </c>
      <c r="D20" s="282" t="str">
        <f>IFERROR(VLOOKUP($A20,Lésigny!$AO$8:$AY$57,D$41,0),"")</f>
        <v/>
      </c>
      <c r="E20" s="283" t="str">
        <f>IFERROR(VLOOKUP($A20,Lésigny!$AO$8:$AY$57,E$41,0),"")</f>
        <v/>
      </c>
      <c r="F20" s="284" t="str">
        <f>IFERROR(VLOOKUP($A20,Lésigny!$AO$8:$AY$57,F$41,0),"")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IFERROR(VLOOKUP($R20,Crécy!$AO$8:$AW$57,T$41,0),"")</f>
        <v/>
      </c>
      <c r="U20" s="282" t="str">
        <f>IFERROR(VLOOKUP($R20,Crécy!$AO$8:$AW$57,U$41,0),"")</f>
        <v/>
      </c>
      <c r="V20" s="286" t="str">
        <f>IFERROR(VLOOKUP($R20,Crécy!$AO$8:$AW$57,V$41,0),"")</f>
        <v/>
      </c>
      <c r="W20" s="287" t="str">
        <f>IFERROR(VLOOKUP($R20,Crécy!$AO$8:$AW$57,W$41,0),"")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IFERROR(VLOOKUP($A21,Lésigny!$AO$8:$AY$57,C$41,0),"")</f>
        <v/>
      </c>
      <c r="D21" s="291" t="str">
        <f>IFERROR(VLOOKUP($A21,Lésigny!$AO$8:$AY$57,D$41,0),"")</f>
        <v/>
      </c>
      <c r="E21" s="292" t="str">
        <f>IFERROR(VLOOKUP($A21,Lésigny!$AO$8:$AY$57,E$41,0),"")</f>
        <v/>
      </c>
      <c r="F21" s="272" t="str">
        <f>IFERROR(VLOOKUP($A21,Lésigny!$AO$8:$AY$57,F$41,0),"")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Crécy</v>
      </c>
      <c r="K21" s="860" t="str">
        <f>IFERROR(ABS(Z21),"")</f>
        <v/>
      </c>
      <c r="L21" s="847" t="str">
        <f>IF(Z21&gt;0,$E$2,$R$2)</f>
        <v>Lésigny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IFERROR(VLOOKUP($R21,Crécy!$AO$8:$AW$57,T$41,0),"")</f>
        <v/>
      </c>
      <c r="U21" s="291" t="str">
        <f>IFERROR(VLOOKUP($R21,Crécy!$AO$8:$AW$57,U$41,0),"")</f>
        <v/>
      </c>
      <c r="V21" s="294" t="str">
        <f>IFERROR(VLOOKUP($R21,Crécy!$AO$8:$AW$57,V$41,0),"")</f>
        <v/>
      </c>
      <c r="W21" s="247" t="str">
        <f>IFERROR(VLOOKUP($R21,Crécy!$AO$8:$AW$57,W$41,0),"")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IFERROR(VLOOKUP($A22,Lésigny!$AO$8:$AY$57,C$41,0),"")</f>
        <v/>
      </c>
      <c r="D22" s="282" t="str">
        <f>IFERROR(VLOOKUP($A22,Lésigny!$AO$8:$AY$57,D$41,0),"")</f>
        <v/>
      </c>
      <c r="E22" s="283" t="str">
        <f>IFERROR(VLOOKUP($A22,Lésigny!$AO$8:$AY$57,E$41,0),"")</f>
        <v/>
      </c>
      <c r="F22" s="284" t="str">
        <f>IFERROR(VLOOKUP($A22,Lésigny!$AO$8:$AY$57,F$41,0),"")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IFERROR(VLOOKUP($R22,Crécy!$AO$8:$AW$57,T$41,0),"")</f>
        <v/>
      </c>
      <c r="U22" s="282" t="str">
        <f>IFERROR(VLOOKUP($R22,Crécy!$AO$8:$AW$57,U$41,0),"")</f>
        <v/>
      </c>
      <c r="V22" s="286" t="str">
        <f>IFERROR(VLOOKUP($R22,Crécy!$AO$8:$AW$57,V$41,0),"")</f>
        <v/>
      </c>
      <c r="W22" s="287" t="str">
        <f>IFERROR(VLOOKUP($R22,Crécy!$AO$8:$AW$57,W$41,0),"")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IFERROR(VLOOKUP($A23,Lésigny!$AO$8:$AY$57,C$41,0),"")</f>
        <v/>
      </c>
      <c r="D23" s="291" t="str">
        <f>IFERROR(VLOOKUP($A23,Lésigny!$AO$8:$AY$57,D$41,0),"")</f>
        <v/>
      </c>
      <c r="E23" s="292" t="str">
        <f>IFERROR(VLOOKUP($A23,Lésigny!$AO$8:$AY$57,E$41,0),"")</f>
        <v/>
      </c>
      <c r="F23" s="272" t="str">
        <f>IFERROR(VLOOKUP($A23,Lésigny!$AO$8:$AY$57,F$41,0),"")</f>
        <v/>
      </c>
      <c r="G23" s="850" t="str">
        <f>IFERROR(ROUND((+F23+F24)/2,1),"")</f>
        <v/>
      </c>
      <c r="H23" s="335" t="str">
        <f>IFERROR(+(F23+F24)*Explications!$H$26,"")</f>
        <v/>
      </c>
      <c r="I23" s="336"/>
      <c r="J23" s="923" t="str">
        <f>IF(Z23&lt;0,$E$2,$R$2)</f>
        <v>Crécy</v>
      </c>
      <c r="K23" s="924"/>
      <c r="L23" s="929" t="str">
        <f>IF(Z23&gt;0,$E$2,$R$2)</f>
        <v>Lésigny</v>
      </c>
      <c r="M23" s="337"/>
      <c r="N23" s="930"/>
      <c r="O23" s="931" t="s">
        <v>451</v>
      </c>
      <c r="P23" s="932" t="str">
        <f>IF(N23=2,0,IF(N23=1,1,IF(N23="","",2)))</f>
        <v/>
      </c>
      <c r="Q23" s="338"/>
      <c r="R23" s="290" t="s">
        <v>180</v>
      </c>
      <c r="S23" s="856" t="str">
        <f>IF(B23&lt;&gt;"",+B23,"")</f>
        <v/>
      </c>
      <c r="T23" s="275" t="str">
        <f>IFERROR(VLOOKUP($R23,Crécy!$AO$8:$AW$57,T$41,0),"")</f>
        <v/>
      </c>
      <c r="U23" s="291" t="str">
        <f>IFERROR(VLOOKUP($R23,Crécy!$AO$8:$AW$57,U$41,0),"")</f>
        <v/>
      </c>
      <c r="V23" s="294" t="str">
        <f>IFERROR(VLOOKUP($R23,Crécy!$AO$8:$AW$57,V$41,0),"")</f>
        <v/>
      </c>
      <c r="W23" s="247" t="str">
        <f>IFERROR(VLOOKUP($R23,Crécy!$AO$8:$AW$57,W$41,0),"")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IFERROR(VLOOKUP($A24,Lésigny!$AO$8:$AY$57,C$41,0),"")</f>
        <v/>
      </c>
      <c r="D24" s="282" t="str">
        <f>IFERROR(VLOOKUP($A24,Lésigny!$AO$8:$AY$57,D$41,0),"")</f>
        <v/>
      </c>
      <c r="E24" s="283" t="str">
        <f>IFERROR(VLOOKUP($A24,Lésigny!$AO$8:$AY$57,E$41,0),"")</f>
        <v/>
      </c>
      <c r="F24" s="284" t="str">
        <f>IFERROR(VLOOKUP($A24,Lésigny!$AO$8:$AY$57,F$41,0),"")</f>
        <v/>
      </c>
      <c r="G24" s="724"/>
      <c r="H24" s="339" t="str">
        <f>IFERROR(+(F23+F24)*Explications!$H$26,"")</f>
        <v/>
      </c>
      <c r="I24" s="336"/>
      <c r="J24" s="800"/>
      <c r="K24" s="673"/>
      <c r="L24" s="825"/>
      <c r="M24" s="337"/>
      <c r="N24" s="859"/>
      <c r="O24" s="859"/>
      <c r="P24" s="907"/>
      <c r="Q24" s="338"/>
      <c r="R24" s="280" t="s">
        <v>184</v>
      </c>
      <c r="S24" s="857"/>
      <c r="T24" s="281" t="str">
        <f>IFERROR(VLOOKUP($R24,Crécy!$AO$8:$AW$57,T$41,0),"")</f>
        <v/>
      </c>
      <c r="U24" s="282" t="str">
        <f>IFERROR(VLOOKUP($R24,Crécy!$AO$8:$AW$57,U$41,0),"")</f>
        <v/>
      </c>
      <c r="V24" s="286" t="str">
        <f>IFERROR(VLOOKUP($R24,Crécy!$AO$8:$AW$57,V$41,0),"")</f>
        <v/>
      </c>
      <c r="W24" s="287" t="str">
        <f>IFERROR(VLOOKUP($R24,Crécy!$AO$8:$AW$57,W$41,0),"")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IFERROR(VLOOKUP($A25,Lésigny!$AO$8:$AY$57,C$41,0),"")</f>
        <v/>
      </c>
      <c r="D25" s="291" t="str">
        <f>IFERROR(VLOOKUP($A25,Lésigny!$AO$8:$AY$57,D$41,0),"")</f>
        <v/>
      </c>
      <c r="E25" s="292" t="str">
        <f>IFERROR(VLOOKUP($A25,Lésigny!$AO$8:$AY$57,E$41,0),"")</f>
        <v/>
      </c>
      <c r="F25" s="272" t="str">
        <f>IFERROR(VLOOKUP($A25,Lésigny!$AO$8:$AY$57,F$41,0),"")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Crécy</v>
      </c>
      <c r="K25" s="860" t="str">
        <f>IFERROR(ABS(Z25),"")</f>
        <v/>
      </c>
      <c r="L25" s="847" t="str">
        <f>IF(Z25&gt;0,$E$2,$R$2)</f>
        <v>Lésigny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IFERROR(VLOOKUP($R25,Crécy!$AO$8:$AW$57,T$41,0),"")</f>
        <v/>
      </c>
      <c r="U25" s="291" t="str">
        <f>IFERROR(VLOOKUP($R25,Crécy!$AO$8:$AW$57,U$41,0),"")</f>
        <v/>
      </c>
      <c r="V25" s="294" t="str">
        <f>IFERROR(VLOOKUP($R25,Crécy!$AO$8:$AW$57,V$41,0),"")</f>
        <v/>
      </c>
      <c r="W25" s="247" t="str">
        <f>IFERROR(VLOOKUP($R25,Crécy!$AO$8:$AW$57,W$41,0),"")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IFERROR(VLOOKUP($A26,Lésigny!$AO$8:$AY$57,C$41,0),"")</f>
        <v/>
      </c>
      <c r="D26" s="282" t="str">
        <f>IFERROR(VLOOKUP($A26,Lésigny!$AO$8:$AY$57,D$41,0),"")</f>
        <v/>
      </c>
      <c r="E26" s="283" t="str">
        <f>IFERROR(VLOOKUP($A26,Lésigny!$AO$8:$AY$57,E$41,0),"")</f>
        <v/>
      </c>
      <c r="F26" s="284" t="str">
        <f>IFERROR(VLOOKUP($A26,Lésigny!$AO$8:$AY$57,F$41,0),"")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IFERROR(VLOOKUP($R26,Crécy!$AO$8:$AW$57,T$41,0),"")</f>
        <v/>
      </c>
      <c r="U26" s="282" t="str">
        <f>IFERROR(VLOOKUP($R26,Crécy!$AO$8:$AW$57,U$41,0),"")</f>
        <v/>
      </c>
      <c r="V26" s="286" t="str">
        <f>IFERROR(VLOOKUP($R26,Crécy!$AO$8:$AW$57,V$41,0),"")</f>
        <v/>
      </c>
      <c r="W26" s="287" t="str">
        <f>IFERROR(VLOOKUP($R26,Crécy!$AO$8:$AW$57,W$41,0),"")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IFERROR(VLOOKUP($A27,Lésigny!$AO$8:$AY$57,C$41,0),"")</f>
        <v/>
      </c>
      <c r="D27" s="291" t="str">
        <f>IFERROR(VLOOKUP($A27,Lésigny!$AO$8:$AY$57,D$41,0),"")</f>
        <v/>
      </c>
      <c r="E27" s="292" t="str">
        <f>IFERROR(VLOOKUP($A27,Lésigny!$AO$8:$AY$57,E$41,0),"")</f>
        <v/>
      </c>
      <c r="F27" s="272" t="str">
        <f>IFERROR(VLOOKUP($A27,Lésigny!$AO$8:$AY$57,F$41,0),"")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Crécy</v>
      </c>
      <c r="K27" s="860" t="str">
        <f>IFERROR(ABS(Z27),"")</f>
        <v/>
      </c>
      <c r="L27" s="847" t="str">
        <f>IF(Z27&gt;0,$E$2,$R$2)</f>
        <v>Lésigny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IFERROR(VLOOKUP($R27,Crécy!$AO$8:$AW$57,T$41,0),"")</f>
        <v/>
      </c>
      <c r="U27" s="291" t="str">
        <f>IFERROR(VLOOKUP($R27,Crécy!$AO$8:$AW$57,U$41,0),"")</f>
        <v/>
      </c>
      <c r="V27" s="294" t="str">
        <f>IFERROR(VLOOKUP($R27,Crécy!$AO$8:$AW$57,V$41,0),"")</f>
        <v/>
      </c>
      <c r="W27" s="247" t="str">
        <f>IFERROR(VLOOKUP($R27,Crécy!$AO$8:$AW$57,W$41,0),"")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IFERROR(VLOOKUP($A28,Lésigny!$AO$8:$AY$57,C$41,0),"")</f>
        <v/>
      </c>
      <c r="D28" s="282" t="str">
        <f>IFERROR(VLOOKUP($A28,Lésigny!$AO$8:$AY$57,D$41,0),"")</f>
        <v/>
      </c>
      <c r="E28" s="283" t="str">
        <f>IFERROR(VLOOKUP($A28,Lésigny!$AO$8:$AY$57,E$41,0),"")</f>
        <v/>
      </c>
      <c r="F28" s="284" t="str">
        <f>IFERROR(VLOOKUP($A28,Lésigny!$AO$8:$AY$57,F$41,0),"")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4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IFERROR(VLOOKUP($R28,Crécy!$AO$8:$AW$57,T$41,0),"")</f>
        <v/>
      </c>
      <c r="U28" s="282" t="str">
        <f>IFERROR(VLOOKUP($R28,Crécy!$AO$8:$AW$57,U$41,0),"")</f>
        <v/>
      </c>
      <c r="V28" s="286" t="str">
        <f>IFERROR(VLOOKUP($R28,Crécy!$AO$8:$AW$57,V$41,0),"")</f>
        <v/>
      </c>
      <c r="W28" s="287" t="str">
        <f>IFERROR(VLOOKUP($R28,Crécy!$AO$8:$AW$57,W$41,0),"")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26"/>
      <c r="B29" s="927"/>
      <c r="C29" s="927"/>
      <c r="D29" s="927"/>
      <c r="E29" s="927"/>
      <c r="F29" s="927"/>
      <c r="G29" s="928"/>
      <c r="H29" s="340"/>
      <c r="I29" s="97"/>
      <c r="J29" s="894"/>
      <c r="K29" s="733"/>
      <c r="L29" s="742"/>
      <c r="M29" s="97"/>
      <c r="N29" s="925"/>
      <c r="O29" s="733"/>
      <c r="P29" s="742"/>
      <c r="Q29" s="33"/>
      <c r="R29" s="920"/>
      <c r="S29" s="921"/>
      <c r="T29" s="921"/>
      <c r="U29" s="921"/>
      <c r="V29" s="921"/>
      <c r="W29" s="921"/>
      <c r="X29" s="921"/>
      <c r="Y29" s="922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269" t="str">
        <f>IFERROR(VLOOKUP($A30,Torcy!$AA$8:$AY$57,C$41-1,0),"")</f>
        <v/>
      </c>
      <c r="D30" s="270" t="str">
        <f>IFERROR(VLOOKUP($A30,Torcy!$AA$8:$AY$57,D$41-1,0),"")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SUM(N5:N22)</f>
        <v>0</v>
      </c>
      <c r="O30" s="933" t="s">
        <v>451</v>
      </c>
      <c r="P30" s="906">
        <f>SUM(P5:P22)</f>
        <v>0</v>
      </c>
      <c r="Q30" s="33"/>
      <c r="R30" s="341" t="s">
        <v>95</v>
      </c>
      <c r="S30" s="342"/>
      <c r="T30" s="269" t="str">
        <f>IFERROR(VLOOKUP($R30,Lésigny!$I$8:$AW$57,T$41-1,0),"")</f>
        <v/>
      </c>
      <c r="U30" s="270" t="str">
        <f>IFERROR(VLOOKUP($R30,Lésigny!$I$8:$AW$57,U$41-1,0),"")</f>
        <v/>
      </c>
      <c r="V30" s="343" t="str">
        <f t="shared" ref="V30:V34" si="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269" t="str">
        <f>IFERROR(VLOOKUP($A31,Torcy!$AA$8:$AY$57,C$41-1,0),"")</f>
        <v/>
      </c>
      <c r="D31" s="270" t="str">
        <f>IFERROR(VLOOKUP($A31,Torcy!$AA$8:$AY$57,D$41-1,0),"")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IFERROR(VLOOKUP($R31,Lésigny!$I$8:$AW$57,T$41-1,0),"")</f>
        <v/>
      </c>
      <c r="U31" s="291" t="str">
        <f>IFERROR(VLOOKUP($R31,Lésigny!$I$8:$AW$57,U$41-1,0),"")</f>
        <v/>
      </c>
      <c r="V31" s="346" t="str">
        <f t="shared" si="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5"/>
      <c r="C32" s="269" t="str">
        <f>IFERROR(VLOOKUP($A32,Torcy!$AA$8:$AY$57,C$41-1,0),"")</f>
        <v/>
      </c>
      <c r="D32" s="270" t="str">
        <f>IFERROR(VLOOKUP($A32,Torcy!$AA$8:$AY$57,D$41-1,0),"")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Lésigny</v>
      </c>
      <c r="O32" s="681"/>
      <c r="P32" s="682"/>
      <c r="Q32" s="33"/>
      <c r="R32" s="344" t="s">
        <v>101</v>
      </c>
      <c r="S32" s="348"/>
      <c r="T32" s="275" t="str">
        <f>IFERROR(VLOOKUP($R32,Lésigny!$I$8:$AW$57,T$41-1,0),"")</f>
        <v/>
      </c>
      <c r="U32" s="291" t="str">
        <f>IFERROR(VLOOKUP($R32,Lésigny!$I$8:$AW$57,U$41-1,0),"")</f>
        <v/>
      </c>
      <c r="V32" s="346" t="str">
        <f t="shared" si="1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5"/>
      <c r="C33" s="269" t="str">
        <f>IFERROR(VLOOKUP($A33,Torcy!$AA$8:$AY$57,C$41-1,0),"")</f>
        <v/>
      </c>
      <c r="D33" s="270" t="str">
        <f>IFERROR(VLOOKUP($A33,Torcy!$AA$8:$AY$57,D$41-1,0),"")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935"/>
      <c r="O33" s="665"/>
      <c r="P33" s="670"/>
      <c r="Q33" s="33"/>
      <c r="R33" s="344" t="s">
        <v>97</v>
      </c>
      <c r="S33" s="348"/>
      <c r="T33" s="275" t="str">
        <f>IFERROR(VLOOKUP($R33,Lésigny!$I$8:$AW$57,T$41-1,0),"")</f>
        <v/>
      </c>
      <c r="U33" s="291" t="str">
        <f>IFERROR(VLOOKUP($R33,Lésigny!$I$8:$AW$57,U$41-1,0),"")</f>
        <v/>
      </c>
      <c r="V33" s="346" t="str">
        <f t="shared" si="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5"/>
      <c r="C34" s="269" t="str">
        <f>IFERROR(VLOOKUP($A34,Torcy!$AA$8:$AY$57,C$41-1,0),"")</f>
        <v/>
      </c>
      <c r="D34" s="270" t="str">
        <f>IFERROR(VLOOKUP($A34,Torcy!$AA$8:$AY$57,D$41-1,0),"")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941" t="str">
        <f>IF(N30&lt;P30,N4,P4)</f>
        <v>Crécy</v>
      </c>
      <c r="O34" s="942"/>
      <c r="P34" s="943"/>
      <c r="Q34" s="33"/>
      <c r="R34" s="344" t="s">
        <v>105</v>
      </c>
      <c r="S34" s="348"/>
      <c r="T34" s="275" t="str">
        <f>IFERROR(VLOOKUP($R34,Lésigny!$I$8:$AW$57,T$41-1,0),"")</f>
        <v/>
      </c>
      <c r="U34" s="291" t="str">
        <f>IFERROR(VLOOKUP($R34,Lésigny!$I$8:$AW$57,U$41-1,0),"")</f>
        <v/>
      </c>
      <c r="V34" s="346" t="str">
        <f t="shared" si="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944"/>
      <c r="O35" s="945"/>
      <c r="P35" s="946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956"/>
      <c r="B37" s="957"/>
      <c r="C37" s="957"/>
      <c r="D37" s="957"/>
      <c r="E37" s="957"/>
      <c r="F37" s="957"/>
      <c r="G37" s="957"/>
      <c r="H37" s="957"/>
      <c r="I37" s="957"/>
      <c r="J37" s="957"/>
      <c r="K37" s="957"/>
      <c r="L37" s="957"/>
      <c r="M37" s="957"/>
      <c r="N37" s="957"/>
      <c r="O37" s="957"/>
      <c r="P37" s="957"/>
      <c r="Q37" s="957"/>
      <c r="R37" s="957"/>
      <c r="S37" s="957"/>
      <c r="T37" s="957"/>
      <c r="U37" s="957"/>
      <c r="V37" s="957"/>
      <c r="W37" s="957"/>
      <c r="X37" s="957"/>
      <c r="Y37" s="958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953" t="s">
        <v>501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956"/>
      <c r="B39" s="957"/>
      <c r="C39" s="957"/>
      <c r="D39" s="957"/>
      <c r="E39" s="957"/>
      <c r="F39" s="957"/>
      <c r="G39" s="957"/>
      <c r="H39" s="957"/>
      <c r="I39" s="957"/>
      <c r="J39" s="957"/>
      <c r="K39" s="957"/>
      <c r="L39" s="957"/>
      <c r="M39" s="957"/>
      <c r="N39" s="957"/>
      <c r="O39" s="957"/>
      <c r="P39" s="957"/>
      <c r="Q39" s="957"/>
      <c r="R39" s="957"/>
      <c r="S39" s="957"/>
      <c r="T39" s="957"/>
      <c r="U39" s="957"/>
      <c r="V39" s="957"/>
      <c r="W39" s="957"/>
      <c r="X39" s="957"/>
      <c r="Y39" s="958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+'12-mar'!C41-3</f>
        <v>6</v>
      </c>
      <c r="D41" s="305">
        <f>+C41+1</f>
        <v>7</v>
      </c>
      <c r="E41" s="305">
        <v>2</v>
      </c>
      <c r="F41" s="305">
        <f>+J41+1</f>
        <v>9</v>
      </c>
      <c r="G41" s="890"/>
      <c r="H41" s="675"/>
      <c r="I41" s="304"/>
      <c r="J41" s="305">
        <f>+D41+1</f>
        <v>8</v>
      </c>
      <c r="K41" s="305">
        <f>+F41+1</f>
        <v>10</v>
      </c>
      <c r="L41" s="305">
        <f>+K41+1</f>
        <v>11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2">+C41</f>
        <v>6</v>
      </c>
      <c r="U41" s="304">
        <f t="shared" si="2"/>
        <v>7</v>
      </c>
      <c r="V41" s="305">
        <v>2</v>
      </c>
      <c r="W41" s="304">
        <f>+F41</f>
        <v>9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497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499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6">
    <mergeCell ref="S17:S18"/>
    <mergeCell ref="O25:O26"/>
    <mergeCell ref="P25:P26"/>
    <mergeCell ref="S25:S26"/>
    <mergeCell ref="B19:B20"/>
    <mergeCell ref="B21:B22"/>
    <mergeCell ref="B23:B24"/>
    <mergeCell ref="B25:B26"/>
    <mergeCell ref="N19:N20"/>
    <mergeCell ref="N21:N22"/>
    <mergeCell ref="O19:O20"/>
    <mergeCell ref="P19:P20"/>
    <mergeCell ref="O21:O22"/>
    <mergeCell ref="P21:P22"/>
    <mergeCell ref="K21:K22"/>
    <mergeCell ref="L21:L22"/>
    <mergeCell ref="K19:K20"/>
    <mergeCell ref="L19:L20"/>
    <mergeCell ref="S19:S20"/>
    <mergeCell ref="S21:S22"/>
    <mergeCell ref="B27:B28"/>
    <mergeCell ref="G5:G6"/>
    <mergeCell ref="G7:G8"/>
    <mergeCell ref="B11:B12"/>
    <mergeCell ref="J11:J12"/>
    <mergeCell ref="J25:J26"/>
    <mergeCell ref="J27:J28"/>
    <mergeCell ref="J15:J16"/>
    <mergeCell ref="J17:J18"/>
    <mergeCell ref="B7:B8"/>
    <mergeCell ref="B9:B10"/>
    <mergeCell ref="G9:G10"/>
    <mergeCell ref="J9:J10"/>
    <mergeCell ref="G21:G22"/>
    <mergeCell ref="J19:J20"/>
    <mergeCell ref="J21:J22"/>
    <mergeCell ref="G19:G20"/>
    <mergeCell ref="B13:B14"/>
    <mergeCell ref="B15:B16"/>
    <mergeCell ref="B17:B18"/>
    <mergeCell ref="J7:J8"/>
    <mergeCell ref="S43:U43"/>
    <mergeCell ref="V43:X43"/>
    <mergeCell ref="N34:P35"/>
    <mergeCell ref="A35:D35"/>
    <mergeCell ref="R35:U35"/>
    <mergeCell ref="U36:X36"/>
    <mergeCell ref="A38:Y38"/>
    <mergeCell ref="B40:X40"/>
    <mergeCell ref="A41:B41"/>
    <mergeCell ref="A36:B36"/>
    <mergeCell ref="C36:D36"/>
    <mergeCell ref="A37:Y37"/>
    <mergeCell ref="A39:Y39"/>
    <mergeCell ref="N30:N31"/>
    <mergeCell ref="O30:O31"/>
    <mergeCell ref="P30:P31"/>
    <mergeCell ref="K32:M35"/>
    <mergeCell ref="N32:P33"/>
    <mergeCell ref="G41:H41"/>
    <mergeCell ref="N41:P42"/>
    <mergeCell ref="C43:D43"/>
    <mergeCell ref="E43:I43"/>
    <mergeCell ref="J43:L43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29:L29"/>
    <mergeCell ref="N29:P29"/>
    <mergeCell ref="O27:O28"/>
    <mergeCell ref="P27:P28"/>
    <mergeCell ref="S27:S28"/>
    <mergeCell ref="A29:G29"/>
    <mergeCell ref="X27:X28"/>
    <mergeCell ref="L23:L24"/>
    <mergeCell ref="N23:N24"/>
    <mergeCell ref="O23:O24"/>
    <mergeCell ref="P23:P24"/>
    <mergeCell ref="G23:G24"/>
    <mergeCell ref="S23:S24"/>
    <mergeCell ref="G11:G12"/>
    <mergeCell ref="G13:G14"/>
    <mergeCell ref="G15:G16"/>
    <mergeCell ref="K15:K16"/>
    <mergeCell ref="L15:L16"/>
    <mergeCell ref="N15:N16"/>
    <mergeCell ref="G17:G18"/>
    <mergeCell ref="N17:N18"/>
    <mergeCell ref="O15:O16"/>
    <mergeCell ref="J13:J14"/>
    <mergeCell ref="K13:K14"/>
    <mergeCell ref="N13:N14"/>
    <mergeCell ref="O13:O14"/>
    <mergeCell ref="K11:K12"/>
    <mergeCell ref="L11:L12"/>
    <mergeCell ref="L13:L14"/>
    <mergeCell ref="N11:N12"/>
    <mergeCell ref="O11:O12"/>
    <mergeCell ref="O17:O18"/>
    <mergeCell ref="O5:O6"/>
    <mergeCell ref="P5:P6"/>
    <mergeCell ref="K7:K8"/>
    <mergeCell ref="N7:N8"/>
    <mergeCell ref="O7:O8"/>
    <mergeCell ref="P7:P8"/>
    <mergeCell ref="L9:L10"/>
    <mergeCell ref="N9:N10"/>
    <mergeCell ref="K17:K18"/>
    <mergeCell ref="L17:L18"/>
    <mergeCell ref="O9:O10"/>
    <mergeCell ref="K9:K10"/>
    <mergeCell ref="P11:P12"/>
    <mergeCell ref="P13:P14"/>
    <mergeCell ref="P15:P16"/>
    <mergeCell ref="P17:P18"/>
    <mergeCell ref="R3:U3"/>
    <mergeCell ref="W3:Y3"/>
    <mergeCell ref="Z3:AA3"/>
    <mergeCell ref="T4:U4"/>
    <mergeCell ref="Z9:Z10"/>
    <mergeCell ref="AA9:AA10"/>
    <mergeCell ref="AA7:AA8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B5:B6"/>
    <mergeCell ref="J5:J6"/>
    <mergeCell ref="L7:L8"/>
    <mergeCell ref="K5:K6"/>
    <mergeCell ref="L5:L6"/>
    <mergeCell ref="N5:N6"/>
    <mergeCell ref="Z5:Z6"/>
    <mergeCell ref="AA5:AA6"/>
    <mergeCell ref="Z7:Z8"/>
    <mergeCell ref="Z27:Z28"/>
    <mergeCell ref="Z23:Z24"/>
    <mergeCell ref="Z25:Z26"/>
    <mergeCell ref="AA23:AA24"/>
    <mergeCell ref="AA25:AA26"/>
    <mergeCell ref="P9:P10"/>
    <mergeCell ref="S9:S10"/>
    <mergeCell ref="X9:X10"/>
    <mergeCell ref="S5:S6"/>
    <mergeCell ref="X5:X6"/>
    <mergeCell ref="X11:X12"/>
    <mergeCell ref="Z11:Z12"/>
    <mergeCell ref="AA11:AA12"/>
    <mergeCell ref="Z13:Z14"/>
    <mergeCell ref="AA13:AA14"/>
    <mergeCell ref="X13:X14"/>
    <mergeCell ref="S7:S8"/>
    <mergeCell ref="X7:X8"/>
    <mergeCell ref="S11:S12"/>
    <mergeCell ref="S13:S14"/>
    <mergeCell ref="S15:S16"/>
    <mergeCell ref="X15:X16"/>
    <mergeCell ref="X17:X18"/>
    <mergeCell ref="X19:X20"/>
    <mergeCell ref="X21:X22"/>
    <mergeCell ref="X23:X24"/>
    <mergeCell ref="X25:X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21:Z22"/>
  </mergeCells>
  <conditionalFormatting sqref="J5:J28">
    <cfRule type="expression" dxfId="134" priority="1">
      <formula>Z5&gt;0</formula>
    </cfRule>
    <cfRule type="expression" dxfId="133" priority="2">
      <formula>Z5&lt;0</formula>
    </cfRule>
  </conditionalFormatting>
  <conditionalFormatting sqref="K32:K33">
    <cfRule type="cellIs" dxfId="132" priority="3" operator="equal">
      <formula>"Match Nul"</formula>
    </cfRule>
    <cfRule type="expression" dxfId="131" priority="4">
      <formula>$N$32=$R$2</formula>
    </cfRule>
    <cfRule type="expression" dxfId="130" priority="5">
      <formula>$N$32=$E$2</formula>
    </cfRule>
  </conditionalFormatting>
  <conditionalFormatting sqref="L5:L28">
    <cfRule type="expression" dxfId="129" priority="6">
      <formula>Z5&lt;0</formula>
    </cfRule>
    <cfRule type="expression" dxfId="128" priority="7">
      <formula>Z5&gt;0</formula>
    </cfRule>
  </conditionalFormatting>
  <conditionalFormatting sqref="N32 N34">
    <cfRule type="cellIs" dxfId="127" priority="8" operator="equal">
      <formula>R$2</formula>
    </cfRule>
    <cfRule type="cellIs" dxfId="126" priority="9" operator="equal">
      <formula>$E$2</formula>
    </cfRule>
  </conditionalFormatting>
  <pageMargins left="0.7" right="0.7" top="0.75" bottom="0.75" header="0" footer="0"/>
  <pageSetup paperSize="9" scale="4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1000"/>
  <sheetViews>
    <sheetView topLeftCell="A13" zoomScale="50" zoomScaleNormal="50" workbookViewId="0">
      <selection activeCell="T42" sqref="T42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2.73046875" customWidth="1"/>
    <col min="22" max="22" width="11.7304687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3.8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 t="s">
        <v>500</v>
      </c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3.85" customHeight="1" thickBot="1">
      <c r="A2" s="965" t="s">
        <v>439</v>
      </c>
      <c r="B2" s="840"/>
      <c r="C2" s="403">
        <f>+Lésigny!AK3</f>
        <v>46093</v>
      </c>
      <c r="D2" s="404" t="s">
        <v>440</v>
      </c>
      <c r="E2" s="961" t="str">
        <f>+Lésigny!AK4</f>
        <v>Crécy</v>
      </c>
      <c r="F2" s="733"/>
      <c r="G2" s="742"/>
      <c r="H2" s="253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62" t="str">
        <f>+Lésigny!AK5</f>
        <v>Bussy</v>
      </c>
      <c r="S2" s="963"/>
      <c r="T2" s="963"/>
      <c r="U2" s="963"/>
      <c r="V2" s="963"/>
      <c r="W2" s="963"/>
      <c r="X2" s="963"/>
      <c r="Y2" s="964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Crécy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Bussy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94" t="s">
        <v>488</v>
      </c>
      <c r="B4" s="395" t="s">
        <v>441</v>
      </c>
      <c r="C4" s="406" t="s">
        <v>138</v>
      </c>
      <c r="D4" s="407" t="s">
        <v>139</v>
      </c>
      <c r="E4" s="407" t="s">
        <v>150</v>
      </c>
      <c r="F4" s="397" t="s">
        <v>142</v>
      </c>
      <c r="G4" s="408" t="s">
        <v>442</v>
      </c>
      <c r="H4" s="365" t="s">
        <v>442</v>
      </c>
      <c r="I4" s="97"/>
      <c r="J4" s="846" t="s">
        <v>443</v>
      </c>
      <c r="K4" s="776"/>
      <c r="L4" s="786"/>
      <c r="M4" s="262"/>
      <c r="N4" s="632" t="str">
        <f>+E2</f>
        <v>Crécy</v>
      </c>
      <c r="O4" s="327"/>
      <c r="P4" s="633" t="str">
        <f>+R2</f>
        <v>Bussy</v>
      </c>
      <c r="Q4" s="104"/>
      <c r="R4" s="359" t="s">
        <v>488</v>
      </c>
      <c r="S4" s="359" t="s">
        <v>441</v>
      </c>
      <c r="T4" s="584" t="s">
        <v>138</v>
      </c>
      <c r="U4" s="584" t="s">
        <v>139</v>
      </c>
      <c r="V4" s="359" t="s">
        <v>150</v>
      </c>
      <c r="W4" s="359" t="s">
        <v>142</v>
      </c>
      <c r="X4" s="359" t="s">
        <v>442</v>
      </c>
      <c r="Y4" s="359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IFERROR(VLOOKUP($A5,Crécy!$AL$8:$AY$54,C$41,0),"")</f>
        <v/>
      </c>
      <c r="D5" s="270" t="str">
        <f>IFERROR(VLOOKUP($A5,Crécy!$AL$8:$AY$54,D$41,0),"")</f>
        <v/>
      </c>
      <c r="E5" s="271" t="str">
        <f>IFERROR(VLOOKUP($A5,Crécy!$AL$8:$AY$54,E$41,0),"")</f>
        <v/>
      </c>
      <c r="F5" s="272" t="str">
        <f>IFERROR(VLOOKUP($A5,Crécy!$AL$8:$AY$54,F$41,0),"")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Bussy</v>
      </c>
      <c r="K5" s="860" t="str">
        <f>IFERROR(ABS(Z5),"")</f>
        <v/>
      </c>
      <c r="L5" s="847" t="str">
        <f>IF(Z5&gt;0,$E$2,$R$2)</f>
        <v>Crécy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IFERROR(VLOOKUP($R5,Bussy!$AL$8:$AW$57,T$41,0),"")</f>
        <v/>
      </c>
      <c r="U5" s="276" t="str">
        <f>IFERROR(VLOOKUP($R5,Bussy!$AL$8:$AW$57,U$41,0),"")</f>
        <v/>
      </c>
      <c r="V5" s="420" t="str">
        <f>IFERROR(VLOOKUP($R5,Bussy!$AL$8:$AW$57,V$41,0),"")</f>
        <v/>
      </c>
      <c r="W5" s="247" t="str">
        <f>IFERROR(VLOOKUP($R5,Bussy!$AL$8:$AW$57,W$41,0),"")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IFERROR(VLOOKUP($A6,Crécy!$AL$8:$AY$54,C$41,0),"")</f>
        <v/>
      </c>
      <c r="D6" s="282" t="str">
        <f>IFERROR(VLOOKUP($A6,Crécy!$AL$8:$AY$54,D$41,0),"")</f>
        <v/>
      </c>
      <c r="E6" s="283" t="str">
        <f>IFERROR(VLOOKUP($A6,Crécy!$AL$8:$AY$54,E$41,0),"")</f>
        <v/>
      </c>
      <c r="F6" s="284" t="str">
        <f>IFERROR(VLOOKUP($A6,Crécy!$AL$8:$AY$54,F$41,0),"")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IFERROR(VLOOKUP($R6,Bussy!$AL$8:$AW$57,T$41,0),"")</f>
        <v/>
      </c>
      <c r="U6" s="282" t="str">
        <f>IFERROR(VLOOKUP($R6,Bussy!$AL$8:$AW$57,U$41,0),"")</f>
        <v/>
      </c>
      <c r="V6" s="286" t="str">
        <f>IFERROR(VLOOKUP($R6,Bussy!$AL$8:$AW$57,V$41,0),"")</f>
        <v/>
      </c>
      <c r="W6" s="287" t="str">
        <f>IFERROR(VLOOKUP($R6,Bussy!$AL$8:$AW$57,W$41,0),"")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IFERROR(VLOOKUP($A7,Crécy!$AL$8:$AY$54,C$41,0),"")</f>
        <v/>
      </c>
      <c r="D7" s="291" t="str">
        <f>IFERROR(VLOOKUP($A7,Crécy!$AL$8:$AY$54,D$41,0),"")</f>
        <v/>
      </c>
      <c r="E7" s="292" t="str">
        <f>IFERROR(VLOOKUP($A7,Crécy!$AL$8:$AY$54,E$41,0),"")</f>
        <v/>
      </c>
      <c r="F7" s="272" t="str">
        <f>IFERROR(VLOOKUP($A7,Crécy!$AL$8:$AY$54,F$41,0),"")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Bussy</v>
      </c>
      <c r="K7" s="860" t="str">
        <f>IFERROR(ABS(Z7),"")</f>
        <v/>
      </c>
      <c r="L7" s="847" t="str">
        <f>IF(Z7&gt;0,$E$2,$R$2)</f>
        <v>Crécy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IFERROR(VLOOKUP($R7,Bussy!$AL$8:$AW$57,T$41,0),"")</f>
        <v/>
      </c>
      <c r="U7" s="291" t="str">
        <f>IFERROR(VLOOKUP($R7,Bussy!$AL$8:$AW$57,U$41,0),"")</f>
        <v/>
      </c>
      <c r="V7" s="294" t="str">
        <f>IFERROR(VLOOKUP($R7,Bussy!$AL$8:$AW$57,V$41,0),"")</f>
        <v/>
      </c>
      <c r="W7" s="247" t="str">
        <f>IFERROR(VLOOKUP($R7,Bussy!$AL$8:$AW$57,W$41,0),"")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IFERROR(VLOOKUP($A8,Crécy!$AL$8:$AY$54,C$41,0),"")</f>
        <v/>
      </c>
      <c r="D8" s="282" t="str">
        <f>IFERROR(VLOOKUP($A8,Crécy!$AL$8:$AY$54,D$41,0),"")</f>
        <v/>
      </c>
      <c r="E8" s="283" t="str">
        <f>IFERROR(VLOOKUP($A8,Crécy!$AL$8:$AY$54,E$41,0),"")</f>
        <v/>
      </c>
      <c r="F8" s="284" t="str">
        <f>IFERROR(VLOOKUP($A8,Crécy!$AL$8:$AY$54,F$41,0),"")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IFERROR(VLOOKUP($R8,Bussy!$AL$8:$AW$57,T$41,0),"")</f>
        <v/>
      </c>
      <c r="U8" s="282" t="str">
        <f>IFERROR(VLOOKUP($R8,Bussy!$AL$8:$AW$57,U$41,0),"")</f>
        <v/>
      </c>
      <c r="V8" s="286" t="str">
        <f>IFERROR(VLOOKUP($R8,Bussy!$AL$8:$AW$57,V$41,0),"")</f>
        <v/>
      </c>
      <c r="W8" s="287" t="str">
        <f>IFERROR(VLOOKUP($R8,Bussy!$AL$8:$AW$57,W$41,0),"")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IFERROR(VLOOKUP($A9,Crécy!$AL$8:$AY$54,C$41,0),"")</f>
        <v/>
      </c>
      <c r="D9" s="291" t="str">
        <f>IFERROR(VLOOKUP($A9,Crécy!$AL$8:$AY$54,D$41,0),"")</f>
        <v/>
      </c>
      <c r="E9" s="292" t="str">
        <f>IFERROR(VLOOKUP($A9,Crécy!$AL$8:$AY$54,E$41,0),"")</f>
        <v/>
      </c>
      <c r="F9" s="272" t="str">
        <f>IFERROR(VLOOKUP($A9,Crécy!$AL$8:$AY$54,F$41,0),"")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Bussy</v>
      </c>
      <c r="K9" s="860" t="str">
        <f>IFERROR(ABS(Z9),"")</f>
        <v/>
      </c>
      <c r="L9" s="847" t="str">
        <f>IF(Z9&gt;0,$E$2,$R$2)</f>
        <v>Crécy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IFERROR(VLOOKUP($R9,Bussy!$AL$8:$AW$57,T$41,0),"")</f>
        <v/>
      </c>
      <c r="U9" s="291" t="str">
        <f>IFERROR(VLOOKUP($R9,Bussy!$AL$8:$AW$57,U$41,0),"")</f>
        <v/>
      </c>
      <c r="V9" s="294" t="str">
        <f>IFERROR(VLOOKUP($R9,Bussy!$AL$8:$AW$57,V$41,0),"")</f>
        <v/>
      </c>
      <c r="W9" s="247" t="str">
        <f>IFERROR(VLOOKUP($R9,Bussy!$AL$8:$AW$57,W$41,0),"")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IFERROR(VLOOKUP($A10,Crécy!$AL$8:$AY$54,C$41,0),"")</f>
        <v/>
      </c>
      <c r="D10" s="282" t="str">
        <f>IFERROR(VLOOKUP($A10,Crécy!$AL$8:$AY$54,D$41,0),"")</f>
        <v/>
      </c>
      <c r="E10" s="283" t="str">
        <f>IFERROR(VLOOKUP($A10,Crécy!$AL$8:$AY$54,E$41,0),"")</f>
        <v/>
      </c>
      <c r="F10" s="284" t="str">
        <f>IFERROR(VLOOKUP($A10,Crécy!$AL$8:$AY$54,F$41,0),"")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IFERROR(VLOOKUP($R10,Bussy!$AL$8:$AW$57,T$41,0),"")</f>
        <v/>
      </c>
      <c r="U10" s="282" t="str">
        <f>IFERROR(VLOOKUP($R10,Bussy!$AL$8:$AW$57,U$41,0),"")</f>
        <v/>
      </c>
      <c r="V10" s="286" t="str">
        <f>IFERROR(VLOOKUP($R10,Bussy!$AL$8:$AW$57,V$41,0),"")</f>
        <v/>
      </c>
      <c r="W10" s="287" t="str">
        <f>IFERROR(VLOOKUP($R10,Bussy!$AL$8:$AW$57,W$41,0),"")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IFERROR(VLOOKUP($A11,Crécy!$AL$8:$AY$54,C$41,0),"")</f>
        <v/>
      </c>
      <c r="D11" s="291" t="str">
        <f>IFERROR(VLOOKUP($A11,Crécy!$AL$8:$AY$54,D$41,0),"")</f>
        <v/>
      </c>
      <c r="E11" s="292" t="str">
        <f>IFERROR(VLOOKUP($A11,Crécy!$AL$8:$AY$54,E$41,0),"")</f>
        <v/>
      </c>
      <c r="F11" s="272" t="str">
        <f>IFERROR(VLOOKUP($A11,Crécy!$AL$8:$AY$54,F$41,0),"")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Bussy</v>
      </c>
      <c r="K11" s="860" t="str">
        <f>IFERROR(ABS(Z11),"")</f>
        <v/>
      </c>
      <c r="L11" s="847" t="str">
        <f>IF(Z11&gt;0,$E$2,$R$2)</f>
        <v>Crécy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IFERROR(VLOOKUP($R11,Bussy!$AL$8:$AW$57,T$41,0),"")</f>
        <v/>
      </c>
      <c r="U11" s="291" t="str">
        <f>IFERROR(VLOOKUP($R11,Bussy!$AL$8:$AW$57,U$41,0),"")</f>
        <v/>
      </c>
      <c r="V11" s="294" t="str">
        <f>IFERROR(VLOOKUP($R11,Bussy!$AL$8:$AW$57,V$41,0),"")</f>
        <v/>
      </c>
      <c r="W11" s="247" t="str">
        <f>IFERROR(VLOOKUP($R11,Bussy!$AL$8:$AW$57,W$41,0),"")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IFERROR(VLOOKUP($A12,Crécy!$AL$8:$AY$54,C$41,0),"")</f>
        <v/>
      </c>
      <c r="D12" s="282" t="str">
        <f>IFERROR(VLOOKUP($A12,Crécy!$AL$8:$AY$54,D$41,0),"")</f>
        <v/>
      </c>
      <c r="E12" s="283" t="str">
        <f>IFERROR(VLOOKUP($A12,Crécy!$AL$8:$AY$54,E$41,0),"")</f>
        <v/>
      </c>
      <c r="F12" s="284" t="str">
        <f>IFERROR(VLOOKUP($A12,Crécy!$AL$8:$AY$54,F$41,0),"")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IFERROR(VLOOKUP($R12,Bussy!$AL$8:$AW$57,T$41,0),"")</f>
        <v/>
      </c>
      <c r="U12" s="282" t="str">
        <f>IFERROR(VLOOKUP($R12,Bussy!$AL$8:$AW$57,U$41,0),"")</f>
        <v/>
      </c>
      <c r="V12" s="286" t="str">
        <f>IFERROR(VLOOKUP($R12,Bussy!$AL$8:$AW$57,V$41,0),"")</f>
        <v/>
      </c>
      <c r="W12" s="287" t="str">
        <f>IFERROR(VLOOKUP($R12,Bussy!$AL$8:$AW$57,W$41,0),"")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IFERROR(VLOOKUP($A13,Crécy!$AL$8:$AY$54,C$41,0),"")</f>
        <v/>
      </c>
      <c r="D13" s="291" t="str">
        <f>IFERROR(VLOOKUP($A13,Crécy!$AL$8:$AY$54,D$41,0),"")</f>
        <v/>
      </c>
      <c r="E13" s="292" t="str">
        <f>IFERROR(VLOOKUP($A13,Crécy!$AL$8:$AY$54,E$41,0),"")</f>
        <v/>
      </c>
      <c r="F13" s="272" t="str">
        <f>IFERROR(VLOOKUP($A13,Crécy!$AL$8:$AY$54,F$41,0),"")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Bussy</v>
      </c>
      <c r="K13" s="860" t="str">
        <f>IFERROR(ABS(Z13),"")</f>
        <v/>
      </c>
      <c r="L13" s="847" t="str">
        <f>IF(Z13&gt;0,$E$2,$R$2)</f>
        <v>Crécy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IFERROR(VLOOKUP($R13,Bussy!$AL$8:$AW$57,T$41,0),"")</f>
        <v/>
      </c>
      <c r="U13" s="291" t="str">
        <f>IFERROR(VLOOKUP($R13,Bussy!$AL$8:$AW$57,U$41,0),"")</f>
        <v/>
      </c>
      <c r="V13" s="294" t="str">
        <f>IFERROR(VLOOKUP($R13,Bussy!$AL$8:$AW$57,V$41,0),"")</f>
        <v/>
      </c>
      <c r="W13" s="247" t="str">
        <f>IFERROR(VLOOKUP($R13,Bussy!$AL$8:$AW$57,W$41,0),"")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IFERROR(VLOOKUP($A14,Crécy!$AL$8:$AY$54,C$41,0),"")</f>
        <v/>
      </c>
      <c r="D14" s="282" t="str">
        <f>IFERROR(VLOOKUP($A14,Crécy!$AL$8:$AY$54,D$41,0),"")</f>
        <v/>
      </c>
      <c r="E14" s="283" t="str">
        <f>IFERROR(VLOOKUP($A14,Crécy!$AL$8:$AY$54,E$41,0),"")</f>
        <v/>
      </c>
      <c r="F14" s="284" t="str">
        <f>IFERROR(VLOOKUP($A14,Crécy!$AL$8:$AY$54,F$41,0),"")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IFERROR(VLOOKUP($R14,Bussy!$AL$8:$AW$57,T$41,0),"")</f>
        <v/>
      </c>
      <c r="U14" s="282" t="str">
        <f>IFERROR(VLOOKUP($R14,Bussy!$AL$8:$AW$57,U$41,0),"")</f>
        <v/>
      </c>
      <c r="V14" s="286" t="str">
        <f>IFERROR(VLOOKUP($R14,Bussy!$AL$8:$AW$57,V$41,0),"")</f>
        <v/>
      </c>
      <c r="W14" s="287" t="str">
        <f>IFERROR(VLOOKUP($R14,Bussy!$AL$8:$AW$57,W$41,0),"")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IFERROR(VLOOKUP($A15,Crécy!$AL$8:$AY$54,C$41,0),"")</f>
        <v/>
      </c>
      <c r="D15" s="291" t="str">
        <f>IFERROR(VLOOKUP($A15,Crécy!$AL$8:$AY$54,D$41,0),"")</f>
        <v/>
      </c>
      <c r="E15" s="292" t="str">
        <f>IFERROR(VLOOKUP($A15,Crécy!$AL$8:$AY$54,E$41,0),"")</f>
        <v/>
      </c>
      <c r="F15" s="272" t="str">
        <f>IFERROR(VLOOKUP($A15,Crécy!$AL$8:$AY$54,F$41,0),"")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Bussy</v>
      </c>
      <c r="K15" s="860" t="str">
        <f>IFERROR(ABS(Z15),"")</f>
        <v/>
      </c>
      <c r="L15" s="847" t="str">
        <f>IF(Z15&gt;0,$E$2,$R$2)</f>
        <v>Crécy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IFERROR(VLOOKUP($R15,Bussy!$AL$8:$AW$57,T$41,0),"")</f>
        <v/>
      </c>
      <c r="U15" s="291" t="str">
        <f>IFERROR(VLOOKUP($R15,Bussy!$AL$8:$AW$57,U$41,0),"")</f>
        <v/>
      </c>
      <c r="V15" s="294" t="str">
        <f>IFERROR(VLOOKUP($R15,Bussy!$AL$8:$AW$57,V$41,0),"")</f>
        <v/>
      </c>
      <c r="W15" s="247" t="str">
        <f>IFERROR(VLOOKUP($R15,Bussy!$AL$8:$AW$57,W$41,0),"")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IFERROR(VLOOKUP($A16,Crécy!$AL$8:$AY$54,C$41,0),"")</f>
        <v/>
      </c>
      <c r="D16" s="282" t="str">
        <f>IFERROR(VLOOKUP($A16,Crécy!$AL$8:$AY$54,D$41,0),"")</f>
        <v/>
      </c>
      <c r="E16" s="283" t="str">
        <f>IFERROR(VLOOKUP($A16,Crécy!$AL$8:$AY$54,E$41,0),"")</f>
        <v/>
      </c>
      <c r="F16" s="284" t="str">
        <f>IFERROR(VLOOKUP($A16,Crécy!$AL$8:$AY$54,F$41,0),"")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IFERROR(VLOOKUP($R16,Bussy!$AL$8:$AW$57,T$41,0),"")</f>
        <v/>
      </c>
      <c r="U16" s="282" t="str">
        <f>IFERROR(VLOOKUP($R16,Bussy!$AL$8:$AW$57,U$41,0),"")</f>
        <v/>
      </c>
      <c r="V16" s="286" t="str">
        <f>IFERROR(VLOOKUP($R16,Bussy!$AL$8:$AW$57,V$41,0),"")</f>
        <v/>
      </c>
      <c r="W16" s="287" t="str">
        <f>IFERROR(VLOOKUP($R16,Bussy!$AL$8:$AW$57,W$41,0),"")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IFERROR(VLOOKUP($A17,Crécy!$AL$8:$AY$54,C$41,0),"")</f>
        <v/>
      </c>
      <c r="D17" s="291" t="str">
        <f>IFERROR(VLOOKUP($A17,Crécy!$AL$8:$AY$54,D$41,0),"")</f>
        <v/>
      </c>
      <c r="E17" s="292" t="str">
        <f>IFERROR(VLOOKUP($A17,Crécy!$AL$8:$AY$54,E$41,0),"")</f>
        <v/>
      </c>
      <c r="F17" s="272" t="str">
        <f>IFERROR(VLOOKUP($A17,Crécy!$AL$8:$AY$54,F$41,0),"")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Bussy</v>
      </c>
      <c r="K17" s="860" t="str">
        <f>IFERROR(ABS(Z17),"")</f>
        <v/>
      </c>
      <c r="L17" s="847" t="str">
        <f>IF(Z17&gt;0,$E$2,$R$2)</f>
        <v>Crécy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IFERROR(VLOOKUP($R17,Bussy!$AL$8:$AW$57,T$41,0),"")</f>
        <v/>
      </c>
      <c r="U17" s="291" t="str">
        <f>IFERROR(VLOOKUP($R17,Bussy!$AL$8:$AW$57,U$41,0),"")</f>
        <v/>
      </c>
      <c r="V17" s="294" t="str">
        <f>IFERROR(VLOOKUP($R17,Bussy!$AL$8:$AW$57,V$41,0),"")</f>
        <v/>
      </c>
      <c r="W17" s="247" t="str">
        <f>IFERROR(VLOOKUP($R17,Bussy!$AL$8:$AW$57,W$41,0),"")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IFERROR(VLOOKUP($A18,Crécy!$AL$8:$AY$54,C$41,0),"")</f>
        <v/>
      </c>
      <c r="D18" s="282" t="str">
        <f>IFERROR(VLOOKUP($A18,Crécy!$AL$8:$AY$54,D$41,0),"")</f>
        <v/>
      </c>
      <c r="E18" s="283" t="str">
        <f>IFERROR(VLOOKUP($A18,Crécy!$AL$8:$AY$54,E$41,0),"")</f>
        <v/>
      </c>
      <c r="F18" s="284" t="str">
        <f>IFERROR(VLOOKUP($A18,Crécy!$AL$8:$AY$54,F$41,0),"")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IFERROR(VLOOKUP($R18,Bussy!$AL$8:$AW$57,T$41,0),"")</f>
        <v/>
      </c>
      <c r="U18" s="282" t="str">
        <f>IFERROR(VLOOKUP($R18,Bussy!$AL$8:$AW$57,U$41,0),"")</f>
        <v/>
      </c>
      <c r="V18" s="286" t="str">
        <f>IFERROR(VLOOKUP($R18,Bussy!$AL$8:$AW$57,V$41,0),"")</f>
        <v/>
      </c>
      <c r="W18" s="287" t="str">
        <f>IFERROR(VLOOKUP($R18,Bussy!$AL$8:$AW$57,W$41,0),"")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IFERROR(VLOOKUP($A19,Crécy!$AL$8:$AY$54,C$41,0),"")</f>
        <v/>
      </c>
      <c r="D19" s="291" t="str">
        <f>IFERROR(VLOOKUP($A19,Crécy!$AL$8:$AY$54,D$41,0),"")</f>
        <v/>
      </c>
      <c r="E19" s="292" t="str">
        <f>IFERROR(VLOOKUP($A19,Crécy!$AL$8:$AY$54,E$41,0),"")</f>
        <v/>
      </c>
      <c r="F19" s="272" t="str">
        <f>IFERROR(VLOOKUP($A19,Crécy!$AL$8:$AY$54,F$41,0),"")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Bussy</v>
      </c>
      <c r="K19" s="860" t="str">
        <f>IFERROR(ABS(Z19),"")</f>
        <v/>
      </c>
      <c r="L19" s="847" t="str">
        <f>IF(Z19&gt;0,$E$2,$R$2)</f>
        <v>Crécy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IFERROR(VLOOKUP($R19,Bussy!$AL$8:$AW$57,T$41,0),"")</f>
        <v/>
      </c>
      <c r="U19" s="291" t="str">
        <f>IFERROR(VLOOKUP($R19,Bussy!$AL$8:$AW$57,U$41,0),"")</f>
        <v/>
      </c>
      <c r="V19" s="294" t="str">
        <f>IFERROR(VLOOKUP($R19,Bussy!$AL$8:$AW$57,V$41,0),"")</f>
        <v/>
      </c>
      <c r="W19" s="247" t="str">
        <f>IFERROR(VLOOKUP($R19,Bussy!$AL$8:$AW$57,W$41,0),"")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IFERROR(VLOOKUP($A20,Crécy!$AL$8:$AY$54,C$41,0),"")</f>
        <v/>
      </c>
      <c r="D20" s="282" t="str">
        <f>IFERROR(VLOOKUP($A20,Crécy!$AL$8:$AY$54,D$41,0),"")</f>
        <v/>
      </c>
      <c r="E20" s="283" t="str">
        <f>IFERROR(VLOOKUP($A20,Crécy!$AL$8:$AY$54,E$41,0),"")</f>
        <v/>
      </c>
      <c r="F20" s="284" t="str">
        <f>IFERROR(VLOOKUP($A20,Crécy!$AL$8:$AY$54,F$41,0),"")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IFERROR(VLOOKUP($R20,Bussy!$AL$8:$AW$57,T$41,0),"")</f>
        <v/>
      </c>
      <c r="U20" s="282" t="str">
        <f>IFERROR(VLOOKUP($R20,Bussy!$AL$8:$AW$57,U$41,0),"")</f>
        <v/>
      </c>
      <c r="V20" s="286" t="str">
        <f>IFERROR(VLOOKUP($R20,Bussy!$AL$8:$AW$57,V$41,0),"")</f>
        <v/>
      </c>
      <c r="W20" s="287" t="str">
        <f>IFERROR(VLOOKUP($R20,Bussy!$AL$8:$AW$57,W$41,0),"")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IFERROR(VLOOKUP($A21,Crécy!$AL$8:$AY$54,C$41,0),"")</f>
        <v/>
      </c>
      <c r="D21" s="291" t="str">
        <f>IFERROR(VLOOKUP($A21,Crécy!$AL$8:$AY$54,D$41,0),"")</f>
        <v/>
      </c>
      <c r="E21" s="292" t="str">
        <f>IFERROR(VLOOKUP($A21,Crécy!$AL$8:$AY$54,E$41,0),"")</f>
        <v/>
      </c>
      <c r="F21" s="272" t="str">
        <f>IFERROR(VLOOKUP($A21,Crécy!$AL$8:$AY$54,F$41,0),"")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Bussy</v>
      </c>
      <c r="K21" s="860" t="str">
        <f>IFERROR(ABS(Z21),"")</f>
        <v/>
      </c>
      <c r="L21" s="847" t="str">
        <f>IF(Z21&gt;0,$E$2,$R$2)</f>
        <v>Crécy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IFERROR(VLOOKUP($R21,Bussy!$AL$8:$AW$57,T$41,0),"")</f>
        <v/>
      </c>
      <c r="U21" s="291" t="str">
        <f>IFERROR(VLOOKUP($R21,Bussy!$AL$8:$AW$57,U$41,0),"")</f>
        <v/>
      </c>
      <c r="V21" s="294" t="str">
        <f>IFERROR(VLOOKUP($R21,Bussy!$AL$8:$AW$57,V$41,0),"")</f>
        <v/>
      </c>
      <c r="W21" s="247" t="str">
        <f>IFERROR(VLOOKUP($R21,Bussy!$AL$8:$AW$57,W$41,0),"")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IFERROR(VLOOKUP($A22,Crécy!$AL$8:$AY$54,C$41,0),"")</f>
        <v/>
      </c>
      <c r="D22" s="282" t="str">
        <f>IFERROR(VLOOKUP($A22,Crécy!$AL$8:$AY$54,D$41,0),"")</f>
        <v/>
      </c>
      <c r="E22" s="283" t="str">
        <f>IFERROR(VLOOKUP($A22,Crécy!$AL$8:$AY$54,E$41,0),"")</f>
        <v/>
      </c>
      <c r="F22" s="284" t="str">
        <f>IFERROR(VLOOKUP($A22,Crécy!$AL$8:$AY$54,F$41,0),"")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IFERROR(VLOOKUP($R22,Bussy!$AL$8:$AW$57,T$41,0),"")</f>
        <v/>
      </c>
      <c r="U22" s="282" t="str">
        <f>IFERROR(VLOOKUP($R22,Bussy!$AL$8:$AW$57,U$41,0),"")</f>
        <v/>
      </c>
      <c r="V22" s="286" t="str">
        <f>IFERROR(VLOOKUP($R22,Bussy!$AL$8:$AW$57,V$41,0),"")</f>
        <v/>
      </c>
      <c r="W22" s="287" t="str">
        <f>IFERROR(VLOOKUP($R22,Bussy!$AL$8:$AW$57,W$41,0),"")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IFERROR(VLOOKUP($A23,Crécy!$AL$8:$AY$54,C$41,0),"")</f>
        <v/>
      </c>
      <c r="D23" s="291" t="str">
        <f>IFERROR(VLOOKUP($A23,Crécy!$AL$8:$AY$54,D$41,0),"")</f>
        <v/>
      </c>
      <c r="E23" s="292" t="str">
        <f>IFERROR(VLOOKUP($A23,Crécy!$AL$8:$AY$54,E$41,0),"")</f>
        <v/>
      </c>
      <c r="F23" s="272" t="str">
        <f>IFERROR(VLOOKUP($A23,Crécy!$AL$8:$AY$54,F$41,0),"")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Bussy</v>
      </c>
      <c r="K23" s="860" t="str">
        <f>IFERROR(ABS(Z23),"")</f>
        <v/>
      </c>
      <c r="L23" s="847" t="str">
        <f>IF(Z23&gt;0,$E$2,$R$2)</f>
        <v>Crécy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IFERROR(VLOOKUP($R23,Bussy!$AL$8:$AW$57,T$41,0),"")</f>
        <v/>
      </c>
      <c r="U23" s="291" t="str">
        <f>IFERROR(VLOOKUP($R23,Bussy!$AL$8:$AW$57,U$41,0),"")</f>
        <v/>
      </c>
      <c r="V23" s="294" t="str">
        <f>IFERROR(VLOOKUP($R23,Bussy!$AL$8:$AW$57,V$41,0),"")</f>
        <v/>
      </c>
      <c r="W23" s="247" t="str">
        <f>IFERROR(VLOOKUP($R23,Bussy!$AL$8:$AW$57,W$41,0),"")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IFERROR(VLOOKUP($A24,Crécy!$AL$8:$AY$54,C$41,0),"")</f>
        <v/>
      </c>
      <c r="D24" s="282" t="str">
        <f>IFERROR(VLOOKUP($A24,Crécy!$AL$8:$AY$54,D$41,0),"")</f>
        <v/>
      </c>
      <c r="E24" s="283" t="str">
        <f>IFERROR(VLOOKUP($A24,Crécy!$AL$8:$AY$54,E$41,0),"")</f>
        <v/>
      </c>
      <c r="F24" s="284" t="str">
        <f>IFERROR(VLOOKUP($A24,Crécy!$AL$8:$AY$54,F$41,0),"")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IFERROR(VLOOKUP($R24,Bussy!$AL$8:$AW$57,T$41,0),"")</f>
        <v/>
      </c>
      <c r="U24" s="282" t="str">
        <f>IFERROR(VLOOKUP($R24,Bussy!$AL$8:$AW$57,U$41,0),"")</f>
        <v/>
      </c>
      <c r="V24" s="286" t="str">
        <f>IFERROR(VLOOKUP($R24,Bussy!$AL$8:$AW$57,V$41,0),"")</f>
        <v/>
      </c>
      <c r="W24" s="287" t="str">
        <f>IFERROR(VLOOKUP($R24,Bussy!$AL$8:$AW$57,W$41,0),"")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IFERROR(VLOOKUP($A25,Crécy!$AL$8:$AY$54,C$41,0),"")</f>
        <v/>
      </c>
      <c r="D25" s="291" t="str">
        <f>IFERROR(VLOOKUP($A25,Crécy!$AL$8:$AY$54,D$41,0),"")</f>
        <v/>
      </c>
      <c r="E25" s="292" t="str">
        <f>IFERROR(VLOOKUP($A25,Crécy!$AL$8:$AY$54,E$41,0),"")</f>
        <v/>
      </c>
      <c r="F25" s="272" t="str">
        <f>IFERROR(VLOOKUP($A25,Crécy!$AL$8:$AY$54,F$41,0),"")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Bussy</v>
      </c>
      <c r="K25" s="860" t="str">
        <f>IFERROR(ABS(Z25),"")</f>
        <v/>
      </c>
      <c r="L25" s="847" t="str">
        <f>IF(Z25&gt;0,$E$2,$R$2)</f>
        <v>Crécy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IFERROR(VLOOKUP($R25,Bussy!$AL$8:$AW$57,T$41,0),"")</f>
        <v/>
      </c>
      <c r="U25" s="291" t="str">
        <f>IFERROR(VLOOKUP($R25,Bussy!$AL$8:$AW$57,U$41,0),"")</f>
        <v/>
      </c>
      <c r="V25" s="294" t="str">
        <f>IFERROR(VLOOKUP($R25,Bussy!$AL$8:$AW$57,V$41,0),"")</f>
        <v/>
      </c>
      <c r="W25" s="247" t="str">
        <f>IFERROR(VLOOKUP($R25,Bussy!$AL$8:$AW$57,W$41,0),"")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IFERROR(VLOOKUP($A26,Crécy!$AL$8:$AY$54,C$41,0),"")</f>
        <v/>
      </c>
      <c r="D26" s="282" t="str">
        <f>IFERROR(VLOOKUP($A26,Crécy!$AL$8:$AY$54,D$41,0),"")</f>
        <v/>
      </c>
      <c r="E26" s="283" t="str">
        <f>IFERROR(VLOOKUP($A26,Crécy!$AL$8:$AY$54,E$41,0),"")</f>
        <v/>
      </c>
      <c r="F26" s="284" t="str">
        <f>IFERROR(VLOOKUP($A26,Crécy!$AL$8:$AY$54,F$41,0),"")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IFERROR(VLOOKUP($R26,Bussy!$AL$8:$AW$57,T$41,0),"")</f>
        <v/>
      </c>
      <c r="U26" s="282" t="str">
        <f>IFERROR(VLOOKUP($R26,Bussy!$AL$8:$AW$57,U$41,0),"")</f>
        <v/>
      </c>
      <c r="V26" s="286" t="str">
        <f>IFERROR(VLOOKUP($R26,Bussy!$AL$8:$AW$57,V$41,0),"")</f>
        <v/>
      </c>
      <c r="W26" s="287" t="str">
        <f>IFERROR(VLOOKUP($R26,Bussy!$AL$8:$AW$57,W$41,0),"")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IFERROR(VLOOKUP($A27,Crécy!$AL$8:$AY$54,C$41,0),"")</f>
        <v/>
      </c>
      <c r="D27" s="291" t="str">
        <f>IFERROR(VLOOKUP($A27,Crécy!$AL$8:$AY$54,D$41,0),"")</f>
        <v/>
      </c>
      <c r="E27" s="292" t="str">
        <f>IFERROR(VLOOKUP($A27,Crécy!$AL$8:$AY$54,E$41,0),"")</f>
        <v/>
      </c>
      <c r="F27" s="272" t="str">
        <f>IFERROR(VLOOKUP($A27,Crécy!$AL$8:$AY$54,F$41,0),"")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Bussy</v>
      </c>
      <c r="K27" s="860" t="str">
        <f>IFERROR(ABS(Z27),"")</f>
        <v/>
      </c>
      <c r="L27" s="847" t="str">
        <f>IF(Z27&gt;0,$E$2,$R$2)</f>
        <v>Crécy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IFERROR(VLOOKUP($R27,Bussy!$AL$8:$AW$57,T$41,0),"")</f>
        <v/>
      </c>
      <c r="U27" s="291" t="str">
        <f>IFERROR(VLOOKUP($R27,Bussy!$AL$8:$AW$57,U$41,0),"")</f>
        <v/>
      </c>
      <c r="V27" s="294" t="str">
        <f>IFERROR(VLOOKUP($R27,Bussy!$AL$8:$AW$57,V$41,0),"")</f>
        <v/>
      </c>
      <c r="W27" s="247" t="str">
        <f>IFERROR(VLOOKUP($R27,Bussy!$AL$8:$AW$57,W$41,0),"")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IFERROR(VLOOKUP($A28,Crécy!$AL$8:$AY$54,C$41,0),"")</f>
        <v/>
      </c>
      <c r="D28" s="282" t="str">
        <f>IFERROR(VLOOKUP($A28,Crécy!$AL$8:$AY$54,D$41,0),"")</f>
        <v/>
      </c>
      <c r="E28" s="283" t="str">
        <f>IFERROR(VLOOKUP($A28,Crécy!$AL$8:$AY$54,E$41,0),"")</f>
        <v/>
      </c>
      <c r="F28" s="284" t="str">
        <f>IFERROR(VLOOKUP($A28,Crécy!$AL$8:$AY$54,F$41,0),"")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IFERROR(VLOOKUP($R28,Bussy!$AL$8:$AW$57,T$41,0),"")</f>
        <v/>
      </c>
      <c r="U28" s="282" t="str">
        <f>IFERROR(VLOOKUP($R28,Bussy!$AL$8:$AW$57,U$41,0),"")</f>
        <v/>
      </c>
      <c r="V28" s="286" t="str">
        <f>IFERROR(VLOOKUP($R28,Bussy!$AL$8:$AW$57,V$41,0),"")</f>
        <v/>
      </c>
      <c r="W28" s="287" t="str">
        <f>IFERROR(VLOOKUP($R28,Bussy!$AL$8:$AW$57,W$41,0),"")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69"/>
      <c r="B29" s="970"/>
      <c r="C29" s="970"/>
      <c r="D29" s="970"/>
      <c r="E29" s="970"/>
      <c r="F29" s="970"/>
      <c r="G29" s="971"/>
      <c r="H29" s="370"/>
      <c r="I29" s="97"/>
      <c r="J29" s="972"/>
      <c r="K29" s="948"/>
      <c r="L29" s="973"/>
      <c r="M29" s="97"/>
      <c r="N29" s="371"/>
      <c r="O29" s="372"/>
      <c r="P29" s="372"/>
      <c r="Q29" s="33"/>
      <c r="R29" s="966"/>
      <c r="S29" s="967"/>
      <c r="T29" s="967"/>
      <c r="U29" s="967"/>
      <c r="V29" s="967"/>
      <c r="W29" s="967"/>
      <c r="X29" s="967"/>
      <c r="Y29" s="968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IFERROR(VLOOKUP($A30,Bussy!$AO$8:$AY$54,C$41,0),"")</f>
        <v/>
      </c>
      <c r="D30" s="374" t="str">
        <f>IFERROR(VLOOKUP($A30,Bussy!$AO$8:$AY$54,D$41,0),"")</f>
        <v/>
      </c>
      <c r="E30" s="343" t="str">
        <f>IFERROR(VLOOKUP($A30,Bussy!$AO$8:$AY$54,E$41,0),"")</f>
        <v/>
      </c>
      <c r="F30" s="97"/>
      <c r="G30" s="97"/>
      <c r="H30" s="97"/>
      <c r="I30" s="97"/>
      <c r="J30" s="97"/>
      <c r="K30" s="97"/>
      <c r="L30" s="97"/>
      <c r="M30" s="97"/>
      <c r="N30" s="906"/>
      <c r="O30" s="933" t="s">
        <v>451</v>
      </c>
      <c r="P30" s="906"/>
      <c r="Q30" s="33"/>
      <c r="R30" s="341" t="s">
        <v>95</v>
      </c>
      <c r="S30" s="342"/>
      <c r="T30" s="269" t="str">
        <f>IFERROR(VLOOKUP($R30,Torcy!$AO$8:$AW$57,T$41,0),"")</f>
        <v/>
      </c>
      <c r="U30" s="270" t="str">
        <f>IFERROR(VLOOKUP($R30,Torcy!$AO$8:$AW$57,U$41,0),"")</f>
        <v/>
      </c>
      <c r="V30" s="343" t="str">
        <f>IFERROR(VLOOKUP($R30,Torcy!$AO$8:$AW$57,V$41,0),"")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IFERROR(VLOOKUP($A31,Bussy!$AO$8:$AY$54,C$41,0),"")</f>
        <v/>
      </c>
      <c r="D31" s="374" t="str">
        <f>IFERROR(VLOOKUP($A31,Bussy!$AO$8:$AY$54,D$41,0),"")</f>
        <v/>
      </c>
      <c r="E31" s="346" t="str">
        <f>IFERROR(VLOOKUP($A31,Bussy!$AO$8:$AY$54,E$41,0),"")</f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IFERROR(VLOOKUP($R31,Torcy!$AO$8:$AW$57,T$41,0),"")</f>
        <v/>
      </c>
      <c r="U31" s="291" t="str">
        <f>IFERROR(VLOOKUP($R31,Torcy!$AO$8:$AW$57,U$41,0),"")</f>
        <v/>
      </c>
      <c r="V31" s="346" t="str">
        <f>IFERROR(VLOOKUP($R31,Torcy!$AO$8:$AW$57,V$41,0),"")</f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IFERROR(VLOOKUP($A32,Bussy!$AO$8:$AY$54,C$41,0),"")</f>
        <v/>
      </c>
      <c r="D32" s="374" t="str">
        <f>IFERROR(VLOOKUP($A32,Bussy!$AO$8:$AY$54,D$41,0),"")</f>
        <v/>
      </c>
      <c r="E32" s="346" t="str">
        <f>IFERROR(VLOOKUP($A32,Bussy!$AO$8:$AY$54,E$41,0),"")</f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Crécy</v>
      </c>
      <c r="O32" s="681"/>
      <c r="P32" s="682"/>
      <c r="Q32" s="33"/>
      <c r="R32" s="344" t="s">
        <v>101</v>
      </c>
      <c r="S32" s="348"/>
      <c r="T32" s="275" t="str">
        <f>IFERROR(VLOOKUP($R32,Torcy!$AO$8:$AW$57,T$41,0),"")</f>
        <v/>
      </c>
      <c r="U32" s="291" t="str">
        <f>IFERROR(VLOOKUP($R32,Torcy!$AO$8:$AW$57,U$41,0),"")</f>
        <v/>
      </c>
      <c r="V32" s="346" t="str">
        <f>IFERROR(VLOOKUP($R32,Torcy!$AO$8:$AW$57,V$41,0),"")</f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IFERROR(VLOOKUP($A33,Bussy!$AO$8:$AY$54,C$41,0),"")</f>
        <v/>
      </c>
      <c r="D33" s="374" t="str">
        <f>IFERROR(VLOOKUP($A33,Bussy!$AO$8:$AY$54,D$41,0),"")</f>
        <v/>
      </c>
      <c r="E33" s="346" t="str">
        <f>IFERROR(VLOOKUP($A33,Bussy!$AO$8:$AY$54,E$41,0),"")</f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275" t="str">
        <f>IFERROR(VLOOKUP($R33,Torcy!$AO$8:$AW$57,T$41,0),"")</f>
        <v/>
      </c>
      <c r="U33" s="291" t="str">
        <f>IFERROR(VLOOKUP($R33,Torcy!$AO$8:$AW$57,U$41,0),"")</f>
        <v/>
      </c>
      <c r="V33" s="346" t="str">
        <f>IFERROR(VLOOKUP($R33,Torcy!$AO$8:$AW$57,V$41,0),"")</f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IFERROR(VLOOKUP($A34,Bussy!$AO$8:$AY$54,C$41,0),"")</f>
        <v/>
      </c>
      <c r="D34" s="374" t="str">
        <f>IFERROR(VLOOKUP($A34,Bussy!$AO$8:$AY$54,D$41,0),"")</f>
        <v/>
      </c>
      <c r="E34" s="346" t="str">
        <f>IFERROR(VLOOKUP($A34,Bussy!$AO$8:$AY$54,E$41,0),"")</f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Bussy</v>
      </c>
      <c r="O34" s="665"/>
      <c r="P34" s="670"/>
      <c r="Q34" s="33"/>
      <c r="R34" s="344" t="s">
        <v>105</v>
      </c>
      <c r="S34" s="348"/>
      <c r="T34" s="275" t="str">
        <f>IFERROR(VLOOKUP($R34,Torcy!$AO$8:$AW$57,T$41,0),"")</f>
        <v/>
      </c>
      <c r="U34" s="291" t="str">
        <f>IFERROR(VLOOKUP($R34,Torcy!$AO$8:$AW$57,U$41,0),"")</f>
        <v/>
      </c>
      <c r="V34" s="346" t="str">
        <f>IFERROR(VLOOKUP($R34,Torcy!$AO$8:$AW$57,V$41,0),"")</f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33"/>
      <c r="X35" s="33"/>
      <c r="Y35" s="33"/>
      <c r="Z35" s="97"/>
      <c r="AA35" s="97"/>
      <c r="AB35" s="97"/>
      <c r="AC35" s="97"/>
      <c r="AD35" s="97"/>
      <c r="AE35" s="97"/>
      <c r="AF35" s="97"/>
    </row>
    <row r="36" spans="1:32" ht="38.25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3"/>
      <c r="AA36" s="279"/>
      <c r="AB36" s="279"/>
      <c r="AC36" s="279"/>
      <c r="AD36" s="279"/>
      <c r="AE36" s="279"/>
      <c r="AF36" s="33"/>
    </row>
    <row r="37" spans="1:32" ht="12.75" customHeight="1" thickBot="1">
      <c r="A37" s="974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33"/>
      <c r="AA37" s="279"/>
      <c r="AB37" s="289"/>
      <c r="AC37" s="279"/>
      <c r="AD37" s="279"/>
      <c r="AE37" s="279"/>
      <c r="AF37" s="33"/>
    </row>
    <row r="38" spans="1:32" ht="33.75" customHeight="1" thickBot="1">
      <c r="A38" s="953" t="s">
        <v>510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974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+'2-mar'!C41-3</f>
        <v>9</v>
      </c>
      <c r="D41" s="305">
        <f>+C41+1</f>
        <v>10</v>
      </c>
      <c r="E41" s="305">
        <v>2</v>
      </c>
      <c r="F41" s="305">
        <f>+J41+1</f>
        <v>12</v>
      </c>
      <c r="G41" s="890"/>
      <c r="H41" s="675"/>
      <c r="I41" s="304"/>
      <c r="J41" s="305">
        <f>+D41+1</f>
        <v>11</v>
      </c>
      <c r="K41" s="305">
        <f>+F41+1</f>
        <v>13</v>
      </c>
      <c r="L41" s="305">
        <f>+K41+1</f>
        <v>14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0">+C41</f>
        <v>9</v>
      </c>
      <c r="U41" s="304">
        <f t="shared" si="0"/>
        <v>10</v>
      </c>
      <c r="V41" s="305">
        <v>2</v>
      </c>
      <c r="W41" s="304">
        <f>+F41</f>
        <v>12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502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503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4">
    <mergeCell ref="E43:I43"/>
    <mergeCell ref="J43:L43"/>
    <mergeCell ref="S43:U43"/>
    <mergeCell ref="V43:X43"/>
    <mergeCell ref="R35:U35"/>
    <mergeCell ref="A37:Y37"/>
    <mergeCell ref="A38:Y38"/>
    <mergeCell ref="A39:Y39"/>
    <mergeCell ref="B40:X40"/>
    <mergeCell ref="G41:H41"/>
    <mergeCell ref="N41:P42"/>
    <mergeCell ref="A41:B41"/>
    <mergeCell ref="C43:D43"/>
    <mergeCell ref="U36:X36"/>
    <mergeCell ref="A36:B36"/>
    <mergeCell ref="C36:D36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X27:X28"/>
    <mergeCell ref="P27:P28"/>
    <mergeCell ref="S27:S28"/>
    <mergeCell ref="A29:G29"/>
    <mergeCell ref="J29:L29"/>
    <mergeCell ref="O27:O28"/>
    <mergeCell ref="B23:B24"/>
    <mergeCell ref="B25:B26"/>
    <mergeCell ref="J25:J26"/>
    <mergeCell ref="J27:J28"/>
    <mergeCell ref="X25:X26"/>
    <mergeCell ref="X23:X24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J7:J8"/>
    <mergeCell ref="K7:K8"/>
    <mergeCell ref="B13:B14"/>
    <mergeCell ref="B15:B16"/>
    <mergeCell ref="B17:B18"/>
    <mergeCell ref="B19:B20"/>
    <mergeCell ref="B21:B22"/>
    <mergeCell ref="J19:J20"/>
    <mergeCell ref="J21:J22"/>
    <mergeCell ref="Z5:Z6"/>
    <mergeCell ref="AA5:AA6"/>
    <mergeCell ref="K5:K6"/>
    <mergeCell ref="L5:L6"/>
    <mergeCell ref="N5:N6"/>
    <mergeCell ref="O5:O6"/>
    <mergeCell ref="AA25:AA26"/>
    <mergeCell ref="X5:X6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N9:N10"/>
    <mergeCell ref="K21:K22"/>
    <mergeCell ref="L21:L22"/>
    <mergeCell ref="X15:X16"/>
    <mergeCell ref="X17:X18"/>
    <mergeCell ref="X19:X20"/>
    <mergeCell ref="X21:X22"/>
    <mergeCell ref="R3:U3"/>
    <mergeCell ref="W3:Y3"/>
    <mergeCell ref="Z3:AA3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25:Z26"/>
    <mergeCell ref="Z27:Z2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AA23:AA24"/>
    <mergeCell ref="X13:X14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G23:G24"/>
    <mergeCell ref="L23:L24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S23:S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P5:P6"/>
    <mergeCell ref="S5:S6"/>
  </mergeCells>
  <conditionalFormatting sqref="J5:J28">
    <cfRule type="expression" dxfId="125" priority="1">
      <formula>Z5&gt;0</formula>
    </cfRule>
    <cfRule type="expression" dxfId="124" priority="2">
      <formula>Z5&lt;0</formula>
    </cfRule>
  </conditionalFormatting>
  <conditionalFormatting sqref="K32:K33">
    <cfRule type="cellIs" dxfId="123" priority="3" operator="equal">
      <formula>"Match Nul"</formula>
    </cfRule>
    <cfRule type="expression" dxfId="122" priority="4">
      <formula>$N$32=$R$2</formula>
    </cfRule>
    <cfRule type="expression" dxfId="121" priority="5">
      <formula>$N$32=$E$2</formula>
    </cfRule>
  </conditionalFormatting>
  <conditionalFormatting sqref="L5:L28">
    <cfRule type="expression" dxfId="120" priority="6">
      <formula>Z5&lt;0</formula>
    </cfRule>
    <cfRule type="expression" dxfId="119" priority="7">
      <formula>Z5&gt;0</formula>
    </cfRule>
  </conditionalFormatting>
  <conditionalFormatting sqref="N32 N34">
    <cfRule type="cellIs" dxfId="118" priority="8" operator="equal">
      <formula>R$2</formula>
    </cfRule>
    <cfRule type="cellIs" dxfId="117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1000"/>
  <sheetViews>
    <sheetView topLeftCell="A13" zoomScale="50" zoomScaleNormal="50" workbookViewId="0">
      <selection activeCell="A39" sqref="A39:Y39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7.3984375" customWidth="1"/>
    <col min="8" max="8" width="4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18.59765625" customWidth="1"/>
    <col min="22" max="22" width="12.265625" customWidth="1"/>
    <col min="23" max="23" width="13" customWidth="1"/>
    <col min="24" max="24" width="16.73046875" customWidth="1"/>
    <col min="25" max="25" width="17.398437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9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9" customHeight="1" thickBot="1">
      <c r="A2" s="976" t="s">
        <v>439</v>
      </c>
      <c r="B2" s="840"/>
      <c r="C2" s="311">
        <f>+Lésigny!AH3</f>
        <v>45718</v>
      </c>
      <c r="D2" s="312" t="s">
        <v>440</v>
      </c>
      <c r="E2" s="980" t="str">
        <f>+Lésigny!AH4</f>
        <v>Torcy</v>
      </c>
      <c r="F2" s="733"/>
      <c r="G2" s="742"/>
      <c r="H2" s="377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14" t="str">
        <f>+Lésigny!AH5</f>
        <v>Crécy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Torcy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Crécy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20" t="s">
        <v>488</v>
      </c>
      <c r="B4" s="570" t="s">
        <v>441</v>
      </c>
      <c r="C4" s="322" t="s">
        <v>138</v>
      </c>
      <c r="D4" s="323" t="s">
        <v>139</v>
      </c>
      <c r="E4" s="323" t="s">
        <v>150</v>
      </c>
      <c r="F4" s="324" t="s">
        <v>142</v>
      </c>
      <c r="G4" s="325" t="s">
        <v>442</v>
      </c>
      <c r="H4" s="381" t="s">
        <v>442</v>
      </c>
      <c r="I4" s="97"/>
      <c r="J4" s="846" t="s">
        <v>443</v>
      </c>
      <c r="K4" s="776"/>
      <c r="L4" s="786"/>
      <c r="M4" s="262"/>
      <c r="N4" s="631" t="str">
        <f>+E2</f>
        <v>Torcy</v>
      </c>
      <c r="O4" s="327"/>
      <c r="P4" s="612" t="str">
        <f>+R2</f>
        <v>Crécy</v>
      </c>
      <c r="Q4" s="104"/>
      <c r="R4" s="394" t="s">
        <v>488</v>
      </c>
      <c r="S4" s="395" t="s">
        <v>441</v>
      </c>
      <c r="T4" s="911" t="s">
        <v>447</v>
      </c>
      <c r="U4" s="912"/>
      <c r="V4" s="396" t="s">
        <v>150</v>
      </c>
      <c r="W4" s="397" t="s">
        <v>142</v>
      </c>
      <c r="X4" s="398" t="s">
        <v>442</v>
      </c>
      <c r="Y4" s="399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IFERROR(VLOOKUP($A5,Torcy!$AI$8:$AY$57,C$41,0),"")</f>
        <v/>
      </c>
      <c r="D5" s="270" t="str">
        <f>IFERROR(VLOOKUP($A5,Torcy!$AI$8:$AY$57,D$41,0),"")</f>
        <v/>
      </c>
      <c r="E5" s="271" t="str">
        <f>IFERROR(VLOOKUP($A5,Torcy!$AI$8:$AY$57,E$41,0),"")</f>
        <v/>
      </c>
      <c r="F5" s="272" t="str">
        <f>IFERROR(VLOOKUP($A5,Torcy!$AI$8:$AY$57,F$41,0),"")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Crécy</v>
      </c>
      <c r="K5" s="860" t="str">
        <f>IFERROR(ABS(Z5),"")</f>
        <v/>
      </c>
      <c r="L5" s="847" t="str">
        <f>IF(Z5&gt;0,$E$2,$R$2)</f>
        <v>Torcy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IFERROR(VLOOKUP($R5,Crécy!$AI$8:$AW$57,T$41,0),"")</f>
        <v/>
      </c>
      <c r="U5" s="276" t="str">
        <f>IFERROR(VLOOKUP($R5,Crécy!$AI$8:$AW$57,U$41,0),"")</f>
        <v/>
      </c>
      <c r="V5" s="277" t="str">
        <f>IFERROR(VLOOKUP($R5,Crécy!$AI$8:$AW$57,V$41,0),"")</f>
        <v/>
      </c>
      <c r="W5" s="247" t="str">
        <f>IFERROR(VLOOKUP($R5,Crécy!$AI$8:$AW$57,W$41,0),"")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IFERROR(VLOOKUP($A6,Torcy!$AI$8:$AY$57,C$41,0),"")</f>
        <v/>
      </c>
      <c r="D6" s="282" t="str">
        <f>IFERROR(VLOOKUP($A6,Torcy!$AI$8:$AY$57,D$41,0),"")</f>
        <v/>
      </c>
      <c r="E6" s="283" t="str">
        <f>IFERROR(VLOOKUP($A6,Torcy!$AI$8:$AY$57,E$41,0),"")</f>
        <v/>
      </c>
      <c r="F6" s="284" t="str">
        <f>IFERROR(VLOOKUP($A6,Torcy!$AI$8:$AY$57,F$41,0),"")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IFERROR(VLOOKUP($R6,Crécy!$AI$8:$AW$57,T$41,0),"")</f>
        <v/>
      </c>
      <c r="U6" s="282" t="str">
        <f>IFERROR(VLOOKUP($R6,Crécy!$AI$8:$AW$57,U$41,0),"")</f>
        <v/>
      </c>
      <c r="V6" s="286" t="str">
        <f>IFERROR(VLOOKUP($R6,Crécy!$AI$8:$AW$57,V$41,0),"")</f>
        <v/>
      </c>
      <c r="W6" s="287" t="str">
        <f>IFERROR(VLOOKUP($R6,Crécy!$AI$8:$AW$57,W$41,0),"")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IFERROR(VLOOKUP($A7,Torcy!$AI$8:$AY$57,C$41,0),"")</f>
        <v/>
      </c>
      <c r="D7" s="291" t="str">
        <f>IFERROR(VLOOKUP($A7,Torcy!$AI$8:$AY$57,D$41,0),"")</f>
        <v/>
      </c>
      <c r="E7" s="292" t="str">
        <f>IFERROR(VLOOKUP($A7,Torcy!$AI$8:$AY$57,E$41,0),"")</f>
        <v/>
      </c>
      <c r="F7" s="272" t="str">
        <f>IFERROR(VLOOKUP($A7,Torcy!$AI$8:$AY$57,F$41,0),"")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Crécy</v>
      </c>
      <c r="K7" s="860" t="str">
        <f t="shared" ref="K7" si="0">IFERROR(ABS(Z7),"")</f>
        <v/>
      </c>
      <c r="L7" s="847" t="str">
        <f>IF(Z7&gt;0,$E$2,$R$2)</f>
        <v>Torcy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IFERROR(VLOOKUP($R7,Crécy!$AI$8:$AW$57,T$41,0),"")</f>
        <v/>
      </c>
      <c r="U7" s="291" t="str">
        <f>IFERROR(VLOOKUP($R7,Crécy!$AI$8:$AW$57,U$41,0),"")</f>
        <v/>
      </c>
      <c r="V7" s="294" t="str">
        <f>IFERROR(VLOOKUP($R7,Crécy!$AI$8:$AW$57,V$41,0),"")</f>
        <v/>
      </c>
      <c r="W7" s="247" t="str">
        <f>IFERROR(VLOOKUP($R7,Crécy!$AI$8:$AW$57,W$41,0),"")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IFERROR(VLOOKUP($A8,Torcy!$AI$8:$AY$57,C$41,0),"")</f>
        <v/>
      </c>
      <c r="D8" s="282" t="str">
        <f>IFERROR(VLOOKUP($A8,Torcy!$AI$8:$AY$57,D$41,0),"")</f>
        <v/>
      </c>
      <c r="E8" s="283" t="str">
        <f>IFERROR(VLOOKUP($A8,Torcy!$AI$8:$AY$57,E$41,0),"")</f>
        <v/>
      </c>
      <c r="F8" s="284" t="str">
        <f>IFERROR(VLOOKUP($A8,Torcy!$AI$8:$AY$57,F$41,0),"")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IFERROR(VLOOKUP($R8,Crécy!$AI$8:$AW$57,T$41,0),"")</f>
        <v/>
      </c>
      <c r="U8" s="282" t="str">
        <f>IFERROR(VLOOKUP($R8,Crécy!$AI$8:$AW$57,U$41,0),"")</f>
        <v/>
      </c>
      <c r="V8" s="286" t="str">
        <f>IFERROR(VLOOKUP($R8,Crécy!$AI$8:$AW$57,V$41,0),"")</f>
        <v/>
      </c>
      <c r="W8" s="287" t="str">
        <f>IFERROR(VLOOKUP($R8,Crécy!$AI$8:$AW$57,W$41,0),"")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IFERROR(VLOOKUP($A9,Torcy!$AI$8:$AY$57,C$41,0),"")</f>
        <v/>
      </c>
      <c r="D9" s="291" t="str">
        <f>IFERROR(VLOOKUP($A9,Torcy!$AI$8:$AY$57,D$41,0),"")</f>
        <v/>
      </c>
      <c r="E9" s="292" t="str">
        <f>IFERROR(VLOOKUP($A9,Torcy!$AI$8:$AY$57,E$41,0),"")</f>
        <v/>
      </c>
      <c r="F9" s="272" t="str">
        <f>IFERROR(VLOOKUP($A9,Torcy!$AI$8:$AY$57,F$41,0),"")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Crécy</v>
      </c>
      <c r="K9" s="860" t="str">
        <f t="shared" ref="K9" si="1">IFERROR(ABS(Z9),"")</f>
        <v/>
      </c>
      <c r="L9" s="847" t="str">
        <f>IF(Z9&gt;0,$E$2,$R$2)</f>
        <v>Torcy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IFERROR(VLOOKUP($R9,Crécy!$AI$8:$AW$57,T$41,0),"")</f>
        <v/>
      </c>
      <c r="U9" s="291" t="str">
        <f>IFERROR(VLOOKUP($R9,Crécy!$AI$8:$AW$57,U$41,0),"")</f>
        <v/>
      </c>
      <c r="V9" s="294" t="str">
        <f>IFERROR(VLOOKUP($R9,Crécy!$AI$8:$AW$57,V$41,0),"")</f>
        <v/>
      </c>
      <c r="W9" s="247" t="str">
        <f>IFERROR(VLOOKUP($R9,Crécy!$AI$8:$AW$57,W$41,0),"")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IFERROR(VLOOKUP($A10,Torcy!$AI$8:$AY$57,C$41,0),"")</f>
        <v/>
      </c>
      <c r="D10" s="282" t="str">
        <f>IFERROR(VLOOKUP($A10,Torcy!$AI$8:$AY$57,D$41,0),"")</f>
        <v/>
      </c>
      <c r="E10" s="283" t="str">
        <f>IFERROR(VLOOKUP($A10,Torcy!$AI$8:$AY$57,E$41,0),"")</f>
        <v/>
      </c>
      <c r="F10" s="284" t="str">
        <f>IFERROR(VLOOKUP($A10,Torcy!$AI$8:$AY$57,F$41,0),"")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IFERROR(VLOOKUP($R10,Crécy!$AI$8:$AW$57,T$41,0),"")</f>
        <v/>
      </c>
      <c r="U10" s="282" t="str">
        <f>IFERROR(VLOOKUP($R10,Crécy!$AI$8:$AW$57,U$41,0),"")</f>
        <v/>
      </c>
      <c r="V10" s="286" t="str">
        <f>IFERROR(VLOOKUP($R10,Crécy!$AI$8:$AW$57,V$41,0),"")</f>
        <v/>
      </c>
      <c r="W10" s="287" t="str">
        <f>IFERROR(VLOOKUP($R10,Crécy!$AI$8:$AW$57,W$41,0),"")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IFERROR(VLOOKUP($A11,Torcy!$AI$8:$AY$57,C$41,0),"")</f>
        <v/>
      </c>
      <c r="D11" s="291" t="str">
        <f>IFERROR(VLOOKUP($A11,Torcy!$AI$8:$AY$57,D$41,0),"")</f>
        <v/>
      </c>
      <c r="E11" s="292" t="str">
        <f>IFERROR(VLOOKUP($A11,Torcy!$AI$8:$AY$57,E$41,0),"")</f>
        <v/>
      </c>
      <c r="F11" s="272" t="str">
        <f>IFERROR(VLOOKUP($A11,Torcy!$AI$8:$AY$57,F$41,0),"")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Crécy</v>
      </c>
      <c r="K11" s="860" t="str">
        <f t="shared" ref="K11" si="2">IFERROR(ABS(Z11),"")</f>
        <v/>
      </c>
      <c r="L11" s="847" t="str">
        <f>IF(Z11&gt;0,$E$2,$R$2)</f>
        <v>Torcy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IFERROR(VLOOKUP($R11,Crécy!$AI$8:$AW$57,T$41,0),"")</f>
        <v/>
      </c>
      <c r="U11" s="291" t="str">
        <f>IFERROR(VLOOKUP($R11,Crécy!$AI$8:$AW$57,U$41,0),"")</f>
        <v/>
      </c>
      <c r="V11" s="294" t="str">
        <f>IFERROR(VLOOKUP($R11,Crécy!$AI$8:$AW$57,V$41,0),"")</f>
        <v/>
      </c>
      <c r="W11" s="247" t="str">
        <f>IFERROR(VLOOKUP($R11,Crécy!$AI$8:$AW$57,W$41,0),"")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IFERROR(VLOOKUP($A12,Torcy!$AI$8:$AY$57,C$41,0),"")</f>
        <v/>
      </c>
      <c r="D12" s="282" t="str">
        <f>IFERROR(VLOOKUP($A12,Torcy!$AI$8:$AY$57,D$41,0),"")</f>
        <v/>
      </c>
      <c r="E12" s="283" t="str">
        <f>IFERROR(VLOOKUP($A12,Torcy!$AI$8:$AY$57,E$41,0),"")</f>
        <v/>
      </c>
      <c r="F12" s="284" t="str">
        <f>IFERROR(VLOOKUP($A12,Torcy!$AI$8:$AY$57,F$41,0),"")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IFERROR(VLOOKUP($R12,Crécy!$AI$8:$AW$57,T$41,0),"")</f>
        <v/>
      </c>
      <c r="U12" s="282" t="str">
        <f>IFERROR(VLOOKUP($R12,Crécy!$AI$8:$AW$57,U$41,0),"")</f>
        <v/>
      </c>
      <c r="V12" s="286" t="str">
        <f>IFERROR(VLOOKUP($R12,Crécy!$AI$8:$AW$57,V$41,0),"")</f>
        <v/>
      </c>
      <c r="W12" s="287" t="str">
        <f>IFERROR(VLOOKUP($R12,Crécy!$AI$8:$AW$57,W$41,0),"")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IFERROR(VLOOKUP($A13,Torcy!$AI$8:$AY$57,C$41,0),"")</f>
        <v/>
      </c>
      <c r="D13" s="291" t="str">
        <f>IFERROR(VLOOKUP($A13,Torcy!$AI$8:$AY$57,D$41,0),"")</f>
        <v/>
      </c>
      <c r="E13" s="292" t="str">
        <f>IFERROR(VLOOKUP($A13,Torcy!$AI$8:$AY$57,E$41,0),"")</f>
        <v/>
      </c>
      <c r="F13" s="272" t="str">
        <f>IFERROR(VLOOKUP($A13,Torcy!$AI$8:$AY$57,F$41,0),"")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Crécy</v>
      </c>
      <c r="K13" s="860" t="str">
        <f t="shared" ref="K13" si="3">IFERROR(ABS(Z13),"")</f>
        <v/>
      </c>
      <c r="L13" s="847" t="str">
        <f>IF(Z13&gt;0,$E$2,$R$2)</f>
        <v>Torcy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IFERROR(VLOOKUP($R13,Crécy!$AI$8:$AW$57,T$41,0),"")</f>
        <v/>
      </c>
      <c r="U13" s="291" t="str">
        <f>IFERROR(VLOOKUP($R13,Crécy!$AI$8:$AW$57,U$41,0),"")</f>
        <v/>
      </c>
      <c r="V13" s="294" t="str">
        <f>IFERROR(VLOOKUP($R13,Crécy!$AI$8:$AW$57,V$41,0),"")</f>
        <v/>
      </c>
      <c r="W13" s="247" t="str">
        <f>IFERROR(VLOOKUP($R13,Crécy!$AI$8:$AW$57,W$41,0),"")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IFERROR(VLOOKUP($A14,Torcy!$AI$8:$AY$57,C$41,0),"")</f>
        <v/>
      </c>
      <c r="D14" s="282" t="str">
        <f>IFERROR(VLOOKUP($A14,Torcy!$AI$8:$AY$57,D$41,0),"")</f>
        <v/>
      </c>
      <c r="E14" s="283" t="str">
        <f>IFERROR(VLOOKUP($A14,Torcy!$AI$8:$AY$57,E$41,0),"")</f>
        <v/>
      </c>
      <c r="F14" s="284" t="str">
        <f>IFERROR(VLOOKUP($A14,Torcy!$AI$8:$AY$57,F$41,0),"")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IFERROR(VLOOKUP($R14,Crécy!$AI$8:$AW$57,T$41,0),"")</f>
        <v/>
      </c>
      <c r="U14" s="282" t="str">
        <f>IFERROR(VLOOKUP($R14,Crécy!$AI$8:$AW$57,U$41,0),"")</f>
        <v/>
      </c>
      <c r="V14" s="286" t="str">
        <f>IFERROR(VLOOKUP($R14,Crécy!$AI$8:$AW$57,V$41,0),"")</f>
        <v/>
      </c>
      <c r="W14" s="287" t="str">
        <f>IFERROR(VLOOKUP($R14,Crécy!$AI$8:$AW$57,W$41,0),"")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IFERROR(VLOOKUP($A15,Torcy!$AI$8:$AY$57,C$41,0),"")</f>
        <v/>
      </c>
      <c r="D15" s="291" t="str">
        <f>IFERROR(VLOOKUP($A15,Torcy!$AI$8:$AY$57,D$41,0),"")</f>
        <v/>
      </c>
      <c r="E15" s="292" t="str">
        <f>IFERROR(VLOOKUP($A15,Torcy!$AI$8:$AY$57,E$41,0),"")</f>
        <v/>
      </c>
      <c r="F15" s="272" t="str">
        <f>IFERROR(VLOOKUP($A15,Torcy!$AI$8:$AY$57,F$41,0),"")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Crécy</v>
      </c>
      <c r="K15" s="860" t="str">
        <f t="shared" ref="K15" si="4">IFERROR(ABS(Z15),"")</f>
        <v/>
      </c>
      <c r="L15" s="847" t="str">
        <f>IF(Z15&gt;0,$E$2,$R$2)</f>
        <v>Torcy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IFERROR(VLOOKUP($R15,Crécy!$AI$8:$AW$57,T$41,0),"")</f>
        <v/>
      </c>
      <c r="U15" s="291" t="str">
        <f>IFERROR(VLOOKUP($R15,Crécy!$AI$8:$AW$57,U$41,0),"")</f>
        <v/>
      </c>
      <c r="V15" s="294" t="str">
        <f>IFERROR(VLOOKUP($R15,Crécy!$AI$8:$AW$57,V$41,0),"")</f>
        <v/>
      </c>
      <c r="W15" s="247" t="str">
        <f>IFERROR(VLOOKUP($R15,Crécy!$AI$8:$AW$57,W$41,0),"")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IFERROR(VLOOKUP($A16,Torcy!$AI$8:$AY$57,C$41,0),"")</f>
        <v/>
      </c>
      <c r="D16" s="282" t="str">
        <f>IFERROR(VLOOKUP($A16,Torcy!$AI$8:$AY$57,D$41,0),"")</f>
        <v/>
      </c>
      <c r="E16" s="283" t="str">
        <f>IFERROR(VLOOKUP($A16,Torcy!$AI$8:$AY$57,E$41,0),"")</f>
        <v/>
      </c>
      <c r="F16" s="284" t="str">
        <f>IFERROR(VLOOKUP($A16,Torcy!$AI$8:$AY$57,F$41,0),"")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IFERROR(VLOOKUP($R16,Crécy!$AI$8:$AW$57,T$41,0),"")</f>
        <v/>
      </c>
      <c r="U16" s="282" t="str">
        <f>IFERROR(VLOOKUP($R16,Crécy!$AI$8:$AW$57,U$41,0),"")</f>
        <v/>
      </c>
      <c r="V16" s="286" t="str">
        <f>IFERROR(VLOOKUP($R16,Crécy!$AI$8:$AW$57,V$41,0),"")</f>
        <v/>
      </c>
      <c r="W16" s="287" t="str">
        <f>IFERROR(VLOOKUP($R16,Crécy!$AI$8:$AW$57,W$41,0),"")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IFERROR(VLOOKUP($A17,Torcy!$AI$8:$AY$57,C$41,0),"")</f>
        <v/>
      </c>
      <c r="D17" s="291" t="str">
        <f>IFERROR(VLOOKUP($A17,Torcy!$AI$8:$AY$57,D$41,0),"")</f>
        <v/>
      </c>
      <c r="E17" s="292" t="str">
        <f>IFERROR(VLOOKUP($A17,Torcy!$AI$8:$AY$57,E$41,0),"")</f>
        <v/>
      </c>
      <c r="F17" s="272" t="str">
        <f>IFERROR(VLOOKUP($A17,Torcy!$AI$8:$AY$57,F$41,0),"")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Crécy</v>
      </c>
      <c r="K17" s="860" t="str">
        <f t="shared" ref="K17" si="5">IFERROR(ABS(Z17),"")</f>
        <v/>
      </c>
      <c r="L17" s="847" t="str">
        <f>IF(Z17&gt;0,$E$2,$R$2)</f>
        <v>Torcy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IFERROR(VLOOKUP($R17,Crécy!$AI$8:$AW$57,T$41,0),"")</f>
        <v/>
      </c>
      <c r="U17" s="291" t="str">
        <f>IFERROR(VLOOKUP($R17,Crécy!$AI$8:$AW$57,U$41,0),"")</f>
        <v/>
      </c>
      <c r="V17" s="294" t="str">
        <f>IFERROR(VLOOKUP($R17,Crécy!$AI$8:$AW$57,V$41,0),"")</f>
        <v/>
      </c>
      <c r="W17" s="247" t="str">
        <f>IFERROR(VLOOKUP($R17,Crécy!$AI$8:$AW$57,W$41,0),"")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IFERROR(VLOOKUP($A18,Torcy!$AI$8:$AY$57,C$41,0),"")</f>
        <v/>
      </c>
      <c r="D18" s="282" t="str">
        <f>IFERROR(VLOOKUP($A18,Torcy!$AI$8:$AY$57,D$41,0),"")</f>
        <v/>
      </c>
      <c r="E18" s="283" t="str">
        <f>IFERROR(VLOOKUP($A18,Torcy!$AI$8:$AY$57,E$41,0),"")</f>
        <v/>
      </c>
      <c r="F18" s="284" t="str">
        <f>IFERROR(VLOOKUP($A18,Torcy!$AI$8:$AY$57,F$41,0),"")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IFERROR(VLOOKUP($R18,Crécy!$AI$8:$AW$57,T$41,0),"")</f>
        <v/>
      </c>
      <c r="U18" s="282" t="str">
        <f>IFERROR(VLOOKUP($R18,Crécy!$AI$8:$AW$57,U$41,0),"")</f>
        <v/>
      </c>
      <c r="V18" s="286" t="str">
        <f>IFERROR(VLOOKUP($R18,Crécy!$AI$8:$AW$57,V$41,0),"")</f>
        <v/>
      </c>
      <c r="W18" s="287" t="str">
        <f>IFERROR(VLOOKUP($R18,Crécy!$AI$8:$AW$57,W$41,0),"")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IFERROR(VLOOKUP($A19,Torcy!$AI$8:$AY$57,C$41,0),"")</f>
        <v/>
      </c>
      <c r="D19" s="291" t="str">
        <f>IFERROR(VLOOKUP($A19,Torcy!$AI$8:$AY$57,D$41,0),"")</f>
        <v/>
      </c>
      <c r="E19" s="292" t="str">
        <f>IFERROR(VLOOKUP($A19,Torcy!$AI$8:$AY$57,E$41,0),"")</f>
        <v/>
      </c>
      <c r="F19" s="272" t="str">
        <f>IFERROR(VLOOKUP($A19,Torcy!$AI$8:$AY$57,F$41,0),"")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Crécy</v>
      </c>
      <c r="K19" s="860" t="str">
        <f t="shared" ref="K19" si="6">IFERROR(ABS(Z19),"")</f>
        <v/>
      </c>
      <c r="L19" s="847" t="str">
        <f>IF(Z19&gt;0,$E$2,$R$2)</f>
        <v>Torcy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IFERROR(VLOOKUP($R19,Crécy!$AI$8:$AW$57,T$41,0),"")</f>
        <v/>
      </c>
      <c r="U19" s="291" t="str">
        <f>IFERROR(VLOOKUP($R19,Crécy!$AI$8:$AW$57,U$41,0),"")</f>
        <v/>
      </c>
      <c r="V19" s="294" t="str">
        <f>IFERROR(VLOOKUP($R19,Crécy!$AI$8:$AW$57,V$41,0),"")</f>
        <v/>
      </c>
      <c r="W19" s="247" t="str">
        <f>IFERROR(VLOOKUP($R19,Crécy!$AI$8:$AW$57,W$41,0),"")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979" t="s">
        <v>504</v>
      </c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IFERROR(VLOOKUP($A20,Torcy!$AI$8:$AY$57,C$41,0),"")</f>
        <v/>
      </c>
      <c r="D20" s="282" t="str">
        <f>IFERROR(VLOOKUP($A20,Torcy!$AI$8:$AY$57,D$41,0),"")</f>
        <v/>
      </c>
      <c r="E20" s="283" t="str">
        <f>IFERROR(VLOOKUP($A20,Torcy!$AI$8:$AY$57,E$41,0),"")</f>
        <v/>
      </c>
      <c r="F20" s="284" t="str">
        <f>IFERROR(VLOOKUP($A20,Torcy!$AI$8:$AY$57,F$41,0),"")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IFERROR(VLOOKUP($R20,Crécy!$AI$8:$AW$57,T$41,0),"")</f>
        <v/>
      </c>
      <c r="U20" s="282" t="str">
        <f>IFERROR(VLOOKUP($R20,Crécy!$AI$8:$AW$57,U$41,0),"")</f>
        <v/>
      </c>
      <c r="V20" s="286" t="str">
        <f>IFERROR(VLOOKUP($R20,Crécy!$AI$8:$AW$57,V$41,0),"")</f>
        <v/>
      </c>
      <c r="W20" s="287" t="str">
        <f>IFERROR(VLOOKUP($R20,Crécy!$AI$8:$AW$57,W$41,0),"")</f>
        <v/>
      </c>
      <c r="X20" s="724"/>
      <c r="Y20" s="288" t="str">
        <f>IFERROR(+(W19+W20)*Explications!$H$26,"")</f>
        <v/>
      </c>
      <c r="Z20" s="665"/>
      <c r="AA20" s="665"/>
      <c r="AB20" s="665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IFERROR(VLOOKUP($A21,Torcy!$AI$8:$AY$57,C$41,0),"")</f>
        <v/>
      </c>
      <c r="D21" s="291" t="str">
        <f>IFERROR(VLOOKUP($A21,Torcy!$AI$8:$AY$57,D$41,0),"")</f>
        <v/>
      </c>
      <c r="E21" s="292" t="str">
        <f>IFERROR(VLOOKUP($A21,Torcy!$AI$8:$AY$57,E$41,0),"")</f>
        <v/>
      </c>
      <c r="F21" s="272" t="str">
        <f>IFERROR(VLOOKUP($A21,Torcy!$AI$8:$AY$57,F$41,0),"")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Crécy</v>
      </c>
      <c r="K21" s="860" t="str">
        <f t="shared" ref="K21" si="7">IFERROR(ABS(Z21),"")</f>
        <v/>
      </c>
      <c r="L21" s="847" t="str">
        <f>IF(Z21&gt;0,$E$2,$R$2)</f>
        <v>Torcy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IFERROR(VLOOKUP($R21,Crécy!$AI$8:$AW$57,T$41,0),"")</f>
        <v/>
      </c>
      <c r="U21" s="291" t="str">
        <f>IFERROR(VLOOKUP($R21,Crécy!$AI$8:$AW$57,U$41,0),"")</f>
        <v/>
      </c>
      <c r="V21" s="294" t="str">
        <f>IFERROR(VLOOKUP($R21,Crécy!$AI$8:$AW$57,V$41,0),"")</f>
        <v/>
      </c>
      <c r="W21" s="247" t="str">
        <f>IFERROR(VLOOKUP($R21,Crécy!$AI$8:$AW$57,W$41,0),"")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IFERROR(VLOOKUP($A22,Torcy!$AI$8:$AY$57,C$41,0),"")</f>
        <v/>
      </c>
      <c r="D22" s="282" t="str">
        <f>IFERROR(VLOOKUP($A22,Torcy!$AI$8:$AY$57,D$41,0),"")</f>
        <v/>
      </c>
      <c r="E22" s="283" t="str">
        <f>IFERROR(VLOOKUP($A22,Torcy!$AI$8:$AY$57,E$41,0),"")</f>
        <v/>
      </c>
      <c r="F22" s="284" t="str">
        <f>IFERROR(VLOOKUP($A22,Torcy!$AI$8:$AY$57,F$41,0),"")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IFERROR(VLOOKUP($R22,Crécy!$AI$8:$AW$57,T$41,0),"")</f>
        <v/>
      </c>
      <c r="U22" s="282" t="str">
        <f>IFERROR(VLOOKUP($R22,Crécy!$AI$8:$AW$57,U$41,0),"")</f>
        <v/>
      </c>
      <c r="V22" s="286" t="str">
        <f>IFERROR(VLOOKUP($R22,Crécy!$AI$8:$AW$57,V$41,0),"")</f>
        <v/>
      </c>
      <c r="W22" s="287" t="str">
        <f>IFERROR(VLOOKUP($R22,Crécy!$AI$8:$AW$57,W$41,0),"")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IFERROR(VLOOKUP($A23,Torcy!$AI$8:$AY$57,C$41,0),"")</f>
        <v/>
      </c>
      <c r="D23" s="291" t="str">
        <f>IFERROR(VLOOKUP($A23,Torcy!$AI$8:$AY$57,D$41,0),"")</f>
        <v/>
      </c>
      <c r="E23" s="292" t="str">
        <f>IFERROR(VLOOKUP($A23,Torcy!$AI$8:$AY$57,E$41,0),"")</f>
        <v/>
      </c>
      <c r="F23" s="272" t="str">
        <f>IFERROR(VLOOKUP($A23,Torcy!$AI$8:$AY$57,F$41,0),"")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Crécy</v>
      </c>
      <c r="K23" s="860" t="str">
        <f t="shared" ref="K23" si="8">IFERROR(ABS(Z23),"")</f>
        <v/>
      </c>
      <c r="L23" s="847" t="str">
        <f>IF(Z23&gt;0,$E$2,$R$2)</f>
        <v>Torcy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IFERROR(VLOOKUP($R23,Crécy!$AI$8:$AW$57,T$41,0),"")</f>
        <v/>
      </c>
      <c r="U23" s="291" t="str">
        <f>IFERROR(VLOOKUP($R23,Crécy!$AI$8:$AW$57,U$41,0),"")</f>
        <v/>
      </c>
      <c r="V23" s="294" t="str">
        <f>IFERROR(VLOOKUP($R23,Crécy!$AI$8:$AW$57,V$41,0),"")</f>
        <v/>
      </c>
      <c r="W23" s="247" t="str">
        <f>IFERROR(VLOOKUP($R23,Crécy!$AI$8:$AW$57,W$41,0),"")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IFERROR(VLOOKUP($A24,Torcy!$AI$8:$AY$57,C$41,0),"")</f>
        <v/>
      </c>
      <c r="D24" s="282" t="str">
        <f>IFERROR(VLOOKUP($A24,Torcy!$AI$8:$AY$57,D$41,0),"")</f>
        <v/>
      </c>
      <c r="E24" s="283" t="str">
        <f>IFERROR(VLOOKUP($A24,Torcy!$AI$8:$AY$57,E$41,0),"")</f>
        <v/>
      </c>
      <c r="F24" s="284" t="str">
        <f>IFERROR(VLOOKUP($A24,Torcy!$AI$8:$AY$57,F$41,0),"")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IFERROR(VLOOKUP($R24,Crécy!$AI$8:$AW$57,T$41,0),"")</f>
        <v/>
      </c>
      <c r="U24" s="282" t="str">
        <f>IFERROR(VLOOKUP($R24,Crécy!$AI$8:$AW$57,U$41,0),"")</f>
        <v/>
      </c>
      <c r="V24" s="286" t="str">
        <f>IFERROR(VLOOKUP($R24,Crécy!$AI$8:$AW$57,V$41,0),"")</f>
        <v/>
      </c>
      <c r="W24" s="287" t="str">
        <f>IFERROR(VLOOKUP($R24,Crécy!$AI$8:$AW$57,W$41,0),"")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IFERROR(VLOOKUP($A25,Torcy!$AI$8:$AY$57,C$41,0),"")</f>
        <v/>
      </c>
      <c r="D25" s="291" t="str">
        <f>IFERROR(VLOOKUP($A25,Torcy!$AI$8:$AY$57,D$41,0),"")</f>
        <v/>
      </c>
      <c r="E25" s="292" t="str">
        <f>IFERROR(VLOOKUP($A25,Torcy!$AI$8:$AY$57,E$41,0),"")</f>
        <v/>
      </c>
      <c r="F25" s="272" t="str">
        <f>IFERROR(VLOOKUP($A25,Torcy!$AI$8:$AY$57,F$41,0),"")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Crécy</v>
      </c>
      <c r="K25" s="860" t="str">
        <f t="shared" ref="K25" si="9">IFERROR(ABS(Z25),"")</f>
        <v/>
      </c>
      <c r="L25" s="847" t="str">
        <f>IF(Z25&gt;0,$E$2,$R$2)</f>
        <v>Torcy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IFERROR(VLOOKUP($R25,Crécy!$AI$8:$AW$57,T$41,0),"")</f>
        <v/>
      </c>
      <c r="U25" s="291" t="str">
        <f>IFERROR(VLOOKUP($R25,Crécy!$AI$8:$AW$57,U$41,0),"")</f>
        <v/>
      </c>
      <c r="V25" s="294" t="str">
        <f>IFERROR(VLOOKUP($R25,Crécy!$AI$8:$AW$57,V$41,0),"")</f>
        <v/>
      </c>
      <c r="W25" s="247" t="str">
        <f>IFERROR(VLOOKUP($R25,Crécy!$AI$8:$AW$57,W$41,0),"")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IFERROR(VLOOKUP($A26,Torcy!$AI$8:$AY$57,C$41,0),"")</f>
        <v/>
      </c>
      <c r="D26" s="282" t="str">
        <f>IFERROR(VLOOKUP($A26,Torcy!$AI$8:$AY$57,D$41,0),"")</f>
        <v/>
      </c>
      <c r="E26" s="283" t="str">
        <f>IFERROR(VLOOKUP($A26,Torcy!$AI$8:$AY$57,E$41,0),"")</f>
        <v/>
      </c>
      <c r="F26" s="284" t="str">
        <f>IFERROR(VLOOKUP($A26,Torcy!$AI$8:$AY$57,F$41,0),"")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IFERROR(VLOOKUP($R26,Crécy!$AI$8:$AW$57,T$41,0),"")</f>
        <v/>
      </c>
      <c r="U26" s="282" t="str">
        <f>IFERROR(VLOOKUP($R26,Crécy!$AI$8:$AW$57,U$41,0),"")</f>
        <v/>
      </c>
      <c r="V26" s="286" t="str">
        <f>IFERROR(VLOOKUP($R26,Crécy!$AI$8:$AW$57,V$41,0),"")</f>
        <v/>
      </c>
      <c r="W26" s="287" t="str">
        <f>IFERROR(VLOOKUP($R26,Crécy!$AI$8:$AW$57,W$41,0),"")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IFERROR(VLOOKUP($A27,Torcy!$AI$8:$AY$57,C$41,0),"")</f>
        <v/>
      </c>
      <c r="D27" s="291" t="str">
        <f>IFERROR(VLOOKUP($A27,Torcy!$AI$8:$AY$57,D$41,0),"")</f>
        <v/>
      </c>
      <c r="E27" s="292" t="str">
        <f>IFERROR(VLOOKUP($A27,Torcy!$AI$8:$AY$57,E$41,0),"")</f>
        <v/>
      </c>
      <c r="F27" s="272" t="str">
        <f>IFERROR(VLOOKUP($A27,Torcy!$AI$8:$AY$57,F$41,0),"")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Crécy</v>
      </c>
      <c r="K27" s="860" t="str">
        <f t="shared" ref="K27" si="10">IFERROR(ABS(Z27),"")</f>
        <v/>
      </c>
      <c r="L27" s="847" t="str">
        <f>IF(Z27&gt;0,$E$2,$R$2)</f>
        <v>Torcy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IFERROR(VLOOKUP($R27,Crécy!$AI$8:$AW$57,T$41,0),"")</f>
        <v/>
      </c>
      <c r="U27" s="291" t="str">
        <f>IFERROR(VLOOKUP($R27,Crécy!$AI$8:$AW$57,U$41,0),"")</f>
        <v/>
      </c>
      <c r="V27" s="294" t="str">
        <f>IFERROR(VLOOKUP($R27,Crécy!$AI$8:$AW$57,V$41,0),"")</f>
        <v/>
      </c>
      <c r="W27" s="247" t="str">
        <f>IFERROR(VLOOKUP($R27,Crécy!$AI$8:$AW$57,W$41,0),"")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IFERROR(VLOOKUP($A28,Torcy!$AI$8:$AY$57,C$41,0),"")</f>
        <v/>
      </c>
      <c r="D28" s="282" t="str">
        <f>IFERROR(VLOOKUP($A28,Torcy!$AI$8:$AY$57,D$41,0),"")</f>
        <v/>
      </c>
      <c r="E28" s="283" t="str">
        <f>IFERROR(VLOOKUP($A28,Torcy!$AI$8:$AY$57,E$41,0),"")</f>
        <v/>
      </c>
      <c r="F28" s="284" t="str">
        <f>IFERROR(VLOOKUP($A28,Torcy!$AI$8:$AY$57,F$41,0),"")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IFERROR(VLOOKUP($R28,Crécy!$AI$8:$AW$57,T$41,0),"")</f>
        <v/>
      </c>
      <c r="U28" s="282" t="str">
        <f>IFERROR(VLOOKUP($R28,Crécy!$AI$8:$AW$57,U$41,0),"")</f>
        <v/>
      </c>
      <c r="V28" s="286" t="str">
        <f>IFERROR(VLOOKUP($R28,Crécy!$AI$8:$AW$57,V$41,0),"")</f>
        <v/>
      </c>
      <c r="W28" s="287" t="str">
        <f>IFERROR(VLOOKUP($R28,Crécy!$AI$8:$AW$57,W$41,0),"")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81"/>
      <c r="B29" s="982"/>
      <c r="C29" s="982"/>
      <c r="D29" s="982"/>
      <c r="E29" s="982"/>
      <c r="F29" s="982"/>
      <c r="G29" s="983"/>
      <c r="H29" s="383"/>
      <c r="I29" s="97"/>
      <c r="J29" s="972"/>
      <c r="K29" s="948"/>
      <c r="L29" s="973"/>
      <c r="M29" s="97"/>
      <c r="N29" s="371"/>
      <c r="O29" s="372"/>
      <c r="P29" s="372"/>
      <c r="Q29" s="33"/>
      <c r="R29" s="920"/>
      <c r="S29" s="921"/>
      <c r="T29" s="921"/>
      <c r="U29" s="921"/>
      <c r="V29" s="921"/>
      <c r="W29" s="921"/>
      <c r="X29" s="921"/>
      <c r="Y29" s="922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269" t="str">
        <f>IFERROR(VLOOKUP($A30,Lésigny!$AL$8:$AY$57,C$41,0),"")</f>
        <v/>
      </c>
      <c r="D30" s="270" t="str">
        <f>IFERROR(VLOOKUP($A30,Lésigny!$AL$8:$AY$57,D$41,0),"")</f>
        <v/>
      </c>
      <c r="E30" s="343" t="str">
        <f>IFERROR(VLOOKUP($A30,Lésigny!$AL$8:$AY$57,E$41,0),"")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IFERROR(VLOOKUP($R30,Torcy!$AM$8:$AW$57,T$41-1,0),"")</f>
        <v/>
      </c>
      <c r="U30" s="291" t="str">
        <f>IFERROR(VLOOKUP($R30,Torcy!$AM$8:$AW$57,U$41-1,0),"")</f>
        <v/>
      </c>
      <c r="V30" s="386" t="str">
        <f t="shared" ref="V30:V34" si="1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269" t="str">
        <f>IFERROR(VLOOKUP($A31,Lésigny!$AL$8:$AY$57,C$41,0),"")</f>
        <v/>
      </c>
      <c r="D31" s="270" t="str">
        <f>IFERROR(VLOOKUP($A31,Lésigny!$AL$8:$AY$57,D$41,0),"")</f>
        <v/>
      </c>
      <c r="E31" s="346" t="str">
        <f>IFERROR(VLOOKUP($A31,Lésigny!$AL$8:$AY$57,E$41,0),"")</f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IFERROR(VLOOKUP($R31,Torcy!$AM$8:$AW$57,T$41-1,0),"")</f>
        <v/>
      </c>
      <c r="U31" s="291" t="str">
        <f>IFERROR(VLOOKUP($R31,Torcy!$AM$8:$AW$57,U$41-1,0),"")</f>
        <v/>
      </c>
      <c r="V31" s="346" t="str">
        <f t="shared" si="1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269" t="str">
        <f>IFERROR(VLOOKUP($A32,Lésigny!$AL$8:$AY$57,C$41,0),"")</f>
        <v/>
      </c>
      <c r="D32" s="270" t="str">
        <f>IFERROR(VLOOKUP($A32,Lésigny!$AL$8:$AY$57,D$41,0),"")</f>
        <v/>
      </c>
      <c r="E32" s="346" t="str">
        <f>IFERROR(VLOOKUP($A32,Lésigny!$AL$8:$AY$57,E$41,0),"")</f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Torcy</v>
      </c>
      <c r="O32" s="681"/>
      <c r="P32" s="682"/>
      <c r="Q32" s="33"/>
      <c r="R32" s="344" t="s">
        <v>101</v>
      </c>
      <c r="S32" s="348"/>
      <c r="T32" s="275" t="str">
        <f>IFERROR(VLOOKUP($R32,Torcy!$AM$8:$AW$57,T$41-1,0),"")</f>
        <v/>
      </c>
      <c r="U32" s="291" t="str">
        <f>IFERROR(VLOOKUP($R32,Torcy!$AM$8:$AW$57,U$41-1,0),"")</f>
        <v/>
      </c>
      <c r="V32" s="346" t="str">
        <f t="shared" si="11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269" t="str">
        <f>IFERROR(VLOOKUP($A33,Lésigny!$AL$8:$AY$57,C$41,0),"")</f>
        <v/>
      </c>
      <c r="D33" s="270" t="str">
        <f>IFERROR(VLOOKUP($A33,Lésigny!$AL$8:$AY$57,D$41,0),"")</f>
        <v/>
      </c>
      <c r="E33" s="346" t="str">
        <f>IFERROR(VLOOKUP($A33,Lésigny!$AL$8:$AY$57,E$41,0),"")</f>
        <v/>
      </c>
      <c r="F33" s="97"/>
      <c r="G33" s="97"/>
      <c r="H33" s="97"/>
      <c r="I33" s="97"/>
      <c r="J33" s="347"/>
      <c r="K33" s="935"/>
      <c r="L33" s="665"/>
      <c r="M33" s="670"/>
      <c r="N33" s="977"/>
      <c r="O33" s="815"/>
      <c r="P33" s="978"/>
      <c r="Q33" s="33"/>
      <c r="R33" s="344" t="s">
        <v>97</v>
      </c>
      <c r="S33" s="348"/>
      <c r="T33" s="275" t="str">
        <f>IFERROR(VLOOKUP($R33,Torcy!$AM$8:$AW$57,T$41-1,0),"")</f>
        <v/>
      </c>
      <c r="U33" s="291" t="str">
        <f>IFERROR(VLOOKUP($R33,Torcy!$AM$8:$AW$57,U$41-1,0),"")</f>
        <v/>
      </c>
      <c r="V33" s="346" t="str">
        <f t="shared" si="1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269" t="str">
        <f>IFERROR(VLOOKUP($A34,Lésigny!$AL$8:$AY$57,C$41,0),"")</f>
        <v/>
      </c>
      <c r="D34" s="270" t="str">
        <f>IFERROR(VLOOKUP($A34,Lésigny!$AL$8:$AY$57,D$41,0),"")</f>
        <v/>
      </c>
      <c r="E34" s="346" t="str">
        <f>IFERROR(VLOOKUP($A34,Lésigny!$AL$8:$AY$57,E$41,0),"")</f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Crécy</v>
      </c>
      <c r="O34" s="665"/>
      <c r="P34" s="670"/>
      <c r="Q34" s="33"/>
      <c r="R34" s="344" t="s">
        <v>105</v>
      </c>
      <c r="S34" s="348"/>
      <c r="T34" s="275" t="str">
        <f>IFERROR(VLOOKUP($R34,Torcy!$AM$8:$AW$57,T$41-1,0),"")</f>
        <v/>
      </c>
      <c r="U34" s="291" t="str">
        <f>IFERROR(VLOOKUP($R34,Torcy!$AM$8:$AW$57,U$41-1,0),"")</f>
        <v/>
      </c>
      <c r="V34" s="346" t="str">
        <f t="shared" si="1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3.2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984"/>
      <c r="B37" s="985"/>
      <c r="C37" s="985"/>
      <c r="D37" s="985"/>
      <c r="E37" s="985"/>
      <c r="F37" s="985"/>
      <c r="G37" s="985"/>
      <c r="H37" s="985"/>
      <c r="I37" s="985"/>
      <c r="J37" s="985"/>
      <c r="K37" s="985"/>
      <c r="L37" s="985"/>
      <c r="M37" s="985"/>
      <c r="N37" s="985"/>
      <c r="O37" s="985"/>
      <c r="P37" s="985"/>
      <c r="Q37" s="985"/>
      <c r="R37" s="985"/>
      <c r="S37" s="985"/>
      <c r="T37" s="985"/>
      <c r="U37" s="985"/>
      <c r="V37" s="985"/>
      <c r="W37" s="985"/>
      <c r="X37" s="985"/>
      <c r="Y37" s="986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953" t="s">
        <v>494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984"/>
      <c r="B39" s="985"/>
      <c r="C39" s="985"/>
      <c r="D39" s="985"/>
      <c r="E39" s="985"/>
      <c r="F39" s="985"/>
      <c r="G39" s="985"/>
      <c r="H39" s="985"/>
      <c r="I39" s="985"/>
      <c r="J39" s="985"/>
      <c r="K39" s="985"/>
      <c r="L39" s="985"/>
      <c r="M39" s="985"/>
      <c r="N39" s="985"/>
      <c r="O39" s="985"/>
      <c r="P39" s="985"/>
      <c r="Q39" s="985"/>
      <c r="R39" s="985"/>
      <c r="S39" s="985"/>
      <c r="T39" s="985"/>
      <c r="U39" s="985"/>
      <c r="V39" s="985"/>
      <c r="W39" s="985"/>
      <c r="X39" s="985"/>
      <c r="Y39" s="986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+'19-fev'!C41-3</f>
        <v>12</v>
      </c>
      <c r="D41" s="305">
        <f>+C41+1</f>
        <v>13</v>
      </c>
      <c r="E41" s="305">
        <v>2</v>
      </c>
      <c r="F41" s="305">
        <f>+J41+1</f>
        <v>15</v>
      </c>
      <c r="G41" s="890"/>
      <c r="H41" s="675"/>
      <c r="I41" s="304"/>
      <c r="J41" s="305">
        <f>+D41+1</f>
        <v>14</v>
      </c>
      <c r="K41" s="305">
        <f>+F41+1</f>
        <v>16</v>
      </c>
      <c r="L41" s="305">
        <f>+K41+1</f>
        <v>17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12">+C41</f>
        <v>12</v>
      </c>
      <c r="U41" s="304">
        <f t="shared" si="12"/>
        <v>13</v>
      </c>
      <c r="V41" s="305">
        <v>2</v>
      </c>
      <c r="W41" s="304">
        <f>+F41</f>
        <v>15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505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506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6">
    <mergeCell ref="E43:I43"/>
    <mergeCell ref="J43:L43"/>
    <mergeCell ref="S43:U43"/>
    <mergeCell ref="V43:X43"/>
    <mergeCell ref="R35:U35"/>
    <mergeCell ref="U36:X36"/>
    <mergeCell ref="A38:Y38"/>
    <mergeCell ref="A39:Y39"/>
    <mergeCell ref="B40:X40"/>
    <mergeCell ref="G41:H41"/>
    <mergeCell ref="N41:P42"/>
    <mergeCell ref="A41:B41"/>
    <mergeCell ref="C43:D43"/>
    <mergeCell ref="A36:B36"/>
    <mergeCell ref="C36:D36"/>
    <mergeCell ref="A37:Y37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X25:X26"/>
    <mergeCell ref="X27:X28"/>
    <mergeCell ref="P27:P28"/>
    <mergeCell ref="S27:S28"/>
    <mergeCell ref="A29:G29"/>
    <mergeCell ref="J29:L29"/>
    <mergeCell ref="O27:O28"/>
    <mergeCell ref="B23:B24"/>
    <mergeCell ref="B25:B26"/>
    <mergeCell ref="J25:J26"/>
    <mergeCell ref="J27:J28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B13:B14"/>
    <mergeCell ref="B15:B16"/>
    <mergeCell ref="B17:B18"/>
    <mergeCell ref="B19:B20"/>
    <mergeCell ref="B21:B22"/>
    <mergeCell ref="J19:J20"/>
    <mergeCell ref="J21:J22"/>
    <mergeCell ref="AB19:AB20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J7:J8"/>
    <mergeCell ref="K7:K8"/>
    <mergeCell ref="N7:N8"/>
    <mergeCell ref="AA25:AA26"/>
    <mergeCell ref="Z27:Z28"/>
    <mergeCell ref="AA27:AA28"/>
    <mergeCell ref="Z15:Z16"/>
    <mergeCell ref="AA15:AA16"/>
    <mergeCell ref="Z17:Z18"/>
    <mergeCell ref="AA17:AA18"/>
    <mergeCell ref="Z19:Z20"/>
    <mergeCell ref="AA19:AA20"/>
    <mergeCell ref="Z25:Z26"/>
    <mergeCell ref="AA7:AA8"/>
    <mergeCell ref="X11:X12"/>
    <mergeCell ref="Z11:Z12"/>
    <mergeCell ref="AA11:AA12"/>
    <mergeCell ref="Z13:Z14"/>
    <mergeCell ref="AA13:AA14"/>
    <mergeCell ref="Z21:Z22"/>
    <mergeCell ref="AA21:AA22"/>
    <mergeCell ref="Z23:Z24"/>
    <mergeCell ref="AA23:AA24"/>
    <mergeCell ref="AA9:AA10"/>
    <mergeCell ref="X13:X14"/>
    <mergeCell ref="X15:X16"/>
    <mergeCell ref="X17:X18"/>
    <mergeCell ref="X19:X20"/>
    <mergeCell ref="X21:X22"/>
    <mergeCell ref="X23:X24"/>
    <mergeCell ref="Z7:Z8"/>
    <mergeCell ref="X7:X8"/>
    <mergeCell ref="X9:X10"/>
    <mergeCell ref="Z9:Z10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G23:G24"/>
    <mergeCell ref="P11:P12"/>
    <mergeCell ref="L23:L24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S23:S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  <mergeCell ref="N17:N18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B11:B12"/>
    <mergeCell ref="O7:O8"/>
    <mergeCell ref="O9:O10"/>
    <mergeCell ref="N9:N10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J11:J12"/>
    <mergeCell ref="K11:K12"/>
    <mergeCell ref="P7:P8"/>
    <mergeCell ref="S7:S8"/>
    <mergeCell ref="P9:P10"/>
    <mergeCell ref="S9:S10"/>
  </mergeCells>
  <conditionalFormatting sqref="J5:J28">
    <cfRule type="expression" dxfId="116" priority="1">
      <formula>Z5&gt;0</formula>
    </cfRule>
    <cfRule type="expression" dxfId="115" priority="2">
      <formula>Z5&lt;0</formula>
    </cfRule>
  </conditionalFormatting>
  <conditionalFormatting sqref="K32:K33">
    <cfRule type="cellIs" dxfId="114" priority="3" operator="equal">
      <formula>"Match Nul"</formula>
    </cfRule>
    <cfRule type="expression" dxfId="113" priority="4">
      <formula>$N$32=$R$2</formula>
    </cfRule>
    <cfRule type="expression" dxfId="112" priority="5">
      <formula>$N$32=$E$2</formula>
    </cfRule>
  </conditionalFormatting>
  <conditionalFormatting sqref="L5:L28">
    <cfRule type="expression" dxfId="111" priority="6">
      <formula>Z5&lt;0</formula>
    </cfRule>
    <cfRule type="expression" dxfId="110" priority="7">
      <formula>Z5&gt;0</formula>
    </cfRule>
  </conditionalFormatting>
  <conditionalFormatting sqref="N32 N34">
    <cfRule type="cellIs" dxfId="109" priority="8" operator="equal">
      <formula>R$2</formula>
    </cfRule>
    <cfRule type="cellIs" dxfId="108" priority="9" operator="equal">
      <formula>$E$2</formula>
    </cfRule>
  </conditionalFormatting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F1000"/>
  <sheetViews>
    <sheetView topLeftCell="A18" zoomScale="50" zoomScaleNormal="50" workbookViewId="0">
      <selection activeCell="N46" sqref="N46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0" customWidth="1"/>
    <col min="22" max="22" width="10.5976562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5.3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5.35" customHeight="1" thickBot="1">
      <c r="A2" s="992" t="s">
        <v>439</v>
      </c>
      <c r="B2" s="840"/>
      <c r="C2" s="251">
        <f>+Lésigny!AE3</f>
        <v>45707</v>
      </c>
      <c r="D2" s="252" t="s">
        <v>440</v>
      </c>
      <c r="E2" s="990" t="str">
        <f>+Lésigny!AE4</f>
        <v>Bussy</v>
      </c>
      <c r="F2" s="733"/>
      <c r="G2" s="742"/>
      <c r="H2" s="392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91" t="str">
        <f>+Lésigny!AE5</f>
        <v>Torcy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Bussy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Torcy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59" t="s">
        <v>488</v>
      </c>
      <c r="B4" s="360" t="s">
        <v>441</v>
      </c>
      <c r="C4" s="361" t="s">
        <v>138</v>
      </c>
      <c r="D4" s="362" t="s">
        <v>139</v>
      </c>
      <c r="E4" s="362" t="s">
        <v>150</v>
      </c>
      <c r="F4" s="363" t="s">
        <v>142</v>
      </c>
      <c r="G4" s="364" t="s">
        <v>442</v>
      </c>
      <c r="H4" s="393" t="s">
        <v>442</v>
      </c>
      <c r="I4" s="97"/>
      <c r="J4" s="846" t="s">
        <v>443</v>
      </c>
      <c r="K4" s="776"/>
      <c r="L4" s="786"/>
      <c r="M4" s="262"/>
      <c r="N4" s="629" t="str">
        <f>+E2</f>
        <v>Bussy</v>
      </c>
      <c r="O4" s="327"/>
      <c r="P4" s="630" t="str">
        <f>+R2</f>
        <v>Torcy</v>
      </c>
      <c r="Q4" s="104"/>
      <c r="R4" s="320" t="s">
        <v>488</v>
      </c>
      <c r="S4" s="570" t="s">
        <v>441</v>
      </c>
      <c r="T4" s="988" t="s">
        <v>447</v>
      </c>
      <c r="U4" s="989"/>
      <c r="V4" s="366" t="s">
        <v>150</v>
      </c>
      <c r="W4" s="324" t="s">
        <v>142</v>
      </c>
      <c r="X4" s="367" t="s">
        <v>442</v>
      </c>
      <c r="Y4" s="368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IFERROR(VLOOKUP($A5,Bussy!$AF8:$AW$57,C$41,0),"")</f>
        <v/>
      </c>
      <c r="D5" s="270" t="str">
        <f>IFERROR(VLOOKUP($A5,Bussy!$AF8:$AW$57,D$41,0),"")</f>
        <v/>
      </c>
      <c r="E5" s="271" t="str">
        <f>IFERROR(VLOOKUP($A5,Bussy!$AF8:$AW$57,E$41,0),"")</f>
        <v/>
      </c>
      <c r="F5" s="272" t="str">
        <f>IFERROR(VLOOKUP($A5,Bussy!$AF8:$AW$57,F$41,0),"")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Torcy</v>
      </c>
      <c r="K5" s="860" t="str">
        <f>IFERROR(ABS(Z5),"")</f>
        <v/>
      </c>
      <c r="L5" s="847" t="str">
        <f>IF(Z5&gt;0,$E$2,$R$2)</f>
        <v>Bussy</v>
      </c>
      <c r="M5" s="334"/>
      <c r="N5" s="916"/>
      <c r="O5" s="917" t="s">
        <v>451</v>
      </c>
      <c r="P5" s="906"/>
      <c r="Q5" s="33"/>
      <c r="R5" s="268" t="s">
        <v>89</v>
      </c>
      <c r="S5" s="856" t="str">
        <f>IF(B5&lt;&gt;"",+B5,"")</f>
        <v/>
      </c>
      <c r="T5" s="275" t="str">
        <f>IFERROR(VLOOKUP($R5,Torcy!$AF$8:$AW$57,T$41,0),"")</f>
        <v/>
      </c>
      <c r="U5" s="291" t="str">
        <f>IFERROR(VLOOKUP($R5,Torcy!$AF$8:$AW$57,U$41,0),"")</f>
        <v/>
      </c>
      <c r="V5" s="277" t="str">
        <f>IFERROR(VLOOKUP($R5,Torcy!$AF$8:$AW$57,V$41,0),"")</f>
        <v/>
      </c>
      <c r="W5" s="247" t="str">
        <f>IFERROR(VLOOKUP($R5,Torcy!$AF$8:$AW$57,W$41,0),"")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IFERROR(VLOOKUP($A6,Bussy!$AF9:$AW$57,C$41,0),"")</f>
        <v/>
      </c>
      <c r="D6" s="282" t="str">
        <f>IFERROR(VLOOKUP($A6,Bussy!$AF9:$AW$57,D$41,0),"")</f>
        <v/>
      </c>
      <c r="E6" s="283" t="str">
        <f>IFERROR(VLOOKUP($A6,Bussy!$AF9:$AW$57,E$41,0),"")</f>
        <v/>
      </c>
      <c r="F6" s="284" t="str">
        <f>IFERROR(VLOOKUP($A6,Bussy!$AF9:$AW$57,F$41,0),"")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IFERROR(VLOOKUP($R6,Torcy!$AF$8:$AW$57,T$41,0),"")</f>
        <v/>
      </c>
      <c r="U6" s="282" t="str">
        <f>IFERROR(VLOOKUP($R6,Torcy!$AF$8:$AW$57,U$41,0),"")</f>
        <v/>
      </c>
      <c r="V6" s="286" t="str">
        <f>IFERROR(VLOOKUP($R6,Torcy!$AF$8:$AW$57,V$41,0),"")</f>
        <v/>
      </c>
      <c r="W6" s="287" t="str">
        <f>IFERROR(VLOOKUP($R6,Torcy!$AF$8:$AW$57,W$41,0),"")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IFERROR(VLOOKUP($A7,Bussy!$AF10:$AW$57,C$41,0),"")</f>
        <v/>
      </c>
      <c r="D7" s="291" t="str">
        <f>IFERROR(VLOOKUP($A7,Bussy!$AF10:$AW$57,D$41,0),"")</f>
        <v/>
      </c>
      <c r="E7" s="292" t="str">
        <f>IFERROR(VLOOKUP($A7,Bussy!$AF10:$AW$57,E$41,0),"")</f>
        <v/>
      </c>
      <c r="F7" s="272" t="str">
        <f>IFERROR(VLOOKUP($A7,Bussy!$AF10:$AW$57,F$41,0),"")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Torcy</v>
      </c>
      <c r="K7" s="860" t="str">
        <f>IFERROR(ABS(Z7),"")</f>
        <v/>
      </c>
      <c r="L7" s="847" t="str">
        <f>IF(Z7&gt;0,$E$2,$R$2)</f>
        <v>Bussy</v>
      </c>
      <c r="M7" s="334"/>
      <c r="N7" s="918"/>
      <c r="O7" s="919" t="s">
        <v>451</v>
      </c>
      <c r="P7" s="906"/>
      <c r="Q7" s="33"/>
      <c r="R7" s="290" t="s">
        <v>167</v>
      </c>
      <c r="S7" s="856" t="str">
        <f>IF(B7&lt;&gt;"",+B7,"")</f>
        <v/>
      </c>
      <c r="T7" s="275" t="str">
        <f>IFERROR(VLOOKUP($R7,Torcy!$AF$8:$AW$57,T$41,0),"")</f>
        <v/>
      </c>
      <c r="U7" s="291" t="str">
        <f>IFERROR(VLOOKUP($R7,Torcy!$AF$8:$AW$57,U$41,0),"")</f>
        <v/>
      </c>
      <c r="V7" s="294" t="str">
        <f>IFERROR(VLOOKUP($R7,Torcy!$AF$8:$AW$57,V$41,0),"")</f>
        <v/>
      </c>
      <c r="W7" s="247" t="str">
        <f>IFERROR(VLOOKUP($R7,Torcy!$AF$8:$AW$57,W$41,0),"")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IFERROR(VLOOKUP($A8,Bussy!$AF11:$AW$57,C$41,0),"")</f>
        <v/>
      </c>
      <c r="D8" s="282" t="str">
        <f>IFERROR(VLOOKUP($A8,Bussy!$AF11:$AW$57,D$41,0),"")</f>
        <v/>
      </c>
      <c r="E8" s="283" t="str">
        <f>IFERROR(VLOOKUP($A8,Bussy!$AF11:$AW$57,E$41,0),"")</f>
        <v/>
      </c>
      <c r="F8" s="284" t="str">
        <f>IFERROR(VLOOKUP($A8,Bussy!$AF11:$AW$57,F$41,0),"")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IFERROR(VLOOKUP($R8,Torcy!$AF$8:$AW$57,T$41,0),"")</f>
        <v/>
      </c>
      <c r="U8" s="282" t="str">
        <f>IFERROR(VLOOKUP($R8,Torcy!$AF$8:$AW$57,U$41,0),"")</f>
        <v/>
      </c>
      <c r="V8" s="286" t="str">
        <f>IFERROR(VLOOKUP($R8,Torcy!$AF$8:$AW$57,V$41,0),"")</f>
        <v/>
      </c>
      <c r="W8" s="287" t="str">
        <f>IFERROR(VLOOKUP($R8,Torcy!$AF$8:$AW$57,W$41,0),"")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IFERROR(VLOOKUP($A9,Bussy!$AF12:$AW$57,C$41,0),"")</f>
        <v/>
      </c>
      <c r="D9" s="291" t="str">
        <f>IFERROR(VLOOKUP($A9,Bussy!$AF12:$AW$57,D$41,0),"")</f>
        <v/>
      </c>
      <c r="E9" s="292" t="str">
        <f>IFERROR(VLOOKUP($A9,Bussy!$AF12:$AW$57,E$41,0),"")</f>
        <v/>
      </c>
      <c r="F9" s="272" t="str">
        <f>IFERROR(VLOOKUP($A9,Bussy!$AF12:$AW$57,F$41,0),"")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Torcy</v>
      </c>
      <c r="K9" s="860" t="str">
        <f>IFERROR(ABS(Z9),"")</f>
        <v/>
      </c>
      <c r="L9" s="847" t="str">
        <f>IF(Z9&gt;0,$E$2,$R$2)</f>
        <v>Bussy</v>
      </c>
      <c r="M9" s="334"/>
      <c r="N9" s="918"/>
      <c r="O9" s="919" t="s">
        <v>451</v>
      </c>
      <c r="P9" s="906"/>
      <c r="Q9" s="33"/>
      <c r="R9" s="290" t="s">
        <v>166</v>
      </c>
      <c r="S9" s="856" t="str">
        <f>IF(B9&lt;&gt;"",+B9,"")</f>
        <v/>
      </c>
      <c r="T9" s="275" t="str">
        <f>IFERROR(VLOOKUP($R9,Torcy!$AF$8:$AW$57,T$41,0),"")</f>
        <v/>
      </c>
      <c r="U9" s="291" t="str">
        <f>IFERROR(VLOOKUP($R9,Torcy!$AF$8:$AW$57,U$41,0),"")</f>
        <v/>
      </c>
      <c r="V9" s="294" t="str">
        <f>IFERROR(VLOOKUP($R9,Torcy!$AF$8:$AW$57,V$41,0),"")</f>
        <v/>
      </c>
      <c r="W9" s="247" t="str">
        <f>IFERROR(VLOOKUP($R9,Torcy!$AF$8:$AW$57,W$41,0),"")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IFERROR(VLOOKUP($A10,Bussy!$AF13:$AW$57,C$41,0),"")</f>
        <v/>
      </c>
      <c r="D10" s="282" t="str">
        <f>IFERROR(VLOOKUP($A10,Bussy!$AF13:$AW$57,D$41,0),"")</f>
        <v/>
      </c>
      <c r="E10" s="283" t="str">
        <f>IFERROR(VLOOKUP($A10,Bussy!$AF13:$AW$57,E$41,0),"")</f>
        <v/>
      </c>
      <c r="F10" s="284" t="str">
        <f>IFERROR(VLOOKUP($A10,Bussy!$AF13:$AW$57,F$41,0),"")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IFERROR(VLOOKUP($R10,Torcy!$AF$8:$AW$57,T$41,0),"")</f>
        <v/>
      </c>
      <c r="U10" s="282" t="str">
        <f>IFERROR(VLOOKUP($R10,Torcy!$AF$8:$AW$57,U$41,0),"")</f>
        <v/>
      </c>
      <c r="V10" s="286" t="str">
        <f>IFERROR(VLOOKUP($R10,Torcy!$AF$8:$AW$57,V$41,0),"")</f>
        <v/>
      </c>
      <c r="W10" s="287" t="str">
        <f>IFERROR(VLOOKUP($R10,Torcy!$AF$8:$AW$57,W$41,0),"")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IFERROR(VLOOKUP($A11,Bussy!$AF14:$AW$57,C$41,0),"")</f>
        <v/>
      </c>
      <c r="D11" s="291" t="str">
        <f>IFERROR(VLOOKUP($A11,Bussy!$AF14:$AW$57,D$41,0),"")</f>
        <v/>
      </c>
      <c r="E11" s="292" t="str">
        <f>IFERROR(VLOOKUP($A11,Bussy!$AF14:$AW$57,E$41,0),"")</f>
        <v/>
      </c>
      <c r="F11" s="272" t="str">
        <f>IFERROR(VLOOKUP($A11,Bussy!$AF14:$AW$57,F$41,0),"")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Torcy</v>
      </c>
      <c r="K11" s="860" t="str">
        <f>IFERROR(ABS(Z11),"")</f>
        <v/>
      </c>
      <c r="L11" s="847" t="str">
        <f>IF(Z11&gt;0,$E$2,$R$2)</f>
        <v>Bussy</v>
      </c>
      <c r="M11" s="334"/>
      <c r="N11" s="918"/>
      <c r="O11" s="919" t="s">
        <v>451</v>
      </c>
      <c r="P11" s="906"/>
      <c r="Q11" s="33"/>
      <c r="R11" s="290" t="s">
        <v>162</v>
      </c>
      <c r="S11" s="856" t="str">
        <f>IF(B11&lt;&gt;"",+B11,"")</f>
        <v/>
      </c>
      <c r="T11" s="275" t="str">
        <f>IFERROR(VLOOKUP($R11,Torcy!$AF$8:$AW$57,T$41,0),"")</f>
        <v/>
      </c>
      <c r="U11" s="291" t="str">
        <f>IFERROR(VLOOKUP($R11,Torcy!$AF$8:$AW$57,U$41,0),"")</f>
        <v/>
      </c>
      <c r="V11" s="294" t="str">
        <f>IFERROR(VLOOKUP($R11,Torcy!$AF$8:$AW$57,V$41,0),"")</f>
        <v/>
      </c>
      <c r="W11" s="247" t="str">
        <f>IFERROR(VLOOKUP($R11,Torcy!$AF$8:$AW$57,W$41,0),"")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IFERROR(VLOOKUP($A12,Bussy!$AF15:$AW$57,C$41,0),"")</f>
        <v/>
      </c>
      <c r="D12" s="282" t="str">
        <f>IFERROR(VLOOKUP($A12,Bussy!$AF15:$AW$57,D$41,0),"")</f>
        <v/>
      </c>
      <c r="E12" s="283" t="str">
        <f>IFERROR(VLOOKUP($A12,Bussy!$AF15:$AW$57,E$41,0),"")</f>
        <v/>
      </c>
      <c r="F12" s="284" t="str">
        <f>IFERROR(VLOOKUP($A12,Bussy!$AF15:$AW$57,F$41,0),"")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IFERROR(VLOOKUP($R12,Torcy!$AF$8:$AW$57,T$41,0),"")</f>
        <v/>
      </c>
      <c r="U12" s="282" t="str">
        <f>IFERROR(VLOOKUP($R12,Torcy!$AF$8:$AW$57,U$41,0),"")</f>
        <v/>
      </c>
      <c r="V12" s="286" t="str">
        <f>IFERROR(VLOOKUP($R12,Torcy!$AF$8:$AW$57,V$41,0),"")</f>
        <v/>
      </c>
      <c r="W12" s="287" t="str">
        <f>IFERROR(VLOOKUP($R12,Torcy!$AF$8:$AW$57,W$41,0),"")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IFERROR(VLOOKUP($A13,Bussy!$AF16:$AW$57,C$41,0),"")</f>
        <v/>
      </c>
      <c r="D13" s="291" t="str">
        <f>IFERROR(VLOOKUP($A13,Bussy!$AF16:$AW$57,D$41,0),"")</f>
        <v/>
      </c>
      <c r="E13" s="292" t="str">
        <f>IFERROR(VLOOKUP($A13,Bussy!$AF16:$AW$57,E$41,0),"")</f>
        <v/>
      </c>
      <c r="F13" s="272" t="str">
        <f>IFERROR(VLOOKUP($A13,Bussy!$AF16:$AW$57,F$41,0),"")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Torcy</v>
      </c>
      <c r="K13" s="860" t="str">
        <f>IFERROR(ABS(Z13),"")</f>
        <v/>
      </c>
      <c r="L13" s="847" t="str">
        <f>IF(Z13&gt;0,$E$2,$R$2)</f>
        <v>Bussy</v>
      </c>
      <c r="M13" s="334"/>
      <c r="N13" s="918"/>
      <c r="O13" s="919" t="s">
        <v>451</v>
      </c>
      <c r="P13" s="906"/>
      <c r="Q13" s="33"/>
      <c r="R13" s="290" t="s">
        <v>157</v>
      </c>
      <c r="S13" s="856" t="str">
        <f>IF(B13&lt;&gt;"",+B13,"")</f>
        <v/>
      </c>
      <c r="T13" s="275" t="str">
        <f>IFERROR(VLOOKUP($R13,Torcy!$AF$8:$AW$57,T$41,0),"")</f>
        <v/>
      </c>
      <c r="U13" s="291" t="str">
        <f>IFERROR(VLOOKUP($R13,Torcy!$AF$8:$AW$57,U$41,0),"")</f>
        <v/>
      </c>
      <c r="V13" s="294" t="str">
        <f>IFERROR(VLOOKUP($R13,Torcy!$AF$8:$AW$57,V$41,0),"")</f>
        <v/>
      </c>
      <c r="W13" s="247" t="str">
        <f>IFERROR(VLOOKUP($R13,Torcy!$AF$8:$AW$57,W$41,0),"")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IFERROR(VLOOKUP($A14,Bussy!$AF17:$AW$57,C$41,0),"")</f>
        <v/>
      </c>
      <c r="D14" s="282" t="str">
        <f>IFERROR(VLOOKUP($A14,Bussy!$AF17:$AW$57,D$41,0),"")</f>
        <v/>
      </c>
      <c r="E14" s="283" t="str">
        <f>IFERROR(VLOOKUP($A14,Bussy!$AF17:$AW$57,E$41,0),"")</f>
        <v/>
      </c>
      <c r="F14" s="284" t="str">
        <f>IFERROR(VLOOKUP($A14,Bussy!$AF17:$AW$57,F$41,0),"")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IFERROR(VLOOKUP($R14,Torcy!$AF$8:$AW$57,T$41,0),"")</f>
        <v/>
      </c>
      <c r="U14" s="282" t="str">
        <f>IFERROR(VLOOKUP($R14,Torcy!$AF$8:$AW$57,U$41,0),"")</f>
        <v/>
      </c>
      <c r="V14" s="286" t="str">
        <f>IFERROR(VLOOKUP($R14,Torcy!$AF$8:$AW$57,V$41,0),"")</f>
        <v/>
      </c>
      <c r="W14" s="287" t="str">
        <f>IFERROR(VLOOKUP($R14,Torcy!$AF$8:$AW$57,W$41,0),"")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IFERROR(VLOOKUP($A15,Bussy!$AF18:$AW$57,C$41,0),"")</f>
        <v/>
      </c>
      <c r="D15" s="291" t="str">
        <f>IFERROR(VLOOKUP($A15,Bussy!$AF18:$AW$57,D$41,0),"")</f>
        <v/>
      </c>
      <c r="E15" s="292" t="str">
        <f>IFERROR(VLOOKUP($A15,Bussy!$AF18:$AW$57,E$41,0),"")</f>
        <v/>
      </c>
      <c r="F15" s="272" t="str">
        <f>IFERROR(VLOOKUP($A15,Bussy!$AF18:$AW$57,F$41,0),"")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Torcy</v>
      </c>
      <c r="K15" s="860" t="str">
        <f>IFERROR(ABS(Z15),"")</f>
        <v/>
      </c>
      <c r="L15" s="847" t="str">
        <f>IF(Z15&gt;0,$E$2,$R$2)</f>
        <v>Bussy</v>
      </c>
      <c r="M15" s="334"/>
      <c r="N15" s="918"/>
      <c r="O15" s="919" t="s">
        <v>451</v>
      </c>
      <c r="P15" s="906"/>
      <c r="Q15" s="33"/>
      <c r="R15" s="290" t="s">
        <v>175</v>
      </c>
      <c r="S15" s="856" t="str">
        <f>IF(B15&lt;&gt;"",+B15,"")</f>
        <v/>
      </c>
      <c r="T15" s="275" t="str">
        <f>IFERROR(VLOOKUP($R15,Torcy!$AF$8:$AW$57,T$41,0),"")</f>
        <v/>
      </c>
      <c r="U15" s="291" t="str">
        <f>IFERROR(VLOOKUP($R15,Torcy!$AF$8:$AW$57,U$41,0),"")</f>
        <v/>
      </c>
      <c r="V15" s="294" t="str">
        <f>IFERROR(VLOOKUP($R15,Torcy!$AF$8:$AW$57,V$41,0),"")</f>
        <v/>
      </c>
      <c r="W15" s="247" t="str">
        <f>IFERROR(VLOOKUP($R15,Torcy!$AF$8:$AW$57,W$41,0),"")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IFERROR(VLOOKUP($A16,Bussy!$AF19:$AW$57,C$41,0),"")</f>
        <v/>
      </c>
      <c r="D16" s="282" t="str">
        <f>IFERROR(VLOOKUP($A16,Bussy!$AF19:$AW$57,D$41,0),"")</f>
        <v/>
      </c>
      <c r="E16" s="283" t="str">
        <f>IFERROR(VLOOKUP($A16,Bussy!$AF19:$AW$57,E$41,0),"")</f>
        <v/>
      </c>
      <c r="F16" s="284" t="str">
        <f>IFERROR(VLOOKUP($A16,Bussy!$AF19:$AW$57,F$41,0),"")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IFERROR(VLOOKUP($R16,Torcy!$AF$8:$AW$57,T$41,0),"")</f>
        <v/>
      </c>
      <c r="U16" s="282" t="str">
        <f>IFERROR(VLOOKUP($R16,Torcy!$AF$8:$AW$57,U$41,0),"")</f>
        <v/>
      </c>
      <c r="V16" s="286" t="str">
        <f>IFERROR(VLOOKUP($R16,Torcy!$AF$8:$AW$57,V$41,0),"")</f>
        <v/>
      </c>
      <c r="W16" s="287" t="str">
        <f>IFERROR(VLOOKUP($R16,Torcy!$AF$8:$AW$57,W$41,0),"")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IFERROR(VLOOKUP($A17,Bussy!$AF20:$AW$57,C$41,0),"")</f>
        <v/>
      </c>
      <c r="D17" s="291" t="str">
        <f>IFERROR(VLOOKUP($A17,Bussy!$AF20:$AW$57,D$41,0),"")</f>
        <v/>
      </c>
      <c r="E17" s="292" t="str">
        <f>IFERROR(VLOOKUP($A17,Bussy!$AF20:$AW$57,E$41,0),"")</f>
        <v/>
      </c>
      <c r="F17" s="272" t="str">
        <f>IFERROR(VLOOKUP($A17,Bussy!$AF20:$AW$57,F$41,0),"")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Torcy</v>
      </c>
      <c r="K17" s="860" t="str">
        <f>IFERROR(ABS(Z17),"")</f>
        <v/>
      </c>
      <c r="L17" s="847" t="str">
        <f>IF(Z17&gt;0,$E$2,$R$2)</f>
        <v>Bussy</v>
      </c>
      <c r="M17" s="334"/>
      <c r="N17" s="918"/>
      <c r="O17" s="919" t="s">
        <v>451</v>
      </c>
      <c r="P17" s="906"/>
      <c r="Q17" s="33"/>
      <c r="R17" s="290" t="s">
        <v>163</v>
      </c>
      <c r="S17" s="856" t="str">
        <f>IF(B17&lt;&gt;"",+B17,"")</f>
        <v/>
      </c>
      <c r="T17" s="275" t="str">
        <f>IFERROR(VLOOKUP($R17,Torcy!$AF$8:$AW$57,T$41,0),"")</f>
        <v/>
      </c>
      <c r="U17" s="291" t="str">
        <f>IFERROR(VLOOKUP($R17,Torcy!$AF$8:$AW$57,U$41,0),"")</f>
        <v/>
      </c>
      <c r="V17" s="294" t="str">
        <f>IFERROR(VLOOKUP($R17,Torcy!$AF$8:$AW$57,V$41,0),"")</f>
        <v/>
      </c>
      <c r="W17" s="247" t="str">
        <f>IFERROR(VLOOKUP($R17,Torcy!$AF$8:$AW$57,W$41,0),"")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IFERROR(VLOOKUP($A18,Bussy!$AF21:$AW$57,C$41,0),"")</f>
        <v/>
      </c>
      <c r="D18" s="282" t="str">
        <f>IFERROR(VLOOKUP($A18,Bussy!$AF21:$AW$57,D$41,0),"")</f>
        <v/>
      </c>
      <c r="E18" s="283" t="str">
        <f>IFERROR(VLOOKUP($A18,Bussy!$AF21:$AW$57,E$41,0),"")</f>
        <v/>
      </c>
      <c r="F18" s="284" t="str">
        <f>IFERROR(VLOOKUP($A18,Bussy!$AF21:$AW$57,F$41,0),"")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IFERROR(VLOOKUP($R18,Torcy!$AF$8:$AW$57,T$41,0),"")</f>
        <v/>
      </c>
      <c r="U18" s="282" t="str">
        <f>IFERROR(VLOOKUP($R18,Torcy!$AF$8:$AW$57,U$41,0),"")</f>
        <v/>
      </c>
      <c r="V18" s="286" t="str">
        <f>IFERROR(VLOOKUP($R18,Torcy!$AF$8:$AW$57,V$41,0),"")</f>
        <v/>
      </c>
      <c r="W18" s="287" t="str">
        <f>IFERROR(VLOOKUP($R18,Torcy!$AF$8:$AW$57,W$41,0),"")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IFERROR(VLOOKUP($A19,Bussy!$AF22:$AW$57,C$41,0),"")</f>
        <v/>
      </c>
      <c r="D19" s="291" t="str">
        <f>IFERROR(VLOOKUP($A19,Bussy!$AF22:$AW$57,D$41,0),"")</f>
        <v/>
      </c>
      <c r="E19" s="292" t="str">
        <f>IFERROR(VLOOKUP($A19,Bussy!$AF22:$AW$57,E$41,0),"")</f>
        <v/>
      </c>
      <c r="F19" s="272" t="str">
        <f>IFERROR(VLOOKUP($A19,Bussy!$AF22:$AW$57,F$41,0),"")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Torcy</v>
      </c>
      <c r="K19" s="860" t="str">
        <f>IFERROR(ABS(Z19),"")</f>
        <v/>
      </c>
      <c r="L19" s="847" t="str">
        <f>IF(Z19&gt;0,$E$2,$R$2)</f>
        <v>Bussy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IFERROR(VLOOKUP($R19,Torcy!$AF$8:$AW$57,T$41,0),"")</f>
        <v/>
      </c>
      <c r="U19" s="291" t="str">
        <f>IFERROR(VLOOKUP($R19,Torcy!$AF$8:$AW$57,U$41,0),"")</f>
        <v/>
      </c>
      <c r="V19" s="294" t="str">
        <f>IFERROR(VLOOKUP($R19,Torcy!$AF$8:$AW$57,V$41,0),"")</f>
        <v/>
      </c>
      <c r="W19" s="247" t="str">
        <f>IFERROR(VLOOKUP($R19,Torcy!$AF$8:$AW$57,W$41,0),"")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IFERROR(VLOOKUP($A20,Bussy!$AF23:$AW$57,C$41,0),"")</f>
        <v/>
      </c>
      <c r="D20" s="282" t="str">
        <f>IFERROR(VLOOKUP($A20,Bussy!$AF23:$AW$57,D$41,0),"")</f>
        <v/>
      </c>
      <c r="E20" s="283" t="str">
        <f>IFERROR(VLOOKUP($A20,Bussy!$AF23:$AW$57,E$41,0),"")</f>
        <v/>
      </c>
      <c r="F20" s="284" t="str">
        <f>IFERROR(VLOOKUP($A20,Bussy!$AF23:$AW$57,F$41,0),"")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IFERROR(VLOOKUP($R20,Torcy!$AF$8:$AW$57,T$41,0),"")</f>
        <v/>
      </c>
      <c r="U20" s="281" t="str">
        <f>IFERROR(VLOOKUP($R20,Torcy!$AF$8:$AW$57,U$41,0),"")</f>
        <v/>
      </c>
      <c r="V20" s="286" t="str">
        <f>IFERROR(VLOOKUP($R20,Torcy!$AF$8:$AW$57,V$41,0),"")</f>
        <v/>
      </c>
      <c r="W20" s="287" t="str">
        <f>IFERROR(VLOOKUP($R20,Torcy!$AF$8:$AW$57,W$41,0),"")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IFERROR(VLOOKUP($A21,Bussy!$AF24:$AW$57,C$41,0),"")</f>
        <v/>
      </c>
      <c r="D21" s="291" t="str">
        <f>IFERROR(VLOOKUP($A21,Bussy!$AF24:$AW$57,D$41,0),"")</f>
        <v/>
      </c>
      <c r="E21" s="292" t="str">
        <f>IFERROR(VLOOKUP($A21,Bussy!$AF24:$AW$57,E$41,0),"")</f>
        <v/>
      </c>
      <c r="F21" s="272" t="str">
        <f>IFERROR(VLOOKUP($A21,Bussy!$AF24:$AW$57,F$41,0),"")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Torcy</v>
      </c>
      <c r="K21" s="860" t="str">
        <f>IFERROR(ABS(Z21),"")</f>
        <v/>
      </c>
      <c r="L21" s="847" t="str">
        <f>IF(Z21&gt;0,$E$2,$R$2)</f>
        <v>Bussy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IFERROR(VLOOKUP($R21,Torcy!$AF$8:$AW$57,T$41,0),"")</f>
        <v/>
      </c>
      <c r="U21" s="291" t="str">
        <f>IFERROR(VLOOKUP($R21,Torcy!$AF$8:$AW$57,U$41,0),"")</f>
        <v/>
      </c>
      <c r="V21" s="294" t="str">
        <f>IFERROR(VLOOKUP($R21,Torcy!$AF$8:$AW$57,V$41,0),"")</f>
        <v/>
      </c>
      <c r="W21" s="247" t="str">
        <f>IFERROR(VLOOKUP($R21,Torcy!$AF$8:$AW$57,W$41,0),"")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IFERROR(VLOOKUP($A22,Bussy!$AF25:$AW$57,C$41,0),"")</f>
        <v/>
      </c>
      <c r="D22" s="282" t="str">
        <f>IFERROR(VLOOKUP($A22,Bussy!$AF25:$AW$57,D$41,0),"")</f>
        <v/>
      </c>
      <c r="E22" s="283" t="str">
        <f>IFERROR(VLOOKUP($A22,Bussy!$AF25:$AW$57,E$41,0),"")</f>
        <v/>
      </c>
      <c r="F22" s="284" t="str">
        <f>IFERROR(VLOOKUP($A22,Bussy!$AF25:$AW$57,F$41,0),"")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IFERROR(VLOOKUP($R22,Torcy!$AF$8:$AW$57,T$41,0),"")</f>
        <v/>
      </c>
      <c r="U22" s="282" t="str">
        <f>IFERROR(VLOOKUP($R22,Torcy!$AF$8:$AW$57,U$41,0),"")</f>
        <v/>
      </c>
      <c r="V22" s="286" t="str">
        <f>IFERROR(VLOOKUP($R22,Torcy!$AF$8:$AW$57,V$41,0),"")</f>
        <v/>
      </c>
      <c r="W22" s="287" t="str">
        <f>IFERROR(VLOOKUP($R22,Torcy!$AF$8:$AW$57,W$41,0),"")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IFERROR(VLOOKUP($A23,Bussy!$AF26:$AW$57,C$41,0),"")</f>
        <v/>
      </c>
      <c r="D23" s="291" t="str">
        <f>IFERROR(VLOOKUP($A23,Bussy!$AF26:$AW$57,D$41,0),"")</f>
        <v/>
      </c>
      <c r="E23" s="292" t="str">
        <f>IFERROR(VLOOKUP($A23,Bussy!$AF26:$AW$57,E$41,0),"")</f>
        <v/>
      </c>
      <c r="F23" s="272" t="str">
        <f>IFERROR(VLOOKUP($A23,Bussy!$AF26:$AW$57,F$41,0),"")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Torcy</v>
      </c>
      <c r="K23" s="860" t="str">
        <f>IFERROR(ABS(Z23),"")</f>
        <v/>
      </c>
      <c r="L23" s="847" t="str">
        <f>IF(Z23&gt;0,$E$2,$R$2)</f>
        <v>Bussy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IFERROR(VLOOKUP($R23,Torcy!$AF$8:$AW$57,T$41,0),"")</f>
        <v/>
      </c>
      <c r="U23" s="291" t="str">
        <f>IFERROR(VLOOKUP($R23,Torcy!$AF$8:$AW$57,U$41,0),"")</f>
        <v/>
      </c>
      <c r="V23" s="294" t="str">
        <f>IFERROR(VLOOKUP($R23,Torcy!$AF$8:$AW$57,V$41,0),"")</f>
        <v/>
      </c>
      <c r="W23" s="247" t="str">
        <f>IFERROR(VLOOKUP($R23,Torcy!$AF$8:$AW$57,W$41,0),"")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IFERROR(VLOOKUP($A24,Bussy!$AF27:$AW$57,C$41,0),"")</f>
        <v/>
      </c>
      <c r="D24" s="282" t="str">
        <f>IFERROR(VLOOKUP($A24,Bussy!$AF27:$AW$57,D$41,0),"")</f>
        <v/>
      </c>
      <c r="E24" s="283" t="str">
        <f>IFERROR(VLOOKUP($A24,Bussy!$AF27:$AW$57,E$41,0),"")</f>
        <v/>
      </c>
      <c r="F24" s="284" t="str">
        <f>IFERROR(VLOOKUP($A24,Bussy!$AF27:$AW$57,F$41,0),"")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IFERROR(VLOOKUP($R24,Torcy!$AF$8:$AW$57,T$41,0),"")</f>
        <v/>
      </c>
      <c r="U24" s="282" t="str">
        <f>IFERROR(VLOOKUP($R24,Torcy!$AF$8:$AW$57,U$41,0),"")</f>
        <v/>
      </c>
      <c r="V24" s="286" t="str">
        <f>IFERROR(VLOOKUP($R24,Torcy!$AF$8:$AW$57,V$41,0),"")</f>
        <v/>
      </c>
      <c r="W24" s="287" t="str">
        <f>IFERROR(VLOOKUP($R24,Torcy!$AF$8:$AW$57,W$41,0),"")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IFERROR(VLOOKUP($A25,Bussy!$AF28:$AW$57,C$41,0),"")</f>
        <v/>
      </c>
      <c r="D25" s="291" t="str">
        <f>IFERROR(VLOOKUP($A25,Bussy!$AF28:$AW$57,D$41,0),"")</f>
        <v/>
      </c>
      <c r="E25" s="292" t="str">
        <f>IFERROR(VLOOKUP($A25,Bussy!$AF28:$AW$57,E$41,0),"")</f>
        <v/>
      </c>
      <c r="F25" s="272" t="str">
        <f>IFERROR(VLOOKUP($A25,Bussy!$AF28:$AW$57,F$41,0),"")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Torcy</v>
      </c>
      <c r="K25" s="860" t="str">
        <f>IFERROR(ABS(Z25),"")</f>
        <v/>
      </c>
      <c r="L25" s="847" t="str">
        <f>IF(Z25&gt;0,$E$2,$R$2)</f>
        <v>Bussy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IFERROR(VLOOKUP($R25,Torcy!$AF$8:$AW$57,T$41,0),"")</f>
        <v/>
      </c>
      <c r="U25" s="291" t="str">
        <f>IFERROR(VLOOKUP($R25,Torcy!$AF$8:$AW$57,U$41,0),"")</f>
        <v/>
      </c>
      <c r="V25" s="294" t="str">
        <f>IFERROR(VLOOKUP($R25,Torcy!$AF$8:$AW$57,V$41,0),"")</f>
        <v/>
      </c>
      <c r="W25" s="247" t="str">
        <f>IFERROR(VLOOKUP($R25,Torcy!$AF$8:$AW$57,W$41,0),"")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IFERROR(VLOOKUP($A26,Bussy!$AF29:$AW$57,C$41,0),"")</f>
        <v/>
      </c>
      <c r="D26" s="282" t="str">
        <f>IFERROR(VLOOKUP($A26,Bussy!$AF29:$AW$57,D$41,0),"")</f>
        <v/>
      </c>
      <c r="E26" s="283" t="str">
        <f>IFERROR(VLOOKUP($A26,Bussy!$AF29:$AW$57,E$41,0),"")</f>
        <v/>
      </c>
      <c r="F26" s="284" t="str">
        <f>IFERROR(VLOOKUP($A26,Bussy!$AF29:$AW$57,F$41,0),"")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IFERROR(VLOOKUP($R26,Torcy!$AF$8:$AW$57,T$41,0),"")</f>
        <v/>
      </c>
      <c r="U26" s="282" t="str">
        <f>IFERROR(VLOOKUP($R26,Torcy!$AF$8:$AW$57,U$41,0),"")</f>
        <v/>
      </c>
      <c r="V26" s="286" t="str">
        <f>IFERROR(VLOOKUP($R26,Torcy!$AF$8:$AW$57,V$41,0),"")</f>
        <v/>
      </c>
      <c r="W26" s="287" t="str">
        <f>IFERROR(VLOOKUP($R26,Torcy!$AF$8:$AW$57,W$41,0),"")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IFERROR(VLOOKUP($A27,Bussy!$AF30:$AW$57,C$41,0),"")</f>
        <v/>
      </c>
      <c r="D27" s="291" t="str">
        <f>IFERROR(VLOOKUP($A27,Bussy!$AF30:$AW$57,D$41,0),"")</f>
        <v/>
      </c>
      <c r="E27" s="292" t="str">
        <f>IFERROR(VLOOKUP($A27,Bussy!$AF30:$AW$57,E$41,0),"")</f>
        <v/>
      </c>
      <c r="F27" s="272" t="str">
        <f>IFERROR(VLOOKUP($A27,Bussy!$AF30:$AW$57,F$41,0),"")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Torcy</v>
      </c>
      <c r="K27" s="860" t="str">
        <f>IFERROR(ABS(Z27),"")</f>
        <v/>
      </c>
      <c r="L27" s="847" t="str">
        <f>IF(Z27&gt;0,$E$2,$R$2)</f>
        <v>Bussy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IFERROR(VLOOKUP($R27,Torcy!$AF$8:$AW$57,T$41,0),"")</f>
        <v/>
      </c>
      <c r="U27" s="291" t="str">
        <f>IFERROR(VLOOKUP($R27,Torcy!$AF$8:$AW$57,U$41,0),"")</f>
        <v/>
      </c>
      <c r="V27" s="294" t="str">
        <f>IFERROR(VLOOKUP($R27,Torcy!$AF$8:$AW$57,V$41,0),"")</f>
        <v/>
      </c>
      <c r="W27" s="247" t="str">
        <f>IFERROR(VLOOKUP($R27,Torcy!$AF$8:$AW$57,W$41,0),"")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IFERROR(VLOOKUP($A28,Bussy!$AF31:$AW$57,C$41,0),"")</f>
        <v/>
      </c>
      <c r="D28" s="282" t="str">
        <f>IFERROR(VLOOKUP($A28,Bussy!$AF31:$AW$57,D$41,0),"")</f>
        <v/>
      </c>
      <c r="E28" s="283" t="str">
        <f>IFERROR(VLOOKUP($A28,Bussy!$AF31:$AW$57,E$41,0),"")</f>
        <v/>
      </c>
      <c r="F28" s="284" t="str">
        <f>IFERROR(VLOOKUP($A28,Bussy!$AF31:$AW$57,F$41,0),"")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IFERROR(VLOOKUP($R28,Torcy!$AF$8:$AW$57,T$41,0),"")</f>
        <v/>
      </c>
      <c r="U28" s="282" t="str">
        <f>IFERROR(VLOOKUP($R28,Torcy!$AF$8:$AW$57,U$41,0),"")</f>
        <v/>
      </c>
      <c r="V28" s="382" t="str">
        <f>IFERROR(VLOOKUP($R28,Torcy!$AF$8:$AW$57,V$41,0),"")</f>
        <v/>
      </c>
      <c r="W28" s="287" t="str">
        <f>IFERROR(VLOOKUP($R28,Torcy!$AF$8:$AW$57,W$41,0),"")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93"/>
      <c r="B29" s="994"/>
      <c r="C29" s="994"/>
      <c r="D29" s="994"/>
      <c r="E29" s="994"/>
      <c r="F29" s="994"/>
      <c r="G29" s="995"/>
      <c r="H29" s="400"/>
      <c r="I29" s="97"/>
      <c r="J29" s="972"/>
      <c r="K29" s="948"/>
      <c r="L29" s="973"/>
      <c r="M29" s="97"/>
      <c r="N29" s="371"/>
      <c r="O29" s="372"/>
      <c r="P29" s="372"/>
      <c r="Q29" s="33"/>
      <c r="R29" s="991"/>
      <c r="S29" s="836"/>
      <c r="T29" s="836"/>
      <c r="U29" s="836"/>
      <c r="V29" s="836"/>
      <c r="W29" s="836"/>
      <c r="X29" s="836"/>
      <c r="Y29" s="837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269" t="str">
        <f>IFERROR(VLOOKUP($A30,Torcy!$AI33:$AY$57,C$41,0),"")</f>
        <v/>
      </c>
      <c r="D30" s="270" t="str">
        <f>IFERROR(VLOOKUP($A30,Torcy!$AI$8:$AY$57,D$41,0),"")</f>
        <v/>
      </c>
      <c r="E30" s="343" t="str">
        <f>IFERROR(VLOOKUP($A30,Torcy!$AI$8:$AY$57,E$41,0),"")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IFERROR(VLOOKUP($R30,Crécy!$AJ$8:$AW$57,T$41-1,0),"")</f>
        <v/>
      </c>
      <c r="U30" s="291" t="str">
        <f>IFERROR(VLOOKUP($R30,Crécy!$AJ$8:$AW$57,U$41-1,0),"")</f>
        <v/>
      </c>
      <c r="V30" s="386" t="str">
        <f t="shared" ref="V30:V34" si="0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269" t="str">
        <f>IFERROR(VLOOKUP($A31,Torcy!$AI34:$AY$57,C$41,0),"")</f>
        <v/>
      </c>
      <c r="D31" s="270" t="str">
        <f>IFERROR(VLOOKUP($A31,Torcy!$AI$8:$AY$57,D$41,0),"")</f>
        <v/>
      </c>
      <c r="E31" s="346" t="str">
        <f>IFERROR(VLOOKUP($A31,Torcy!$AI$8:$AY$57,E$41,0),"")</f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IFERROR(VLOOKUP($R31,Crécy!$AJ$8:$AW$57,T$41-1,0),"")</f>
        <v/>
      </c>
      <c r="U31" s="291" t="str">
        <f>IFERROR(VLOOKUP($R31,Crécy!$AJ$8:$AW$57,U$41-1,0),"")</f>
        <v/>
      </c>
      <c r="V31" s="346" t="str">
        <f t="shared" si="0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5"/>
      <c r="C32" s="269" t="str">
        <f>IFERROR(VLOOKUP($A32,Torcy!$AI35:$AY$57,C$41,0),"")</f>
        <v/>
      </c>
      <c r="D32" s="270" t="str">
        <f>IFERROR(VLOOKUP($A32,Torcy!$AI$8:$AY$57,D$41,0),"")</f>
        <v/>
      </c>
      <c r="E32" s="346" t="str">
        <f>IFERROR(VLOOKUP($A32,Torcy!$AI$8:$AY$57,E$41,0),"")</f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Bussy</v>
      </c>
      <c r="O32" s="681"/>
      <c r="P32" s="682"/>
      <c r="Q32" s="33"/>
      <c r="R32" s="344" t="s">
        <v>101</v>
      </c>
      <c r="S32" s="348"/>
      <c r="T32" s="275" t="str">
        <f>IFERROR(VLOOKUP($R32,Crécy!$AJ$8:$AW$57,T$41-1,0),"")</f>
        <v/>
      </c>
      <c r="U32" s="291" t="str">
        <f>IFERROR(VLOOKUP($R32,Crécy!$AJ$8:$AW$57,U$41-1,0),"")</f>
        <v/>
      </c>
      <c r="V32" s="346" t="str">
        <f t="shared" si="0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5"/>
      <c r="C33" s="269" t="str">
        <f>IFERROR(VLOOKUP($A33,Torcy!$AI36:$AY$57,C$41,0),"")</f>
        <v/>
      </c>
      <c r="D33" s="270" t="str">
        <f>IFERROR(VLOOKUP($A33,Torcy!$AI$8:$AY$57,D$41,0),"")</f>
        <v/>
      </c>
      <c r="E33" s="346" t="str">
        <f>IFERROR(VLOOKUP($A33,Torcy!$AI$8:$AY$57,E$41,0),"")</f>
        <v/>
      </c>
      <c r="F33" s="97"/>
      <c r="G33" s="97"/>
      <c r="H33" s="97"/>
      <c r="I33" s="97"/>
      <c r="J33" s="347"/>
      <c r="K33" s="935"/>
      <c r="L33" s="665"/>
      <c r="M33" s="670"/>
      <c r="N33" s="935"/>
      <c r="O33" s="665"/>
      <c r="P33" s="670"/>
      <c r="Q33" s="33"/>
      <c r="R33" s="344" t="s">
        <v>97</v>
      </c>
      <c r="S33" s="348"/>
      <c r="T33" s="275" t="str">
        <f>IFERROR(VLOOKUP($R33,Crécy!$AJ$8:$AW$57,T$41-1,0),"")</f>
        <v/>
      </c>
      <c r="U33" s="291" t="str">
        <f>IFERROR(VLOOKUP($R33,Crécy!$AJ$8:$AW$57,U$41-1,0),"")</f>
        <v/>
      </c>
      <c r="V33" s="346" t="str">
        <f t="shared" si="0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97</v>
      </c>
      <c r="B34" s="345"/>
      <c r="C34" s="269" t="str">
        <f>IFERROR(VLOOKUP($A34,Torcy!$AI37:$AY$57,C$41,0),"")</f>
        <v/>
      </c>
      <c r="D34" s="270" t="str">
        <f>IFERROR(VLOOKUP($A34,Torcy!$AI$8:$AY$57,D$41,0),"")</f>
        <v/>
      </c>
      <c r="E34" s="346" t="str">
        <f>IFERROR(VLOOKUP($A34,Torcy!$AI$8:$AY$57,E$41,0),"")</f>
        <v/>
      </c>
      <c r="F34" s="97"/>
      <c r="G34" s="97"/>
      <c r="H34" s="97"/>
      <c r="I34" s="97"/>
      <c r="J34" s="97"/>
      <c r="K34" s="935"/>
      <c r="L34" s="665"/>
      <c r="M34" s="670"/>
      <c r="N34" s="987" t="str">
        <f>IF(N30&lt;P30,N4,P4)</f>
        <v>Torcy</v>
      </c>
      <c r="O34" s="681"/>
      <c r="P34" s="682"/>
      <c r="Q34" s="33"/>
      <c r="R34" s="344" t="s">
        <v>105</v>
      </c>
      <c r="S34" s="348"/>
      <c r="T34" s="275" t="str">
        <f>IFERROR(VLOOKUP($R34,Crécy!$AJ$8:$AW$57,T$41-1,0),"")</f>
        <v/>
      </c>
      <c r="U34" s="291" t="str">
        <f>IFERROR(VLOOKUP($R34,Crécy!$AJ$8:$AW$57,U$41-1,0),"")</f>
        <v/>
      </c>
      <c r="V34" s="346" t="str">
        <f t="shared" si="0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4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996"/>
      <c r="B37" s="997"/>
      <c r="C37" s="997"/>
      <c r="D37" s="997"/>
      <c r="E37" s="997"/>
      <c r="F37" s="997"/>
      <c r="G37" s="997"/>
      <c r="H37" s="997"/>
      <c r="I37" s="997"/>
      <c r="J37" s="997"/>
      <c r="K37" s="997"/>
      <c r="L37" s="997"/>
      <c r="M37" s="997"/>
      <c r="N37" s="997"/>
      <c r="O37" s="997"/>
      <c r="P37" s="997"/>
      <c r="Q37" s="997"/>
      <c r="R37" s="997"/>
      <c r="S37" s="997"/>
      <c r="T37" s="997"/>
      <c r="U37" s="997"/>
      <c r="V37" s="997"/>
      <c r="W37" s="997"/>
      <c r="X37" s="997"/>
      <c r="Y37" s="998"/>
      <c r="Z37" s="33"/>
      <c r="AA37" s="279"/>
      <c r="AB37" s="279"/>
      <c r="AC37" s="279"/>
      <c r="AD37" s="279"/>
      <c r="AE37" s="279"/>
      <c r="AF37" s="33"/>
    </row>
    <row r="38" spans="1:32" ht="33.75" customHeight="1">
      <c r="A38" s="953" t="s">
        <v>513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996"/>
      <c r="B39" s="997"/>
      <c r="C39" s="997"/>
      <c r="D39" s="997"/>
      <c r="E39" s="997"/>
      <c r="F39" s="997"/>
      <c r="G39" s="997"/>
      <c r="H39" s="997"/>
      <c r="I39" s="997"/>
      <c r="J39" s="997"/>
      <c r="K39" s="997"/>
      <c r="L39" s="997"/>
      <c r="M39" s="997"/>
      <c r="N39" s="997"/>
      <c r="O39" s="997"/>
      <c r="P39" s="997"/>
      <c r="Q39" s="997"/>
      <c r="R39" s="997"/>
      <c r="S39" s="997"/>
      <c r="T39" s="997"/>
      <c r="U39" s="997"/>
      <c r="V39" s="997"/>
      <c r="W39" s="997"/>
      <c r="X39" s="997"/>
      <c r="Y39" s="998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+'29-jan'!C41-3</f>
        <v>15</v>
      </c>
      <c r="D41" s="305">
        <f>+C41+1</f>
        <v>16</v>
      </c>
      <c r="E41" s="305">
        <v>2</v>
      </c>
      <c r="F41" s="305">
        <f>+J41+1</f>
        <v>18</v>
      </c>
      <c r="G41" s="890"/>
      <c r="H41" s="675"/>
      <c r="I41" s="304"/>
      <c r="J41" s="305">
        <f>+D41+1</f>
        <v>17</v>
      </c>
      <c r="K41" s="305">
        <f>+F41+1</f>
        <v>19</v>
      </c>
      <c r="L41" s="305">
        <f>+K41+1</f>
        <v>20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1">+C41</f>
        <v>15</v>
      </c>
      <c r="U41" s="304">
        <f t="shared" si="1"/>
        <v>16</v>
      </c>
      <c r="V41" s="305">
        <v>2</v>
      </c>
      <c r="W41" s="304">
        <f>+F41</f>
        <v>18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507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508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5">
    <mergeCell ref="S43:U43"/>
    <mergeCell ref="V43:X43"/>
    <mergeCell ref="R35:U35"/>
    <mergeCell ref="A38:Y38"/>
    <mergeCell ref="B40:X40"/>
    <mergeCell ref="G41:H41"/>
    <mergeCell ref="N41:P42"/>
    <mergeCell ref="E43:I43"/>
    <mergeCell ref="J43:L43"/>
    <mergeCell ref="A41:B41"/>
    <mergeCell ref="C43:D43"/>
    <mergeCell ref="U36:X36"/>
    <mergeCell ref="A36:B36"/>
    <mergeCell ref="C36:D36"/>
    <mergeCell ref="A37:Y37"/>
    <mergeCell ref="A39:Y39"/>
    <mergeCell ref="A35:D35"/>
    <mergeCell ref="A29:G29"/>
    <mergeCell ref="J29:L29"/>
    <mergeCell ref="O27:O28"/>
    <mergeCell ref="B23:B24"/>
    <mergeCell ref="B25:B26"/>
    <mergeCell ref="J25:J26"/>
    <mergeCell ref="J27:J28"/>
    <mergeCell ref="X25:X26"/>
    <mergeCell ref="B27:B28"/>
    <mergeCell ref="G25:G26"/>
    <mergeCell ref="K25:K26"/>
    <mergeCell ref="L25:L26"/>
    <mergeCell ref="N25:N26"/>
    <mergeCell ref="G27:G28"/>
    <mergeCell ref="N27:N28"/>
    <mergeCell ref="X27:X28"/>
    <mergeCell ref="P27:P28"/>
    <mergeCell ref="S27:S28"/>
    <mergeCell ref="K9:K10"/>
    <mergeCell ref="L9:L10"/>
    <mergeCell ref="J7:J8"/>
    <mergeCell ref="K7:K8"/>
    <mergeCell ref="B13:B14"/>
    <mergeCell ref="B15:B16"/>
    <mergeCell ref="B17:B18"/>
    <mergeCell ref="B19:B20"/>
    <mergeCell ref="B21:B22"/>
    <mergeCell ref="J19:J20"/>
    <mergeCell ref="J21:J22"/>
    <mergeCell ref="L11:L12"/>
    <mergeCell ref="L13:L14"/>
    <mergeCell ref="Z5:Z6"/>
    <mergeCell ref="AA5:AA6"/>
    <mergeCell ref="K5:K6"/>
    <mergeCell ref="L5:L6"/>
    <mergeCell ref="N5:N6"/>
    <mergeCell ref="O5:O6"/>
    <mergeCell ref="AA25:AA26"/>
    <mergeCell ref="X5:X6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N9:N10"/>
    <mergeCell ref="K21:K22"/>
    <mergeCell ref="L21:L22"/>
    <mergeCell ref="X11:X12"/>
    <mergeCell ref="X13:X14"/>
    <mergeCell ref="X15:X16"/>
    <mergeCell ref="X17:X18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25:Z26"/>
    <mergeCell ref="Z27:Z28"/>
    <mergeCell ref="Z11:Z12"/>
    <mergeCell ref="AA11:AA12"/>
    <mergeCell ref="Z13:Z14"/>
    <mergeCell ref="AA13:AA14"/>
    <mergeCell ref="Z21:Z22"/>
    <mergeCell ref="Z23:Z24"/>
    <mergeCell ref="Z9:Z10"/>
    <mergeCell ref="AA9:AA10"/>
    <mergeCell ref="AA23:AA24"/>
    <mergeCell ref="X19:X20"/>
    <mergeCell ref="X21:X22"/>
    <mergeCell ref="X23:X24"/>
    <mergeCell ref="N30:N31"/>
    <mergeCell ref="O30:O31"/>
    <mergeCell ref="P30:P31"/>
    <mergeCell ref="K32:M35"/>
    <mergeCell ref="N32:P33"/>
    <mergeCell ref="N34:P35"/>
    <mergeCell ref="K19:K20"/>
    <mergeCell ref="L19:L20"/>
    <mergeCell ref="K27:K28"/>
    <mergeCell ref="L27:L28"/>
    <mergeCell ref="R29:Y29"/>
    <mergeCell ref="K23:K24"/>
    <mergeCell ref="G23:G24"/>
    <mergeCell ref="L23:L24"/>
    <mergeCell ref="K17:K18"/>
    <mergeCell ref="L17:L18"/>
    <mergeCell ref="G11:G12"/>
    <mergeCell ref="G13:G14"/>
    <mergeCell ref="G15:G16"/>
    <mergeCell ref="K15:K16"/>
    <mergeCell ref="L15:L16"/>
    <mergeCell ref="G17:G18"/>
    <mergeCell ref="J15:J16"/>
    <mergeCell ref="J17:J18"/>
    <mergeCell ref="G19:G20"/>
    <mergeCell ref="G21:G22"/>
    <mergeCell ref="J23:J24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S23:S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  <mergeCell ref="O15:O16"/>
    <mergeCell ref="P15:P16"/>
    <mergeCell ref="N15:N16"/>
    <mergeCell ref="N17:N18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P5:P6"/>
    <mergeCell ref="S5:S6"/>
    <mergeCell ref="B7:B8"/>
    <mergeCell ref="B9:B10"/>
    <mergeCell ref="G9:G10"/>
    <mergeCell ref="J9:J10"/>
  </mergeCells>
  <conditionalFormatting sqref="J5:J28">
    <cfRule type="expression" dxfId="107" priority="1">
      <formula>Z5&gt;0</formula>
    </cfRule>
    <cfRule type="expression" dxfId="106" priority="2">
      <formula>Z5&lt;0</formula>
    </cfRule>
  </conditionalFormatting>
  <conditionalFormatting sqref="K32:K33">
    <cfRule type="cellIs" dxfId="105" priority="3" operator="equal">
      <formula>"Match Nul"</formula>
    </cfRule>
    <cfRule type="expression" dxfId="104" priority="4">
      <formula>$N$32=$R$2</formula>
    </cfRule>
    <cfRule type="expression" dxfId="103" priority="5">
      <formula>$N$32=$E$2</formula>
    </cfRule>
  </conditionalFormatting>
  <conditionalFormatting sqref="L5:L28">
    <cfRule type="expression" dxfId="102" priority="6">
      <formula>Z5&lt;0</formula>
    </cfRule>
    <cfRule type="expression" dxfId="101" priority="7">
      <formula>Z5&gt;0</formula>
    </cfRule>
  </conditionalFormatting>
  <conditionalFormatting sqref="N32 N34">
    <cfRule type="cellIs" dxfId="100" priority="8" operator="equal">
      <formula>R$2</formula>
    </cfRule>
    <cfRule type="cellIs" dxfId="99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F1001"/>
  <sheetViews>
    <sheetView topLeftCell="A22" zoomScale="50" zoomScaleNormal="50" workbookViewId="0">
      <selection activeCell="A39" sqref="A39:Y39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2.73046875" customWidth="1"/>
    <col min="22" max="22" width="11.7304687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23.2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 t="s">
        <v>500</v>
      </c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4.5" customHeight="1" thickBot="1">
      <c r="A2" s="915" t="s">
        <v>439</v>
      </c>
      <c r="B2" s="840"/>
      <c r="C2" s="375">
        <f>+Lésigny!AB3</f>
        <v>45686</v>
      </c>
      <c r="D2" s="376" t="s">
        <v>440</v>
      </c>
      <c r="E2" s="913" t="str">
        <f>+Lésigny!AB4</f>
        <v>Lésigny</v>
      </c>
      <c r="F2" s="733"/>
      <c r="G2" s="742"/>
      <c r="H2" s="253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91" t="str">
        <f>+Lésigny!AB5</f>
        <v>Torcy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Lésigny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Torcy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29" t="s">
        <v>488</v>
      </c>
      <c r="B4" s="330" t="s">
        <v>441</v>
      </c>
      <c r="C4" s="378" t="s">
        <v>138</v>
      </c>
      <c r="D4" s="379" t="s">
        <v>139</v>
      </c>
      <c r="E4" s="379" t="s">
        <v>150</v>
      </c>
      <c r="F4" s="332" t="s">
        <v>142</v>
      </c>
      <c r="G4" s="380" t="s">
        <v>442</v>
      </c>
      <c r="H4" s="365" t="s">
        <v>442</v>
      </c>
      <c r="I4" s="97"/>
      <c r="J4" s="846" t="s">
        <v>443</v>
      </c>
      <c r="K4" s="776"/>
      <c r="L4" s="786"/>
      <c r="M4" s="262"/>
      <c r="N4" s="627" t="str">
        <f>+E2</f>
        <v>Lésigny</v>
      </c>
      <c r="O4" s="327"/>
      <c r="P4" s="628" t="str">
        <f>+R2</f>
        <v>Torcy</v>
      </c>
      <c r="Q4" s="104"/>
      <c r="R4" s="320" t="s">
        <v>488</v>
      </c>
      <c r="S4" s="570" t="s">
        <v>441</v>
      </c>
      <c r="T4" s="988" t="s">
        <v>447</v>
      </c>
      <c r="U4" s="989"/>
      <c r="V4" s="366" t="s">
        <v>150</v>
      </c>
      <c r="W4" s="324" t="s">
        <v>142</v>
      </c>
      <c r="X4" s="367" t="s">
        <v>442</v>
      </c>
      <c r="Y4" s="368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75" t="str">
        <f>IFERROR(VLOOKUP($A5,Lésigny!$AC$8:$AY$54,C$41,0),"")</f>
        <v/>
      </c>
      <c r="D5" s="291" t="str">
        <f>IFERROR(VLOOKUP($A5,Lésigny!$AC$8:$AY$54,D$41,0),"")</f>
        <v/>
      </c>
      <c r="E5" s="292" t="str">
        <f>IFERROR(VLOOKUP($A5,Lésigny!$AC$8:$AY$54,E$41,0),"")</f>
        <v/>
      </c>
      <c r="F5" s="272" t="str">
        <f>IFERROR(VLOOKUP($A5,Lésigny!$AC$8:$AY$54,F$41,0),"")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Torcy</v>
      </c>
      <c r="K5" s="860" t="str">
        <f>IFERROR(ABS(Z5),"")</f>
        <v/>
      </c>
      <c r="L5" s="847" t="str">
        <f>IF(Z5&gt;0,$E$2,$R$2)</f>
        <v>Lésigny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IFERROR(VLOOKUP($R5,Torcy!$AC$8:$AW$57,T$41,0),"")</f>
        <v/>
      </c>
      <c r="U5" s="291" t="str">
        <f>IFERROR(VLOOKUP($R5,Torcy!$AC$8:$AW$57,U$41,0),"")</f>
        <v/>
      </c>
      <c r="V5" s="277" t="str">
        <f>IFERROR(VLOOKUP($R5,Torcy!$AC$8:$AW$57,V$41,0),"")</f>
        <v/>
      </c>
      <c r="W5" s="247" t="str">
        <f>IFERROR(VLOOKUP($R5,Torcy!$AC$8:$AW$57,W$41,0),"")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IFERROR(VLOOKUP($A6,Lésigny!$AC$8:$AY$54,C$41,0),"")</f>
        <v/>
      </c>
      <c r="D6" s="282" t="str">
        <f>IFERROR(VLOOKUP($A6,Lésigny!$AC$8:$AY$54,D$41,0),"")</f>
        <v/>
      </c>
      <c r="E6" s="283" t="str">
        <f>IFERROR(VLOOKUP($A6,Lésigny!$AC$8:$AY$54,E$41,0),"")</f>
        <v/>
      </c>
      <c r="F6" s="284" t="str">
        <f>IFERROR(VLOOKUP($A6,Lésigny!$AC$8:$AY$54,F$41,0),"")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IFERROR(VLOOKUP($R6,Torcy!$AC$8:$AW$57,T$41,0),"")</f>
        <v/>
      </c>
      <c r="U6" s="282" t="str">
        <f>IFERROR(VLOOKUP($R6,Torcy!$AC$8:$AW$57,U$41,0),"")</f>
        <v/>
      </c>
      <c r="V6" s="286" t="str">
        <f>IFERROR(VLOOKUP($R6,Torcy!$AC$8:$AW$57,V$41,0),"")</f>
        <v/>
      </c>
      <c r="W6" s="287" t="str">
        <f>IFERROR(VLOOKUP($R6,Torcy!$AC$8:$AW$57,W$41,0),"")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IFERROR(VLOOKUP($A7,Lésigny!$AC$8:$AY$54,C$41,0),"")</f>
        <v/>
      </c>
      <c r="D7" s="291" t="str">
        <f>IFERROR(VLOOKUP($A7,Lésigny!$AC$8:$AY$54,D$41,0),"")</f>
        <v/>
      </c>
      <c r="E7" s="292" t="str">
        <f>IFERROR(VLOOKUP($A7,Lésigny!$AC$8:$AY$54,E$41,0),"")</f>
        <v/>
      </c>
      <c r="F7" s="272" t="str">
        <f>IFERROR(VLOOKUP($A7,Lésigny!$AC$8:$AY$54,F$41,0),"")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Torcy</v>
      </c>
      <c r="K7" s="860" t="str">
        <f>IFERROR(ABS(Z7),"")</f>
        <v/>
      </c>
      <c r="L7" s="847" t="str">
        <f>IF(Z7&gt;0,$E$2,$R$2)</f>
        <v>Lésigny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IFERROR(VLOOKUP($R7,Torcy!$AC$8:$AW$57,T$41,0),"")</f>
        <v/>
      </c>
      <c r="U7" s="291" t="str">
        <f>IFERROR(VLOOKUP($R7,Torcy!$AC$8:$AW$57,U$41,0),"")</f>
        <v/>
      </c>
      <c r="V7" s="294" t="str">
        <f>IFERROR(VLOOKUP($R7,Torcy!$AC$8:$AW$57,V$41,0),"")</f>
        <v/>
      </c>
      <c r="W7" s="247" t="str">
        <f>IFERROR(VLOOKUP($R7,Torcy!$AC$8:$AW$57,W$41,0),"")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IFERROR(VLOOKUP($A8,Lésigny!$AC$8:$AY$54,C$41,0),"")</f>
        <v/>
      </c>
      <c r="D8" s="282" t="str">
        <f>IFERROR(VLOOKUP($A8,Lésigny!$AC$8:$AY$54,D$41,0),"")</f>
        <v/>
      </c>
      <c r="E8" s="283" t="str">
        <f>IFERROR(VLOOKUP($A8,Lésigny!$AC$8:$AY$54,E$41,0),"")</f>
        <v/>
      </c>
      <c r="F8" s="284" t="str">
        <f>IFERROR(VLOOKUP($A8,Lésigny!$AC$8:$AY$54,F$41,0),"")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IFERROR(VLOOKUP($R8,Torcy!$AC$8:$AW$57,T$41,0),"")</f>
        <v/>
      </c>
      <c r="U8" s="282" t="str">
        <f>IFERROR(VLOOKUP($R8,Torcy!$AC$8:$AW$57,U$41,0),"")</f>
        <v/>
      </c>
      <c r="V8" s="286" t="str">
        <f>IFERROR(VLOOKUP($R8,Torcy!$AC$8:$AW$57,V$41,0),"")</f>
        <v/>
      </c>
      <c r="W8" s="287" t="str">
        <f>IFERROR(VLOOKUP($R8,Torcy!$AC$8:$AW$57,W$41,0),"")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IFERROR(VLOOKUP($A9,Lésigny!$AC$8:$AY$54,C$41,0),"")</f>
        <v/>
      </c>
      <c r="D9" s="291" t="str">
        <f>IFERROR(VLOOKUP($A9,Lésigny!$AC$8:$AY$54,D$41,0),"")</f>
        <v/>
      </c>
      <c r="E9" s="292" t="str">
        <f>IFERROR(VLOOKUP($A9,Lésigny!$AC$8:$AY$54,E$41,0),"")</f>
        <v/>
      </c>
      <c r="F9" s="272" t="str">
        <f>IFERROR(VLOOKUP($A9,Lésigny!$AC$8:$AY$54,F$41,0),"")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Torcy</v>
      </c>
      <c r="K9" s="860" t="str">
        <f>IFERROR(ABS(Z9),"")</f>
        <v/>
      </c>
      <c r="L9" s="847" t="str">
        <f>IF(Z9&gt;0,$E$2,$R$2)</f>
        <v>Lésigny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IFERROR(VLOOKUP($R9,Torcy!$AC$8:$AW$57,T$41,0),"")</f>
        <v/>
      </c>
      <c r="U9" s="291" t="str">
        <f>IFERROR(VLOOKUP($R9,Torcy!$AC$8:$AW$57,U$41,0),"")</f>
        <v/>
      </c>
      <c r="V9" s="294" t="str">
        <f>IFERROR(VLOOKUP($R9,Torcy!$AC$8:$AW$57,V$41,0),"")</f>
        <v/>
      </c>
      <c r="W9" s="247" t="str">
        <f>IFERROR(VLOOKUP($R9,Torcy!$AC$8:$AW$57,W$41,0),"")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IFERROR(VLOOKUP($A10,Lésigny!$AC$8:$AY$54,C$41,0),"")</f>
        <v/>
      </c>
      <c r="D10" s="282" t="str">
        <f>IFERROR(VLOOKUP($A10,Lésigny!$AC$8:$AY$54,D$41,0),"")</f>
        <v/>
      </c>
      <c r="E10" s="283" t="str">
        <f>IFERROR(VLOOKUP($A10,Lésigny!$AC$8:$AY$54,E$41,0),"")</f>
        <v/>
      </c>
      <c r="F10" s="284" t="str">
        <f>IFERROR(VLOOKUP($A10,Lésigny!$AC$8:$AY$54,F$41,0),"")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IFERROR(VLOOKUP($R10,Torcy!$AC$8:$AW$57,T$41,0),"")</f>
        <v/>
      </c>
      <c r="U10" s="282" t="str">
        <f>IFERROR(VLOOKUP($R10,Torcy!$AC$8:$AW$57,U$41,0),"")</f>
        <v/>
      </c>
      <c r="V10" s="286" t="str">
        <f>IFERROR(VLOOKUP($R10,Torcy!$AC$8:$AW$57,V$41,0),"")</f>
        <v/>
      </c>
      <c r="W10" s="287" t="str">
        <f>IFERROR(VLOOKUP($R10,Torcy!$AC$8:$AW$57,W$41,0),"")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IFERROR(VLOOKUP($A11,Lésigny!$AC$8:$AY$54,C$41,0),"")</f>
        <v/>
      </c>
      <c r="D11" s="291" t="str">
        <f>IFERROR(VLOOKUP($A11,Lésigny!$AC$8:$AY$54,D$41,0),"")</f>
        <v/>
      </c>
      <c r="E11" s="292" t="str">
        <f>IFERROR(VLOOKUP($A11,Lésigny!$AC$8:$AY$54,E$41,0),"")</f>
        <v/>
      </c>
      <c r="F11" s="272" t="str">
        <f>IFERROR(VLOOKUP($A11,Lésigny!$AC$8:$AY$54,F$41,0),"")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Torcy</v>
      </c>
      <c r="K11" s="860" t="str">
        <f>IFERROR(ABS(Z11),"")</f>
        <v/>
      </c>
      <c r="L11" s="847" t="str">
        <f>IF(Z11&gt;0,$E$2,$R$2)</f>
        <v>Lésigny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IFERROR(VLOOKUP($R11,Torcy!$AC$8:$AW$57,T$41,0),"")</f>
        <v/>
      </c>
      <c r="U11" s="291" t="str">
        <f>IFERROR(VLOOKUP($R11,Torcy!$AC$8:$AW$57,U$41,0),"")</f>
        <v/>
      </c>
      <c r="V11" s="294" t="str">
        <f>IFERROR(VLOOKUP($R11,Torcy!$AC$8:$AW$57,V$41,0),"")</f>
        <v/>
      </c>
      <c r="W11" s="247" t="str">
        <f>IFERROR(VLOOKUP($R11,Torcy!$AC$8:$AW$57,W$41,0),"")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IFERROR(VLOOKUP($A12,Lésigny!$AC$8:$AY$54,C$41,0),"")</f>
        <v/>
      </c>
      <c r="D12" s="282" t="str">
        <f>IFERROR(VLOOKUP($A12,Lésigny!$AC$8:$AY$54,D$41,0),"")</f>
        <v/>
      </c>
      <c r="E12" s="283" t="str">
        <f>IFERROR(VLOOKUP($A12,Lésigny!$AC$8:$AY$54,E$41,0),"")</f>
        <v/>
      </c>
      <c r="F12" s="284" t="str">
        <f>IFERROR(VLOOKUP($A12,Lésigny!$AC$8:$AY$54,F$41,0),"")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IFERROR(VLOOKUP($R12,Torcy!$AC$8:$AW$57,T$41,0),"")</f>
        <v/>
      </c>
      <c r="U12" s="282" t="str">
        <f>IFERROR(VLOOKUP($R12,Torcy!$AC$8:$AW$57,U$41,0),"")</f>
        <v/>
      </c>
      <c r="V12" s="286" t="str">
        <f>IFERROR(VLOOKUP($R12,Torcy!$AC$8:$AW$57,V$41,0),"")</f>
        <v/>
      </c>
      <c r="W12" s="287" t="str">
        <f>IFERROR(VLOOKUP($R12,Torcy!$AC$8:$AW$57,W$41,0),"")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IFERROR(VLOOKUP($A13,Lésigny!$AC$8:$AY$54,C$41,0),"")</f>
        <v/>
      </c>
      <c r="D13" s="291" t="str">
        <f>IFERROR(VLOOKUP($A13,Lésigny!$AC$8:$AY$54,D$41,0),"")</f>
        <v/>
      </c>
      <c r="E13" s="292" t="str">
        <f>IFERROR(VLOOKUP($A13,Lésigny!$AC$8:$AY$54,E$41,0),"")</f>
        <v/>
      </c>
      <c r="F13" s="272" t="str">
        <f>IFERROR(VLOOKUP($A13,Lésigny!$AC$8:$AY$54,F$41,0),"")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Torcy</v>
      </c>
      <c r="K13" s="860" t="str">
        <f>IFERROR(ABS(Z13),"")</f>
        <v/>
      </c>
      <c r="L13" s="847" t="str">
        <f>IF(Z13&gt;0,$E$2,$R$2)</f>
        <v>Lésigny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IFERROR(VLOOKUP($R13,Torcy!$AC$8:$AW$57,T$41,0),"")</f>
        <v/>
      </c>
      <c r="U13" s="291" t="str">
        <f>IFERROR(VLOOKUP($R13,Torcy!$AC$8:$AW$57,U$41,0),"")</f>
        <v/>
      </c>
      <c r="V13" s="294" t="str">
        <f>IFERROR(VLOOKUP($R13,Torcy!$AC$8:$AW$57,V$41,0),"")</f>
        <v/>
      </c>
      <c r="W13" s="247" t="str">
        <f>IFERROR(VLOOKUP($R13,Torcy!$AC$8:$AW$57,W$41,0),"")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IFERROR(VLOOKUP($A14,Lésigny!$AC$8:$AY$54,C$41,0),"")</f>
        <v/>
      </c>
      <c r="D14" s="282" t="str">
        <f>IFERROR(VLOOKUP($A14,Lésigny!$AC$8:$AY$54,D$41,0),"")</f>
        <v/>
      </c>
      <c r="E14" s="283" t="str">
        <f>IFERROR(VLOOKUP($A14,Lésigny!$AC$8:$AY$54,E$41,0),"")</f>
        <v/>
      </c>
      <c r="F14" s="284" t="str">
        <f>IFERROR(VLOOKUP($A14,Lésigny!$AC$8:$AY$54,F$41,0),"")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IFERROR(VLOOKUP($R14,Torcy!$AC$8:$AW$57,T$41,0),"")</f>
        <v/>
      </c>
      <c r="U14" s="282" t="str">
        <f>IFERROR(VLOOKUP($R14,Torcy!$AC$8:$AW$57,U$41,0),"")</f>
        <v/>
      </c>
      <c r="V14" s="286" t="str">
        <f>IFERROR(VLOOKUP($R14,Torcy!$AC$8:$AW$57,V$41,0),"")</f>
        <v/>
      </c>
      <c r="W14" s="287" t="str">
        <f>IFERROR(VLOOKUP($R14,Torcy!$AC$8:$AW$57,W$41,0),"")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IFERROR(VLOOKUP($A15,Lésigny!$AC$8:$AY$54,C$41,0),"")</f>
        <v/>
      </c>
      <c r="D15" s="291" t="str">
        <f>IFERROR(VLOOKUP($A15,Lésigny!$AC$8:$AY$54,D$41,0),"")</f>
        <v/>
      </c>
      <c r="E15" s="292" t="str">
        <f>IFERROR(VLOOKUP($A15,Lésigny!$AC$8:$AY$54,E$41,0),"")</f>
        <v/>
      </c>
      <c r="F15" s="272" t="str">
        <f>IFERROR(VLOOKUP($A15,Lésigny!$AC$8:$AY$54,F$41,0),"")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Torcy</v>
      </c>
      <c r="K15" s="860" t="str">
        <f>IFERROR(ABS(Z15),"")</f>
        <v/>
      </c>
      <c r="L15" s="847" t="str">
        <f>IF(Z15&gt;0,$E$2,$R$2)</f>
        <v>Lésigny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IFERROR(VLOOKUP($R15,Torcy!$AC$8:$AW$57,T$41,0),"")</f>
        <v/>
      </c>
      <c r="U15" s="291" t="str">
        <f>IFERROR(VLOOKUP($R15,Torcy!$AC$8:$AW$57,U$41,0),"")</f>
        <v/>
      </c>
      <c r="V15" s="294" t="str">
        <f>IFERROR(VLOOKUP($R15,Torcy!$AC$8:$AW$57,V$41,0),"")</f>
        <v/>
      </c>
      <c r="W15" s="247" t="str">
        <f>IFERROR(VLOOKUP($R15,Torcy!$AC$8:$AW$57,W$41,0),"")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IFERROR(VLOOKUP($A16,Lésigny!$AC$8:$AY$54,C$41,0),"")</f>
        <v/>
      </c>
      <c r="D16" s="282" t="str">
        <f>IFERROR(VLOOKUP($A16,Lésigny!$AC$8:$AY$54,D$41,0),"")</f>
        <v/>
      </c>
      <c r="E16" s="283" t="str">
        <f>IFERROR(VLOOKUP($A16,Lésigny!$AC$8:$AY$54,E$41,0),"")</f>
        <v/>
      </c>
      <c r="F16" s="284" t="str">
        <f>IFERROR(VLOOKUP($A16,Lésigny!$AC$8:$AY$54,F$41,0),"")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IFERROR(VLOOKUP($R16,Torcy!$AC$8:$AW$57,T$41,0),"")</f>
        <v/>
      </c>
      <c r="U16" s="282" t="str">
        <f>IFERROR(VLOOKUP($R16,Torcy!$AC$8:$AW$57,U$41,0),"")</f>
        <v/>
      </c>
      <c r="V16" s="286" t="str">
        <f>IFERROR(VLOOKUP($R16,Torcy!$AC$8:$AW$57,V$41,0),"")</f>
        <v/>
      </c>
      <c r="W16" s="287" t="str">
        <f>IFERROR(VLOOKUP($R16,Torcy!$AC$8:$AW$57,W$41,0),"")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IFERROR(VLOOKUP($A17,Lésigny!$AC$8:$AY$54,C$41,0),"")</f>
        <v/>
      </c>
      <c r="D17" s="291" t="str">
        <f>IFERROR(VLOOKUP($A17,Lésigny!$AC$8:$AY$54,D$41,0),"")</f>
        <v/>
      </c>
      <c r="E17" s="292" t="str">
        <f>IFERROR(VLOOKUP($A17,Lésigny!$AC$8:$AY$54,E$41,0),"")</f>
        <v/>
      </c>
      <c r="F17" s="272" t="str">
        <f>IFERROR(VLOOKUP($A17,Lésigny!$AC$8:$AY$54,F$41,0),"")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Torcy</v>
      </c>
      <c r="K17" s="860" t="str">
        <f>IFERROR(ABS(Z17),"")</f>
        <v/>
      </c>
      <c r="L17" s="847" t="str">
        <f>IF(Z17&gt;0,$E$2,$R$2)</f>
        <v>Lésigny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IFERROR(VLOOKUP($R17,Torcy!$AC$8:$AW$57,T$41,0),"")</f>
        <v/>
      </c>
      <c r="U17" s="291" t="str">
        <f>IFERROR(VLOOKUP($R17,Torcy!$AC$8:$AW$57,U$41,0),"")</f>
        <v/>
      </c>
      <c r="V17" s="294" t="str">
        <f>IFERROR(VLOOKUP($R17,Torcy!$AC$8:$AW$57,V$41,0),"")</f>
        <v/>
      </c>
      <c r="W17" s="247" t="str">
        <f>IFERROR(VLOOKUP($R17,Torcy!$AC$8:$AW$57,W$41,0),"")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IFERROR(VLOOKUP($A18,Lésigny!$AC$8:$AY$54,C$41,0),"")</f>
        <v/>
      </c>
      <c r="D18" s="282" t="str">
        <f>IFERROR(VLOOKUP($A18,Lésigny!$AC$8:$AY$54,D$41,0),"")</f>
        <v/>
      </c>
      <c r="E18" s="283" t="str">
        <f>IFERROR(VLOOKUP($A18,Lésigny!$AC$8:$AY$54,E$41,0),"")</f>
        <v/>
      </c>
      <c r="F18" s="284" t="str">
        <f>IFERROR(VLOOKUP($A18,Lésigny!$AC$8:$AY$54,F$41,0),"")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IFERROR(VLOOKUP($R18,Torcy!$AC$8:$AW$57,T$41,0),"")</f>
        <v/>
      </c>
      <c r="U18" s="282" t="str">
        <f>IFERROR(VLOOKUP($R18,Torcy!$AC$8:$AW$57,U$41,0),"")</f>
        <v/>
      </c>
      <c r="V18" s="286" t="str">
        <f>IFERROR(VLOOKUP($R18,Torcy!$AC$8:$AW$57,V$41,0),"")</f>
        <v/>
      </c>
      <c r="W18" s="287" t="str">
        <f>IFERROR(VLOOKUP($R18,Torcy!$AC$8:$AW$57,W$41,0),"")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IFERROR(VLOOKUP($A19,Lésigny!$AC$8:$AY$54,C$41,0),"")</f>
        <v/>
      </c>
      <c r="D19" s="291" t="str">
        <f>IFERROR(VLOOKUP($A19,Lésigny!$AC$8:$AY$54,D$41,0),"")</f>
        <v/>
      </c>
      <c r="E19" s="292" t="str">
        <f>IFERROR(VLOOKUP($A19,Lésigny!$AC$8:$AY$54,E$41,0),"")</f>
        <v/>
      </c>
      <c r="F19" s="272" t="str">
        <f>IFERROR(VLOOKUP($A19,Lésigny!$AC$8:$AY$54,F$41,0),"")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Torcy</v>
      </c>
      <c r="K19" s="860" t="str">
        <f>IFERROR(ABS(Z19),"")</f>
        <v/>
      </c>
      <c r="L19" s="847" t="str">
        <f>IF(Z19&gt;0,$E$2,$R$2)</f>
        <v>Lésigny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IFERROR(VLOOKUP($R19,Torcy!$AC$8:$AW$57,T$41,0),"")</f>
        <v/>
      </c>
      <c r="U19" s="291" t="str">
        <f>IFERROR(VLOOKUP($R19,Torcy!$AC$8:$AW$57,U$41,0),"")</f>
        <v/>
      </c>
      <c r="V19" s="294" t="str">
        <f>IFERROR(VLOOKUP($R19,Torcy!$AC$8:$AW$57,V$41,0),"")</f>
        <v/>
      </c>
      <c r="W19" s="247" t="str">
        <f>IFERROR(VLOOKUP($R19,Torcy!$AC$8:$AW$57,W$41,0),"")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IFERROR(VLOOKUP($A20,Lésigny!$AC$8:$AY$54,C$41,0),"")</f>
        <v/>
      </c>
      <c r="D20" s="282" t="str">
        <f>IFERROR(VLOOKUP($A20,Lésigny!$AC$8:$AY$54,D$41,0),"")</f>
        <v/>
      </c>
      <c r="E20" s="283" t="str">
        <f>IFERROR(VLOOKUP($A20,Lésigny!$AC$8:$AY$54,E$41,0),"")</f>
        <v/>
      </c>
      <c r="F20" s="284" t="str">
        <f>IFERROR(VLOOKUP($A20,Lésigny!$AC$8:$AY$54,F$41,0),"")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IFERROR(VLOOKUP($R20,Torcy!$AC$8:$AW$57,T$41,0),"")</f>
        <v/>
      </c>
      <c r="U20" s="281" t="str">
        <f>IFERROR(VLOOKUP($R20,Torcy!$AC$8:$AW$57,U$41,0),"")</f>
        <v/>
      </c>
      <c r="V20" s="286" t="str">
        <f>IFERROR(VLOOKUP($R20,Torcy!$AC$8:$AW$57,V$41,0),"")</f>
        <v/>
      </c>
      <c r="W20" s="287" t="str">
        <f>IFERROR(VLOOKUP($R20,Torcy!$AC$8:$AW$57,W$41,0),"")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IFERROR(VLOOKUP($A21,Lésigny!$AC$8:$AY$54,C$41,0),"")</f>
        <v/>
      </c>
      <c r="D21" s="291" t="str">
        <f>IFERROR(VLOOKUP($A21,Lésigny!$AC$8:$AY$54,D$41,0),"")</f>
        <v/>
      </c>
      <c r="E21" s="292" t="str">
        <f>IFERROR(VLOOKUP($A21,Lésigny!$AC$8:$AY$54,E$41,0),"")</f>
        <v/>
      </c>
      <c r="F21" s="272" t="str">
        <f>IFERROR(VLOOKUP($A21,Lésigny!$AC$8:$AY$54,F$41,0),"")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Torcy</v>
      </c>
      <c r="K21" s="860" t="str">
        <f>IFERROR(ABS(Z21),"")</f>
        <v/>
      </c>
      <c r="L21" s="847" t="str">
        <f>IF(Z21&gt;0,$E$2,$R$2)</f>
        <v>Lésigny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IFERROR(VLOOKUP($R21,Torcy!$AC$8:$AW$57,T$41,0),"")</f>
        <v/>
      </c>
      <c r="U21" s="291" t="str">
        <f>IFERROR(VLOOKUP($R21,Torcy!$AC$8:$AW$57,U$41,0),"")</f>
        <v/>
      </c>
      <c r="V21" s="294" t="str">
        <f>IFERROR(VLOOKUP($R21,Torcy!$AC$8:$AW$57,V$41,0),"")</f>
        <v/>
      </c>
      <c r="W21" s="247" t="str">
        <f>IFERROR(VLOOKUP($R21,Torcy!$AC$8:$AW$57,W$41,0),"")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IFERROR(VLOOKUP($A22,Lésigny!$AC$8:$AY$54,C$41,0),"")</f>
        <v/>
      </c>
      <c r="D22" s="282" t="str">
        <f>IFERROR(VLOOKUP($A22,Lésigny!$AC$8:$AY$54,D$41,0),"")</f>
        <v/>
      </c>
      <c r="E22" s="283" t="str">
        <f>IFERROR(VLOOKUP($A22,Lésigny!$AC$8:$AY$54,E$41,0),"")</f>
        <v/>
      </c>
      <c r="F22" s="284" t="str">
        <f>IFERROR(VLOOKUP($A22,Lésigny!$AC$8:$AY$54,F$41,0),"")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IFERROR(VLOOKUP($R22,Torcy!$AC$8:$AW$57,T$41,0),"")</f>
        <v/>
      </c>
      <c r="U22" s="282" t="str">
        <f>IFERROR(VLOOKUP($R22,Torcy!$AC$8:$AW$57,U$41,0),"")</f>
        <v/>
      </c>
      <c r="V22" s="286" t="str">
        <f>IFERROR(VLOOKUP($R22,Torcy!$AC$8:$AW$57,V$41,0),"")</f>
        <v/>
      </c>
      <c r="W22" s="287" t="str">
        <f>IFERROR(VLOOKUP($R22,Torcy!$AC$8:$AW$57,W$41,0),"")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IFERROR(VLOOKUP($A23,Lésigny!$AC$8:$AY$54,C$41,0),"")</f>
        <v/>
      </c>
      <c r="D23" s="291" t="str">
        <f>IFERROR(VLOOKUP($A23,Lésigny!$AC$8:$AY$54,D$41,0),"")</f>
        <v/>
      </c>
      <c r="E23" s="292" t="str">
        <f>IFERROR(VLOOKUP($A23,Lésigny!$AC$8:$AY$54,E$41,0),"")</f>
        <v/>
      </c>
      <c r="F23" s="272" t="str">
        <f>IFERROR(VLOOKUP($A23,Lésigny!$AC$8:$AY$54,F$41,0),"")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Torcy</v>
      </c>
      <c r="K23" s="860" t="str">
        <f>IFERROR(ABS(Z23),"")</f>
        <v/>
      </c>
      <c r="L23" s="847" t="str">
        <f>IF(Z23&gt;0,$E$2,$R$2)</f>
        <v>Lésigny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IFERROR(VLOOKUP($R23,Torcy!$AC$8:$AW$57,T$41,0),"")</f>
        <v/>
      </c>
      <c r="U23" s="291" t="str">
        <f>IFERROR(VLOOKUP($R23,Torcy!$AC$8:$AW$57,U$41,0),"")</f>
        <v/>
      </c>
      <c r="V23" s="294" t="str">
        <f>IFERROR(VLOOKUP($R23,Torcy!$AC$8:$AW$57,V$41,0),"")</f>
        <v/>
      </c>
      <c r="W23" s="247" t="str">
        <f>IFERROR(VLOOKUP($R23,Torcy!$AC$8:$AW$57,W$41,0),"")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IFERROR(VLOOKUP($A24,Lésigny!$AC$8:$AY$54,C$41,0),"")</f>
        <v/>
      </c>
      <c r="D24" s="282" t="str">
        <f>IFERROR(VLOOKUP($A24,Lésigny!$AC$8:$AY$54,D$41,0),"")</f>
        <v/>
      </c>
      <c r="E24" s="283" t="str">
        <f>IFERROR(VLOOKUP($A24,Lésigny!$AC$8:$AY$54,E$41,0),"")</f>
        <v/>
      </c>
      <c r="F24" s="284" t="str">
        <f>IFERROR(VLOOKUP($A24,Lésigny!$AC$8:$AY$54,F$41,0),"")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IFERROR(VLOOKUP($R24,Torcy!$AC$8:$AW$57,T$41,0),"")</f>
        <v/>
      </c>
      <c r="U24" s="282" t="str">
        <f>IFERROR(VLOOKUP($R24,Torcy!$AC$8:$AW$57,U$41,0),"")</f>
        <v/>
      </c>
      <c r="V24" s="286" t="str">
        <f>IFERROR(VLOOKUP($R24,Torcy!$AC$8:$AW$57,V$41,0),"")</f>
        <v/>
      </c>
      <c r="W24" s="287" t="str">
        <f>IFERROR(VLOOKUP($R24,Torcy!$AC$8:$AW$57,W$41,0),"")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IFERROR(VLOOKUP($A25,Lésigny!$AC$8:$AY$54,C$41,0),"")</f>
        <v/>
      </c>
      <c r="D25" s="291" t="str">
        <f>IFERROR(VLOOKUP($A25,Lésigny!$AC$8:$AY$54,D$41,0),"")</f>
        <v/>
      </c>
      <c r="E25" s="292" t="str">
        <f>IFERROR(VLOOKUP($A25,Lésigny!$AC$8:$AY$54,E$41,0),"")</f>
        <v/>
      </c>
      <c r="F25" s="272" t="str">
        <f>IFERROR(VLOOKUP($A25,Lésigny!$AC$8:$AY$54,F$41,0),"")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Torcy</v>
      </c>
      <c r="K25" s="860" t="str">
        <f>IFERROR(ABS(Z25),"")</f>
        <v/>
      </c>
      <c r="L25" s="847" t="str">
        <f>IF(Z25&gt;0,$E$2,$R$2)</f>
        <v>Lésigny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IFERROR(VLOOKUP($R25,Torcy!$AC$8:$AW$57,T$41,0),"")</f>
        <v/>
      </c>
      <c r="U25" s="291" t="str">
        <f>IFERROR(VLOOKUP($R25,Torcy!$AC$8:$AW$57,U$41,0),"")</f>
        <v/>
      </c>
      <c r="V25" s="294" t="str">
        <f>IFERROR(VLOOKUP($R25,Torcy!$AC$8:$AW$57,V$41,0),"")</f>
        <v/>
      </c>
      <c r="W25" s="247" t="str">
        <f>IFERROR(VLOOKUP($R25,Torcy!$AC$8:$AW$57,W$41,0),"")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IFERROR(VLOOKUP($A26,Lésigny!$AC$8:$AY$54,C$41,0),"")</f>
        <v/>
      </c>
      <c r="D26" s="282" t="str">
        <f>IFERROR(VLOOKUP($A26,Lésigny!$AC$8:$AY$54,D$41,0),"")</f>
        <v/>
      </c>
      <c r="E26" s="283" t="str">
        <f>IFERROR(VLOOKUP($A26,Lésigny!$AC$8:$AY$54,E$41,0),"")</f>
        <v/>
      </c>
      <c r="F26" s="284" t="str">
        <f>IFERROR(VLOOKUP($A26,Lésigny!$AC$8:$AY$54,F$41,0),"")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IFERROR(VLOOKUP($R26,Torcy!$AC$8:$AW$57,T$41,0),"")</f>
        <v/>
      </c>
      <c r="U26" s="282" t="str">
        <f>IFERROR(VLOOKUP($R26,Torcy!$AC$8:$AW$57,U$41,0),"")</f>
        <v/>
      </c>
      <c r="V26" s="286" t="str">
        <f>IFERROR(VLOOKUP($R26,Torcy!$AC$8:$AW$57,V$41,0),"")</f>
        <v/>
      </c>
      <c r="W26" s="287" t="str">
        <f>IFERROR(VLOOKUP($R26,Torcy!$AC$8:$AW$57,W$41,0),"")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IFERROR(VLOOKUP($A27,Lésigny!$AC$8:$AY$54,C$41,0),"")</f>
        <v/>
      </c>
      <c r="D27" s="291" t="str">
        <f>IFERROR(VLOOKUP($A27,Lésigny!$AC$8:$AY$54,D$41,0),"")</f>
        <v/>
      </c>
      <c r="E27" s="292" t="str">
        <f>IFERROR(VLOOKUP($A27,Lésigny!$AC$8:$AY$54,E$41,0),"")</f>
        <v/>
      </c>
      <c r="F27" s="272" t="str">
        <f>IFERROR(VLOOKUP($A27,Lésigny!$AC$8:$AY$54,F$41,0),"")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Torcy</v>
      </c>
      <c r="K27" s="860" t="str">
        <f>IFERROR(ABS(Z27),"")</f>
        <v/>
      </c>
      <c r="L27" s="847" t="str">
        <f>IF(Z27&gt;0,$E$2,$R$2)</f>
        <v>Lésigny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IFERROR(VLOOKUP($R27,Torcy!$AC$8:$AW$57,T$41,0),"")</f>
        <v/>
      </c>
      <c r="U27" s="291" t="str">
        <f>IFERROR(VLOOKUP($R27,Torcy!$AC$8:$AW$57,U$41,0),"")</f>
        <v/>
      </c>
      <c r="V27" s="294" t="str">
        <f>IFERROR(VLOOKUP($R27,Torcy!$AC$8:$AW$57,V$41,0),"")</f>
        <v/>
      </c>
      <c r="W27" s="247" t="str">
        <f>IFERROR(VLOOKUP($R27,Torcy!$AC$8:$AW$57,W$41,0),"")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IFERROR(VLOOKUP($A28,Lésigny!$AC$8:$AY$54,C$41,0),"")</f>
        <v/>
      </c>
      <c r="D28" s="282" t="str">
        <f>IFERROR(VLOOKUP($A28,Lésigny!$AC$8:$AY$54,D$41,0),"")</f>
        <v/>
      </c>
      <c r="E28" s="283" t="str">
        <f>IFERROR(VLOOKUP($A28,Lésigny!$AC$8:$AY$54,E$41,0),"")</f>
        <v/>
      </c>
      <c r="F28" s="284" t="str">
        <f>IFERROR(VLOOKUP($A28,Lésigny!$AC$8:$AY$54,F$41,0),"")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IFERROR(VLOOKUP($R28,Torcy!$AC$8:$AW$57,T$41,0),"")</f>
        <v/>
      </c>
      <c r="U28" s="282" t="str">
        <f>IFERROR(VLOOKUP($R28,Torcy!$AC$8:$AW$57,U$41,0),"")</f>
        <v/>
      </c>
      <c r="V28" s="382" t="str">
        <f>IFERROR(VLOOKUP($R28,Torcy!$AC$8:$AW$57,V$41,0),"")</f>
        <v/>
      </c>
      <c r="W28" s="287" t="str">
        <f>IFERROR(VLOOKUP($R28,Torcy!$AC$8:$AW$57,W$41,0),"")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99"/>
      <c r="B29" s="733"/>
      <c r="C29" s="733"/>
      <c r="D29" s="733"/>
      <c r="E29" s="733"/>
      <c r="F29" s="733"/>
      <c r="G29" s="742"/>
      <c r="H29" s="370"/>
      <c r="I29" s="97"/>
      <c r="J29" s="972"/>
      <c r="K29" s="948"/>
      <c r="L29" s="973"/>
      <c r="M29" s="97"/>
      <c r="N29" s="371"/>
      <c r="O29" s="372"/>
      <c r="P29" s="372"/>
      <c r="Q29" s="33"/>
      <c r="R29" s="991"/>
      <c r="S29" s="836"/>
      <c r="T29" s="836"/>
      <c r="U29" s="836"/>
      <c r="V29" s="836"/>
      <c r="W29" s="836"/>
      <c r="X29" s="836"/>
      <c r="Y29" s="837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IFERROR(VLOOKUP($A30,Bussy!$AF$8:$AY$54,C$41,0),"")</f>
        <v/>
      </c>
      <c r="D30" s="374" t="str">
        <f>IFERROR(VLOOKUP($A30,Bussy!$AF$8:$AY$54,D$41,0),"")</f>
        <v/>
      </c>
      <c r="E30" s="343" t="str">
        <f>IFERROR(VLOOKUP($A30,Bussy!$AF$8:$AY$54,E$41,0),"")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IFERROR(VLOOKUP($R30,Lésigny!$AF$8:$AW$57,T$41,0),"")</f>
        <v/>
      </c>
      <c r="U30" s="291" t="str">
        <f>IFERROR(VLOOKUP($R30,Lésigny!$AF$8:$AW$57,U$41,0),"")</f>
        <v/>
      </c>
      <c r="V30" s="386" t="str">
        <f>IFERROR(VLOOKUP($R30,Lésigny!$AF$8:$AW$57,V$41,0),"")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IFERROR(VLOOKUP($A31,Bussy!$AF$8:$AY$54,C$41,0),"")</f>
        <v/>
      </c>
      <c r="D31" s="374" t="str">
        <f>IFERROR(VLOOKUP($A31,Bussy!$AF$8:$AY$54,D$41,0),"")</f>
        <v/>
      </c>
      <c r="E31" s="346" t="str">
        <f>IFERROR(VLOOKUP($A31,Bussy!$AF$8:$AY$54,E$41,0),"")</f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IFERROR(VLOOKUP($R31,Lésigny!$AF$8:$AW$57,T$41,0),"")</f>
        <v/>
      </c>
      <c r="U31" s="291" t="str">
        <f>IFERROR(VLOOKUP($R31,Lésigny!$AF$8:$AW$57,U$41,0),"")</f>
        <v/>
      </c>
      <c r="V31" s="346" t="str">
        <f>IFERROR(VLOOKUP($R31,Lésigny!$AF$8:$AW$57,V$41,0),"")</f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IFERROR(VLOOKUP($A32,Bussy!$AF$8:$AY$54,C$41,0),"")</f>
        <v/>
      </c>
      <c r="D32" s="374" t="str">
        <f>IFERROR(VLOOKUP($A32,Bussy!$AF$8:$AY$54,D$41,0),"")</f>
        <v/>
      </c>
      <c r="E32" s="346" t="str">
        <f>IFERROR(VLOOKUP($A32,Bussy!$AF$8:$AY$54,E$41,0),"")</f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Lésigny</v>
      </c>
      <c r="O32" s="681"/>
      <c r="P32" s="682"/>
      <c r="Q32" s="33"/>
      <c r="R32" s="344" t="s">
        <v>101</v>
      </c>
      <c r="S32" s="348"/>
      <c r="T32" s="275" t="str">
        <f>IFERROR(VLOOKUP($R32,Lésigny!$AF$8:$AW$57,T$41,0),"")</f>
        <v/>
      </c>
      <c r="U32" s="291" t="str">
        <f>IFERROR(VLOOKUP($R32,Lésigny!$AF$8:$AW$57,U$41,0),"")</f>
        <v/>
      </c>
      <c r="V32" s="346" t="str">
        <f>IFERROR(VLOOKUP($R32,Lésigny!$AF$8:$AW$57,V$41,0),"")</f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IFERROR(VLOOKUP($A33,Bussy!$AF$8:$AY$54,C$41,0),"")</f>
        <v/>
      </c>
      <c r="D33" s="374" t="str">
        <f>IFERROR(VLOOKUP($A33,Bussy!$AF$8:$AY$54,D$41,0),"")</f>
        <v/>
      </c>
      <c r="E33" s="346" t="str">
        <f>IFERROR(VLOOKUP($A33,Bussy!$AF$8:$AY$54,E$41,0),"")</f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275" t="str">
        <f>IFERROR(VLOOKUP($R33,Lésigny!$AF$8:$AW$57,T$41,0),"")</f>
        <v/>
      </c>
      <c r="U33" s="291" t="str">
        <f>IFERROR(VLOOKUP($R33,Lésigny!$AF$8:$AW$57,U$41,0),"")</f>
        <v/>
      </c>
      <c r="V33" s="346" t="str">
        <f>IFERROR(VLOOKUP($R33,Lésigny!$AF$8:$AW$57,V$41,0),"")</f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IFERROR(VLOOKUP($A34,Bussy!$AF$8:$AY$54,C$41,0),"")</f>
        <v/>
      </c>
      <c r="D34" s="374" t="str">
        <f>IFERROR(VLOOKUP($A34,Bussy!$AF$8:$AY$54,D$41,0),"")</f>
        <v/>
      </c>
      <c r="E34" s="346" t="str">
        <f>IFERROR(VLOOKUP($A34,Bussy!$AF$8:$AY$54,E$41,0),"")</f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Torcy</v>
      </c>
      <c r="O34" s="665"/>
      <c r="P34" s="670"/>
      <c r="Q34" s="33"/>
      <c r="R34" s="344" t="s">
        <v>105</v>
      </c>
      <c r="S34" s="348"/>
      <c r="T34" s="275" t="str">
        <f>IFERROR(VLOOKUP($R34,Lésigny!$AF$8:$AW$57,T$41,0),"")</f>
        <v/>
      </c>
      <c r="U34" s="291" t="str">
        <f>IFERROR(VLOOKUP($R34,Lésigny!$AF$8:$AW$57,U$41,0),"")</f>
        <v/>
      </c>
      <c r="V34" s="346" t="str">
        <f>IFERROR(VLOOKUP($R34,Lésigny!$AF$8:$AW$57,V$41,0),"")</f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33"/>
      <c r="X35" s="33"/>
      <c r="Y35" s="33"/>
      <c r="Z35" s="97"/>
      <c r="AA35" s="97"/>
      <c r="AB35" s="97"/>
      <c r="AC35" s="97"/>
      <c r="AD35" s="97"/>
      <c r="AE35" s="97"/>
      <c r="AF35" s="97"/>
    </row>
    <row r="36" spans="1:32" ht="38.25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3"/>
      <c r="AA36" s="279"/>
      <c r="AB36" s="279"/>
      <c r="AC36" s="279"/>
      <c r="AD36" s="279"/>
      <c r="AE36" s="279"/>
      <c r="AF36" s="33"/>
    </row>
    <row r="37" spans="1:32" s="512" customFormat="1" ht="12.75" customHeight="1" thickBot="1">
      <c r="A37" s="956"/>
      <c r="B37" s="957"/>
      <c r="C37" s="957"/>
      <c r="D37" s="957"/>
      <c r="E37" s="957"/>
      <c r="F37" s="957"/>
      <c r="G37" s="957"/>
      <c r="H37" s="957"/>
      <c r="I37" s="957"/>
      <c r="J37" s="957"/>
      <c r="K37" s="957"/>
      <c r="L37" s="957"/>
      <c r="M37" s="957"/>
      <c r="N37" s="957"/>
      <c r="O37" s="957"/>
      <c r="P37" s="957"/>
      <c r="Q37" s="957"/>
      <c r="R37" s="957"/>
      <c r="S37" s="957"/>
      <c r="T37" s="957"/>
      <c r="U37" s="957"/>
      <c r="V37" s="957"/>
      <c r="W37" s="957"/>
      <c r="X37" s="957"/>
      <c r="Y37" s="958"/>
      <c r="Z37" s="33"/>
      <c r="AA37" s="279"/>
      <c r="AB37" s="289"/>
      <c r="AC37" s="279"/>
      <c r="AD37" s="279"/>
      <c r="AE37" s="279"/>
      <c r="AF37" s="33"/>
    </row>
    <row r="38" spans="1:32" ht="33.75" customHeight="1" thickBot="1">
      <c r="A38" s="887" t="s">
        <v>501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956"/>
      <c r="B39" s="957"/>
      <c r="C39" s="957"/>
      <c r="D39" s="957"/>
      <c r="E39" s="957"/>
      <c r="F39" s="957"/>
      <c r="G39" s="957"/>
      <c r="H39" s="957"/>
      <c r="I39" s="957"/>
      <c r="J39" s="957"/>
      <c r="K39" s="957"/>
      <c r="L39" s="957"/>
      <c r="M39" s="957"/>
      <c r="N39" s="957"/>
      <c r="O39" s="957"/>
      <c r="P39" s="957"/>
      <c r="Q39" s="957"/>
      <c r="R39" s="957"/>
      <c r="S39" s="957"/>
      <c r="T39" s="957"/>
      <c r="U39" s="957"/>
      <c r="V39" s="957"/>
      <c r="W39" s="957"/>
      <c r="X39" s="957"/>
      <c r="Y39" s="958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+'22-jan'!C41-3</f>
        <v>18</v>
      </c>
      <c r="D41" s="305">
        <f>+C41+1</f>
        <v>19</v>
      </c>
      <c r="E41" s="305">
        <v>2</v>
      </c>
      <c r="F41" s="305">
        <f>+J41+1</f>
        <v>21</v>
      </c>
      <c r="G41" s="890"/>
      <c r="H41" s="675"/>
      <c r="I41" s="304"/>
      <c r="J41" s="305">
        <f>+D41+1</f>
        <v>20</v>
      </c>
      <c r="K41" s="305">
        <f>+F41+1</f>
        <v>22</v>
      </c>
      <c r="L41" s="305">
        <f>+K41+1</f>
        <v>23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0">+C41</f>
        <v>18</v>
      </c>
      <c r="U41" s="304">
        <f t="shared" si="0"/>
        <v>19</v>
      </c>
      <c r="V41" s="305">
        <v>2</v>
      </c>
      <c r="W41" s="304">
        <f>+F41</f>
        <v>21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502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503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  <row r="1001" spans="1:32" ht="23.25" customHeight="1">
      <c r="A1001" s="33"/>
      <c r="B1001" s="33"/>
      <c r="C1001" s="33"/>
      <c r="D1001" s="33"/>
      <c r="E1001" s="33"/>
      <c r="F1001" s="33"/>
      <c r="G1001" s="33"/>
      <c r="H1001" s="308"/>
      <c r="I1001" s="33"/>
      <c r="J1001" s="33"/>
      <c r="K1001" s="33"/>
      <c r="L1001" s="33"/>
      <c r="M1001" s="33"/>
      <c r="N1001" s="30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279"/>
      <c r="AB1001" s="289"/>
      <c r="AC1001" s="279"/>
      <c r="AD1001" s="279"/>
      <c r="AE1001" s="279"/>
      <c r="AF1001" s="33"/>
    </row>
  </sheetData>
  <mergeCells count="185">
    <mergeCell ref="J43:L43"/>
    <mergeCell ref="S43:U43"/>
    <mergeCell ref="R35:U35"/>
    <mergeCell ref="A38:Y38"/>
    <mergeCell ref="A39:Y39"/>
    <mergeCell ref="B40:X40"/>
    <mergeCell ref="G41:H41"/>
    <mergeCell ref="N41:P42"/>
    <mergeCell ref="E43:I43"/>
    <mergeCell ref="V43:X43"/>
    <mergeCell ref="A41:B41"/>
    <mergeCell ref="C43:D43"/>
    <mergeCell ref="U36:X36"/>
    <mergeCell ref="A37:Y37"/>
    <mergeCell ref="A36:B36"/>
    <mergeCell ref="C36:D36"/>
    <mergeCell ref="A35:D35"/>
    <mergeCell ref="A29:G29"/>
    <mergeCell ref="J29:L29"/>
    <mergeCell ref="O27:O28"/>
    <mergeCell ref="B23:B24"/>
    <mergeCell ref="B25:B26"/>
    <mergeCell ref="J25:J26"/>
    <mergeCell ref="J27:J28"/>
    <mergeCell ref="X25:X26"/>
    <mergeCell ref="B27:B28"/>
    <mergeCell ref="G25:G26"/>
    <mergeCell ref="K25:K26"/>
    <mergeCell ref="L25:L26"/>
    <mergeCell ref="N25:N26"/>
    <mergeCell ref="G27:G28"/>
    <mergeCell ref="N27:N28"/>
    <mergeCell ref="X27:X28"/>
    <mergeCell ref="P27:P28"/>
    <mergeCell ref="S27:S28"/>
    <mergeCell ref="K9:K10"/>
    <mergeCell ref="L9:L10"/>
    <mergeCell ref="J7:J8"/>
    <mergeCell ref="K7:K8"/>
    <mergeCell ref="B13:B14"/>
    <mergeCell ref="B15:B16"/>
    <mergeCell ref="B17:B18"/>
    <mergeCell ref="B19:B20"/>
    <mergeCell ref="B21:B22"/>
    <mergeCell ref="J19:J20"/>
    <mergeCell ref="J21:J22"/>
    <mergeCell ref="L11:L12"/>
    <mergeCell ref="L13:L14"/>
    <mergeCell ref="Z5:Z6"/>
    <mergeCell ref="AA5:AA6"/>
    <mergeCell ref="K5:K6"/>
    <mergeCell ref="L5:L6"/>
    <mergeCell ref="N5:N6"/>
    <mergeCell ref="O5:O6"/>
    <mergeCell ref="AA25:AA26"/>
    <mergeCell ref="X5:X6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N9:N10"/>
    <mergeCell ref="K21:K22"/>
    <mergeCell ref="L21:L22"/>
    <mergeCell ref="X11:X12"/>
    <mergeCell ref="X13:X14"/>
    <mergeCell ref="X15:X16"/>
    <mergeCell ref="X17:X18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25:Z26"/>
    <mergeCell ref="Z27:Z28"/>
    <mergeCell ref="Z11:Z12"/>
    <mergeCell ref="AA11:AA12"/>
    <mergeCell ref="Z13:Z14"/>
    <mergeCell ref="AA13:AA14"/>
    <mergeCell ref="Z21:Z22"/>
    <mergeCell ref="Z23:Z24"/>
    <mergeCell ref="Z9:Z10"/>
    <mergeCell ref="AA9:AA10"/>
    <mergeCell ref="AA23:AA24"/>
    <mergeCell ref="X19:X20"/>
    <mergeCell ref="X21:X22"/>
    <mergeCell ref="X23:X24"/>
    <mergeCell ref="N30:N31"/>
    <mergeCell ref="O30:O31"/>
    <mergeCell ref="P30:P31"/>
    <mergeCell ref="K32:M35"/>
    <mergeCell ref="N32:P33"/>
    <mergeCell ref="N34:P35"/>
    <mergeCell ref="K19:K20"/>
    <mergeCell ref="L19:L20"/>
    <mergeCell ref="K27:K28"/>
    <mergeCell ref="L27:L28"/>
    <mergeCell ref="R29:Y29"/>
    <mergeCell ref="K23:K24"/>
    <mergeCell ref="G23:G24"/>
    <mergeCell ref="L23:L24"/>
    <mergeCell ref="K17:K18"/>
    <mergeCell ref="L17:L18"/>
    <mergeCell ref="G11:G12"/>
    <mergeCell ref="G13:G14"/>
    <mergeCell ref="G15:G16"/>
    <mergeCell ref="K15:K16"/>
    <mergeCell ref="L15:L16"/>
    <mergeCell ref="G17:G18"/>
    <mergeCell ref="J15:J16"/>
    <mergeCell ref="J17:J18"/>
    <mergeCell ref="G19:G20"/>
    <mergeCell ref="G21:G22"/>
    <mergeCell ref="J23:J24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S23:S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  <mergeCell ref="O15:O16"/>
    <mergeCell ref="P15:P16"/>
    <mergeCell ref="N15:N16"/>
    <mergeCell ref="N17:N18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P5:P6"/>
    <mergeCell ref="S5:S6"/>
    <mergeCell ref="B7:B8"/>
    <mergeCell ref="B9:B10"/>
    <mergeCell ref="G9:G10"/>
    <mergeCell ref="J9:J10"/>
  </mergeCells>
  <conditionalFormatting sqref="J5:J28">
    <cfRule type="expression" dxfId="98" priority="1">
      <formula>Z5&gt;0</formula>
    </cfRule>
    <cfRule type="expression" dxfId="97" priority="2">
      <formula>Z5&lt;0</formula>
    </cfRule>
  </conditionalFormatting>
  <conditionalFormatting sqref="K32:K33">
    <cfRule type="cellIs" dxfId="96" priority="3" operator="equal">
      <formula>"Match Nul"</formula>
    </cfRule>
    <cfRule type="expression" dxfId="95" priority="4">
      <formula>$N$32=$R$2</formula>
    </cfRule>
    <cfRule type="expression" dxfId="94" priority="5">
      <formula>$N$32=$E$2</formula>
    </cfRule>
  </conditionalFormatting>
  <conditionalFormatting sqref="L5:L28">
    <cfRule type="expression" dxfId="93" priority="6">
      <formula>Z5&lt;0</formula>
    </cfRule>
    <cfRule type="expression" dxfId="92" priority="7">
      <formula>Z5&gt;0</formula>
    </cfRule>
  </conditionalFormatting>
  <conditionalFormatting sqref="N32 N34">
    <cfRule type="cellIs" dxfId="91" priority="8" operator="equal">
      <formula>R$2</formula>
    </cfRule>
    <cfRule type="cellIs" dxfId="90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F998"/>
  <sheetViews>
    <sheetView view="pageBreakPreview" topLeftCell="A13" zoomScale="50" zoomScaleNormal="90" zoomScaleSheetLayoutView="50" workbookViewId="0">
      <selection activeCell="A39" sqref="A39:Y39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6.86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0" customWidth="1"/>
    <col min="22" max="22" width="10.398437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23.2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40.25" customHeight="1" thickBot="1">
      <c r="A2" s="992" t="s">
        <v>439</v>
      </c>
      <c r="B2" s="840"/>
      <c r="C2" s="251">
        <f>+Lésigny!Y3</f>
        <v>46044</v>
      </c>
      <c r="D2" s="252" t="s">
        <v>509</v>
      </c>
      <c r="E2" s="990" t="str">
        <f>+Lésigny!Y4</f>
        <v>Bussy</v>
      </c>
      <c r="F2" s="733"/>
      <c r="G2" s="742"/>
      <c r="H2" s="405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14" t="str">
        <f>+Lésigny!Y5</f>
        <v>Crécy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40.25" customHeight="1" thickBot="1">
      <c r="A3" s="908" t="s">
        <v>486</v>
      </c>
      <c r="B3" s="733"/>
      <c r="C3" s="733"/>
      <c r="D3" s="733"/>
      <c r="E3" s="909" t="str">
        <f>+E2</f>
        <v>Bussy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Crécy</v>
      </c>
      <c r="X3" s="733"/>
      <c r="Y3" s="742"/>
      <c r="Z3" s="960" t="s">
        <v>487</v>
      </c>
      <c r="AA3" s="665"/>
      <c r="AB3" s="249"/>
      <c r="AC3" s="248"/>
      <c r="AD3" s="248"/>
      <c r="AE3" s="248"/>
      <c r="AF3" s="255"/>
    </row>
    <row r="4" spans="1:32" ht="46.5" customHeight="1" thickBot="1">
      <c r="A4" s="359" t="s">
        <v>488</v>
      </c>
      <c r="B4" s="360" t="s">
        <v>441</v>
      </c>
      <c r="C4" s="361" t="s">
        <v>138</v>
      </c>
      <c r="D4" s="362" t="s">
        <v>139</v>
      </c>
      <c r="E4" s="362" t="s">
        <v>150</v>
      </c>
      <c r="F4" s="363" t="s">
        <v>142</v>
      </c>
      <c r="G4" s="364" t="s">
        <v>442</v>
      </c>
      <c r="H4" s="409" t="s">
        <v>442</v>
      </c>
      <c r="I4" s="97"/>
      <c r="J4" s="846" t="s">
        <v>443</v>
      </c>
      <c r="K4" s="776"/>
      <c r="L4" s="786"/>
      <c r="M4" s="262"/>
      <c r="N4" s="611" t="str">
        <f>+E2</f>
        <v>Bussy</v>
      </c>
      <c r="O4" s="327"/>
      <c r="P4" s="612" t="str">
        <f>+R2</f>
        <v>Crécy</v>
      </c>
      <c r="Q4" s="104"/>
      <c r="R4" s="394" t="s">
        <v>488</v>
      </c>
      <c r="S4" s="395" t="s">
        <v>441</v>
      </c>
      <c r="T4" s="911" t="s">
        <v>447</v>
      </c>
      <c r="U4" s="912"/>
      <c r="V4" s="396" t="s">
        <v>150</v>
      </c>
      <c r="W4" s="397" t="s">
        <v>142</v>
      </c>
      <c r="X4" s="398" t="s">
        <v>442</v>
      </c>
      <c r="Y4" s="399" t="s">
        <v>442</v>
      </c>
      <c r="Z4" s="248" t="s">
        <v>448</v>
      </c>
      <c r="AA4" s="248"/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IFERROR(VLOOKUP($A5,Bussy!$Z$8:$AY$57,C$41,0),"")</f>
        <v/>
      </c>
      <c r="D5" s="270" t="str">
        <f>IFERROR(VLOOKUP($A5,Bussy!$Z$8:$AY$57,D$41,0),"")</f>
        <v/>
      </c>
      <c r="E5" s="271" t="str">
        <f>IFERROR(VLOOKUP($A5,Bussy!$Z$8:$AY$57,E$41,0),"")</f>
        <v/>
      </c>
      <c r="F5" s="272" t="str">
        <f>IFERROR(VLOOKUP($A5,Bussy!$Z$8:$AY$57,F$41,0),"")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Crécy</v>
      </c>
      <c r="K5" s="860" t="str">
        <f>IFERROR(ABS(Z5),"")</f>
        <v/>
      </c>
      <c r="L5" s="864" t="str">
        <f>IF(Z5&gt;0,$E$2,$R$2)</f>
        <v>Bussy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IFERROR(VLOOKUP($R5,Crécy!$Z$8:$AW$57,T$41,0),"")</f>
        <v/>
      </c>
      <c r="U5" s="276" t="str">
        <f>IFERROR(VLOOKUP($R5,Crécy!$Z$8:$AW$57,U$41,0),"")</f>
        <v/>
      </c>
      <c r="V5" s="277" t="str">
        <f>IFERROR(VLOOKUP($R5,Crécy!$Z$8:$AW$57,V$41,0),"")</f>
        <v/>
      </c>
      <c r="W5" s="247" t="str">
        <f>IFERROR(VLOOKUP($R5,Crécy!$Z$8:$AW$57,W$41,0),"")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IFERROR(VLOOKUP($A6,Bussy!$Z$8:$AY$57,C$41,0),"")</f>
        <v/>
      </c>
      <c r="D6" s="282" t="str">
        <f>IFERROR(VLOOKUP($A6,Bussy!$Z$8:$AY$57,D$41,0),"")</f>
        <v/>
      </c>
      <c r="E6" s="283" t="str">
        <f>IFERROR(VLOOKUP($A6,Bussy!$Z$8:$AY$57,E$41,0),"")</f>
        <v/>
      </c>
      <c r="F6" s="284" t="str">
        <f>IFERROR(VLOOKUP($A6,Bussy!$Z$8:$AY$57,F$41,0),"")</f>
        <v/>
      </c>
      <c r="G6" s="724"/>
      <c r="H6" s="285" t="str">
        <f>IFERROR(+(F5+F6)*Explications!$H$26,"")</f>
        <v/>
      </c>
      <c r="I6" s="97"/>
      <c r="J6" s="800"/>
      <c r="K6" s="673"/>
      <c r="L6" s="800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IFERROR(VLOOKUP($R6,Crécy!$Z$8:$AW$57,T$41,0),"")</f>
        <v/>
      </c>
      <c r="U6" s="282" t="str">
        <f>IFERROR(VLOOKUP($R6,Crécy!$Z$8:$AW$57,U$41,0),"")</f>
        <v/>
      </c>
      <c r="V6" s="286" t="str">
        <f>IFERROR(VLOOKUP($R6,Crécy!$Z$8:$AW$57,V$41,0),"")</f>
        <v/>
      </c>
      <c r="W6" s="287" t="str">
        <f>IFERROR(VLOOKUP($R6,Crécy!$Z$8:$AW$57,W$41,0),"")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IFERROR(VLOOKUP($A7,Bussy!$Z$8:$AY$57,C$41,0),"")</f>
        <v/>
      </c>
      <c r="D7" s="291" t="str">
        <f>IFERROR(VLOOKUP($A7,Bussy!$Z$8:$AY$57,D$41,0),"")</f>
        <v/>
      </c>
      <c r="E7" s="292" t="str">
        <f>IFERROR(VLOOKUP($A7,Bussy!$Z$8:$AY$57,E$41,0),"")</f>
        <v/>
      </c>
      <c r="F7" s="272" t="str">
        <f>IFERROR(VLOOKUP($A7,Bussy!$Z$8:$AY$57,F$41,0),"")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Crécy</v>
      </c>
      <c r="K7" s="860" t="str">
        <f>IFERROR(ABS(Z7),"")</f>
        <v/>
      </c>
      <c r="L7" s="864" t="str">
        <f>IF(Z7&gt;0,$E$2,$R$2)</f>
        <v>Bussy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IFERROR(VLOOKUP($R7,Crécy!$Z$8:$AW$57,T$41,0),"")</f>
        <v/>
      </c>
      <c r="U7" s="291" t="str">
        <f>IFERROR(VLOOKUP($R7,Crécy!$Z$8:$AW$57,U$41,0),"")</f>
        <v/>
      </c>
      <c r="V7" s="294" t="str">
        <f>IFERROR(VLOOKUP($R7,Crécy!$Z$8:$AW$57,V$41,0),"")</f>
        <v/>
      </c>
      <c r="W7" s="247" t="str">
        <f>IFERROR(VLOOKUP($R7,Crécy!$Z$8:$AW$57,W$41,0),"")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IFERROR(VLOOKUP($A8,Bussy!$Z$8:$AY$57,C$41,0),"")</f>
        <v/>
      </c>
      <c r="D8" s="282" t="str">
        <f>IFERROR(VLOOKUP($A8,Bussy!$Z$8:$AY$57,D$41,0),"")</f>
        <v/>
      </c>
      <c r="E8" s="283" t="str">
        <f>IFERROR(VLOOKUP($A8,Bussy!$Z$8:$AY$57,E$41,0),"")</f>
        <v/>
      </c>
      <c r="F8" s="284" t="str">
        <f>IFERROR(VLOOKUP($A8,Bussy!$Z$8:$AY$57,F$41,0),"")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800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IFERROR(VLOOKUP($R8,Crécy!$Z$8:$AW$57,T$41,0),"")</f>
        <v/>
      </c>
      <c r="U8" s="282" t="str">
        <f>IFERROR(VLOOKUP($R8,Crécy!$Z$8:$AW$57,U$41,0),"")</f>
        <v/>
      </c>
      <c r="V8" s="286" t="str">
        <f>IFERROR(VLOOKUP($R8,Crécy!$Z$8:$AW$57,V$41,0),"")</f>
        <v/>
      </c>
      <c r="W8" s="287" t="str">
        <f>IFERROR(VLOOKUP($R8,Crécy!$Z$8:$AW$57,W$41,0),"")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IFERROR(VLOOKUP($A9,Bussy!$Z$8:$AY$57,C$41,0),"")</f>
        <v/>
      </c>
      <c r="D9" s="291" t="str">
        <f>IFERROR(VLOOKUP($A9,Bussy!$Z$8:$AY$57,D$41,0),"")</f>
        <v/>
      </c>
      <c r="E9" s="292" t="str">
        <f>IFERROR(VLOOKUP($A9,Bussy!$Z$8:$AY$57,E$41,0),"")</f>
        <v/>
      </c>
      <c r="F9" s="272" t="str">
        <f>IFERROR(VLOOKUP($A9,Bussy!$Z$8:$AY$57,F$41,0),"")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Crécy</v>
      </c>
      <c r="K9" s="860" t="str">
        <f>IFERROR(ABS(Z9),"")</f>
        <v/>
      </c>
      <c r="L9" s="864" t="str">
        <f>IF(Z9&gt;0,$E$2,$R$2)</f>
        <v>Bussy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IFERROR(VLOOKUP($R9,Crécy!$Z$8:$AW$57,T$41,0),"")</f>
        <v/>
      </c>
      <c r="U9" s="291" t="str">
        <f>IFERROR(VLOOKUP($R9,Crécy!$Z$8:$AW$57,U$41,0),"")</f>
        <v/>
      </c>
      <c r="V9" s="294" t="str">
        <f>IFERROR(VLOOKUP($R9,Crécy!$Z$8:$AW$57,V$41,0),"")</f>
        <v/>
      </c>
      <c r="W9" s="247" t="str">
        <f>IFERROR(VLOOKUP($R9,Crécy!$Z$8:$AW$57,W$41,0),"")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IFERROR(VLOOKUP($A10,Bussy!$Z$8:$AY$57,C$41,0),"")</f>
        <v/>
      </c>
      <c r="D10" s="282" t="str">
        <f>IFERROR(VLOOKUP($A10,Bussy!$Z$8:$AY$57,D$41,0),"")</f>
        <v/>
      </c>
      <c r="E10" s="283" t="str">
        <f>IFERROR(VLOOKUP($A10,Bussy!$Z$8:$AY$57,E$41,0),"")</f>
        <v/>
      </c>
      <c r="F10" s="284" t="str">
        <f>IFERROR(VLOOKUP($A10,Bussy!$Z$8:$AY$57,F$41,0),"")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00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IFERROR(VLOOKUP($R10,Crécy!$Z$8:$AW$57,T$41,0),"")</f>
        <v/>
      </c>
      <c r="U10" s="282" t="str">
        <f>IFERROR(VLOOKUP($R10,Crécy!$Z$8:$AW$57,U$41,0),"")</f>
        <v/>
      </c>
      <c r="V10" s="286" t="str">
        <f>IFERROR(VLOOKUP($R10,Crécy!$Z$8:$AW$57,V$41,0),"")</f>
        <v/>
      </c>
      <c r="W10" s="287" t="str">
        <f>IFERROR(VLOOKUP($R10,Crécy!$Z$8:$AW$57,W$41,0),"")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IFERROR(VLOOKUP($A11,Bussy!$Z$8:$AY$57,C$41,0),"")</f>
        <v/>
      </c>
      <c r="D11" s="291" t="str">
        <f>IFERROR(VLOOKUP($A11,Bussy!$Z$8:$AY$57,D$41,0),"")</f>
        <v/>
      </c>
      <c r="E11" s="292" t="str">
        <f>IFERROR(VLOOKUP($A11,Bussy!$Z$8:$AY$57,E$41,0),"")</f>
        <v/>
      </c>
      <c r="F11" s="272" t="str">
        <f>IFERROR(VLOOKUP($A11,Bussy!$Z$8:$AY$57,F$41,0),"")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Crécy</v>
      </c>
      <c r="K11" s="860" t="str">
        <f>IFERROR(ABS(Z11),"")</f>
        <v/>
      </c>
      <c r="L11" s="864" t="str">
        <f>IF(Z11&gt;0,$E$2,$R$2)</f>
        <v>Bussy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IFERROR(VLOOKUP($R11,Crécy!$Z$8:$AW$57,T$41,0),"")</f>
        <v/>
      </c>
      <c r="U11" s="291" t="str">
        <f>IFERROR(VLOOKUP($R11,Crécy!$Z$8:$AW$57,U$41,0),"")</f>
        <v/>
      </c>
      <c r="V11" s="294" t="str">
        <f>IFERROR(VLOOKUP($R11,Crécy!$Z$8:$AW$57,V$41,0),"")</f>
        <v/>
      </c>
      <c r="W11" s="247" t="str">
        <f>IFERROR(VLOOKUP($R11,Crécy!$Z$8:$AW$57,W$41,0),"")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IFERROR(VLOOKUP($A12,Bussy!$Z$8:$AY$57,C$41,0),"")</f>
        <v/>
      </c>
      <c r="D12" s="282" t="str">
        <f>IFERROR(VLOOKUP($A12,Bussy!$Z$8:$AY$57,D$41,0),"")</f>
        <v/>
      </c>
      <c r="E12" s="283" t="str">
        <f>IFERROR(VLOOKUP($A12,Bussy!$Z$8:$AY$57,E$41,0),"")</f>
        <v/>
      </c>
      <c r="F12" s="284" t="str">
        <f>IFERROR(VLOOKUP($A12,Bussy!$Z$8:$AY$57,F$41,0),"")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00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IFERROR(VLOOKUP($R12,Crécy!$Z$8:$AW$57,T$41,0),"")</f>
        <v/>
      </c>
      <c r="U12" s="282" t="str">
        <f>IFERROR(VLOOKUP($R12,Crécy!$Z$8:$AW$57,U$41,0),"")</f>
        <v/>
      </c>
      <c r="V12" s="286" t="str">
        <f>IFERROR(VLOOKUP($R12,Crécy!$Z$8:$AW$57,V$41,0),"")</f>
        <v/>
      </c>
      <c r="W12" s="287" t="str">
        <f>IFERROR(VLOOKUP($R12,Crécy!$Z$8:$AW$57,W$41,0),"")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IFERROR(VLOOKUP($A13,Bussy!$Z$8:$AY$57,C$41,0),"")</f>
        <v/>
      </c>
      <c r="D13" s="291" t="str">
        <f>IFERROR(VLOOKUP($A13,Bussy!$Z$8:$AY$57,D$41,0),"")</f>
        <v/>
      </c>
      <c r="E13" s="292" t="str">
        <f>IFERROR(VLOOKUP($A13,Bussy!$Z$8:$AY$57,E$41,0),"")</f>
        <v/>
      </c>
      <c r="F13" s="272" t="str">
        <f>IFERROR(VLOOKUP($A13,Bussy!$Z$8:$AY$57,F$41,0),"")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Crécy</v>
      </c>
      <c r="K13" s="860" t="str">
        <f>IFERROR(ABS(Z13),"")</f>
        <v/>
      </c>
      <c r="L13" s="864" t="str">
        <f>IF(Z13&gt;0,$E$2,$R$2)</f>
        <v>Bussy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IFERROR(VLOOKUP($R13,Crécy!$Z$8:$AW$57,T$41,0),"")</f>
        <v/>
      </c>
      <c r="U13" s="291" t="str">
        <f>IFERROR(VLOOKUP($R13,Crécy!$Z$8:$AW$57,U$41,0),"")</f>
        <v/>
      </c>
      <c r="V13" s="294" t="str">
        <f>IFERROR(VLOOKUP($R13,Crécy!$Z$8:$AW$57,V$41,0),"")</f>
        <v/>
      </c>
      <c r="W13" s="247" t="str">
        <f>IFERROR(VLOOKUP($R13,Crécy!$Z$8:$AW$57,W$41,0),"")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IFERROR(VLOOKUP($A14,Bussy!$Z$8:$AY$57,C$41,0),"")</f>
        <v/>
      </c>
      <c r="D14" s="282" t="str">
        <f>IFERROR(VLOOKUP($A14,Bussy!$Z$8:$AY$57,D$41,0),"")</f>
        <v/>
      </c>
      <c r="E14" s="283" t="str">
        <f>IFERROR(VLOOKUP($A14,Bussy!$Z$8:$AY$57,E$41,0),"")</f>
        <v/>
      </c>
      <c r="F14" s="284" t="str">
        <f>IFERROR(VLOOKUP($A14,Bussy!$Z$8:$AY$57,F$41,0),"")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00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IFERROR(VLOOKUP($R14,Crécy!$Z$8:$AW$57,T$41,0),"")</f>
        <v/>
      </c>
      <c r="U14" s="282" t="str">
        <f>IFERROR(VLOOKUP($R14,Crécy!$Z$8:$AW$57,U$41,0),"")</f>
        <v/>
      </c>
      <c r="V14" s="286" t="str">
        <f>IFERROR(VLOOKUP($R14,Crécy!$Z$8:$AW$57,V$41,0),"")</f>
        <v/>
      </c>
      <c r="W14" s="287" t="str">
        <f>IFERROR(VLOOKUP($R14,Crécy!$Z$8:$AW$57,W$41,0),"")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IFERROR(VLOOKUP($A15,Bussy!$Z$8:$AY$57,C$41,0),"")</f>
        <v/>
      </c>
      <c r="D15" s="291" t="str">
        <f>IFERROR(VLOOKUP($A15,Bussy!$Z$8:$AY$57,D$41,0),"")</f>
        <v/>
      </c>
      <c r="E15" s="292" t="str">
        <f>IFERROR(VLOOKUP($A15,Bussy!$Z$8:$AY$57,E$41,0),"")</f>
        <v/>
      </c>
      <c r="F15" s="272" t="str">
        <f>IFERROR(VLOOKUP($A15,Bussy!$Z$8:$AY$57,F$41,0),"")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Crécy</v>
      </c>
      <c r="K15" s="860" t="str">
        <f>IFERROR(ABS(Z15),"")</f>
        <v/>
      </c>
      <c r="L15" s="864" t="str">
        <f>IF(Z15&gt;0,$E$2,$R$2)</f>
        <v>Bussy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IFERROR(VLOOKUP($R15,Crécy!$Z$8:$AW$57,T$41,0),"")</f>
        <v/>
      </c>
      <c r="U15" s="291" t="str">
        <f>IFERROR(VLOOKUP($R15,Crécy!$Z$8:$AW$57,U$41,0),"")</f>
        <v/>
      </c>
      <c r="V15" s="294" t="str">
        <f>IFERROR(VLOOKUP($R15,Crécy!$Z$8:$AW$57,V$41,0),"")</f>
        <v/>
      </c>
      <c r="W15" s="247" t="str">
        <f>IFERROR(VLOOKUP($R15,Crécy!$Z$8:$AW$57,W$41,0),"")</f>
        <v/>
      </c>
      <c r="X15" s="850" t="str">
        <f>IFERROR(ROUND((+W15+W16)/2,1),"")</f>
        <v/>
      </c>
      <c r="Y15" s="369" t="str">
        <f>IFERROR(+(W14+W15)*Explications!$H$26,"")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IFERROR(VLOOKUP($A16,Bussy!$Z$8:$AY$57,C$41,0),"")</f>
        <v/>
      </c>
      <c r="D16" s="282" t="str">
        <f>IFERROR(VLOOKUP($A16,Bussy!$Z$8:$AY$57,D$41,0),"")</f>
        <v/>
      </c>
      <c r="E16" s="283" t="str">
        <f>IFERROR(VLOOKUP($A16,Bussy!$Z$8:$AY$57,E$41,0),"")</f>
        <v/>
      </c>
      <c r="F16" s="284" t="str">
        <f>IFERROR(VLOOKUP($A16,Bussy!$Z$8:$AY$57,F$41,0),"")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00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IFERROR(VLOOKUP($R16,Crécy!$Z$8:$AW$57,T$41,0),"")</f>
        <v/>
      </c>
      <c r="U16" s="282" t="str">
        <f>IFERROR(VLOOKUP($R16,Crécy!$Z$8:$AW$57,U$41,0),"")</f>
        <v/>
      </c>
      <c r="V16" s="286" t="str">
        <f>IFERROR(VLOOKUP($R16,Crécy!$Z$8:$AW$57,V$41,0),"")</f>
        <v/>
      </c>
      <c r="W16" s="287" t="str">
        <f>IFERROR(VLOOKUP($R16,Crécy!$Z$8:$AW$57,W$41,0),"")</f>
        <v/>
      </c>
      <c r="X16" s="724"/>
      <c r="Y16" s="288" t="str">
        <f>IFERROR(+(W16+W17)*Explications!$H$26,"")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IFERROR(VLOOKUP($A17,Bussy!$Z$8:$AY$57,C$41,0),"")</f>
        <v/>
      </c>
      <c r="D17" s="291" t="str">
        <f>IFERROR(VLOOKUP($A17,Bussy!$Z$8:$AY$57,D$41,0),"")</f>
        <v/>
      </c>
      <c r="E17" s="292" t="str">
        <f>IFERROR(VLOOKUP($A17,Bussy!$Z$8:$AY$57,E$41,0),"")</f>
        <v/>
      </c>
      <c r="F17" s="272" t="str">
        <f>IFERROR(VLOOKUP($A17,Bussy!$Z$8:$AY$57,F$41,0),"")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Crécy</v>
      </c>
      <c r="K17" s="860" t="str">
        <f>IFERROR(ABS(Z17),"")</f>
        <v/>
      </c>
      <c r="L17" s="864" t="str">
        <f>IF(Z17&gt;0,$E$2,$R$2)</f>
        <v>Bussy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IFERROR(VLOOKUP($R17,Crécy!$Z$8:$AW$57,T$41,0),"")</f>
        <v/>
      </c>
      <c r="U17" s="291" t="str">
        <f>IFERROR(VLOOKUP($R17,Crécy!$Z$8:$AW$57,U$41,0),"")</f>
        <v/>
      </c>
      <c r="V17" s="294" t="str">
        <f>IFERROR(VLOOKUP($R17,Crécy!$Z$8:$AW$57,V$41,0),"")</f>
        <v/>
      </c>
      <c r="W17" s="247" t="str">
        <f>IFERROR(VLOOKUP($R17,Crécy!$Z$8:$AW$57,W$41,0),"")</f>
        <v/>
      </c>
      <c r="X17" s="850" t="str">
        <f>IFERROR(ROUND((+W17+W18)/2,1),"")</f>
        <v/>
      </c>
      <c r="Y17" s="369" t="str">
        <f>IFERROR(+(W16+W17)*Explications!$H$26,"")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IFERROR(VLOOKUP($A18,Bussy!$Z$8:$AY$57,C$41,0),"")</f>
        <v/>
      </c>
      <c r="D18" s="282" t="str">
        <f>IFERROR(VLOOKUP($A18,Bussy!$Z$8:$AY$57,D$41,0),"")</f>
        <v/>
      </c>
      <c r="E18" s="283" t="str">
        <f>IFERROR(VLOOKUP($A18,Bussy!$Z$8:$AY$57,E$41,0),"")</f>
        <v/>
      </c>
      <c r="F18" s="284" t="str">
        <f>IFERROR(VLOOKUP($A18,Bussy!$Z$8:$AY$57,F$41,0),"")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00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IFERROR(VLOOKUP($R18,Crécy!$Z$8:$AW$57,T$41,0),"")</f>
        <v/>
      </c>
      <c r="U18" s="282" t="str">
        <f>IFERROR(VLOOKUP($R18,Crécy!$Z$8:$AW$57,U$41,0),"")</f>
        <v/>
      </c>
      <c r="V18" s="286" t="str">
        <f>IFERROR(VLOOKUP($R18,Crécy!$Z$8:$AW$57,V$41,0),"")</f>
        <v/>
      </c>
      <c r="W18" s="287" t="str">
        <f>IFERROR(VLOOKUP($R18,Crécy!$Z$8:$AW$57,W$41,0),"")</f>
        <v/>
      </c>
      <c r="X18" s="724"/>
      <c r="Y18" s="288" t="str">
        <f>IFERROR(+(W18+W19)*Explications!$H$26,"")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IFERROR(VLOOKUP($A19,Bussy!$Z$8:$AY$57,C$41,0),"")</f>
        <v/>
      </c>
      <c r="D19" s="291" t="str">
        <f>IFERROR(VLOOKUP($A19,Bussy!$Z$8:$AY$57,D$41,0),"")</f>
        <v/>
      </c>
      <c r="E19" s="292" t="str">
        <f>IFERROR(VLOOKUP($A19,Bussy!$Z$8:$AY$57,E$41,0),"")</f>
        <v/>
      </c>
      <c r="F19" s="272" t="str">
        <f>IFERROR(VLOOKUP($A19,Bussy!$Z$8:$AY$57,F$41,0),"")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Crécy</v>
      </c>
      <c r="K19" s="860" t="str">
        <f>IFERROR(ABS(Z19),"")</f>
        <v/>
      </c>
      <c r="L19" s="864" t="str">
        <f>IF(Z19&gt;0,$E$2,$R$2)</f>
        <v>Bussy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IFERROR(VLOOKUP($R19,Crécy!$Z$8:$AW$57,T$41,0),"")</f>
        <v/>
      </c>
      <c r="U19" s="291" t="str">
        <f>IFERROR(VLOOKUP($R19,Crécy!$Z$8:$AW$57,U$41,0),"")</f>
        <v/>
      </c>
      <c r="V19" s="294" t="str">
        <f>IFERROR(VLOOKUP($R19,Crécy!$Z$8:$AW$57,V$41,0),"")</f>
        <v/>
      </c>
      <c r="W19" s="247" t="str">
        <f>IFERROR(VLOOKUP($R19,Crécy!$Z$8:$AW$57,W$41,0),"")</f>
        <v/>
      </c>
      <c r="X19" s="850" t="str">
        <f>IFERROR(ROUND((+W19+W20)/2,1),"")</f>
        <v/>
      </c>
      <c r="Y19" s="369" t="str">
        <f>IFERROR(+(W18+W19)*Explications!$H$26,"")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IFERROR(VLOOKUP($A20,Bussy!$Z$8:$AY$57,C$41,0),"")</f>
        <v/>
      </c>
      <c r="D20" s="282" t="str">
        <f>IFERROR(VLOOKUP($A20,Bussy!$Z$8:$AY$57,D$41,0),"")</f>
        <v/>
      </c>
      <c r="E20" s="283" t="str">
        <f>IFERROR(VLOOKUP($A20,Bussy!$Z$8:$AY$57,E$41,0),"")</f>
        <v/>
      </c>
      <c r="F20" s="284" t="str">
        <f>IFERROR(VLOOKUP($A20,Bussy!$Z$8:$AY$57,F$41,0),"")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00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IFERROR(VLOOKUP($R20,Crécy!$Z$8:$AW$57,T$41,0),"")</f>
        <v/>
      </c>
      <c r="U20" s="282" t="str">
        <f>IFERROR(VLOOKUP($R20,Crécy!$Z$8:$AW$57,U$41,0),"")</f>
        <v/>
      </c>
      <c r="V20" s="286" t="str">
        <f>IFERROR(VLOOKUP($R20,Crécy!$Z$8:$AW$57,V$41,0),"")</f>
        <v/>
      </c>
      <c r="W20" s="287" t="str">
        <f>IFERROR(VLOOKUP($R20,Crécy!$Z$8:$AW$57,W$41,0),"")</f>
        <v/>
      </c>
      <c r="X20" s="724"/>
      <c r="Y20" s="288" t="str">
        <f>IFERROR(+(W20+W21)*Explications!$H$26,"")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IFERROR(VLOOKUP($A21,Bussy!$Z$8:$AY$57,C$41,0),"")</f>
        <v/>
      </c>
      <c r="D21" s="291" t="str">
        <f>IFERROR(VLOOKUP($A21,Bussy!$Z$8:$AY$57,D$41,0),"")</f>
        <v/>
      </c>
      <c r="E21" s="292" t="str">
        <f>IFERROR(VLOOKUP($A21,Bussy!$Z$8:$AY$57,E$41,0),"")</f>
        <v/>
      </c>
      <c r="F21" s="272" t="str">
        <f>IFERROR(VLOOKUP($A21,Bussy!$Z$8:$AY$57,F$41,0),"")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Crécy</v>
      </c>
      <c r="K21" s="860" t="str">
        <f>IFERROR(ABS(Z21),"")</f>
        <v/>
      </c>
      <c r="L21" s="864" t="str">
        <f>IF(Z21&gt;0,$E$2,$R$2)</f>
        <v>Bussy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IFERROR(VLOOKUP($R21,Crécy!$Z$8:$AW$57,T$41,0),"")</f>
        <v/>
      </c>
      <c r="U21" s="291" t="str">
        <f>IFERROR(VLOOKUP($R21,Crécy!$Z$8:$AW$57,U$41,0),"")</f>
        <v/>
      </c>
      <c r="V21" s="294" t="str">
        <f>IFERROR(VLOOKUP($R21,Crécy!$Z$8:$AW$57,V$41,0),"")</f>
        <v/>
      </c>
      <c r="W21" s="247" t="str">
        <f>IFERROR(VLOOKUP($R21,Crécy!$Z$8:$AW$57,W$41,0),"")</f>
        <v/>
      </c>
      <c r="X21" s="850" t="str">
        <f>IFERROR(ROUND((+W21+W22)/2,1),"")</f>
        <v/>
      </c>
      <c r="Y21" s="369" t="str">
        <f>IFERROR(+(W20+W21)*Explications!$H$26,"")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IFERROR(VLOOKUP($A22,Bussy!$Z$8:$AY$57,C$41,0),"")</f>
        <v/>
      </c>
      <c r="D22" s="282" t="str">
        <f>IFERROR(VLOOKUP($A22,Bussy!$Z$8:$AY$57,D$41,0),"")</f>
        <v/>
      </c>
      <c r="E22" s="283" t="str">
        <f>IFERROR(VLOOKUP($A22,Bussy!$Z$8:$AY$57,E$41,0),"")</f>
        <v/>
      </c>
      <c r="F22" s="284" t="str">
        <f>IFERROR(VLOOKUP($A22,Bussy!$Z$8:$AY$57,F$41,0),"")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00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IFERROR(VLOOKUP($R22,Crécy!$Z$8:$AW$57,T$41,0),"")</f>
        <v/>
      </c>
      <c r="U22" s="282" t="str">
        <f>IFERROR(VLOOKUP($R22,Crécy!$Z$8:$AW$57,U$41,0),"")</f>
        <v/>
      </c>
      <c r="V22" s="286" t="str">
        <f>IFERROR(VLOOKUP($R22,Crécy!$Z$8:$AW$57,V$41,0),"")</f>
        <v/>
      </c>
      <c r="W22" s="287" t="str">
        <f>IFERROR(VLOOKUP($R22,Crécy!$Z$8:$AW$57,W$41,0),"")</f>
        <v/>
      </c>
      <c r="X22" s="724"/>
      <c r="Y22" s="288" t="str">
        <f>IFERROR(+(W22+W23)*Explications!$H$26,"")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IFERROR(VLOOKUP($A23,Bussy!$Z$8:$AY$57,C$41,0),"")</f>
        <v/>
      </c>
      <c r="D23" s="291" t="str">
        <f>IFERROR(VLOOKUP($A23,Bussy!$Z$8:$AY$57,D$41,0),"")</f>
        <v/>
      </c>
      <c r="E23" s="292" t="str">
        <f>IFERROR(VLOOKUP($A23,Bussy!$Z$8:$AY$57,E$41,0),"")</f>
        <v/>
      </c>
      <c r="F23" s="272" t="str">
        <f>IFERROR(VLOOKUP($A23,Bussy!$Z$8:$AY$57,F$41,0),"")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Crécy</v>
      </c>
      <c r="K23" s="860" t="str">
        <f>IFERROR(ABS(Z23),"")</f>
        <v/>
      </c>
      <c r="L23" s="864" t="str">
        <f>IF(Z23&gt;0,$E$2,$R$2)</f>
        <v>Bussy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IFERROR(VLOOKUP($R23,Crécy!$Z$8:$AW$57,T$41,0),"")</f>
        <v/>
      </c>
      <c r="U23" s="291" t="str">
        <f>IFERROR(VLOOKUP($R23,Crécy!$Z$8:$AW$57,U$41,0),"")</f>
        <v/>
      </c>
      <c r="V23" s="294" t="str">
        <f>IFERROR(VLOOKUP($R23,Crécy!$Z$8:$AW$57,V$41,0),"")</f>
        <v/>
      </c>
      <c r="W23" s="247" t="str">
        <f>IFERROR(VLOOKUP($R23,Crécy!$Z$8:$AW$57,W$41,0),"")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IFERROR(VLOOKUP($A24,Bussy!$Z$8:$AY$57,C$41,0),"")</f>
        <v/>
      </c>
      <c r="D24" s="282" t="str">
        <f>IFERROR(VLOOKUP($A24,Bussy!$Z$8:$AY$57,D$41,0),"")</f>
        <v/>
      </c>
      <c r="E24" s="283" t="str">
        <f>IFERROR(VLOOKUP($A24,Bussy!$Z$8:$AY$57,E$41,0),"")</f>
        <v/>
      </c>
      <c r="F24" s="284" t="str">
        <f>IFERROR(VLOOKUP($A24,Bussy!$Z$8:$AY$57,F$41,0),"")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00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IFERROR(VLOOKUP($R24,Crécy!$Z$8:$AW$57,T$41,0),"")</f>
        <v/>
      </c>
      <c r="U24" s="282" t="str">
        <f>IFERROR(VLOOKUP($R24,Crécy!$Z$8:$AW$57,U$41,0),"")</f>
        <v/>
      </c>
      <c r="V24" s="286" t="str">
        <f>IFERROR(VLOOKUP($R24,Crécy!$Z$8:$AW$57,V$41,0),"")</f>
        <v/>
      </c>
      <c r="W24" s="287" t="str">
        <f>IFERROR(VLOOKUP($R24,Crécy!$Z$8:$AW$57,W$41,0),"")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IFERROR(VLOOKUP($A25,Bussy!$Z$8:$AY$57,C$41,0),"")</f>
        <v/>
      </c>
      <c r="D25" s="291" t="str">
        <f>IFERROR(VLOOKUP($A25,Bussy!$Z$8:$AY$57,D$41,0),"")</f>
        <v/>
      </c>
      <c r="E25" s="292" t="str">
        <f>IFERROR(VLOOKUP($A25,Bussy!$Z$8:$AY$57,E$41,0),"")</f>
        <v/>
      </c>
      <c r="F25" s="272" t="str">
        <f>IFERROR(VLOOKUP($A25,Bussy!$Z$8:$AY$57,F$41,0),"")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Crécy</v>
      </c>
      <c r="K25" s="860" t="str">
        <f>IFERROR(ABS(Z25),"")</f>
        <v/>
      </c>
      <c r="L25" s="864" t="str">
        <f>IF(Z25&gt;0,$E$2,$R$2)</f>
        <v>Bussy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IFERROR(VLOOKUP($R25,Crécy!$Z$8:$AW$57,T$41,0),"")</f>
        <v/>
      </c>
      <c r="U25" s="291" t="str">
        <f>IFERROR(VLOOKUP($R25,Crécy!$Z$8:$AW$57,U$41,0),"")</f>
        <v/>
      </c>
      <c r="V25" s="294" t="str">
        <f>IFERROR(VLOOKUP($R25,Crécy!$Z$8:$AW$57,V$41,0),"")</f>
        <v/>
      </c>
      <c r="W25" s="247" t="str">
        <f>IFERROR(VLOOKUP($R25,Crécy!$Z$8:$AW$57,W$41,0),"")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IFERROR(VLOOKUP($A26,Bussy!$Z$8:$AY$57,C$41,0),"")</f>
        <v/>
      </c>
      <c r="D26" s="282" t="str">
        <f>IFERROR(VLOOKUP($A26,Bussy!$Z$8:$AY$57,D$41,0),"")</f>
        <v/>
      </c>
      <c r="E26" s="283" t="str">
        <f>IFERROR(VLOOKUP($A26,Bussy!$Z$8:$AY$57,E$41,0),"")</f>
        <v/>
      </c>
      <c r="F26" s="284" t="str">
        <f>IFERROR(VLOOKUP($A26,Bussy!$Z$8:$AY$57,F$41,0),"")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00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IFERROR(VLOOKUP($R26,Crécy!$Z$8:$AW$57,T$41,0),"")</f>
        <v/>
      </c>
      <c r="U26" s="282" t="str">
        <f>IFERROR(VLOOKUP($R26,Crécy!$Z$8:$AW$57,U$41,0),"")</f>
        <v/>
      </c>
      <c r="V26" s="286" t="str">
        <f>IFERROR(VLOOKUP($R26,Crécy!$Z$8:$AW$57,V$41,0),"")</f>
        <v/>
      </c>
      <c r="W26" s="287" t="str">
        <f>IFERROR(VLOOKUP($R26,Crécy!$Z$8:$AW$57,W$41,0),"")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IFERROR(VLOOKUP($A27,Bussy!$Z$8:$AY$57,C$41,0),"")</f>
        <v/>
      </c>
      <c r="D27" s="291" t="str">
        <f>IFERROR(VLOOKUP($A27,Bussy!$Z$8:$AY$57,D$41,0),"")</f>
        <v/>
      </c>
      <c r="E27" s="292" t="str">
        <f>IFERROR(VLOOKUP($A27,Bussy!$Z$8:$AY$57,E$41,0),"")</f>
        <v/>
      </c>
      <c r="F27" s="272" t="str">
        <f>IFERROR(VLOOKUP($A27,Bussy!$Z$8:$AY$57,F$41,0),"")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Crécy</v>
      </c>
      <c r="K27" s="860" t="str">
        <f>IFERROR(ABS(Z27),"")</f>
        <v/>
      </c>
      <c r="L27" s="864" t="str">
        <f>IF(Z27&gt;0,$E$2,$R$2)</f>
        <v>Bussy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IFERROR(VLOOKUP($R27,Crécy!$Z$8:$AW$57,T$41,0),"")</f>
        <v/>
      </c>
      <c r="U27" s="291" t="str">
        <f>IFERROR(VLOOKUP($R27,Crécy!$Z$8:$AW$57,U$41,0),"")</f>
        <v/>
      </c>
      <c r="V27" s="294" t="str">
        <f>IFERROR(VLOOKUP($R27,Crécy!$Z$8:$AW$57,V$41,0),"")</f>
        <v/>
      </c>
      <c r="W27" s="247" t="str">
        <f>IFERROR(VLOOKUP($R27,Crécy!$Z$8:$AW$57,W$41,0),"")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IFERROR(VLOOKUP($A28,Bussy!$Z$8:$AY$57,C$41,0),"")</f>
        <v/>
      </c>
      <c r="D28" s="282" t="str">
        <f>IFERROR(VLOOKUP($A28,Bussy!$Z$8:$AY$57,D$41,0),"")</f>
        <v/>
      </c>
      <c r="E28" s="283" t="str">
        <f>IFERROR(VLOOKUP($A28,Bussy!$Z$8:$AY$57,E$41,0),"")</f>
        <v/>
      </c>
      <c r="F28" s="284" t="str">
        <f>IFERROR(VLOOKUP($A28,Bussy!$Z$8:$AY$57,F$41,0),"")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00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IFERROR(VLOOKUP($R28,Crécy!$Z$8:$AW$57,T$41,0),"")</f>
        <v/>
      </c>
      <c r="U28" s="282" t="str">
        <f>IFERROR(VLOOKUP($R28,Crécy!$Z$8:$AW$57,U$41,0),"")</f>
        <v/>
      </c>
      <c r="V28" s="286" t="str">
        <f>IFERROR(VLOOKUP($R28,Crécy!$Z$8:$AW$57,V$41,0),"")</f>
        <v/>
      </c>
      <c r="W28" s="287" t="str">
        <f>IFERROR(VLOOKUP($R28,Crécy!$Z$8:$AW$57,W$41,0),"")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93"/>
      <c r="B29" s="733"/>
      <c r="C29" s="733"/>
      <c r="D29" s="733"/>
      <c r="E29" s="733"/>
      <c r="F29" s="733"/>
      <c r="G29" s="742"/>
      <c r="H29" s="411"/>
      <c r="I29" s="97"/>
      <c r="J29" s="972"/>
      <c r="K29" s="948"/>
      <c r="L29" s="973"/>
      <c r="M29" s="97"/>
      <c r="N29" s="371"/>
      <c r="O29" s="372"/>
      <c r="P29" s="372"/>
      <c r="Q29" s="33"/>
      <c r="R29" s="920"/>
      <c r="S29" s="896"/>
      <c r="T29" s="896"/>
      <c r="U29" s="896"/>
      <c r="V29" s="896"/>
      <c r="W29" s="896"/>
      <c r="X29" s="896"/>
      <c r="Y29" s="897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IFERROR(VLOOKUP($A30,Crécy!$AD$8:$AY$57,C$41-1,0),"")</f>
        <v/>
      </c>
      <c r="D30" s="374" t="str">
        <f>IFERROR(VLOOKUP($A30,Crécy!$AD$8:$AY$57,D$41-1,0),"")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IFERROR(VLOOKUP($R30,Torcy!$AD$8:$AW$57,T$41-1,0),"")</f>
        <v/>
      </c>
      <c r="U30" s="291" t="str">
        <f>IFERROR(VLOOKUP($R30,Torcy!$AD$8:$AW$57,U$41-1,0),"")</f>
        <v/>
      </c>
      <c r="V30" s="386" t="str">
        <f t="shared" ref="V30:V34" si="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IFERROR(VLOOKUP($A31,Crécy!$AD$8:$AY$57,C$41-1,0),"")</f>
        <v/>
      </c>
      <c r="D31" s="374" t="str">
        <f>IFERROR(VLOOKUP($A31,Crécy!$AD$8:$AY$57,D$41-1,0),"")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IFERROR(VLOOKUP($R31,Torcy!$AD$8:$AW$57,T$41-1,0),"")</f>
        <v/>
      </c>
      <c r="U31" s="291" t="str">
        <f>IFERROR(VLOOKUP($R31,Torcy!$AD$8:$AW$57,U$41-1,0),"")</f>
        <v/>
      </c>
      <c r="V31" s="346" t="str">
        <f t="shared" si="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IFERROR(VLOOKUP($A32,Crécy!$AD$8:$AY$57,C$41-1,0),"")</f>
        <v/>
      </c>
      <c r="D32" s="374" t="str">
        <f>IFERROR(VLOOKUP($A32,Crécy!$AD$8:$AY$57,D$41-1,0),"")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Bussy</v>
      </c>
      <c r="O32" s="681"/>
      <c r="P32" s="682"/>
      <c r="Q32" s="33"/>
      <c r="R32" s="344" t="s">
        <v>101</v>
      </c>
      <c r="S32" s="348"/>
      <c r="T32" s="275" t="str">
        <f>IFERROR(VLOOKUP($R32,Torcy!$AD$8:$AW$57,T$41-1,0),"")</f>
        <v/>
      </c>
      <c r="U32" s="291" t="str">
        <f>IFERROR(VLOOKUP($R32,Torcy!$AD$8:$AW$57,U$41-1,0),"")</f>
        <v/>
      </c>
      <c r="V32" s="346" t="str">
        <f t="shared" si="1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IFERROR(VLOOKUP($A33,Crécy!$AD$8:$AY$57,C$41-1,0),"")</f>
        <v/>
      </c>
      <c r="D33" s="374" t="str">
        <f>IFERROR(VLOOKUP($A33,Crécy!$AD$8:$AY$57,D$41-1,0),"")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275" t="str">
        <f>IFERROR(VLOOKUP($R33,Torcy!$AD$8:$AW$57,T$41-1,0),"")</f>
        <v/>
      </c>
      <c r="U33" s="291" t="str">
        <f>IFERROR(VLOOKUP($R33,Torcy!$AD$8:$AW$57,U$41-1,0),"")</f>
        <v/>
      </c>
      <c r="V33" s="346" t="str">
        <f t="shared" si="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IFERROR(VLOOKUP($A34,Crécy!$AD$8:$AY$57,C$41-1,0),"")</f>
        <v/>
      </c>
      <c r="D34" s="374" t="str">
        <f>IFERROR(VLOOKUP($A34,Crécy!$AD$8:$AY$57,D$41-1,0),"")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Crécy</v>
      </c>
      <c r="O34" s="665"/>
      <c r="P34" s="670"/>
      <c r="Q34" s="33"/>
      <c r="R34" s="344" t="s">
        <v>105</v>
      </c>
      <c r="S34" s="348"/>
      <c r="T34" s="275" t="str">
        <f>IFERROR(VLOOKUP($R34,Torcy!$AD$8:$AW$57,T$41-1,0),"")</f>
        <v/>
      </c>
      <c r="U34" s="291" t="str">
        <f>IFERROR(VLOOKUP($R34,Torcy!$AD$8:$AW$57,U$41-1,0),"")</f>
        <v/>
      </c>
      <c r="V34" s="346" t="str">
        <f t="shared" si="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996"/>
      <c r="B37" s="997"/>
      <c r="C37" s="997"/>
      <c r="D37" s="997"/>
      <c r="E37" s="997"/>
      <c r="F37" s="997"/>
      <c r="G37" s="997"/>
      <c r="H37" s="997"/>
      <c r="I37" s="997"/>
      <c r="J37" s="997"/>
      <c r="K37" s="997"/>
      <c r="L37" s="997"/>
      <c r="M37" s="997"/>
      <c r="N37" s="997"/>
      <c r="O37" s="997"/>
      <c r="P37" s="997"/>
      <c r="Q37" s="997"/>
      <c r="R37" s="997"/>
      <c r="S37" s="997"/>
      <c r="T37" s="997"/>
      <c r="U37" s="997"/>
      <c r="V37" s="997"/>
      <c r="W37" s="997"/>
      <c r="X37" s="997"/>
      <c r="Y37" s="998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953" t="s">
        <v>513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996"/>
      <c r="B39" s="997"/>
      <c r="C39" s="997"/>
      <c r="D39" s="997"/>
      <c r="E39" s="997"/>
      <c r="F39" s="997"/>
      <c r="G39" s="997"/>
      <c r="H39" s="997"/>
      <c r="I39" s="997"/>
      <c r="J39" s="997"/>
      <c r="K39" s="997"/>
      <c r="L39" s="997"/>
      <c r="M39" s="997"/>
      <c r="N39" s="997"/>
      <c r="O39" s="997"/>
      <c r="P39" s="997"/>
      <c r="Q39" s="997"/>
      <c r="R39" s="997"/>
      <c r="S39" s="997"/>
      <c r="T39" s="997"/>
      <c r="U39" s="997"/>
      <c r="V39" s="997"/>
      <c r="W39" s="997"/>
      <c r="X39" s="997"/>
      <c r="Y39" s="998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+'11-dec'!C41-3</f>
        <v>21</v>
      </c>
      <c r="D41" s="305">
        <f>+C41+1</f>
        <v>22</v>
      </c>
      <c r="E41" s="305">
        <v>2</v>
      </c>
      <c r="F41" s="305">
        <f>+J41+1</f>
        <v>24</v>
      </c>
      <c r="G41" s="890"/>
      <c r="H41" s="675"/>
      <c r="I41" s="304"/>
      <c r="J41" s="305">
        <f>+D41+1</f>
        <v>23</v>
      </c>
      <c r="K41" s="305">
        <f>+F41+1</f>
        <v>25</v>
      </c>
      <c r="L41" s="305">
        <f>+K41+1</f>
        <v>26</v>
      </c>
      <c r="M41" s="304"/>
      <c r="N41" s="1000" t="s">
        <v>480</v>
      </c>
      <c r="O41" s="681"/>
      <c r="P41" s="682"/>
      <c r="Q41" s="304"/>
      <c r="R41" s="304"/>
      <c r="S41" s="304"/>
      <c r="T41" s="305">
        <f t="shared" ref="T41:U41" si="2">+C41</f>
        <v>21</v>
      </c>
      <c r="U41" s="305">
        <f t="shared" si="2"/>
        <v>22</v>
      </c>
      <c r="V41" s="305"/>
      <c r="W41" s="305">
        <f>+F41</f>
        <v>24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309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511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512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</sheetData>
  <mergeCells count="185">
    <mergeCell ref="B19:B20"/>
    <mergeCell ref="B21:B22"/>
    <mergeCell ref="B23:B24"/>
    <mergeCell ref="B25:B26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S19:S20"/>
    <mergeCell ref="O21:O22"/>
    <mergeCell ref="P21:P22"/>
    <mergeCell ref="S21:S22"/>
    <mergeCell ref="G23:G24"/>
    <mergeCell ref="S23:S24"/>
    <mergeCell ref="J25:J26"/>
    <mergeCell ref="J23:J24"/>
    <mergeCell ref="K23:K24"/>
    <mergeCell ref="G25:G26"/>
    <mergeCell ref="K25:K26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13:B14"/>
    <mergeCell ref="B7:B8"/>
    <mergeCell ref="B9:B10"/>
    <mergeCell ref="G9:G10"/>
    <mergeCell ref="J29:L29"/>
    <mergeCell ref="R29:Y29"/>
    <mergeCell ref="B27:B28"/>
    <mergeCell ref="O27:O28"/>
    <mergeCell ref="P27:P28"/>
    <mergeCell ref="S27:S28"/>
    <mergeCell ref="J27:J28"/>
    <mergeCell ref="X27:X28"/>
    <mergeCell ref="A29:G29"/>
    <mergeCell ref="S43:U43"/>
    <mergeCell ref="V43:X43"/>
    <mergeCell ref="N34:P35"/>
    <mergeCell ref="A35:D35"/>
    <mergeCell ref="R35:U35"/>
    <mergeCell ref="U36:X36"/>
    <mergeCell ref="A38:Y38"/>
    <mergeCell ref="B40:X40"/>
    <mergeCell ref="A41:B41"/>
    <mergeCell ref="A36:B36"/>
    <mergeCell ref="C36:D36"/>
    <mergeCell ref="A37:Y37"/>
    <mergeCell ref="A39:Y39"/>
    <mergeCell ref="N30:N31"/>
    <mergeCell ref="O30:O31"/>
    <mergeCell ref="P30:P31"/>
    <mergeCell ref="K32:M35"/>
    <mergeCell ref="N32:P33"/>
    <mergeCell ref="G41:H41"/>
    <mergeCell ref="N41:P41"/>
    <mergeCell ref="C43:D43"/>
    <mergeCell ref="E43:I43"/>
    <mergeCell ref="J43:L43"/>
    <mergeCell ref="L25:L26"/>
    <mergeCell ref="N25:N26"/>
    <mergeCell ref="G27:G28"/>
    <mergeCell ref="N27:N28"/>
    <mergeCell ref="K27:K28"/>
    <mergeCell ref="L27:L28"/>
    <mergeCell ref="N19:N20"/>
    <mergeCell ref="G21:G22"/>
    <mergeCell ref="N21:N22"/>
    <mergeCell ref="L23:L24"/>
    <mergeCell ref="N23:N24"/>
    <mergeCell ref="G19:G20"/>
    <mergeCell ref="G13:G14"/>
    <mergeCell ref="G15:G16"/>
    <mergeCell ref="K15:K16"/>
    <mergeCell ref="L15:L16"/>
    <mergeCell ref="N15:N16"/>
    <mergeCell ref="G17:G18"/>
    <mergeCell ref="N17:N18"/>
    <mergeCell ref="O23:O24"/>
    <mergeCell ref="P23:P24"/>
    <mergeCell ref="O19:O20"/>
    <mergeCell ref="P19:P20"/>
    <mergeCell ref="J19:J20"/>
    <mergeCell ref="J21:J22"/>
    <mergeCell ref="K21:K22"/>
    <mergeCell ref="L21:L22"/>
    <mergeCell ref="J15:J16"/>
    <mergeCell ref="J17:J18"/>
    <mergeCell ref="K19:K20"/>
    <mergeCell ref="L19:L20"/>
    <mergeCell ref="B15:B16"/>
    <mergeCell ref="B17:B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X13:X14"/>
    <mergeCell ref="X15:X16"/>
    <mergeCell ref="X17:X18"/>
    <mergeCell ref="X11:X12"/>
    <mergeCell ref="J9:J10"/>
    <mergeCell ref="K9:K10"/>
    <mergeCell ref="L9:L10"/>
    <mergeCell ref="N9:N10"/>
    <mergeCell ref="K17:K18"/>
    <mergeCell ref="L17:L18"/>
    <mergeCell ref="G11:G12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23:Z24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11:Z12"/>
    <mergeCell ref="AA11:AA12"/>
    <mergeCell ref="Z13:Z14"/>
    <mergeCell ref="AA13:AA14"/>
    <mergeCell ref="Z21:Z22"/>
    <mergeCell ref="Z9:Z10"/>
    <mergeCell ref="AA9:AA10"/>
  </mergeCells>
  <conditionalFormatting sqref="J5:J6 J21:J28 L21:L28">
    <cfRule type="expression" dxfId="89" priority="1">
      <formula>Z5&gt;0</formula>
    </cfRule>
    <cfRule type="expression" dxfId="88" priority="2">
      <formula>Z5&lt;0</formula>
    </cfRule>
  </conditionalFormatting>
  <conditionalFormatting sqref="J5:J28">
    <cfRule type="cellIs" dxfId="87" priority="3" operator="equal">
      <formula>$R$2</formula>
    </cfRule>
    <cfRule type="cellIs" dxfId="86" priority="4" operator="equal">
      <formula>$E$2</formula>
    </cfRule>
  </conditionalFormatting>
  <conditionalFormatting sqref="J7:J20">
    <cfRule type="expression" dxfId="85" priority="5">
      <formula>Z7&gt;0</formula>
    </cfRule>
    <cfRule type="expression" dxfId="84" priority="6">
      <formula>Z7&lt;0</formula>
    </cfRule>
  </conditionalFormatting>
  <conditionalFormatting sqref="K32:K33">
    <cfRule type="cellIs" dxfId="83" priority="9" operator="equal">
      <formula>"Match Nul"</formula>
    </cfRule>
    <cfRule type="expression" dxfId="82" priority="10">
      <formula>$N$32=$R$2</formula>
    </cfRule>
    <cfRule type="expression" dxfId="81" priority="11">
      <formula>$N$32=$E$2</formula>
    </cfRule>
  </conditionalFormatting>
  <conditionalFormatting sqref="L5:L6">
    <cfRule type="expression" dxfId="80" priority="12">
      <formula>AB5&gt;0</formula>
    </cfRule>
    <cfRule type="expression" dxfId="79" priority="13">
      <formula>AB5&lt;0</formula>
    </cfRule>
  </conditionalFormatting>
  <conditionalFormatting sqref="L5:L26">
    <cfRule type="cellIs" dxfId="78" priority="14" operator="equal">
      <formula>$E$2</formula>
    </cfRule>
  </conditionalFormatting>
  <conditionalFormatting sqref="L5:L28">
    <cfRule type="cellIs" dxfId="77" priority="15" operator="equal">
      <formula>$R$2</formula>
    </cfRule>
  </conditionalFormatting>
  <conditionalFormatting sqref="L7:L20">
    <cfRule type="expression" dxfId="76" priority="16">
      <formula>AB7&gt;0</formula>
    </cfRule>
    <cfRule type="expression" dxfId="75" priority="17">
      <formula>AB7&lt;0</formula>
    </cfRule>
  </conditionalFormatting>
  <conditionalFormatting sqref="L27:L28">
    <cfRule type="cellIs" dxfId="74" priority="18" operator="equal">
      <formula>$E$2</formula>
    </cfRule>
  </conditionalFormatting>
  <conditionalFormatting sqref="N32 N34">
    <cfRule type="cellIs" dxfId="73" priority="19" operator="equal">
      <formula>R$2</formula>
    </cfRule>
    <cfRule type="cellIs" dxfId="72" priority="20" operator="equal">
      <formula>$E$2</formula>
    </cfRule>
  </conditionalFormatting>
  <pageMargins left="0.7" right="0.7" top="0.75" bottom="0.75" header="0" footer="0"/>
  <pageSetup paperSize="9" scale="4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F1000"/>
  <sheetViews>
    <sheetView topLeftCell="A18" zoomScale="50" zoomScaleNormal="50" workbookViewId="0">
      <selection activeCell="T46" sqref="T46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2" customWidth="1"/>
    <col min="22" max="22" width="11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8.3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8.35" customHeight="1" thickBot="1">
      <c r="A2" s="965" t="s">
        <v>439</v>
      </c>
      <c r="B2" s="840"/>
      <c r="C2" s="403">
        <f>+Bussy!V3</f>
        <v>46002</v>
      </c>
      <c r="D2" s="404" t="s">
        <v>509</v>
      </c>
      <c r="E2" s="961" t="str">
        <f>+Bussy!V4</f>
        <v>Crécy</v>
      </c>
      <c r="F2" s="733"/>
      <c r="G2" s="742"/>
      <c r="H2" s="414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1002" t="str">
        <f>+Bussy!V5</f>
        <v>Lésigny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Crécy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Lésigny</v>
      </c>
      <c r="X3" s="733"/>
      <c r="Y3" s="742"/>
      <c r="Z3" s="960" t="s">
        <v>487</v>
      </c>
      <c r="AA3" s="665"/>
      <c r="AB3" s="249"/>
      <c r="AC3" s="248"/>
      <c r="AD3" s="248"/>
      <c r="AE3" s="248"/>
      <c r="AF3" s="255"/>
    </row>
    <row r="4" spans="1:32" ht="46.5" customHeight="1" thickBot="1">
      <c r="A4" s="394" t="s">
        <v>488</v>
      </c>
      <c r="B4" s="395" t="s">
        <v>441</v>
      </c>
      <c r="C4" s="406" t="s">
        <v>138</v>
      </c>
      <c r="D4" s="407" t="s">
        <v>139</v>
      </c>
      <c r="E4" s="407" t="s">
        <v>150</v>
      </c>
      <c r="F4" s="397" t="s">
        <v>142</v>
      </c>
      <c r="G4" s="408" t="s">
        <v>442</v>
      </c>
      <c r="H4" s="365" t="s">
        <v>442</v>
      </c>
      <c r="I4" s="97"/>
      <c r="J4" s="846" t="s">
        <v>443</v>
      </c>
      <c r="K4" s="776"/>
      <c r="L4" s="786"/>
      <c r="M4" s="262"/>
      <c r="N4" s="410" t="str">
        <f>+E2</f>
        <v>Crécy</v>
      </c>
      <c r="O4" s="327"/>
      <c r="P4" s="509" t="str">
        <f>+R2</f>
        <v>Lésigny</v>
      </c>
      <c r="Q4" s="104"/>
      <c r="R4" s="329" t="s">
        <v>488</v>
      </c>
      <c r="S4" s="330" t="s">
        <v>441</v>
      </c>
      <c r="T4" s="1003" t="s">
        <v>447</v>
      </c>
      <c r="U4" s="840"/>
      <c r="V4" s="331" t="s">
        <v>150</v>
      </c>
      <c r="W4" s="332" t="s">
        <v>142</v>
      </c>
      <c r="X4" s="333" t="s">
        <v>442</v>
      </c>
      <c r="Y4" s="401" t="s">
        <v>442</v>
      </c>
      <c r="Z4" s="248" t="s">
        <v>448</v>
      </c>
      <c r="AA4" s="248"/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IFERROR(VLOOKUP($A5,Crécy!$W$8:$AY$57,C$41,0),"")</f>
        <v/>
      </c>
      <c r="D5" s="270" t="str">
        <f>IFERROR(VLOOKUP($A5,Crécy!$W$8:$AY$57,D$41,0),"")</f>
        <v/>
      </c>
      <c r="E5" s="271" t="str">
        <f>IFERROR(VLOOKUP($A5,Crécy!$W$8:$AY$57,E$41,0),"")</f>
        <v/>
      </c>
      <c r="F5" s="272" t="str">
        <f>IFERROR(VLOOKUP($A5,Crécy!$W$8:$AY$57,F$41,0),"")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Lésigny</v>
      </c>
      <c r="K5" s="860" t="str">
        <f>IFERROR(ABS(Z5),"")</f>
        <v/>
      </c>
      <c r="L5" s="864" t="str">
        <f>IF(Z5&gt;0,$E$2,$R$2)</f>
        <v>Crécy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IFERROR(VLOOKUP($R5,Lésigny!$W$8:$AW$54,T$41,0),"")</f>
        <v/>
      </c>
      <c r="U5" s="291" t="str">
        <f>IFERROR(VLOOKUP($R5,Lésigny!$W$8:$AW$54,U$41,0),"")</f>
        <v/>
      </c>
      <c r="V5" s="277" t="str">
        <f>IFERROR(VLOOKUP($R5,Lésigny!$W$8:$AW$54,V$41,0),"")</f>
        <v/>
      </c>
      <c r="W5" s="247" t="str">
        <f>IFERROR(VLOOKUP($R5,Lésigny!$W$8:$AW$54,W$41,0),"")</f>
        <v/>
      </c>
      <c r="X5" s="850" t="str">
        <f>IFERROR(ROUND((+W5+W6)/2,1),"")</f>
        <v/>
      </c>
      <c r="Y5" s="369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IFERROR(VLOOKUP($A6,Crécy!$W$8:$AY$57,C$41,0),"")</f>
        <v/>
      </c>
      <c r="D6" s="282" t="str">
        <f>IFERROR(VLOOKUP($A6,Crécy!$W$8:$AY$57,D$41,0),"")</f>
        <v/>
      </c>
      <c r="E6" s="283" t="str">
        <f>IFERROR(VLOOKUP($A6,Crécy!$W$8:$AY$57,E$41,0),"")</f>
        <v/>
      </c>
      <c r="F6" s="284" t="str">
        <f>IFERROR(VLOOKUP($A6,Crécy!$W$8:$AY$57,F$41,0),"")</f>
        <v/>
      </c>
      <c r="G6" s="724"/>
      <c r="H6" s="285" t="str">
        <f>IFERROR(+(F5+F6)*Explications!$H$26,"")</f>
        <v/>
      </c>
      <c r="I6" s="97"/>
      <c r="J6" s="800"/>
      <c r="K6" s="673"/>
      <c r="L6" s="800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IFERROR(VLOOKUP($R6,Lésigny!$W$8:$AW$54,T$41,0),"")</f>
        <v/>
      </c>
      <c r="U6" s="282" t="str">
        <f>IFERROR(VLOOKUP($R6,Lésigny!$W$8:$AW$54,U$41,0),"")</f>
        <v/>
      </c>
      <c r="V6" s="286" t="str">
        <f>IFERROR(VLOOKUP($R6,Lésigny!$W$8:$AW$54,V$41,0),"")</f>
        <v/>
      </c>
      <c r="W6" s="287" t="str">
        <f>IFERROR(VLOOKUP($R6,Lésigny!$W$8:$AW$54,W$41,0),"")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IFERROR(VLOOKUP($A7,Crécy!$W$8:$AY$57,C$41,0),"")</f>
        <v/>
      </c>
      <c r="D7" s="291" t="str">
        <f>IFERROR(VLOOKUP($A7,Crécy!$W$8:$AY$57,D$41,0),"")</f>
        <v/>
      </c>
      <c r="E7" s="292" t="str">
        <f>IFERROR(VLOOKUP($A7,Crécy!$W$8:$AY$57,E$41,0),"")</f>
        <v/>
      </c>
      <c r="F7" s="272" t="str">
        <f>IFERROR(VLOOKUP($A7,Crécy!$W$8:$AY$57,F$41,0),"")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Lésigny</v>
      </c>
      <c r="K7" s="860" t="str">
        <f>IFERROR(ABS(Z7),"")</f>
        <v/>
      </c>
      <c r="L7" s="864" t="str">
        <f>IF(Z7&gt;0,$E$2,$R$2)</f>
        <v>Crécy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IFERROR(VLOOKUP($R7,Lésigny!$W$8:$AW$54,T$41,0),"")</f>
        <v/>
      </c>
      <c r="U7" s="291" t="str">
        <f>IFERROR(VLOOKUP($R7,Lésigny!$W$8:$AW$54,U$41,0),"")</f>
        <v/>
      </c>
      <c r="V7" s="294" t="str">
        <f>IFERROR(VLOOKUP($R7,Lésigny!$W$8:$AW$54,V$41,0),"")</f>
        <v/>
      </c>
      <c r="W7" s="247" t="str">
        <f>IFERROR(VLOOKUP($R7,Lésigny!$W$8:$AW$54,W$41,0),"")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IFERROR(VLOOKUP($A8,Crécy!$W$8:$AY$57,C$41,0),"")</f>
        <v/>
      </c>
      <c r="D8" s="282" t="str">
        <f>IFERROR(VLOOKUP($A8,Crécy!$W$8:$AY$57,D$41,0),"")</f>
        <v/>
      </c>
      <c r="E8" s="283" t="str">
        <f>IFERROR(VLOOKUP($A8,Crécy!$W$8:$AY$57,E$41,0),"")</f>
        <v/>
      </c>
      <c r="F8" s="284" t="str">
        <f>IFERROR(VLOOKUP($A8,Crécy!$W$8:$AY$57,F$41,0),"")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800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IFERROR(VLOOKUP($R8,Lésigny!$W$8:$AW$54,T$41,0),"")</f>
        <v/>
      </c>
      <c r="U8" s="282" t="str">
        <f>IFERROR(VLOOKUP($R8,Lésigny!$W$8:$AW$54,U$41,0),"")</f>
        <v/>
      </c>
      <c r="V8" s="286" t="str">
        <f>IFERROR(VLOOKUP($R8,Lésigny!$W$8:$AW$54,V$41,0),"")</f>
        <v/>
      </c>
      <c r="W8" s="287" t="str">
        <f>IFERROR(VLOOKUP($R8,Lésigny!$W$8:$AW$54,W$41,0),"")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IFERROR(VLOOKUP($A9,Crécy!$W$8:$AY$57,C$41,0),"")</f>
        <v/>
      </c>
      <c r="D9" s="291" t="str">
        <f>IFERROR(VLOOKUP($A9,Crécy!$W$8:$AY$57,D$41,0),"")</f>
        <v/>
      </c>
      <c r="E9" s="292" t="str">
        <f>IFERROR(VLOOKUP($A9,Crécy!$W$8:$AY$57,E$41,0),"")</f>
        <v/>
      </c>
      <c r="F9" s="272" t="str">
        <f>IFERROR(VLOOKUP($A9,Crécy!$W$8:$AY$57,F$41,0),"")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Lésigny</v>
      </c>
      <c r="K9" s="860" t="str">
        <f>IFERROR(ABS(Z9),"")</f>
        <v/>
      </c>
      <c r="L9" s="864" t="str">
        <f>IF(Z9&gt;0,$E$2,$R$2)</f>
        <v>Crécy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IFERROR(VLOOKUP($R9,Lésigny!$W$8:$AW$54,T$41,0),"")</f>
        <v/>
      </c>
      <c r="U9" s="291" t="str">
        <f>IFERROR(VLOOKUP($R9,Lésigny!$W$8:$AW$54,U$41,0),"")</f>
        <v/>
      </c>
      <c r="V9" s="294" t="str">
        <f>IFERROR(VLOOKUP($R9,Lésigny!$W$8:$AW$54,V$41,0),"")</f>
        <v/>
      </c>
      <c r="W9" s="247" t="str">
        <f>IFERROR(VLOOKUP($R9,Lésigny!$W$8:$AW$54,W$41,0),"")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IFERROR(VLOOKUP($A10,Crécy!$W$8:$AY$57,C$41,0),"")</f>
        <v/>
      </c>
      <c r="D10" s="282" t="str">
        <f>IFERROR(VLOOKUP($A10,Crécy!$W$8:$AY$57,D$41,0),"")</f>
        <v/>
      </c>
      <c r="E10" s="283" t="str">
        <f>IFERROR(VLOOKUP($A10,Crécy!$W$8:$AY$57,E$41,0),"")</f>
        <v/>
      </c>
      <c r="F10" s="284" t="str">
        <f>IFERROR(VLOOKUP($A10,Crécy!$W$8:$AY$57,F$41,0),"")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00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IFERROR(VLOOKUP($R10,Lésigny!$W$8:$AW$54,T$41,0),"")</f>
        <v/>
      </c>
      <c r="U10" s="282" t="str">
        <f>IFERROR(VLOOKUP($R10,Lésigny!$W$8:$AW$54,U$41,0),"")</f>
        <v/>
      </c>
      <c r="V10" s="286" t="str">
        <f>IFERROR(VLOOKUP($R10,Lésigny!$W$8:$AW$54,V$41,0),"")</f>
        <v/>
      </c>
      <c r="W10" s="287" t="str">
        <f>IFERROR(VLOOKUP($R10,Lésigny!$W$8:$AW$54,W$41,0),"")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IFERROR(VLOOKUP($A11,Crécy!$W$8:$AY$57,C$41,0),"")</f>
        <v/>
      </c>
      <c r="D11" s="291" t="str">
        <f>IFERROR(VLOOKUP($A11,Crécy!$W$8:$AY$57,D$41,0),"")</f>
        <v/>
      </c>
      <c r="E11" s="292" t="str">
        <f>IFERROR(VLOOKUP($A11,Crécy!$W$8:$AY$57,E$41,0),"")</f>
        <v/>
      </c>
      <c r="F11" s="272" t="str">
        <f>IFERROR(VLOOKUP($A11,Crécy!$W$8:$AY$57,F$41,0),"")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Lésigny</v>
      </c>
      <c r="K11" s="860" t="str">
        <f>IFERROR(ABS(Z11),"")</f>
        <v/>
      </c>
      <c r="L11" s="864" t="str">
        <f>IF(Z11&gt;0,$E$2,$R$2)</f>
        <v>Crécy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IFERROR(VLOOKUP($R11,Lésigny!$W$8:$AW$54,T$41,0),"")</f>
        <v/>
      </c>
      <c r="U11" s="291" t="str">
        <f>IFERROR(VLOOKUP($R11,Lésigny!$W$8:$AW$54,U$41,0),"")</f>
        <v/>
      </c>
      <c r="V11" s="294" t="str">
        <f>IFERROR(VLOOKUP($R11,Lésigny!$W$8:$AW$54,V$41,0),"")</f>
        <v/>
      </c>
      <c r="W11" s="247" t="str">
        <f>IFERROR(VLOOKUP($R11,Lésigny!$W$8:$AW$54,W$41,0),"")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IFERROR(VLOOKUP($A12,Crécy!$W$8:$AY$57,C$41,0),"")</f>
        <v/>
      </c>
      <c r="D12" s="282" t="str">
        <f>IFERROR(VLOOKUP($A12,Crécy!$W$8:$AY$57,D$41,0),"")</f>
        <v/>
      </c>
      <c r="E12" s="283" t="str">
        <f>IFERROR(VLOOKUP($A12,Crécy!$W$8:$AY$57,E$41,0),"")</f>
        <v/>
      </c>
      <c r="F12" s="284" t="str">
        <f>IFERROR(VLOOKUP($A12,Crécy!$W$8:$AY$57,F$41,0),"")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00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IFERROR(VLOOKUP($R12,Lésigny!$W$8:$AW$54,T$41,0),"")</f>
        <v/>
      </c>
      <c r="U12" s="282" t="str">
        <f>IFERROR(VLOOKUP($R12,Lésigny!$W$8:$AW$54,U$41,0),"")</f>
        <v/>
      </c>
      <c r="V12" s="286" t="str">
        <f>IFERROR(VLOOKUP($R12,Lésigny!$W$8:$AW$54,V$41,0),"")</f>
        <v/>
      </c>
      <c r="W12" s="287" t="str">
        <f>IFERROR(VLOOKUP($R12,Lésigny!$W$8:$AW$54,W$41,0),"")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IFERROR(VLOOKUP($A13,Crécy!$W$8:$AY$57,C$41,0),"")</f>
        <v/>
      </c>
      <c r="D13" s="291" t="str">
        <f>IFERROR(VLOOKUP($A13,Crécy!$W$8:$AY$57,D$41,0),"")</f>
        <v/>
      </c>
      <c r="E13" s="292" t="str">
        <f>IFERROR(VLOOKUP($A13,Crécy!$W$8:$AY$57,E$41,0),"")</f>
        <v/>
      </c>
      <c r="F13" s="272" t="str">
        <f>IFERROR(VLOOKUP($A13,Crécy!$W$8:$AY$57,F$41,0),"")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Lésigny</v>
      </c>
      <c r="K13" s="860" t="str">
        <f>IFERROR(ABS(Z13),"")</f>
        <v/>
      </c>
      <c r="L13" s="864" t="str">
        <f>IF(Z13&gt;0,$E$2,$R$2)</f>
        <v>Crécy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IFERROR(VLOOKUP($R13,Lésigny!$W$8:$AW$54,T$41,0),"")</f>
        <v/>
      </c>
      <c r="U13" s="291" t="str">
        <f>IFERROR(VLOOKUP($R13,Lésigny!$W$8:$AW$54,U$41,0),"")</f>
        <v/>
      </c>
      <c r="V13" s="294" t="str">
        <f>IFERROR(VLOOKUP($R13,Lésigny!$W$8:$AW$54,V$41,0),"")</f>
        <v/>
      </c>
      <c r="W13" s="247" t="str">
        <f>IFERROR(VLOOKUP($R13,Lésigny!$W$8:$AW$54,W$41,0),"")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IFERROR(VLOOKUP($A14,Crécy!$W$8:$AY$57,C$41,0),"")</f>
        <v/>
      </c>
      <c r="D14" s="282" t="str">
        <f>IFERROR(VLOOKUP($A14,Crécy!$W$8:$AY$57,D$41,0),"")</f>
        <v/>
      </c>
      <c r="E14" s="283" t="str">
        <f>IFERROR(VLOOKUP($A14,Crécy!$W$8:$AY$57,E$41,0),"")</f>
        <v/>
      </c>
      <c r="F14" s="284" t="str">
        <f>IFERROR(VLOOKUP($A14,Crécy!$W$8:$AY$57,F$41,0),"")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00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IFERROR(VLOOKUP($R14,Lésigny!$W$8:$AW$54,T$41,0),"")</f>
        <v/>
      </c>
      <c r="U14" s="282" t="str">
        <f>IFERROR(VLOOKUP($R14,Lésigny!$W$8:$AW$54,U$41,0),"")</f>
        <v/>
      </c>
      <c r="V14" s="286" t="str">
        <f>IFERROR(VLOOKUP($R14,Lésigny!$W$8:$AW$54,V$41,0),"")</f>
        <v/>
      </c>
      <c r="W14" s="287" t="str">
        <f>IFERROR(VLOOKUP($R14,Lésigny!$W$8:$AW$54,W$41,0),"")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IFERROR(VLOOKUP($A15,Crécy!$W$8:$AY$57,C$41,0),"")</f>
        <v/>
      </c>
      <c r="D15" s="291" t="str">
        <f>IFERROR(VLOOKUP($A15,Crécy!$W$8:$AY$57,D$41,0),"")</f>
        <v/>
      </c>
      <c r="E15" s="292" t="str">
        <f>IFERROR(VLOOKUP($A15,Crécy!$W$8:$AY$57,E$41,0),"")</f>
        <v/>
      </c>
      <c r="F15" s="272" t="str">
        <f>IFERROR(VLOOKUP($A15,Crécy!$W$8:$AY$57,F$41,0),"")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Lésigny</v>
      </c>
      <c r="K15" s="860" t="str">
        <f>IFERROR(ABS(Z15),"")</f>
        <v/>
      </c>
      <c r="L15" s="864" t="str">
        <f>IF(Z15&gt;0,$E$2,$R$2)</f>
        <v>Crécy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IFERROR(VLOOKUP($R15,Lésigny!$W$8:$AW$54,T$41,0),"")</f>
        <v/>
      </c>
      <c r="U15" s="291" t="str">
        <f>IFERROR(VLOOKUP($R15,Lésigny!$W$8:$AW$54,U$41,0),"")</f>
        <v/>
      </c>
      <c r="V15" s="294" t="str">
        <f>IFERROR(VLOOKUP($R15,Lésigny!$W$8:$AW$54,V$41,0),"")</f>
        <v/>
      </c>
      <c r="W15" s="247" t="str">
        <f>IFERROR(VLOOKUP($R15,Lésigny!$W$8:$AW$54,W$41,0),"")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IFERROR(VLOOKUP($A16,Crécy!$W$8:$AY$57,C$41,0),"")</f>
        <v/>
      </c>
      <c r="D16" s="282" t="str">
        <f>IFERROR(VLOOKUP($A16,Crécy!$W$8:$AY$57,D$41,0),"")</f>
        <v/>
      </c>
      <c r="E16" s="283" t="str">
        <f>IFERROR(VLOOKUP($A16,Crécy!$W$8:$AY$57,E$41,0),"")</f>
        <v/>
      </c>
      <c r="F16" s="284" t="str">
        <f>IFERROR(VLOOKUP($A16,Crécy!$W$8:$AY$57,F$41,0),"")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00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IFERROR(VLOOKUP($R16,Lésigny!$W$8:$AW$54,T$41,0),"")</f>
        <v/>
      </c>
      <c r="U16" s="282" t="str">
        <f>IFERROR(VLOOKUP($R16,Lésigny!$W$8:$AW$54,U$41,0),"")</f>
        <v/>
      </c>
      <c r="V16" s="286" t="str">
        <f>IFERROR(VLOOKUP($R16,Lésigny!$W$8:$AW$54,V$41,0),"")</f>
        <v/>
      </c>
      <c r="W16" s="287" t="str">
        <f>IFERROR(VLOOKUP($R16,Lésigny!$W$8:$AW$54,W$41,0),"")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IFERROR(VLOOKUP($A17,Crécy!$W$8:$AY$57,C$41,0),"")</f>
        <v/>
      </c>
      <c r="D17" s="291" t="str">
        <f>IFERROR(VLOOKUP($A17,Crécy!$W$8:$AY$57,D$41,0),"")</f>
        <v/>
      </c>
      <c r="E17" s="292" t="str">
        <f>IFERROR(VLOOKUP($A17,Crécy!$W$8:$AY$57,E$41,0),"")</f>
        <v/>
      </c>
      <c r="F17" s="272" t="str">
        <f>IFERROR(VLOOKUP($A17,Crécy!$W$8:$AY$57,F$41,0),"")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Lésigny</v>
      </c>
      <c r="K17" s="860" t="str">
        <f>IFERROR(ABS(Z17),"")</f>
        <v/>
      </c>
      <c r="L17" s="864" t="str">
        <f>IF(Z17&gt;0,$E$2,$R$2)</f>
        <v>Crécy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IFERROR(VLOOKUP($R17,Lésigny!$W$8:$AW$54,T$41,0),"")</f>
        <v/>
      </c>
      <c r="U17" s="291" t="str">
        <f>IFERROR(VLOOKUP($R17,Lésigny!$W$8:$AW$54,U$41,0),"")</f>
        <v/>
      </c>
      <c r="V17" s="294" t="str">
        <f>IFERROR(VLOOKUP($R17,Lésigny!$W$8:$AW$54,V$41,0),"")</f>
        <v/>
      </c>
      <c r="W17" s="247" t="str">
        <f>IFERROR(VLOOKUP($R17,Lésigny!$W$8:$AW$54,W$41,0),"")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IFERROR(VLOOKUP($A18,Crécy!$W$8:$AY$57,C$41,0),"")</f>
        <v/>
      </c>
      <c r="D18" s="282" t="str">
        <f>IFERROR(VLOOKUP($A18,Crécy!$W$8:$AY$57,D$41,0),"")</f>
        <v/>
      </c>
      <c r="E18" s="283" t="str">
        <f>IFERROR(VLOOKUP($A18,Crécy!$W$8:$AY$57,E$41,0),"")</f>
        <v/>
      </c>
      <c r="F18" s="284" t="str">
        <f>IFERROR(VLOOKUP($A18,Crécy!$W$8:$AY$57,F$41,0),"")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00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IFERROR(VLOOKUP($R18,Lésigny!$W$8:$AW$54,T$41,0),"")</f>
        <v/>
      </c>
      <c r="U18" s="282" t="str">
        <f>IFERROR(VLOOKUP($R18,Lésigny!$W$8:$AW$54,U$41,0),"")</f>
        <v/>
      </c>
      <c r="V18" s="286" t="str">
        <f>IFERROR(VLOOKUP($R18,Lésigny!$W$8:$AW$54,V$41,0),"")</f>
        <v/>
      </c>
      <c r="W18" s="287" t="str">
        <f>IFERROR(VLOOKUP($R18,Lésigny!$W$8:$AW$54,W$41,0),"")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IFERROR(VLOOKUP($A19,Crécy!$W$8:$AY$57,C$41,0),"")</f>
        <v/>
      </c>
      <c r="D19" s="291" t="str">
        <f>IFERROR(VLOOKUP($A19,Crécy!$W$8:$AY$57,D$41,0),"")</f>
        <v/>
      </c>
      <c r="E19" s="292" t="str">
        <f>IFERROR(VLOOKUP($A19,Crécy!$W$8:$AY$57,E$41,0),"")</f>
        <v/>
      </c>
      <c r="F19" s="272" t="str">
        <f>IFERROR(VLOOKUP($A19,Crécy!$W$8:$AY$57,F$41,0),"")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Lésigny</v>
      </c>
      <c r="K19" s="860" t="str">
        <f>IFERROR(ABS(Z19),"")</f>
        <v/>
      </c>
      <c r="L19" s="864" t="str">
        <f>IF(Z19&gt;0,$E$2,$R$2)</f>
        <v>Crécy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IFERROR(VLOOKUP($R19,Lésigny!$W$8:$AW$54,T$41,0),"")</f>
        <v/>
      </c>
      <c r="U19" s="291" t="str">
        <f>IFERROR(VLOOKUP($R19,Lésigny!$W$8:$AW$54,U$41,0),"")</f>
        <v/>
      </c>
      <c r="V19" s="294" t="str">
        <f>IFERROR(VLOOKUP($R19,Lésigny!$W$8:$AW$54,V$41,0),"")</f>
        <v/>
      </c>
      <c r="W19" s="247" t="str">
        <f>IFERROR(VLOOKUP($R19,Lésigny!$W$8:$AW$54,W$41,0),"")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IFERROR(VLOOKUP($A20,Crécy!$W$8:$AY$57,C$41,0),"")</f>
        <v/>
      </c>
      <c r="D20" s="282" t="str">
        <f>IFERROR(VLOOKUP($A20,Crécy!$W$8:$AY$57,D$41,0),"")</f>
        <v/>
      </c>
      <c r="E20" s="283" t="str">
        <f>IFERROR(VLOOKUP($A20,Crécy!$W$8:$AY$57,E$41,0),"")</f>
        <v/>
      </c>
      <c r="F20" s="284" t="str">
        <f>IFERROR(VLOOKUP($A20,Crécy!$W$8:$AY$57,F$41,0),"")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00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IFERROR(VLOOKUP($R20,Lésigny!$W$8:$AW$54,T$41,0),"")</f>
        <v/>
      </c>
      <c r="U20" s="282" t="str">
        <f>IFERROR(VLOOKUP($R20,Lésigny!$W$8:$AW$54,U$41,0),"")</f>
        <v/>
      </c>
      <c r="V20" s="286" t="str">
        <f>IFERROR(VLOOKUP($R20,Lésigny!$W$8:$AW$54,V$41,0),"")</f>
        <v/>
      </c>
      <c r="W20" s="287" t="str">
        <f>IFERROR(VLOOKUP($R20,Lésigny!$W$8:$AW$54,W$41,0),"")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IFERROR(VLOOKUP($A21,Crécy!$W$8:$AY$57,C$41,0),"")</f>
        <v/>
      </c>
      <c r="D21" s="291" t="str">
        <f>IFERROR(VLOOKUP($A21,Crécy!$W$8:$AY$57,D$41,0),"")</f>
        <v/>
      </c>
      <c r="E21" s="292" t="str">
        <f>IFERROR(VLOOKUP($A21,Crécy!$W$8:$AY$57,E$41,0),"")</f>
        <v/>
      </c>
      <c r="F21" s="272" t="str">
        <f>IFERROR(VLOOKUP($A21,Crécy!$W$8:$AY$57,F$41,0),"")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Lésigny</v>
      </c>
      <c r="K21" s="860" t="str">
        <f>IFERROR(ABS(Z21),"")</f>
        <v/>
      </c>
      <c r="L21" s="864" t="str">
        <f>IF(Z21&gt;0,$E$2,$R$2)</f>
        <v>Crécy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IFERROR(VLOOKUP($R21,Lésigny!$W$8:$AW$54,T$41,0),"")</f>
        <v/>
      </c>
      <c r="U21" s="291" t="str">
        <f>IFERROR(VLOOKUP($R21,Lésigny!$W$8:$AW$54,U$41,0),"")</f>
        <v/>
      </c>
      <c r="V21" s="294" t="str">
        <f>IFERROR(VLOOKUP($R21,Lésigny!$W$8:$AW$54,V$41,0),"")</f>
        <v/>
      </c>
      <c r="W21" s="247" t="str">
        <f>IFERROR(VLOOKUP($R21,Lésigny!$W$8:$AW$54,W$41,0),"")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IFERROR(VLOOKUP($A22,Crécy!$W$8:$AY$57,C$41,0),"")</f>
        <v/>
      </c>
      <c r="D22" s="282" t="str">
        <f>IFERROR(VLOOKUP($A22,Crécy!$W$8:$AY$57,D$41,0),"")</f>
        <v/>
      </c>
      <c r="E22" s="283" t="str">
        <f>IFERROR(VLOOKUP($A22,Crécy!$W$8:$AY$57,E$41,0),"")</f>
        <v/>
      </c>
      <c r="F22" s="284" t="str">
        <f>IFERROR(VLOOKUP($A22,Crécy!$W$8:$AY$57,F$41,0),"")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00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IFERROR(VLOOKUP($R22,Lésigny!$W$8:$AW$54,T$41,0),"")</f>
        <v/>
      </c>
      <c r="U22" s="282" t="str">
        <f>IFERROR(VLOOKUP($R22,Lésigny!$W$8:$AW$54,U$41,0),"")</f>
        <v/>
      </c>
      <c r="V22" s="286" t="str">
        <f>IFERROR(VLOOKUP($R22,Lésigny!$W$8:$AW$54,V$41,0),"")</f>
        <v/>
      </c>
      <c r="W22" s="287" t="str">
        <f>IFERROR(VLOOKUP($R22,Lésigny!$W$8:$AW$54,W$41,0),"")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IFERROR(VLOOKUP($A23,Crécy!$W$8:$AY$57,C$41,0),"")</f>
        <v/>
      </c>
      <c r="D23" s="291" t="str">
        <f>IFERROR(VLOOKUP($A23,Crécy!$W$8:$AY$57,D$41,0),"")</f>
        <v/>
      </c>
      <c r="E23" s="292" t="str">
        <f>IFERROR(VLOOKUP($A23,Crécy!$W$8:$AY$57,E$41,0),"")</f>
        <v/>
      </c>
      <c r="F23" s="272" t="str">
        <f>IFERROR(VLOOKUP($A23,Crécy!$W$8:$AY$57,F$41,0),"")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Lésigny</v>
      </c>
      <c r="K23" s="860" t="str">
        <f>IFERROR(ABS(Z23),"")</f>
        <v/>
      </c>
      <c r="L23" s="864" t="str">
        <f>IF(Z23&gt;0,$E$2,$R$2)</f>
        <v>Crécy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IFERROR(VLOOKUP($R23,Lésigny!$W$8:$AW$54,T$41,0),"")</f>
        <v/>
      </c>
      <c r="U23" s="291" t="str">
        <f>IFERROR(VLOOKUP($R23,Lésigny!$W$8:$AW$54,U$41,0),"")</f>
        <v/>
      </c>
      <c r="V23" s="294" t="str">
        <f>IFERROR(VLOOKUP($R23,Lésigny!$W$8:$AW$54,V$41,0),"")</f>
        <v/>
      </c>
      <c r="W23" s="247" t="str">
        <f>IFERROR(VLOOKUP($R23,Lésigny!$W$8:$AW$54,W$41,0),"")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IFERROR(VLOOKUP($A24,Crécy!$W$8:$AY$57,C$41,0),"")</f>
        <v/>
      </c>
      <c r="D24" s="282" t="str">
        <f>IFERROR(VLOOKUP($A24,Crécy!$W$8:$AY$57,D$41,0),"")</f>
        <v/>
      </c>
      <c r="E24" s="283" t="str">
        <f>IFERROR(VLOOKUP($A24,Crécy!$W$8:$AY$57,E$41,0),"")</f>
        <v/>
      </c>
      <c r="F24" s="284" t="str">
        <f>IFERROR(VLOOKUP($A24,Crécy!$W$8:$AY$57,F$41,0),"")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00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IFERROR(VLOOKUP($R24,Lésigny!$W$8:$AW$54,T$41,0),"")</f>
        <v/>
      </c>
      <c r="U24" s="282" t="str">
        <f>IFERROR(VLOOKUP($R24,Lésigny!$W$8:$AW$54,U$41,0),"")</f>
        <v/>
      </c>
      <c r="V24" s="286" t="str">
        <f>IFERROR(VLOOKUP($R24,Lésigny!$W$8:$AW$54,V$41,0),"")</f>
        <v/>
      </c>
      <c r="W24" s="287" t="str">
        <f>IFERROR(VLOOKUP($R24,Lésigny!$W$8:$AW$54,W$41,0),"")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IFERROR(VLOOKUP($A25,Crécy!$W$8:$AY$57,C$41,0),"")</f>
        <v/>
      </c>
      <c r="D25" s="291" t="str">
        <f>IFERROR(VLOOKUP($A25,Crécy!$W$8:$AY$57,D$41,0),"")</f>
        <v/>
      </c>
      <c r="E25" s="292" t="str">
        <f>IFERROR(VLOOKUP($A25,Crécy!$W$8:$AY$57,E$41,0),"")</f>
        <v/>
      </c>
      <c r="F25" s="272" t="str">
        <f>IFERROR(VLOOKUP($A25,Crécy!$W$8:$AY$57,F$41,0),"")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Lésigny</v>
      </c>
      <c r="K25" s="860" t="str">
        <f>IFERROR(ABS(Z25),"")</f>
        <v/>
      </c>
      <c r="L25" s="864" t="str">
        <f>IF(Z25&gt;0,$E$2,$R$2)</f>
        <v>Crécy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IFERROR(VLOOKUP($R25,Lésigny!$W$8:$AW$54,T$41,0),"")</f>
        <v/>
      </c>
      <c r="U25" s="291" t="str">
        <f>IFERROR(VLOOKUP($R25,Lésigny!$W$8:$AW$54,U$41,0),"")</f>
        <v/>
      </c>
      <c r="V25" s="294" t="str">
        <f>IFERROR(VLOOKUP($R25,Lésigny!$W$8:$AW$54,V$41,0),"")</f>
        <v/>
      </c>
      <c r="W25" s="247" t="str">
        <f>IFERROR(VLOOKUP($R25,Lésigny!$W$8:$AW$54,W$41,0),"")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IFERROR(VLOOKUP($A26,Crécy!$W$8:$AY$57,C$41,0),"")</f>
        <v/>
      </c>
      <c r="D26" s="282" t="str">
        <f>IFERROR(VLOOKUP($A26,Crécy!$W$8:$AY$57,D$41,0),"")</f>
        <v/>
      </c>
      <c r="E26" s="283" t="str">
        <f>IFERROR(VLOOKUP($A26,Crécy!$W$8:$AY$57,E$41,0),"")</f>
        <v/>
      </c>
      <c r="F26" s="284" t="str">
        <f>IFERROR(VLOOKUP($A26,Crécy!$W$8:$AY$57,F$41,0),"")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00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IFERROR(VLOOKUP($R26,Lésigny!$W$8:$AW$54,T$41,0),"")</f>
        <v/>
      </c>
      <c r="U26" s="282" t="str">
        <f>IFERROR(VLOOKUP($R26,Lésigny!$W$8:$AW$54,U$41,0),"")</f>
        <v/>
      </c>
      <c r="V26" s="286" t="str">
        <f>IFERROR(VLOOKUP($R26,Lésigny!$W$8:$AW$54,V$41,0),"")</f>
        <v/>
      </c>
      <c r="W26" s="287" t="str">
        <f>IFERROR(VLOOKUP($R26,Lésigny!$W$8:$AW$54,W$41,0),"")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IFERROR(VLOOKUP($A27,Crécy!$W$8:$AY$57,C$41,0),"")</f>
        <v/>
      </c>
      <c r="D27" s="291" t="str">
        <f>IFERROR(VLOOKUP($A27,Crécy!$W$8:$AY$57,D$41,0),"")</f>
        <v/>
      </c>
      <c r="E27" s="292" t="str">
        <f>IFERROR(VLOOKUP($A27,Crécy!$W$8:$AY$57,E$41,0),"")</f>
        <v/>
      </c>
      <c r="F27" s="272" t="str">
        <f>IFERROR(VLOOKUP($A27,Crécy!$W$8:$AY$57,F$41,0),"")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Lésigny</v>
      </c>
      <c r="K27" s="860" t="str">
        <f>IFERROR(ABS(Z27),"")</f>
        <v/>
      </c>
      <c r="L27" s="864" t="str">
        <f>IF(Z27&gt;0,$E$2,$R$2)</f>
        <v>Crécy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431" t="str">
        <f>IFERROR(VLOOKUP($R27,Lésigny!$W$8:$AW$54,T$41,0),"")</f>
        <v/>
      </c>
      <c r="U27" s="431" t="str">
        <f>IFERROR(VLOOKUP($R27,Lésigny!$W$8:$AW$54,U$41,0),"")</f>
        <v/>
      </c>
      <c r="V27" s="435" t="str">
        <f>IFERROR(VLOOKUP($R27,Lésigny!$W$8:$AW$54,V$41,0),"")</f>
        <v/>
      </c>
      <c r="W27" s="436" t="str">
        <f>IFERROR(VLOOKUP($R27,Lésigny!$W$8:$AW$54,W$41,0),"")</f>
        <v/>
      </c>
      <c r="X27" s="1004" t="str">
        <f>IFERROR(ROUND((+W27+W28)/2,1),"")</f>
        <v/>
      </c>
      <c r="Y27" s="437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IFERROR(VLOOKUP($A28,Crécy!$W$8:$AY$57,C$41,0),"")</f>
        <v/>
      </c>
      <c r="D28" s="282" t="str">
        <f>IFERROR(VLOOKUP($A28,Crécy!$W$8:$AY$57,D$41,0),"")</f>
        <v/>
      </c>
      <c r="E28" s="283" t="str">
        <f>IFERROR(VLOOKUP($A28,Crécy!$W$8:$AY$57,E$41,0),"")</f>
        <v/>
      </c>
      <c r="F28" s="284" t="str">
        <f>IFERROR(VLOOKUP($A28,Crécy!$W$8:$AY$57,F$41,0),"")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00"/>
      <c r="M28" s="334"/>
      <c r="N28" s="748"/>
      <c r="O28" s="748"/>
      <c r="P28" s="907"/>
      <c r="Q28" s="33"/>
      <c r="R28" s="280" t="s">
        <v>492</v>
      </c>
      <c r="S28" s="857"/>
      <c r="T28" s="438" t="str">
        <f>IFERROR(VLOOKUP($R28,Lésigny!$W$8:$AW$54,T$41,0),"")</f>
        <v/>
      </c>
      <c r="U28" s="439" t="str">
        <f>IFERROR(VLOOKUP($R28,Lésigny!$W$8:$AW$54,U$41,0),"")</f>
        <v/>
      </c>
      <c r="V28" s="442" t="str">
        <f>IFERROR(VLOOKUP($R28,Lésigny!$W$8:$AW$54,V$41,0),"")</f>
        <v/>
      </c>
      <c r="W28" s="443" t="str">
        <f>IFERROR(VLOOKUP($R28,Lésigny!$W$8:$AW$54,W$41,0),"")</f>
        <v/>
      </c>
      <c r="X28" s="724"/>
      <c r="Y28" s="444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69"/>
      <c r="B29" s="733"/>
      <c r="C29" s="733"/>
      <c r="D29" s="733"/>
      <c r="E29" s="733"/>
      <c r="F29" s="733"/>
      <c r="G29" s="742"/>
      <c r="H29" s="402"/>
      <c r="I29" s="97"/>
      <c r="J29" s="972"/>
      <c r="K29" s="948"/>
      <c r="L29" s="973"/>
      <c r="M29" s="97"/>
      <c r="N29" s="371"/>
      <c r="O29" s="372"/>
      <c r="P29" s="372"/>
      <c r="Q29" s="33"/>
      <c r="R29" s="1001"/>
      <c r="S29" s="896"/>
      <c r="T29" s="896"/>
      <c r="U29" s="896"/>
      <c r="V29" s="896"/>
      <c r="W29" s="896"/>
      <c r="X29" s="896"/>
      <c r="Y29" s="897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IFERROR(VLOOKUP($A30,Bussy!$X$8:$AY$54,C$41-1,0),"")</f>
        <v/>
      </c>
      <c r="D30" s="374" t="str">
        <f>IFERROR(VLOOKUP($A30,Bussy!$X$8:$AY$54,D$41-1,0),"")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IFERROR(VLOOKUP($R30,Bussy!$W$8:$AW$54,T$41,0),"")</f>
        <v/>
      </c>
      <c r="U30" s="291" t="str">
        <f>IFERROR(VLOOKUP($R30,Bussy!$W$8:$AW$54,U$41,0),"")</f>
        <v/>
      </c>
      <c r="V30" s="386" t="str">
        <f>IFERROR(VLOOKUP($R30,Bussy!$W$8:$AW$54,V$41,0),"")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IFERROR(VLOOKUP($A31,Bussy!$X$8:$AY$54,C$41-1,0),"")</f>
        <v/>
      </c>
      <c r="D31" s="374" t="str">
        <f>IFERROR(VLOOKUP($A31,Bussy!$X$8:$AY$54,D$41-1,0),"")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IFERROR(VLOOKUP($R31,Bussy!$W$8:$AW$54,T$41,0),"")</f>
        <v/>
      </c>
      <c r="U31" s="291" t="str">
        <f>IFERROR(VLOOKUP($R31,Bussy!$W$8:$AW$54,U$41,0),"")</f>
        <v/>
      </c>
      <c r="V31" s="346" t="str">
        <f>IFERROR(VLOOKUP($R31,Bussy!$W$8:$AW$54,V$41,0),"")</f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IFERROR(VLOOKUP($A32,Bussy!$X$8:$AY$54,C$41-1,0),"")</f>
        <v/>
      </c>
      <c r="D32" s="374" t="str">
        <f>IFERROR(VLOOKUP($A32,Bussy!$X$8:$AY$54,D$41-1,0),"")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Crécy</v>
      </c>
      <c r="O32" s="681"/>
      <c r="P32" s="682"/>
      <c r="Q32" s="33"/>
      <c r="R32" s="344" t="s">
        <v>101</v>
      </c>
      <c r="S32" s="348"/>
      <c r="T32" s="275" t="str">
        <f>IFERROR(VLOOKUP($R32,Bussy!$W$8:$AW$54,T$41,0),"")</f>
        <v/>
      </c>
      <c r="U32" s="291" t="str">
        <f>IFERROR(VLOOKUP($R32,Bussy!$W$8:$AW$54,U$41,0),"")</f>
        <v/>
      </c>
      <c r="V32" s="346" t="str">
        <f>IFERROR(VLOOKUP($R32,Bussy!$W$8:$AW$54,V$41,0),"")</f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IFERROR(VLOOKUP($A33,Bussy!$X$8:$AY$54,C$41-1,0),"")</f>
        <v/>
      </c>
      <c r="D33" s="374" t="str">
        <f>IFERROR(VLOOKUP($A33,Bussy!$X$8:$AY$54,D$41-1,0),"")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935"/>
      <c r="O33" s="665"/>
      <c r="P33" s="670"/>
      <c r="Q33" s="33"/>
      <c r="R33" s="344" t="s">
        <v>97</v>
      </c>
      <c r="S33" s="348"/>
      <c r="T33" s="275" t="str">
        <f>IFERROR(VLOOKUP($R33,Bussy!$W$8:$AW$54,T$41,0),"")</f>
        <v/>
      </c>
      <c r="U33" s="291" t="str">
        <f>IFERROR(VLOOKUP($R33,Bussy!$W$8:$AW$54,U$41,0),"")</f>
        <v/>
      </c>
      <c r="V33" s="346" t="str">
        <f>IFERROR(VLOOKUP($R33,Bussy!$W$8:$AW$54,V$41,0),"")</f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IFERROR(VLOOKUP($A34,Bussy!$X$8:$AY$54,C$41-1,0),"")</f>
        <v/>
      </c>
      <c r="D34" s="374" t="str">
        <f>IFERROR(VLOOKUP($A34,Bussy!$X$8:$AY$54,D$41-1,0),"")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Lésigny</v>
      </c>
      <c r="O34" s="665"/>
      <c r="P34" s="670"/>
      <c r="Q34" s="33"/>
      <c r="R34" s="344" t="s">
        <v>105</v>
      </c>
      <c r="S34" s="348"/>
      <c r="T34" s="275" t="str">
        <f>IFERROR(VLOOKUP($R34,Bussy!$W$8:$AW$54,T$41,0),"")</f>
        <v/>
      </c>
      <c r="U34" s="291" t="str">
        <f>IFERROR(VLOOKUP($R34,Bussy!$W$8:$AW$54,U$41,0),"")</f>
        <v/>
      </c>
      <c r="V34" s="346" t="str">
        <f>IFERROR(VLOOKUP($R34,Bussy!$W$8:$AW$54,V$41,0),"")</f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411"/>
      <c r="B37" s="412"/>
      <c r="C37" s="412"/>
      <c r="D37" s="412"/>
      <c r="E37" s="412"/>
      <c r="F37" s="412"/>
      <c r="G37" s="412"/>
      <c r="H37" s="415"/>
      <c r="I37" s="412"/>
      <c r="J37" s="412"/>
      <c r="K37" s="412"/>
      <c r="L37" s="412"/>
      <c r="M37" s="412"/>
      <c r="N37" s="416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413"/>
      <c r="Z37" s="33"/>
      <c r="AA37" s="279"/>
      <c r="AB37" s="279"/>
      <c r="AC37" s="279"/>
      <c r="AD37" s="279"/>
      <c r="AE37" s="279"/>
      <c r="AF37" s="33"/>
    </row>
    <row r="38" spans="1:32" ht="33.75" customHeight="1">
      <c r="A38" s="953" t="s">
        <v>510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411"/>
      <c r="B39" s="412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3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+'4-dec'!C41-3</f>
        <v>24</v>
      </c>
      <c r="D41" s="305">
        <f>+C41+1</f>
        <v>25</v>
      </c>
      <c r="E41" s="305">
        <v>2</v>
      </c>
      <c r="F41" s="305">
        <f>+J41+1</f>
        <v>27</v>
      </c>
      <c r="G41" s="306"/>
      <c r="H41" s="304"/>
      <c r="I41" s="304"/>
      <c r="J41" s="305">
        <f>+D41+1</f>
        <v>26</v>
      </c>
      <c r="K41" s="305">
        <f>+F41+1</f>
        <v>28</v>
      </c>
      <c r="L41" s="305">
        <f>+K41+1</f>
        <v>29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1">+C41</f>
        <v>24</v>
      </c>
      <c r="U41" s="304">
        <f t="shared" si="1"/>
        <v>25</v>
      </c>
      <c r="V41" s="305">
        <v>2</v>
      </c>
      <c r="W41" s="304">
        <f>+F41</f>
        <v>27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514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515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2">
    <mergeCell ref="R35:U35"/>
    <mergeCell ref="A38:Y38"/>
    <mergeCell ref="B40:X40"/>
    <mergeCell ref="E43:I43"/>
    <mergeCell ref="J43:L43"/>
    <mergeCell ref="S43:U43"/>
    <mergeCell ref="V43:X43"/>
    <mergeCell ref="C43:D43"/>
    <mergeCell ref="O27:O28"/>
    <mergeCell ref="N30:N31"/>
    <mergeCell ref="O30:O31"/>
    <mergeCell ref="P30:P31"/>
    <mergeCell ref="K32:M35"/>
    <mergeCell ref="N32:P33"/>
    <mergeCell ref="N34:P35"/>
    <mergeCell ref="N41:P42"/>
    <mergeCell ref="B27:B28"/>
    <mergeCell ref="A35:D35"/>
    <mergeCell ref="A41:B41"/>
    <mergeCell ref="N27:N28"/>
    <mergeCell ref="P27:P28"/>
    <mergeCell ref="A36:B36"/>
    <mergeCell ref="C36:D36"/>
    <mergeCell ref="J29:L29"/>
    <mergeCell ref="S27:S28"/>
    <mergeCell ref="X27:X28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13:B14"/>
    <mergeCell ref="N9:N10"/>
    <mergeCell ref="B7:B8"/>
    <mergeCell ref="B9:B10"/>
    <mergeCell ref="B21:B22"/>
    <mergeCell ref="B23:B24"/>
    <mergeCell ref="B25:B26"/>
    <mergeCell ref="A29:G29"/>
    <mergeCell ref="S19:S20"/>
    <mergeCell ref="O21:O22"/>
    <mergeCell ref="P21:P22"/>
    <mergeCell ref="S21:S22"/>
    <mergeCell ref="G23:G24"/>
    <mergeCell ref="S23:S24"/>
    <mergeCell ref="J25:J26"/>
    <mergeCell ref="J27:J28"/>
    <mergeCell ref="K27:K28"/>
    <mergeCell ref="L27:L28"/>
    <mergeCell ref="J23:J24"/>
    <mergeCell ref="K23:K24"/>
    <mergeCell ref="G25:G26"/>
    <mergeCell ref="K25:K26"/>
    <mergeCell ref="L25:L26"/>
    <mergeCell ref="N25:N26"/>
    <mergeCell ref="G27:G28"/>
    <mergeCell ref="O25:O26"/>
    <mergeCell ref="P25:P26"/>
    <mergeCell ref="S25:S26"/>
    <mergeCell ref="G21:G22"/>
    <mergeCell ref="N21:N22"/>
    <mergeCell ref="L23:L24"/>
    <mergeCell ref="N23:N24"/>
    <mergeCell ref="O23:O24"/>
    <mergeCell ref="P23:P24"/>
    <mergeCell ref="O19:O20"/>
    <mergeCell ref="P19:P20"/>
    <mergeCell ref="J19:J20"/>
    <mergeCell ref="J21:J22"/>
    <mergeCell ref="K21:K22"/>
    <mergeCell ref="L21:L22"/>
    <mergeCell ref="G19:G20"/>
    <mergeCell ref="K19:K20"/>
    <mergeCell ref="L19:L20"/>
    <mergeCell ref="B15:B16"/>
    <mergeCell ref="B17:B18"/>
    <mergeCell ref="X7:X8"/>
    <mergeCell ref="O9:O10"/>
    <mergeCell ref="P9:P10"/>
    <mergeCell ref="S9:S10"/>
    <mergeCell ref="X9:X10"/>
    <mergeCell ref="B19:B20"/>
    <mergeCell ref="N15:N16"/>
    <mergeCell ref="G17:G18"/>
    <mergeCell ref="N17:N18"/>
    <mergeCell ref="J7:J8"/>
    <mergeCell ref="K7:K8"/>
    <mergeCell ref="N7:N8"/>
    <mergeCell ref="G9:G10"/>
    <mergeCell ref="J9:J10"/>
    <mergeCell ref="K9:K10"/>
    <mergeCell ref="L9:L10"/>
    <mergeCell ref="K17:K18"/>
    <mergeCell ref="L17:L18"/>
    <mergeCell ref="G11:G12"/>
    <mergeCell ref="G13:G14"/>
    <mergeCell ref="G15:G16"/>
    <mergeCell ref="K15:K16"/>
    <mergeCell ref="Z7:Z8"/>
    <mergeCell ref="AA7:AA8"/>
    <mergeCell ref="O7:O8"/>
    <mergeCell ref="P7:P8"/>
    <mergeCell ref="S7:S8"/>
    <mergeCell ref="R3:U3"/>
    <mergeCell ref="W3:Y3"/>
    <mergeCell ref="Z3:AA3"/>
    <mergeCell ref="T4:U4"/>
    <mergeCell ref="Z5:Z6"/>
    <mergeCell ref="AA5:AA6"/>
    <mergeCell ref="O5:O6"/>
    <mergeCell ref="P5:P6"/>
    <mergeCell ref="S5:S6"/>
    <mergeCell ref="X5:X6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X11:X12"/>
    <mergeCell ref="K5:K6"/>
    <mergeCell ref="L5:L6"/>
    <mergeCell ref="N5:N6"/>
    <mergeCell ref="O15:O16"/>
    <mergeCell ref="P15:P16"/>
    <mergeCell ref="S15:S16"/>
    <mergeCell ref="O17:O18"/>
    <mergeCell ref="P17:P18"/>
    <mergeCell ref="S17:S18"/>
    <mergeCell ref="L15:L16"/>
    <mergeCell ref="N19:N20"/>
    <mergeCell ref="J15:J16"/>
    <mergeCell ref="J17:J18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11:Z12"/>
    <mergeCell ref="AA11:AA12"/>
    <mergeCell ref="Z13:Z14"/>
    <mergeCell ref="AA13:AA14"/>
    <mergeCell ref="Z21:Z22"/>
    <mergeCell ref="Z23:Z24"/>
    <mergeCell ref="Z9:Z10"/>
    <mergeCell ref="AA9:AA10"/>
    <mergeCell ref="Z25:Z26"/>
  </mergeCells>
  <conditionalFormatting sqref="J5:J6 J21:J28 L21:L28">
    <cfRule type="expression" dxfId="71" priority="1">
      <formula>Z5&gt;0</formula>
    </cfRule>
    <cfRule type="expression" dxfId="70" priority="2">
      <formula>Z5&lt;0</formula>
    </cfRule>
  </conditionalFormatting>
  <conditionalFormatting sqref="J5:J28">
    <cfRule type="cellIs" dxfId="69" priority="3" operator="equal">
      <formula>$R$2</formula>
    </cfRule>
    <cfRule type="cellIs" dxfId="68" priority="4" operator="equal">
      <formula>$E$2</formula>
    </cfRule>
  </conditionalFormatting>
  <conditionalFormatting sqref="J7:J20">
    <cfRule type="expression" dxfId="67" priority="5">
      <formula>Z7&gt;0</formula>
    </cfRule>
    <cfRule type="expression" dxfId="66" priority="6">
      <formula>Z7&lt;0</formula>
    </cfRule>
  </conditionalFormatting>
  <conditionalFormatting sqref="K32:K33">
    <cfRule type="cellIs" dxfId="65" priority="7" operator="equal">
      <formula>"Match Nul"</formula>
    </cfRule>
    <cfRule type="expression" dxfId="64" priority="8">
      <formula>$N$32=$R$2</formula>
    </cfRule>
    <cfRule type="expression" dxfId="63" priority="9">
      <formula>$N$32=$E$2</formula>
    </cfRule>
  </conditionalFormatting>
  <conditionalFormatting sqref="L5:L6">
    <cfRule type="expression" dxfId="62" priority="10">
      <formula>AB5&gt;0</formula>
    </cfRule>
    <cfRule type="expression" dxfId="61" priority="11">
      <formula>AB5&lt;0</formula>
    </cfRule>
  </conditionalFormatting>
  <conditionalFormatting sqref="L5:L28">
    <cfRule type="cellIs" dxfId="60" priority="12" operator="equal">
      <formula>$R$2</formula>
    </cfRule>
    <cfRule type="cellIs" dxfId="59" priority="13" operator="equal">
      <formula>$E$2</formula>
    </cfRule>
  </conditionalFormatting>
  <conditionalFormatting sqref="L7:L20">
    <cfRule type="expression" dxfId="58" priority="14">
      <formula>AB7&gt;0</formula>
    </cfRule>
    <cfRule type="expression" dxfId="57" priority="15">
      <formula>AB7&lt;0</formula>
    </cfRule>
  </conditionalFormatting>
  <conditionalFormatting sqref="N32 N34">
    <cfRule type="cellIs" dxfId="56" priority="16" operator="equal">
      <formula>R$2</formula>
    </cfRule>
    <cfRule type="cellIs" dxfId="55" priority="17" operator="equal">
      <formula>$E$2</formula>
    </cfRule>
  </conditionalFormatting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F1000"/>
  <sheetViews>
    <sheetView topLeftCell="A11" zoomScale="50" zoomScaleNormal="50" workbookViewId="0">
      <selection activeCell="G31" sqref="G31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2.3984375" customWidth="1"/>
    <col min="22" max="22" width="10.3984375" customWidth="1"/>
    <col min="23" max="23" width="13" customWidth="1"/>
    <col min="24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42.7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9.75" customHeight="1" thickBot="1">
      <c r="A2" s="915" t="s">
        <v>439</v>
      </c>
      <c r="B2" s="840"/>
      <c r="C2" s="375">
        <f>+Lésigny!S3</f>
        <v>45995</v>
      </c>
      <c r="D2" s="376" t="s">
        <v>440</v>
      </c>
      <c r="E2" s="913" t="str">
        <f>+Lésigny!S4</f>
        <v>Lésigny</v>
      </c>
      <c r="F2" s="733"/>
      <c r="G2" s="742"/>
      <c r="H2" s="417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62" t="str">
        <f>+Lésigny!S5</f>
        <v>Bussy</v>
      </c>
      <c r="S2" s="963"/>
      <c r="T2" s="963"/>
      <c r="U2" s="963"/>
      <c r="V2" s="963"/>
      <c r="W2" s="963"/>
      <c r="X2" s="963"/>
      <c r="Y2" s="964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Lésigny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Bussy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29" t="s">
        <v>488</v>
      </c>
      <c r="B4" s="330" t="s">
        <v>441</v>
      </c>
      <c r="C4" s="378" t="s">
        <v>138</v>
      </c>
      <c r="D4" s="379" t="s">
        <v>139</v>
      </c>
      <c r="E4" s="379" t="s">
        <v>150</v>
      </c>
      <c r="F4" s="332" t="s">
        <v>142</v>
      </c>
      <c r="G4" s="380" t="s">
        <v>442</v>
      </c>
      <c r="H4" s="418" t="s">
        <v>442</v>
      </c>
      <c r="I4" s="97"/>
      <c r="J4" s="846" t="s">
        <v>443</v>
      </c>
      <c r="K4" s="776"/>
      <c r="L4" s="786"/>
      <c r="M4" s="262"/>
      <c r="N4" s="587" t="str">
        <f>+E2</f>
        <v>Lésigny</v>
      </c>
      <c r="O4" s="327"/>
      <c r="P4" s="585" t="str">
        <f>+R2</f>
        <v>Bussy</v>
      </c>
      <c r="Q4" s="104"/>
      <c r="R4" s="359" t="s">
        <v>488</v>
      </c>
      <c r="S4" s="359" t="s">
        <v>441</v>
      </c>
      <c r="T4" s="584" t="s">
        <v>138</v>
      </c>
      <c r="U4" s="584" t="s">
        <v>139</v>
      </c>
      <c r="V4" s="359" t="s">
        <v>150</v>
      </c>
      <c r="W4" s="359" t="s">
        <v>142</v>
      </c>
      <c r="X4" s="359" t="s">
        <v>442</v>
      </c>
      <c r="Y4" s="359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IFERROR(VLOOKUP($A5,Lésigny!$T$8:$AY$57,C$41,0),"")</f>
        <v/>
      </c>
      <c r="D5" s="270" t="str">
        <f>IFERROR(VLOOKUP($A5,Lésigny!$T$8:$AY$57,D$41,0),"")</f>
        <v/>
      </c>
      <c r="E5" s="271" t="str">
        <f>IFERROR(VLOOKUP($A5,Lésigny!$T$8:$AY$57,E$41,0),"")</f>
        <v/>
      </c>
      <c r="F5" s="272" t="str">
        <f>IFERROR(VLOOKUP($A5,Lésigny!$T$8:$AY$57,F$41,0),"")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Bussy</v>
      </c>
      <c r="K5" s="860" t="str">
        <f>IFERROR(ABS(Z5),"")</f>
        <v/>
      </c>
      <c r="L5" s="847" t="str">
        <f>IF(Z5&gt;0,$E$2,$R$2)</f>
        <v>Lésigny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IFERROR(VLOOKUP($R5,Bussy!$T$8:$AW$57,T$41,0),"")</f>
        <v/>
      </c>
      <c r="U5" s="276" t="str">
        <f>IFERROR(VLOOKUP($R5,Bussy!$T$8:$AW$57,U$41,0),"")</f>
        <v/>
      </c>
      <c r="V5" s="420" t="str">
        <f>IFERROR(VLOOKUP($R5,Bussy!$T$8:$AW$57,V$41,0),"")</f>
        <v/>
      </c>
      <c r="W5" s="247" t="str">
        <f>IFERROR(VLOOKUP($R5,Bussy!$T$8:$AW$57,W$41,0),"")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IFERROR(VLOOKUP($A6,Lésigny!$T$8:$AY$57,C$41,0),"")</f>
        <v/>
      </c>
      <c r="D6" s="282" t="str">
        <f>IFERROR(VLOOKUP($A6,Lésigny!$T$8:$AY$57,D$41,0),"")</f>
        <v/>
      </c>
      <c r="E6" s="283" t="str">
        <f>IFERROR(VLOOKUP($A6,Lésigny!$T$8:$AY$57,E$41,0),"")</f>
        <v/>
      </c>
      <c r="F6" s="284" t="str">
        <f>IFERROR(VLOOKUP($A6,Lésigny!$T$8:$AY$57,F$41,0),"")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IFERROR(VLOOKUP($R6,Bussy!$T$8:$AW$57,T$41,0),"")</f>
        <v/>
      </c>
      <c r="U6" s="282" t="str">
        <f>IFERROR(VLOOKUP($R6,Bussy!$T$8:$AW$57,U$41,0),"")</f>
        <v/>
      </c>
      <c r="V6" s="286" t="str">
        <f>IFERROR(VLOOKUP($R6,Bussy!$T$8:$AW$57,V$41,0),"")</f>
        <v/>
      </c>
      <c r="W6" s="287" t="str">
        <f>IFERROR(VLOOKUP($R6,Bussy!$T$8:$AW$57,W$41,0),"")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IFERROR(VLOOKUP($A7,Lésigny!$T$8:$AY$57,C$41,0),"")</f>
        <v/>
      </c>
      <c r="D7" s="291" t="str">
        <f>IFERROR(VLOOKUP($A7,Lésigny!$T$8:$AY$57,D$41,0),"")</f>
        <v/>
      </c>
      <c r="E7" s="292" t="str">
        <f>IFERROR(VLOOKUP($A7,Lésigny!$T$8:$AY$57,E$41,0),"")</f>
        <v/>
      </c>
      <c r="F7" s="272" t="str">
        <f>IFERROR(VLOOKUP($A7,Lésigny!$T$8:$AY$57,F$41,0),"")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Bussy</v>
      </c>
      <c r="K7" s="860" t="str">
        <f>IFERROR(ABS(Z7),"")</f>
        <v/>
      </c>
      <c r="L7" s="847" t="str">
        <f>IF(Z7&gt;0,$E$2,$R$2)</f>
        <v>Lésigny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IFERROR(VLOOKUP($R7,Bussy!$T$8:$AW$57,T$41,0),"")</f>
        <v/>
      </c>
      <c r="U7" s="291" t="str">
        <f>IFERROR(VLOOKUP($R7,Bussy!$T$8:$AW$57,U$41,0),"")</f>
        <v/>
      </c>
      <c r="V7" s="294" t="str">
        <f>IFERROR(VLOOKUP($R7,Bussy!$T$8:$AW$57,V$41,0),"")</f>
        <v/>
      </c>
      <c r="W7" s="247" t="str">
        <f>IFERROR(VLOOKUP($R7,Bussy!$T$8:$AW$57,W$41,0),"")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IFERROR(VLOOKUP($A8,Lésigny!$T$8:$AY$57,C$41,0),"")</f>
        <v/>
      </c>
      <c r="D8" s="282" t="str">
        <f>IFERROR(VLOOKUP($A8,Lésigny!$T$8:$AY$57,D$41,0),"")</f>
        <v/>
      </c>
      <c r="E8" s="283" t="str">
        <f>IFERROR(VLOOKUP($A8,Lésigny!$T$8:$AY$57,E$41,0),"")</f>
        <v/>
      </c>
      <c r="F8" s="284" t="str">
        <f>IFERROR(VLOOKUP($A8,Lésigny!$T$8:$AY$57,F$41,0),"")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IFERROR(VLOOKUP($R8,Bussy!$T$8:$AW$57,T$41,0),"")</f>
        <v/>
      </c>
      <c r="U8" s="282" t="str">
        <f>IFERROR(VLOOKUP($R8,Bussy!$T$8:$AW$57,U$41,0),"")</f>
        <v/>
      </c>
      <c r="V8" s="286" t="str">
        <f>IFERROR(VLOOKUP($R8,Bussy!$T$8:$AW$57,V$41,0),"")</f>
        <v/>
      </c>
      <c r="W8" s="287" t="str">
        <f>IFERROR(VLOOKUP($R8,Bussy!$T$8:$AW$57,W$41,0),"")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IFERROR(VLOOKUP($A9,Lésigny!$T$8:$AY$57,C$41,0),"")</f>
        <v/>
      </c>
      <c r="D9" s="291" t="str">
        <f>IFERROR(VLOOKUP($A9,Lésigny!$T$8:$AY$57,D$41,0),"")</f>
        <v/>
      </c>
      <c r="E9" s="292" t="str">
        <f>IFERROR(VLOOKUP($A9,Lésigny!$T$8:$AY$57,E$41,0),"")</f>
        <v/>
      </c>
      <c r="F9" s="272" t="str">
        <f>IFERROR(VLOOKUP($A9,Lésigny!$T$8:$AY$57,F$41,0),"")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Bussy</v>
      </c>
      <c r="K9" s="860" t="str">
        <f>IFERROR(ABS(Z9),"")</f>
        <v/>
      </c>
      <c r="L9" s="847" t="str">
        <f>IF(Z9&gt;0,$E$2,$R$2)</f>
        <v>Lésigny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IFERROR(VLOOKUP($R9,Bussy!$T$8:$AW$57,T$41,0),"")</f>
        <v/>
      </c>
      <c r="U9" s="291" t="str">
        <f>IFERROR(VLOOKUP($R9,Bussy!$T$8:$AW$57,U$41,0),"")</f>
        <v/>
      </c>
      <c r="V9" s="294" t="str">
        <f>IFERROR(VLOOKUP($R9,Bussy!$T$8:$AW$57,V$41,0),"")</f>
        <v/>
      </c>
      <c r="W9" s="247" t="str">
        <f>IFERROR(VLOOKUP($R9,Bussy!$T$8:$AW$57,W$41,0),"")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IFERROR(VLOOKUP($A10,Lésigny!$T$8:$AY$57,C$41,0),"")</f>
        <v/>
      </c>
      <c r="D10" s="282" t="str">
        <f>IFERROR(VLOOKUP($A10,Lésigny!$T$8:$AY$57,D$41,0),"")</f>
        <v/>
      </c>
      <c r="E10" s="283" t="str">
        <f>IFERROR(VLOOKUP($A10,Lésigny!$T$8:$AY$57,E$41,0),"")</f>
        <v/>
      </c>
      <c r="F10" s="284" t="str">
        <f>IFERROR(VLOOKUP($A10,Lésigny!$T$8:$AY$57,F$41,0),"")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IFERROR(VLOOKUP($R10,Bussy!$T$8:$AW$57,T$41,0),"")</f>
        <v/>
      </c>
      <c r="U10" s="282" t="str">
        <f>IFERROR(VLOOKUP($R10,Bussy!$T$8:$AW$57,U$41,0),"")</f>
        <v/>
      </c>
      <c r="V10" s="286" t="str">
        <f>IFERROR(VLOOKUP($R10,Bussy!$T$8:$AW$57,V$41,0),"")</f>
        <v/>
      </c>
      <c r="W10" s="287" t="str">
        <f>IFERROR(VLOOKUP($R10,Bussy!$T$8:$AW$57,W$41,0),"")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IFERROR(VLOOKUP($A11,Lésigny!$T$8:$AY$57,C$41,0),"")</f>
        <v/>
      </c>
      <c r="D11" s="291" t="str">
        <f>IFERROR(VLOOKUP($A11,Lésigny!$T$8:$AY$57,D$41,0),"")</f>
        <v/>
      </c>
      <c r="E11" s="292" t="str">
        <f>IFERROR(VLOOKUP($A11,Lésigny!$T$8:$AY$57,E$41,0),"")</f>
        <v/>
      </c>
      <c r="F11" s="272" t="str">
        <f>IFERROR(VLOOKUP($A11,Lésigny!$T$8:$AY$57,F$41,0),"")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Bussy</v>
      </c>
      <c r="K11" s="860" t="str">
        <f>IFERROR(ABS(Z11),"")</f>
        <v/>
      </c>
      <c r="L11" s="847" t="str">
        <f>IF(Z11&gt;0,$E$2,$R$2)</f>
        <v>Lésigny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IFERROR(VLOOKUP($R11,Bussy!$T$8:$AW$57,T$41,0),"")</f>
        <v/>
      </c>
      <c r="U11" s="291" t="str">
        <f>IFERROR(VLOOKUP($R11,Bussy!$T$8:$AW$57,U$41,0),"")</f>
        <v/>
      </c>
      <c r="V11" s="294" t="str">
        <f>IFERROR(VLOOKUP($R11,Bussy!$T$8:$AW$57,V$41,0),"")</f>
        <v/>
      </c>
      <c r="W11" s="247" t="str">
        <f>IFERROR(VLOOKUP($R11,Bussy!$T$8:$AW$57,W$41,0),"")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IFERROR(VLOOKUP($A12,Lésigny!$T$8:$AY$57,C$41,0),"")</f>
        <v/>
      </c>
      <c r="D12" s="282" t="str">
        <f>IFERROR(VLOOKUP($A12,Lésigny!$T$8:$AY$57,D$41,0),"")</f>
        <v/>
      </c>
      <c r="E12" s="283" t="str">
        <f>IFERROR(VLOOKUP($A12,Lésigny!$T$8:$AY$57,E$41,0),"")</f>
        <v/>
      </c>
      <c r="F12" s="284" t="str">
        <f>IFERROR(VLOOKUP($A12,Lésigny!$T$8:$AY$57,F$41,0),"")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IFERROR(VLOOKUP($R12,Bussy!$T$8:$AW$57,T$41,0),"")</f>
        <v/>
      </c>
      <c r="U12" s="282" t="str">
        <f>IFERROR(VLOOKUP($R12,Bussy!$T$8:$AW$57,U$41,0),"")</f>
        <v/>
      </c>
      <c r="V12" s="286" t="str">
        <f>IFERROR(VLOOKUP($R12,Bussy!$T$8:$AW$57,V$41,0),"")</f>
        <v/>
      </c>
      <c r="W12" s="287" t="str">
        <f>IFERROR(VLOOKUP($R12,Bussy!$T$8:$AW$57,W$41,0),"")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IFERROR(VLOOKUP($A13,Lésigny!$T$8:$AY$57,C$41,0),"")</f>
        <v/>
      </c>
      <c r="D13" s="291" t="str">
        <f>IFERROR(VLOOKUP($A13,Lésigny!$T$8:$AY$57,D$41,0),"")</f>
        <v/>
      </c>
      <c r="E13" s="292" t="str">
        <f>IFERROR(VLOOKUP($A13,Lésigny!$T$8:$AY$57,E$41,0),"")</f>
        <v/>
      </c>
      <c r="F13" s="272" t="str">
        <f>IFERROR(VLOOKUP($A13,Lésigny!$T$8:$AY$57,F$41,0),"")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Bussy</v>
      </c>
      <c r="K13" s="860" t="str">
        <f>IFERROR(ABS(Z13),"")</f>
        <v/>
      </c>
      <c r="L13" s="847" t="str">
        <f>IF(Z13&gt;0,$E$2,$R$2)</f>
        <v>Lésigny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IFERROR(VLOOKUP($R13,Bussy!$T$8:$AW$57,T$41,0),"")</f>
        <v/>
      </c>
      <c r="U13" s="291" t="str">
        <f>IFERROR(VLOOKUP($R13,Bussy!$T$8:$AW$57,U$41,0),"")</f>
        <v/>
      </c>
      <c r="V13" s="294" t="str">
        <f>IFERROR(VLOOKUP($R13,Bussy!$T$8:$AW$57,V$41,0),"")</f>
        <v/>
      </c>
      <c r="W13" s="247" t="str">
        <f>IFERROR(VLOOKUP($R13,Bussy!$T$8:$AW$57,W$41,0),"")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IFERROR(VLOOKUP($A14,Lésigny!$T$8:$AY$57,C$41,0),"")</f>
        <v/>
      </c>
      <c r="D14" s="282" t="str">
        <f>IFERROR(VLOOKUP($A14,Lésigny!$T$8:$AY$57,D$41,0),"")</f>
        <v/>
      </c>
      <c r="E14" s="283" t="str">
        <f>IFERROR(VLOOKUP($A14,Lésigny!$T$8:$AY$57,E$41,0),"")</f>
        <v/>
      </c>
      <c r="F14" s="284" t="str">
        <f>IFERROR(VLOOKUP($A14,Lésigny!$T$8:$AY$57,F$41,0),"")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IFERROR(VLOOKUP($R14,Bussy!$T$8:$AW$57,T$41,0),"")</f>
        <v/>
      </c>
      <c r="U14" s="282" t="str">
        <f>IFERROR(VLOOKUP($R14,Bussy!$T$8:$AW$57,U$41,0),"")</f>
        <v/>
      </c>
      <c r="V14" s="286" t="str">
        <f>IFERROR(VLOOKUP($R14,Bussy!$T$8:$AW$57,V$41,0),"")</f>
        <v/>
      </c>
      <c r="W14" s="287" t="str">
        <f>IFERROR(VLOOKUP($R14,Bussy!$T$8:$AW$57,W$41,0),"")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IFERROR(VLOOKUP($A15,Lésigny!$T$8:$AY$57,C$41,0),"")</f>
        <v/>
      </c>
      <c r="D15" s="291" t="str">
        <f>IFERROR(VLOOKUP($A15,Lésigny!$T$8:$AY$57,D$41,0),"")</f>
        <v/>
      </c>
      <c r="E15" s="292" t="str">
        <f>IFERROR(VLOOKUP($A15,Lésigny!$T$8:$AY$57,E$41,0),"")</f>
        <v/>
      </c>
      <c r="F15" s="272" t="str">
        <f>IFERROR(VLOOKUP($A15,Lésigny!$T$8:$AY$57,F$41,0),"")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Bussy</v>
      </c>
      <c r="K15" s="860" t="str">
        <f>IFERROR(ABS(Z15),"")</f>
        <v/>
      </c>
      <c r="L15" s="847" t="str">
        <f>IF(Z15&gt;0,$E$2,$R$2)</f>
        <v>Lésigny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IFERROR(VLOOKUP($R15,Bussy!$T$8:$AW$57,T$41,0),"")</f>
        <v/>
      </c>
      <c r="U15" s="291" t="str">
        <f>IFERROR(VLOOKUP($R15,Bussy!$T$8:$AW$57,U$41,0),"")</f>
        <v/>
      </c>
      <c r="V15" s="294" t="str">
        <f>IFERROR(VLOOKUP($R15,Bussy!$T$8:$AW$57,V$41,0),"")</f>
        <v/>
      </c>
      <c r="W15" s="247" t="str">
        <f>IFERROR(VLOOKUP($R15,Bussy!$T$8:$AW$57,W$41,0),"")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IFERROR(VLOOKUP($A16,Lésigny!$T$8:$AY$57,C$41,0),"")</f>
        <v/>
      </c>
      <c r="D16" s="282" t="str">
        <f>IFERROR(VLOOKUP($A16,Lésigny!$T$8:$AY$57,D$41,0),"")</f>
        <v/>
      </c>
      <c r="E16" s="283" t="str">
        <f>IFERROR(VLOOKUP($A16,Lésigny!$T$8:$AY$57,E$41,0),"")</f>
        <v/>
      </c>
      <c r="F16" s="284" t="str">
        <f>IFERROR(VLOOKUP($A16,Lésigny!$T$8:$AY$57,F$41,0),"")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IFERROR(VLOOKUP($R16,Bussy!$T$8:$AW$57,T$41,0),"")</f>
        <v/>
      </c>
      <c r="U16" s="282" t="str">
        <f>IFERROR(VLOOKUP($R16,Bussy!$T$8:$AW$57,U$41,0),"")</f>
        <v/>
      </c>
      <c r="V16" s="286" t="str">
        <f>IFERROR(VLOOKUP($R16,Bussy!$T$8:$AW$57,V$41,0),"")</f>
        <v/>
      </c>
      <c r="W16" s="287" t="str">
        <f>IFERROR(VLOOKUP($R16,Bussy!$T$8:$AW$57,W$41,0),"")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IFERROR(VLOOKUP($A17,Lésigny!$T$8:$AY$57,C$41,0),"")</f>
        <v/>
      </c>
      <c r="D17" s="291" t="str">
        <f>IFERROR(VLOOKUP($A17,Lésigny!$T$8:$AY$57,D$41,0),"")</f>
        <v/>
      </c>
      <c r="E17" s="292" t="str">
        <f>IFERROR(VLOOKUP($A17,Lésigny!$T$8:$AY$57,E$41,0),"")</f>
        <v/>
      </c>
      <c r="F17" s="272" t="str">
        <f>IFERROR(VLOOKUP($A17,Lésigny!$T$8:$AY$57,F$41,0),"")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Bussy</v>
      </c>
      <c r="K17" s="860" t="str">
        <f>IFERROR(ABS(Z17),"")</f>
        <v/>
      </c>
      <c r="L17" s="847" t="str">
        <f>IF(Z17&gt;0,$E$2,$R$2)</f>
        <v>Lésigny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IFERROR(VLOOKUP($R17,Bussy!$T$8:$AW$57,T$41,0),"")</f>
        <v/>
      </c>
      <c r="U17" s="291" t="str">
        <f>IFERROR(VLOOKUP($R17,Bussy!$T$8:$AW$57,U$41,0),"")</f>
        <v/>
      </c>
      <c r="V17" s="294" t="str">
        <f>IFERROR(VLOOKUP($R17,Bussy!$T$8:$AW$57,V$41,0),"")</f>
        <v/>
      </c>
      <c r="W17" s="247" t="str">
        <f>IFERROR(VLOOKUP($R17,Bussy!$T$8:$AW$57,W$41,0),"")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IFERROR(VLOOKUP($A18,Lésigny!$T$8:$AY$57,C$41,0),"")</f>
        <v/>
      </c>
      <c r="D18" s="282" t="str">
        <f>IFERROR(VLOOKUP($A18,Lésigny!$T$8:$AY$57,D$41,0),"")</f>
        <v/>
      </c>
      <c r="E18" s="283" t="str">
        <f>IFERROR(VLOOKUP($A18,Lésigny!$T$8:$AY$57,E$41,0),"")</f>
        <v/>
      </c>
      <c r="F18" s="284" t="str">
        <f>IFERROR(VLOOKUP($A18,Lésigny!$T$8:$AY$57,F$41,0),"")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IFERROR(VLOOKUP($R18,Bussy!$T$8:$AW$57,T$41,0),"")</f>
        <v/>
      </c>
      <c r="U18" s="282" t="str">
        <f>IFERROR(VLOOKUP($R18,Bussy!$T$8:$AW$57,U$41,0),"")</f>
        <v/>
      </c>
      <c r="V18" s="286" t="str">
        <f>IFERROR(VLOOKUP($R18,Bussy!$T$8:$AW$57,V$41,0),"")</f>
        <v/>
      </c>
      <c r="W18" s="287" t="str">
        <f>IFERROR(VLOOKUP($R18,Bussy!$T$8:$AW$57,W$41,0),"")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IFERROR(VLOOKUP($A19,Lésigny!$T$8:$AY$57,C$41,0),"")</f>
        <v/>
      </c>
      <c r="D19" s="291" t="str">
        <f>IFERROR(VLOOKUP($A19,Lésigny!$T$8:$AY$57,D$41,0),"")</f>
        <v/>
      </c>
      <c r="E19" s="292" t="str">
        <f>IFERROR(VLOOKUP($A19,Lésigny!$T$8:$AY$57,E$41,0),"")</f>
        <v/>
      </c>
      <c r="F19" s="272" t="str">
        <f>IFERROR(VLOOKUP($A19,Lésigny!$T$8:$AY$57,F$41,0),"")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Bussy</v>
      </c>
      <c r="K19" s="860" t="str">
        <f>IFERROR(ABS(Z19),"")</f>
        <v/>
      </c>
      <c r="L19" s="847" t="str">
        <f>IF(Z19&gt;0,$E$2,$R$2)</f>
        <v>Lésigny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IFERROR(VLOOKUP($R19,Bussy!$T$8:$AW$57,T$41,0),"")</f>
        <v/>
      </c>
      <c r="U19" s="291" t="str">
        <f>IFERROR(VLOOKUP($R19,Bussy!$T$8:$AW$57,U$41,0),"")</f>
        <v/>
      </c>
      <c r="V19" s="294" t="str">
        <f>IFERROR(VLOOKUP($R19,Bussy!$T$8:$AW$57,V$41,0),"")</f>
        <v/>
      </c>
      <c r="W19" s="247" t="str">
        <f>IFERROR(VLOOKUP($R19,Bussy!$T$8:$AW$57,W$41,0),"")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IFERROR(VLOOKUP($A20,Lésigny!$T$8:$AY$57,C$41,0),"")</f>
        <v/>
      </c>
      <c r="D20" s="282" t="str">
        <f>IFERROR(VLOOKUP($A20,Lésigny!$T$8:$AY$57,D$41,0),"")</f>
        <v/>
      </c>
      <c r="E20" s="283" t="str">
        <f>IFERROR(VLOOKUP($A20,Lésigny!$T$8:$AY$57,E$41,0),"")</f>
        <v/>
      </c>
      <c r="F20" s="284" t="str">
        <f>IFERROR(VLOOKUP($A20,Lésigny!$T$8:$AY$57,F$41,0),"")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IFERROR(VLOOKUP($R20,Bussy!$T$8:$AW$57,T$41,0),"")</f>
        <v/>
      </c>
      <c r="U20" s="282" t="str">
        <f>IFERROR(VLOOKUP($R20,Bussy!$T$8:$AW$57,U$41,0),"")</f>
        <v/>
      </c>
      <c r="V20" s="286" t="str">
        <f>IFERROR(VLOOKUP($R20,Bussy!$T$8:$AW$57,V$41,0),"")</f>
        <v/>
      </c>
      <c r="W20" s="287" t="str">
        <f>IFERROR(VLOOKUP($R20,Bussy!$T$8:$AW$57,W$41,0),"")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IFERROR(VLOOKUP($A21,Lésigny!$T$8:$AY$57,C$41,0),"")</f>
        <v/>
      </c>
      <c r="D21" s="291" t="str">
        <f>IFERROR(VLOOKUP($A21,Lésigny!$T$8:$AY$57,D$41,0),"")</f>
        <v/>
      </c>
      <c r="E21" s="292" t="str">
        <f>IFERROR(VLOOKUP($A21,Lésigny!$T$8:$AY$57,E$41,0),"")</f>
        <v/>
      </c>
      <c r="F21" s="272" t="str">
        <f>IFERROR(VLOOKUP($A21,Lésigny!$T$8:$AY$57,F$41,0),"")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Bussy</v>
      </c>
      <c r="K21" s="860" t="str">
        <f>IFERROR(ABS(Z21),"")</f>
        <v/>
      </c>
      <c r="L21" s="847" t="str">
        <f>IF(Z21&gt;0,$E$2,$R$2)</f>
        <v>Lésigny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IFERROR(VLOOKUP($R21,Bussy!$T$8:$AW$57,T$41,0),"")</f>
        <v/>
      </c>
      <c r="U21" s="291" t="str">
        <f>IFERROR(VLOOKUP($R21,Bussy!$T$8:$AW$57,U$41,0),"")</f>
        <v/>
      </c>
      <c r="V21" s="294" t="str">
        <f>IFERROR(VLOOKUP($R21,Bussy!$T$8:$AW$57,V$41,0),"")</f>
        <v/>
      </c>
      <c r="W21" s="247" t="str">
        <f>IFERROR(VLOOKUP($R21,Bussy!$T$8:$AW$57,W$41,0),"")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IFERROR(VLOOKUP($A22,Lésigny!$T$8:$AY$57,C$41,0),"")</f>
        <v/>
      </c>
      <c r="D22" s="282" t="str">
        <f>IFERROR(VLOOKUP($A22,Lésigny!$T$8:$AY$57,D$41,0),"")</f>
        <v/>
      </c>
      <c r="E22" s="283" t="str">
        <f>IFERROR(VLOOKUP($A22,Lésigny!$T$8:$AY$57,E$41,0),"")</f>
        <v/>
      </c>
      <c r="F22" s="284" t="str">
        <f>IFERROR(VLOOKUP($A22,Lésigny!$T$8:$AY$57,F$41,0),"")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IFERROR(VLOOKUP($R22,Bussy!$T$8:$AW$57,T$41,0),"")</f>
        <v/>
      </c>
      <c r="U22" s="282" t="str">
        <f>IFERROR(VLOOKUP($R22,Bussy!$T$8:$AW$57,U$41,0),"")</f>
        <v/>
      </c>
      <c r="V22" s="286" t="str">
        <f>IFERROR(VLOOKUP($R22,Bussy!$T$8:$AW$57,V$41,0),"")</f>
        <v/>
      </c>
      <c r="W22" s="287" t="str">
        <f>IFERROR(VLOOKUP($R22,Bussy!$T$8:$AW$57,W$41,0),"")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IFERROR(VLOOKUP($A23,Lésigny!$T$8:$AY$57,C$41,0),"")</f>
        <v/>
      </c>
      <c r="D23" s="291" t="str">
        <f>IFERROR(VLOOKUP($A23,Lésigny!$T$8:$AY$57,D$41,0),"")</f>
        <v/>
      </c>
      <c r="E23" s="292" t="str">
        <f>IFERROR(VLOOKUP($A23,Lésigny!$T$8:$AY$57,E$41,0),"")</f>
        <v/>
      </c>
      <c r="F23" s="272" t="str">
        <f>IFERROR(VLOOKUP($A23,Lésigny!$T$8:$AY$57,F$41,0),"")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Bussy</v>
      </c>
      <c r="K23" s="860" t="str">
        <f>IFERROR(ABS(Z23),"")</f>
        <v/>
      </c>
      <c r="L23" s="847" t="str">
        <f>IF(Z23&gt;0,$E$2,$R$2)</f>
        <v>Lésigny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IFERROR(VLOOKUP($R23,Bussy!$T$8:$AW$57,T$41,0),"")</f>
        <v/>
      </c>
      <c r="U23" s="291" t="str">
        <f>IFERROR(VLOOKUP($R23,Bussy!$T$8:$AW$57,U$41,0),"")</f>
        <v/>
      </c>
      <c r="V23" s="294" t="str">
        <f>IFERROR(VLOOKUP($R23,Bussy!$T$8:$AW$57,V$41,0),"")</f>
        <v/>
      </c>
      <c r="W23" s="247" t="str">
        <f>IFERROR(VLOOKUP($R23,Bussy!$T$8:$AW$57,W$41,0),"")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IFERROR(VLOOKUP($A24,Lésigny!$T$8:$AY$57,C$41,0),"")</f>
        <v/>
      </c>
      <c r="D24" s="282" t="str">
        <f>IFERROR(VLOOKUP($A24,Lésigny!$T$8:$AY$57,D$41,0),"")</f>
        <v/>
      </c>
      <c r="E24" s="283" t="str">
        <f>IFERROR(VLOOKUP($A24,Lésigny!$T$8:$AY$57,E$41,0),"")</f>
        <v/>
      </c>
      <c r="F24" s="284" t="str">
        <f>IFERROR(VLOOKUP($A24,Lésigny!$T$8:$AY$57,F$41,0),"")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IFERROR(VLOOKUP($R24,Bussy!$T$8:$AW$57,T$41,0),"")</f>
        <v/>
      </c>
      <c r="U24" s="282" t="str">
        <f>IFERROR(VLOOKUP($R24,Bussy!$T$8:$AW$57,U$41,0),"")</f>
        <v/>
      </c>
      <c r="V24" s="286" t="str">
        <f>IFERROR(VLOOKUP($R24,Bussy!$T$8:$AW$57,V$41,0),"")</f>
        <v/>
      </c>
      <c r="W24" s="287" t="str">
        <f>IFERROR(VLOOKUP($R24,Bussy!$T$8:$AW$57,W$41,0),"")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IFERROR(VLOOKUP($A25,Lésigny!$T$8:$AY$57,C$41,0),"")</f>
        <v/>
      </c>
      <c r="D25" s="291" t="str">
        <f>IFERROR(VLOOKUP($A25,Lésigny!$T$8:$AY$57,D$41,0),"")</f>
        <v/>
      </c>
      <c r="E25" s="292" t="str">
        <f>IFERROR(VLOOKUP($A25,Lésigny!$T$8:$AY$57,E$41,0),"")</f>
        <v/>
      </c>
      <c r="F25" s="272" t="str">
        <f>IFERROR(VLOOKUP($A25,Lésigny!$T$8:$AY$57,F$41,0),"")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Bussy</v>
      </c>
      <c r="K25" s="860" t="str">
        <f>IFERROR(ABS(Z25),"")</f>
        <v/>
      </c>
      <c r="L25" s="847" t="str">
        <f>IF(Z25&gt;0,$E$2,$R$2)</f>
        <v>Lésigny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IFERROR(VLOOKUP($R25,Bussy!$T$8:$AW$57,T$41,0),"")</f>
        <v/>
      </c>
      <c r="U25" s="291" t="str">
        <f>IFERROR(VLOOKUP($R25,Bussy!$T$8:$AW$57,U$41,0),"")</f>
        <v/>
      </c>
      <c r="V25" s="294" t="str">
        <f>IFERROR(VLOOKUP($R25,Bussy!$T$8:$AW$57,V$41,0),"")</f>
        <v/>
      </c>
      <c r="W25" s="247" t="str">
        <f>IFERROR(VLOOKUP($R25,Bussy!$T$8:$AW$57,W$41,0),"")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IFERROR(VLOOKUP($A26,Lésigny!$T$8:$AY$57,C$41,0),"")</f>
        <v/>
      </c>
      <c r="D26" s="282" t="str">
        <f>IFERROR(VLOOKUP($A26,Lésigny!$T$8:$AY$57,D$41,0),"")</f>
        <v/>
      </c>
      <c r="E26" s="283" t="str">
        <f>IFERROR(VLOOKUP($A26,Lésigny!$T$8:$AY$57,E$41,0),"")</f>
        <v/>
      </c>
      <c r="F26" s="284" t="str">
        <f>IFERROR(VLOOKUP($A26,Lésigny!$T$8:$AY$57,F$41,0),"")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IFERROR(VLOOKUP($R26,Bussy!$T$8:$AW$57,T$41,0),"")</f>
        <v/>
      </c>
      <c r="U26" s="282" t="str">
        <f>IFERROR(VLOOKUP($R26,Bussy!$T$8:$AW$57,U$41,0),"")</f>
        <v/>
      </c>
      <c r="V26" s="286" t="str">
        <f>IFERROR(VLOOKUP($R26,Bussy!$T$8:$AW$57,V$41,0),"")</f>
        <v/>
      </c>
      <c r="W26" s="287" t="str">
        <f>IFERROR(VLOOKUP($R26,Bussy!$T$8:$AW$57,W$41,0),"")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IFERROR(VLOOKUP($A27,Lésigny!$T$8:$AY$57,C$41,0),"")</f>
        <v/>
      </c>
      <c r="D27" s="291" t="str">
        <f>IFERROR(VLOOKUP($A27,Lésigny!$T$8:$AY$57,D$41,0),"")</f>
        <v/>
      </c>
      <c r="E27" s="292" t="str">
        <f>IFERROR(VLOOKUP($A27,Lésigny!$T$8:$AY$57,E$41,0),"")</f>
        <v/>
      </c>
      <c r="F27" s="272" t="str">
        <f>IFERROR(VLOOKUP($A27,Lésigny!$T$8:$AY$57,F$41,0),"")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Bussy</v>
      </c>
      <c r="K27" s="860" t="str">
        <f>IFERROR(ABS(Z27),"")</f>
        <v/>
      </c>
      <c r="L27" s="847" t="str">
        <f>IF(Z27&gt;0,$E$2,$R$2)</f>
        <v>Lésigny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IFERROR(VLOOKUP($R27,Bussy!$T$8:$AW$57,T$41,0),"")</f>
        <v/>
      </c>
      <c r="U27" s="291" t="str">
        <f>IFERROR(VLOOKUP($R27,Bussy!$T$8:$AW$57,U$41,0),"")</f>
        <v/>
      </c>
      <c r="V27" s="294" t="str">
        <f>IFERROR(VLOOKUP($R27,Bussy!$T$8:$AW$57,V$41,0),"")</f>
        <v/>
      </c>
      <c r="W27" s="247" t="str">
        <f>IFERROR(VLOOKUP($R27,Bussy!$T$8:$AW$57,W$41,0),"")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IFERROR(VLOOKUP($A28,Lésigny!$T$8:$AY$57,C$41,0),"")</f>
        <v/>
      </c>
      <c r="D28" s="282" t="str">
        <f>IFERROR(VLOOKUP($A28,Lésigny!$T$8:$AY$57,D$41,0),"")</f>
        <v/>
      </c>
      <c r="E28" s="283" t="str">
        <f>IFERROR(VLOOKUP($A28,Lésigny!$T$8:$AY$57,E$41,0),"")</f>
        <v/>
      </c>
      <c r="F28" s="284" t="str">
        <f>IFERROR(VLOOKUP($A28,Lésigny!$T$8:$AY$57,F$41,0),"")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IFERROR(VLOOKUP($R28,Bussy!$T$8:$AW$57,T$41,0),"")</f>
        <v/>
      </c>
      <c r="U28" s="282" t="str">
        <f>IFERROR(VLOOKUP($R28,Bussy!$T$8:$AW$57,U$41,0),"")</f>
        <v/>
      </c>
      <c r="V28" s="286" t="str">
        <f>IFERROR(VLOOKUP($R28,Bussy!$T$8:$AW$57,V$41,0),"")</f>
        <v/>
      </c>
      <c r="W28" s="287" t="str">
        <f>IFERROR(VLOOKUP($R28,Bussy!$T$8:$AW$57,W$41,0),"")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99"/>
      <c r="B29" s="733"/>
      <c r="C29" s="733"/>
      <c r="D29" s="733"/>
      <c r="E29" s="733"/>
      <c r="F29" s="733"/>
      <c r="G29" s="742"/>
      <c r="H29" s="419"/>
      <c r="I29" s="97"/>
      <c r="J29" s="972"/>
      <c r="K29" s="948"/>
      <c r="L29" s="973"/>
      <c r="M29" s="97"/>
      <c r="N29" s="371"/>
      <c r="O29" s="372"/>
      <c r="P29" s="372"/>
      <c r="Q29" s="33"/>
      <c r="R29" s="966"/>
      <c r="S29" s="967"/>
      <c r="T29" s="967"/>
      <c r="U29" s="967"/>
      <c r="V29" s="967"/>
      <c r="W29" s="967"/>
      <c r="X29" s="967"/>
      <c r="Y29" s="968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IFERROR(VLOOKUP($A30,Lésigny!$G$8:$AY$57,C$41-1,0),"")</f>
        <v/>
      </c>
      <c r="D30" s="374" t="str">
        <f>IFERROR(VLOOKUP($A30,Lésigny!$G$8:$AY$57,D$41-1,0),"")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IFERROR(VLOOKUP($R30,Crécy!$T$8:$AW$57,T$41,0),"")</f>
        <v/>
      </c>
      <c r="U30" s="291" t="str">
        <f>IFERROR(VLOOKUP($R30,Crécy!$T$8:$AW$57,U$41,0),"")</f>
        <v/>
      </c>
      <c r="V30" s="386" t="str">
        <f>IFERROR(VLOOKUP($R30,Crécy!$T$8:$AW$57,V$41,0),"")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IFERROR(VLOOKUP($A31,Lésigny!$G$8:$AY$57,C$41-1,0),"")</f>
        <v/>
      </c>
      <c r="D31" s="374" t="str">
        <f>IFERROR(VLOOKUP($A31,Lésigny!$G$8:$AY$57,D$41-1,0),"")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IFERROR(VLOOKUP($R31,Crécy!$T$8:$AW$57,T$41,0),"")</f>
        <v/>
      </c>
      <c r="U31" s="291" t="str">
        <f>IFERROR(VLOOKUP($R31,Crécy!$T$8:$AW$57,U$41,0),"")</f>
        <v/>
      </c>
      <c r="V31" s="346" t="str">
        <f>IFERROR(VLOOKUP($R31,Crécy!$T$8:$AW$57,V$41,0),"")</f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IFERROR(VLOOKUP($A32,Lésigny!$G$8:$AY$57,C$41-1,0),"")</f>
        <v/>
      </c>
      <c r="D32" s="374" t="str">
        <f>IFERROR(VLOOKUP($A32,Lésigny!$G$8:$AY$57,D$41-1,0),"")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Lésigny</v>
      </c>
      <c r="O32" s="681"/>
      <c r="P32" s="682"/>
      <c r="Q32" s="33"/>
      <c r="R32" s="344" t="s">
        <v>101</v>
      </c>
      <c r="S32" s="348"/>
      <c r="T32" s="275" t="str">
        <f>IFERROR(VLOOKUP($R32,Crécy!$T$8:$AW$57,T$41,0),"")</f>
        <v/>
      </c>
      <c r="U32" s="291" t="str">
        <f>IFERROR(VLOOKUP($R32,Crécy!$T$8:$AW$57,U$41,0),"")</f>
        <v/>
      </c>
      <c r="V32" s="346" t="str">
        <f>IFERROR(VLOOKUP($R32,Crécy!$T$8:$AW$57,V$41,0),"")</f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IFERROR(VLOOKUP($A33,Lésigny!$G$8:$AY$57,C$41-1,0),"")</f>
        <v/>
      </c>
      <c r="D33" s="374" t="str">
        <f>IFERROR(VLOOKUP($A33,Lésigny!$G$8:$AY$57,D$41-1,0),"")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275" t="str">
        <f>IFERROR(VLOOKUP($R33,Crécy!$T$8:$AW$57,T$41,0),"")</f>
        <v/>
      </c>
      <c r="U33" s="291" t="str">
        <f>IFERROR(VLOOKUP($R33,Crécy!$T$8:$AW$57,U$41,0),"")</f>
        <v/>
      </c>
      <c r="V33" s="346" t="str">
        <f>IFERROR(VLOOKUP($R33,Crécy!$T$8:$AW$57,V$41,0),"")</f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IFERROR(VLOOKUP($A34,Lésigny!$G$8:$AY$57,C$41-1,0),"")</f>
        <v/>
      </c>
      <c r="D34" s="374" t="str">
        <f>IFERROR(VLOOKUP($A34,Lésigny!$G$8:$AY$57,D$41-1,0),"")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1005" t="str">
        <f>IF(N30&lt;P30,N4,P4)</f>
        <v>Bussy</v>
      </c>
      <c r="O34" s="720"/>
      <c r="P34" s="1006"/>
      <c r="Q34" s="33"/>
      <c r="R34" s="344" t="s">
        <v>105</v>
      </c>
      <c r="S34" s="348"/>
      <c r="T34" s="275" t="str">
        <f>IFERROR(VLOOKUP($R34,Crécy!$T$8:$AW$57,T$41,0),"")</f>
        <v/>
      </c>
      <c r="U34" s="291" t="str">
        <f>IFERROR(VLOOKUP($R34,Crécy!$T$8:$AW$57,U$41,0),"")</f>
        <v/>
      </c>
      <c r="V34" s="346" t="str">
        <f>IFERROR(VLOOKUP($R34,Crécy!$T$8:$AW$57,V$41,0),"")</f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4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387"/>
      <c r="B37" s="388"/>
      <c r="C37" s="388"/>
      <c r="D37" s="388"/>
      <c r="E37" s="388"/>
      <c r="F37" s="388"/>
      <c r="G37" s="388"/>
      <c r="H37" s="389"/>
      <c r="I37" s="388"/>
      <c r="J37" s="388"/>
      <c r="K37" s="388"/>
      <c r="L37" s="388"/>
      <c r="M37" s="388"/>
      <c r="N37" s="390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91"/>
      <c r="Z37" s="33"/>
      <c r="AA37" s="279"/>
      <c r="AB37" s="279"/>
      <c r="AC37" s="279"/>
      <c r="AD37" s="279"/>
      <c r="AE37" s="279"/>
      <c r="AF37" s="33"/>
    </row>
    <row r="38" spans="1:32" ht="33.75" customHeight="1">
      <c r="A38" s="953" t="s">
        <v>501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999"/>
      <c r="B39" s="733"/>
      <c r="C39" s="733"/>
      <c r="D39" s="733"/>
      <c r="E39" s="733"/>
      <c r="F39" s="733"/>
      <c r="G39" s="733"/>
      <c r="H39" s="733"/>
      <c r="I39" s="733"/>
      <c r="J39" s="733"/>
      <c r="K39" s="733"/>
      <c r="L39" s="733"/>
      <c r="M39" s="733"/>
      <c r="N39" s="733"/>
      <c r="O39" s="733"/>
      <c r="P39" s="733"/>
      <c r="Q39" s="733"/>
      <c r="R39" s="733"/>
      <c r="S39" s="733"/>
      <c r="T39" s="733"/>
      <c r="U39" s="733"/>
      <c r="V39" s="733"/>
      <c r="W39" s="733"/>
      <c r="X39" s="733"/>
      <c r="Y39" s="742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+'20-nov'!C41-3</f>
        <v>27</v>
      </c>
      <c r="D41" s="305">
        <f>+C41+1</f>
        <v>28</v>
      </c>
      <c r="E41" s="305">
        <v>2</v>
      </c>
      <c r="F41" s="305">
        <f>+J41+1</f>
        <v>30</v>
      </c>
      <c r="G41" s="306"/>
      <c r="H41" s="304"/>
      <c r="I41" s="304"/>
      <c r="J41" s="305">
        <f>+D41+1</f>
        <v>29</v>
      </c>
      <c r="K41" s="305">
        <f>+F41+1</f>
        <v>31</v>
      </c>
      <c r="L41" s="305">
        <f>+K41+1</f>
        <v>32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1">+C41</f>
        <v>27</v>
      </c>
      <c r="U41" s="304">
        <f t="shared" si="1"/>
        <v>28</v>
      </c>
      <c r="V41" s="305">
        <v>2</v>
      </c>
      <c r="W41" s="304">
        <f>+F41</f>
        <v>30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516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517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2">
    <mergeCell ref="A36:B36"/>
    <mergeCell ref="C36:D36"/>
    <mergeCell ref="N30:N31"/>
    <mergeCell ref="O30:O31"/>
    <mergeCell ref="P30:P31"/>
    <mergeCell ref="K32:M35"/>
    <mergeCell ref="N32:P33"/>
    <mergeCell ref="N34:P35"/>
    <mergeCell ref="N41:P42"/>
    <mergeCell ref="J29:L29"/>
    <mergeCell ref="B5:B6"/>
    <mergeCell ref="J5:J6"/>
    <mergeCell ref="L7:L8"/>
    <mergeCell ref="N11:N12"/>
    <mergeCell ref="O11:O12"/>
    <mergeCell ref="P11:P12"/>
    <mergeCell ref="B11:B12"/>
    <mergeCell ref="K23:K24"/>
    <mergeCell ref="G25:G26"/>
    <mergeCell ref="K25:K26"/>
    <mergeCell ref="L25:L26"/>
    <mergeCell ref="B27:B28"/>
    <mergeCell ref="N19:N20"/>
    <mergeCell ref="G21:G22"/>
    <mergeCell ref="N21:N22"/>
    <mergeCell ref="L23:L24"/>
    <mergeCell ref="N23:N24"/>
    <mergeCell ref="J27:J28"/>
    <mergeCell ref="K27:K28"/>
    <mergeCell ref="L27:L28"/>
    <mergeCell ref="G5:G6"/>
    <mergeCell ref="G7:G8"/>
    <mergeCell ref="J11:J12"/>
    <mergeCell ref="K11:K12"/>
    <mergeCell ref="L11:L12"/>
    <mergeCell ref="L13:L14"/>
    <mergeCell ref="N9:N10"/>
    <mergeCell ref="O25:O26"/>
    <mergeCell ref="P25:P26"/>
    <mergeCell ref="G19:G20"/>
    <mergeCell ref="N15:N16"/>
    <mergeCell ref="N17:N18"/>
    <mergeCell ref="A35:D35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A29:G29"/>
    <mergeCell ref="G23:G24"/>
    <mergeCell ref="A38:Y38"/>
    <mergeCell ref="A39:Y39"/>
    <mergeCell ref="B40:X40"/>
    <mergeCell ref="E43:I43"/>
    <mergeCell ref="J43:L43"/>
    <mergeCell ref="S43:U43"/>
    <mergeCell ref="V43:X43"/>
    <mergeCell ref="N25:N26"/>
    <mergeCell ref="G27:G28"/>
    <mergeCell ref="S27:S28"/>
    <mergeCell ref="O23:O24"/>
    <mergeCell ref="P23:P24"/>
    <mergeCell ref="O19:O20"/>
    <mergeCell ref="P19:P20"/>
    <mergeCell ref="J19:J20"/>
    <mergeCell ref="J21:J22"/>
    <mergeCell ref="K21:K22"/>
    <mergeCell ref="L21:L22"/>
    <mergeCell ref="J25:J26"/>
    <mergeCell ref="J23:J24"/>
    <mergeCell ref="K19:K20"/>
    <mergeCell ref="L19:L20"/>
    <mergeCell ref="O21:O22"/>
    <mergeCell ref="P21:P22"/>
    <mergeCell ref="O27:O28"/>
    <mergeCell ref="B7:B8"/>
    <mergeCell ref="B9:B10"/>
    <mergeCell ref="G9:G10"/>
    <mergeCell ref="J9:J10"/>
    <mergeCell ref="K9:K10"/>
    <mergeCell ref="L9:L10"/>
    <mergeCell ref="K17:K18"/>
    <mergeCell ref="L17:L18"/>
    <mergeCell ref="G11:G12"/>
    <mergeCell ref="G13:G14"/>
    <mergeCell ref="G15:G16"/>
    <mergeCell ref="K15:K16"/>
    <mergeCell ref="L15:L16"/>
    <mergeCell ref="G17:G18"/>
    <mergeCell ref="J7:J8"/>
    <mergeCell ref="K7:K8"/>
    <mergeCell ref="J13:J14"/>
    <mergeCell ref="K13:K14"/>
    <mergeCell ref="Z7:Z8"/>
    <mergeCell ref="AA7:AA8"/>
    <mergeCell ref="N7:N8"/>
    <mergeCell ref="O7:O8"/>
    <mergeCell ref="P7:P8"/>
    <mergeCell ref="S7:S8"/>
    <mergeCell ref="J15:J16"/>
    <mergeCell ref="J17:J18"/>
    <mergeCell ref="O15:O16"/>
    <mergeCell ref="P15:P16"/>
    <mergeCell ref="S15:S16"/>
    <mergeCell ref="O17:O18"/>
    <mergeCell ref="P17:P18"/>
    <mergeCell ref="S17:S18"/>
    <mergeCell ref="S11:S12"/>
    <mergeCell ref="N13:N14"/>
    <mergeCell ref="O13:O14"/>
    <mergeCell ref="P13:P14"/>
    <mergeCell ref="S13:S14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R35:U35"/>
    <mergeCell ref="S25:S26"/>
    <mergeCell ref="S19:S20"/>
    <mergeCell ref="S21:S22"/>
    <mergeCell ref="S23:S24"/>
    <mergeCell ref="X11:X12"/>
    <mergeCell ref="X7:X8"/>
    <mergeCell ref="O9:O10"/>
    <mergeCell ref="P9:P10"/>
    <mergeCell ref="S9:S10"/>
    <mergeCell ref="X9:X10"/>
    <mergeCell ref="N27:N28"/>
    <mergeCell ref="P27:P28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11:Z12"/>
    <mergeCell ref="AA11:AA12"/>
    <mergeCell ref="Z13:Z14"/>
    <mergeCell ref="AA13:AA14"/>
    <mergeCell ref="Z21:Z22"/>
    <mergeCell ref="Z23:Z24"/>
    <mergeCell ref="Z9:Z10"/>
    <mergeCell ref="AA9:AA10"/>
    <mergeCell ref="Z25:Z26"/>
  </mergeCells>
  <conditionalFormatting sqref="J5:J28">
    <cfRule type="expression" dxfId="54" priority="1">
      <formula>Z5&gt;0</formula>
    </cfRule>
    <cfRule type="expression" dxfId="53" priority="2">
      <formula>Z5&lt;0</formula>
    </cfRule>
  </conditionalFormatting>
  <conditionalFormatting sqref="K32:K33">
    <cfRule type="cellIs" dxfId="52" priority="3" operator="equal">
      <formula>"Match Nul"</formula>
    </cfRule>
    <cfRule type="expression" dxfId="51" priority="4">
      <formula>$N$32=$R$2</formula>
    </cfRule>
    <cfRule type="expression" dxfId="50" priority="5">
      <formula>$N$32=$E$2</formula>
    </cfRule>
  </conditionalFormatting>
  <conditionalFormatting sqref="L5:L28">
    <cfRule type="expression" dxfId="49" priority="6">
      <formula>Z5&lt;0</formula>
    </cfRule>
    <cfRule type="expression" dxfId="48" priority="7">
      <formula>Z5&gt;0</formula>
    </cfRule>
  </conditionalFormatting>
  <conditionalFormatting sqref="N32 N34">
    <cfRule type="cellIs" dxfId="47" priority="10" operator="equal">
      <formula>R$2</formula>
    </cfRule>
    <cfRule type="cellIs" dxfId="46" priority="11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F1001"/>
  <sheetViews>
    <sheetView topLeftCell="A13" zoomScale="50" zoomScaleNormal="50" workbookViewId="0">
      <selection activeCell="AB36" sqref="AB36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2.73046875" customWidth="1"/>
    <col min="22" max="22" width="11.73046875" customWidth="1"/>
    <col min="23" max="23" width="13" customWidth="1"/>
    <col min="24" max="24" width="11.265625" customWidth="1"/>
    <col min="25" max="25" width="11.6640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7.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 t="s">
        <v>500</v>
      </c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0.75" customHeight="1" thickBot="1">
      <c r="A2" s="976" t="s">
        <v>439</v>
      </c>
      <c r="B2" s="840"/>
      <c r="C2" s="311">
        <f>+Lésigny!P3</f>
        <v>45981</v>
      </c>
      <c r="D2" s="312" t="s">
        <v>440</v>
      </c>
      <c r="E2" s="980" t="str">
        <f>+Lésigny!P4</f>
        <v>Torcy</v>
      </c>
      <c r="F2" s="733"/>
      <c r="G2" s="742"/>
      <c r="H2" s="253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62" t="str">
        <f>+Bussy!P5</f>
        <v>Bussy</v>
      </c>
      <c r="S2" s="963"/>
      <c r="T2" s="963"/>
      <c r="U2" s="963"/>
      <c r="V2" s="963"/>
      <c r="W2" s="963"/>
      <c r="X2" s="963"/>
      <c r="Y2" s="964"/>
      <c r="Z2" s="250"/>
      <c r="AA2" s="248"/>
      <c r="AB2" s="248"/>
      <c r="AC2" s="248"/>
      <c r="AD2" s="248"/>
      <c r="AE2" s="248"/>
      <c r="AF2" s="250"/>
    </row>
    <row r="3" spans="1:32" ht="36" customHeight="1" thickBot="1">
      <c r="A3" s="908" t="s">
        <v>486</v>
      </c>
      <c r="B3" s="733"/>
      <c r="C3" s="733"/>
      <c r="D3" s="733"/>
      <c r="E3" s="909" t="str">
        <f>+E2</f>
        <v>Torcy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Bussy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20" t="s">
        <v>488</v>
      </c>
      <c r="B4" s="321" t="s">
        <v>441</v>
      </c>
      <c r="C4" s="322" t="s">
        <v>138</v>
      </c>
      <c r="D4" s="323" t="s">
        <v>139</v>
      </c>
      <c r="E4" s="323" t="s">
        <v>150</v>
      </c>
      <c r="F4" s="324" t="s">
        <v>142</v>
      </c>
      <c r="G4" s="325" t="s">
        <v>442</v>
      </c>
      <c r="H4" s="365" t="s">
        <v>442</v>
      </c>
      <c r="I4" s="97"/>
      <c r="J4" s="846" t="s">
        <v>443</v>
      </c>
      <c r="K4" s="776"/>
      <c r="L4" s="786"/>
      <c r="M4" s="262"/>
      <c r="N4" s="593" t="str">
        <f>+E2</f>
        <v>Torcy</v>
      </c>
      <c r="O4" s="327"/>
      <c r="P4" s="586" t="str">
        <f>+R2</f>
        <v>Bussy</v>
      </c>
      <c r="Q4" s="104"/>
      <c r="R4" s="359" t="s">
        <v>488</v>
      </c>
      <c r="S4" s="359" t="s">
        <v>441</v>
      </c>
      <c r="T4" s="584" t="s">
        <v>138</v>
      </c>
      <c r="U4" s="584" t="s">
        <v>139</v>
      </c>
      <c r="V4" s="359" t="s">
        <v>150</v>
      </c>
      <c r="W4" s="359" t="s">
        <v>142</v>
      </c>
      <c r="X4" s="359" t="s">
        <v>442</v>
      </c>
      <c r="Y4" s="359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IFERROR(VLOOKUP($A5,Torcy!$Q$8:$AY$54,C$41,0),"")</f>
        <v/>
      </c>
      <c r="D5" s="270" t="str">
        <f>IFERROR(VLOOKUP($A5,Torcy!$Q$8:$AY$54,D$41,0),"")</f>
        <v/>
      </c>
      <c r="E5" s="271" t="str">
        <f>IFERROR(VLOOKUP($A5,Torcy!$Q$8:$AY$54,E$41,0),"")</f>
        <v/>
      </c>
      <c r="F5" s="272" t="str">
        <f>IFERROR(VLOOKUP($A5,Torcy!$Q$8:$AY$54,F$41,0),"")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864" t="str">
        <f>IF(Z5&lt;0,$E$2,$R$2)</f>
        <v>Bussy</v>
      </c>
      <c r="K5" s="860" t="str">
        <f>IFERROR(ABS(Z5),"")</f>
        <v/>
      </c>
      <c r="L5" s="847" t="str">
        <f>IF(Z5&gt;0,$E$2,$R$2)</f>
        <v>Torcy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IFERROR(VLOOKUP($R5,Bussy!$Q$8:$AW$57,T$41,0),"")</f>
        <v/>
      </c>
      <c r="U5" s="276" t="str">
        <f>IFERROR(VLOOKUP($R5,Bussy!$Q$8:$AW$57,U$41,0),"")</f>
        <v/>
      </c>
      <c r="V5" s="420" t="str">
        <f>IFERROR(VLOOKUP($R5,Bussy!$Q$8:$AW$57,V$41,0),"")</f>
        <v/>
      </c>
      <c r="W5" s="247" t="str">
        <f>IFERROR(VLOOKUP($R5,Bussy!$Q$8:$AW$57,W$41,0),"")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IFERROR(VLOOKUP($A6,Torcy!$Q$8:$AY$54,C$41,0),"")</f>
        <v/>
      </c>
      <c r="D6" s="282" t="str">
        <f>IFERROR(VLOOKUP($A6,Torcy!$Q$8:$AY$54,D$41,0),"")</f>
        <v/>
      </c>
      <c r="E6" s="283" t="str">
        <f>IFERROR(VLOOKUP($A6,Torcy!$Q$8:$AY$54,E$41,0),"")</f>
        <v/>
      </c>
      <c r="F6" s="284" t="str">
        <f>IFERROR(VLOOKUP($A6,Torcy!$Q$8:$AY$54,F$41,0),"")</f>
        <v/>
      </c>
      <c r="G6" s="724"/>
      <c r="H6" s="285" t="str">
        <f>IFERROR(+(F5+F6)*Explications!$H$26,"")</f>
        <v/>
      </c>
      <c r="I6" s="97"/>
      <c r="J6" s="800"/>
      <c r="K6" s="673"/>
      <c r="L6" s="825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IFERROR(VLOOKUP($R6,Bussy!$Q$8:$AW$57,T$41,0),"")</f>
        <v/>
      </c>
      <c r="U6" s="282" t="str">
        <f>IFERROR(VLOOKUP($R6,Bussy!$Q$8:$AW$57,U$41,0),"")</f>
        <v/>
      </c>
      <c r="V6" s="286" t="str">
        <f>IFERROR(VLOOKUP($R6,Bussy!$Q$8:$AW$57,V$41,0),"")</f>
        <v/>
      </c>
      <c r="W6" s="287" t="str">
        <f>IFERROR(VLOOKUP($R6,Bussy!$Q$8:$AW$57,W$41,0),"")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IFERROR(VLOOKUP($A7,Torcy!$Q$8:$AY$54,C$41,0),"")</f>
        <v/>
      </c>
      <c r="D7" s="291" t="str">
        <f>IFERROR(VLOOKUP($A7,Torcy!$Q$8:$AY$54,D$41,0),"")</f>
        <v/>
      </c>
      <c r="E7" s="292" t="str">
        <f>IFERROR(VLOOKUP($A7,Torcy!$Q$8:$AY$54,E$41,0),"")</f>
        <v/>
      </c>
      <c r="F7" s="272" t="str">
        <f>IFERROR(VLOOKUP($A7,Torcy!$Q$8:$AY$54,F$41,0),"")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Bussy</v>
      </c>
      <c r="K7" s="860" t="str">
        <f>IFERROR(ABS(Z7),"")</f>
        <v/>
      </c>
      <c r="L7" s="847" t="str">
        <f>IF(Z7&gt;0,$E$2,$R$2)</f>
        <v>Torcy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IFERROR(VLOOKUP($R7,Bussy!$Q$8:$AW$57,T$41,0),"")</f>
        <v/>
      </c>
      <c r="U7" s="291" t="str">
        <f>IFERROR(VLOOKUP($R7,Bussy!$Q$8:$AW$57,U$41,0),"")</f>
        <v/>
      </c>
      <c r="V7" s="294" t="str">
        <f>IFERROR(VLOOKUP($R7,Bussy!$Q$8:$AW$57,V$41,0),"")</f>
        <v/>
      </c>
      <c r="W7" s="247" t="str">
        <f>IFERROR(VLOOKUP($R7,Bussy!$Q$8:$AW$57,W$41,0),"")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IFERROR(VLOOKUP($A8,Torcy!$Q$8:$AY$54,C$41,0),"")</f>
        <v/>
      </c>
      <c r="D8" s="282" t="str">
        <f>IFERROR(VLOOKUP($A8,Torcy!$Q$8:$AY$54,D$41,0),"")</f>
        <v/>
      </c>
      <c r="E8" s="283" t="str">
        <f>IFERROR(VLOOKUP($A8,Torcy!$Q$8:$AY$54,E$41,0),"")</f>
        <v/>
      </c>
      <c r="F8" s="284" t="str">
        <f>IFERROR(VLOOKUP($A8,Torcy!$Q$8:$AY$54,F$41,0),"")</f>
        <v/>
      </c>
      <c r="G8" s="724"/>
      <c r="H8" s="285" t="str">
        <f>IFERROR(+(F7+F8)*Explications!$H$26,"")</f>
        <v/>
      </c>
      <c r="I8" s="97"/>
      <c r="J8" s="800"/>
      <c r="K8" s="673"/>
      <c r="L8" s="825"/>
      <c r="M8" s="334"/>
      <c r="N8" s="748"/>
      <c r="O8" s="748"/>
      <c r="P8" s="907"/>
      <c r="Q8" s="33"/>
      <c r="R8" s="280" t="s">
        <v>188</v>
      </c>
      <c r="S8" s="857"/>
      <c r="T8" s="281" t="str">
        <f>IFERROR(VLOOKUP($R8,Bussy!$Q$8:$AW$57,T$41,0),"")</f>
        <v/>
      </c>
      <c r="U8" s="282" t="str">
        <f>IFERROR(VLOOKUP($R8,Bussy!$Q$8:$AW$57,U$41,0),"")</f>
        <v/>
      </c>
      <c r="V8" s="286" t="str">
        <f>IFERROR(VLOOKUP($R8,Bussy!$Q$8:$AW$57,V$41,0),"")</f>
        <v/>
      </c>
      <c r="W8" s="287" t="str">
        <f>IFERROR(VLOOKUP($R8,Bussy!$Q$8:$AW$57,W$41,0),"")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IFERROR(VLOOKUP($A9,Torcy!$Q$8:$AY$54,C$41,0),"")</f>
        <v/>
      </c>
      <c r="D9" s="291" t="str">
        <f>IFERROR(VLOOKUP($A9,Torcy!$Q$8:$AY$54,D$41,0),"")</f>
        <v/>
      </c>
      <c r="E9" s="292" t="str">
        <f>IFERROR(VLOOKUP($A9,Torcy!$Q$8:$AY$54,E$41,0),"")</f>
        <v/>
      </c>
      <c r="F9" s="272" t="str">
        <f>IFERROR(VLOOKUP($A9,Torcy!$Q$8:$AY$54,F$41,0),"")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Bussy</v>
      </c>
      <c r="K9" s="860" t="str">
        <f>IFERROR(ABS(Z9),"")</f>
        <v/>
      </c>
      <c r="L9" s="847" t="str">
        <f>IF(Z9&gt;0,$E$2,$R$2)</f>
        <v>Torcy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IFERROR(VLOOKUP($R9,Bussy!$Q$8:$AW$57,T$41,0),"")</f>
        <v/>
      </c>
      <c r="U9" s="291" t="str">
        <f>IFERROR(VLOOKUP($R9,Bussy!$Q$8:$AW$57,U$41,0),"")</f>
        <v/>
      </c>
      <c r="V9" s="294" t="str">
        <f>IFERROR(VLOOKUP($R9,Bussy!$Q$8:$AW$57,V$41,0),"")</f>
        <v/>
      </c>
      <c r="W9" s="247" t="str">
        <f>IFERROR(VLOOKUP($R9,Bussy!$Q$8:$AW$57,W$41,0),"")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IFERROR(VLOOKUP($A10,Torcy!$Q$8:$AY$54,C$41,0),"")</f>
        <v/>
      </c>
      <c r="D10" s="282" t="str">
        <f>IFERROR(VLOOKUP($A10,Torcy!$Q$8:$AY$54,D$41,0),"")</f>
        <v/>
      </c>
      <c r="E10" s="283" t="str">
        <f>IFERROR(VLOOKUP($A10,Torcy!$Q$8:$AY$54,E$41,0),"")</f>
        <v/>
      </c>
      <c r="F10" s="284" t="str">
        <f>IFERROR(VLOOKUP($A10,Torcy!$Q$8:$AY$54,F$41,0),"")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825"/>
      <c r="M10" s="334"/>
      <c r="N10" s="748"/>
      <c r="O10" s="748"/>
      <c r="P10" s="907"/>
      <c r="Q10" s="33"/>
      <c r="R10" s="280" t="s">
        <v>196</v>
      </c>
      <c r="S10" s="857"/>
      <c r="T10" s="281" t="str">
        <f>IFERROR(VLOOKUP($R10,Bussy!$Q$8:$AW$57,T$41,0),"")</f>
        <v/>
      </c>
      <c r="U10" s="282" t="str">
        <f>IFERROR(VLOOKUP($R10,Bussy!$Q$8:$AW$57,U$41,0),"")</f>
        <v/>
      </c>
      <c r="V10" s="286" t="str">
        <f>IFERROR(VLOOKUP($R10,Bussy!$Q$8:$AW$57,V$41,0),"")</f>
        <v/>
      </c>
      <c r="W10" s="287" t="str">
        <f>IFERROR(VLOOKUP($R10,Bussy!$Q$8:$AW$57,W$41,0),"")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IFERROR(VLOOKUP($A11,Torcy!$Q$8:$AY$54,C$41,0),"")</f>
        <v/>
      </c>
      <c r="D11" s="291" t="str">
        <f>IFERROR(VLOOKUP($A11,Torcy!$Q$8:$AY$54,D$41,0),"")</f>
        <v/>
      </c>
      <c r="E11" s="292" t="str">
        <f>IFERROR(VLOOKUP($A11,Torcy!$Q$8:$AY$54,E$41,0),"")</f>
        <v/>
      </c>
      <c r="F11" s="272" t="str">
        <f>IFERROR(VLOOKUP($A11,Torcy!$Q$8:$AY$54,F$41,0),"")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Bussy</v>
      </c>
      <c r="K11" s="860" t="str">
        <f>IFERROR(ABS(Z11),"")</f>
        <v/>
      </c>
      <c r="L11" s="847" t="str">
        <f>IF(Z11&gt;0,$E$2,$R$2)</f>
        <v>Torcy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IFERROR(VLOOKUP($R11,Bussy!$Q$8:$AW$57,T$41,0),"")</f>
        <v/>
      </c>
      <c r="U11" s="291" t="str">
        <f>IFERROR(VLOOKUP($R11,Bussy!$Q$8:$AW$57,U$41,0),"")</f>
        <v/>
      </c>
      <c r="V11" s="294" t="str">
        <f>IFERROR(VLOOKUP($R11,Bussy!$Q$8:$AW$57,V$41,0),"")</f>
        <v/>
      </c>
      <c r="W11" s="247" t="str">
        <f>IFERROR(VLOOKUP($R11,Bussy!$Q$8:$AW$57,W$41,0),"")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IFERROR(VLOOKUP($A12,Torcy!$Q$8:$AY$54,C$41,0),"")</f>
        <v/>
      </c>
      <c r="D12" s="282" t="str">
        <f>IFERROR(VLOOKUP($A12,Torcy!$Q$8:$AY$54,D$41,0),"")</f>
        <v/>
      </c>
      <c r="E12" s="283" t="str">
        <f>IFERROR(VLOOKUP($A12,Torcy!$Q$8:$AY$54,E$41,0),"")</f>
        <v/>
      </c>
      <c r="F12" s="284" t="str">
        <f>IFERROR(VLOOKUP($A12,Torcy!$Q$8:$AY$54,F$41,0),"")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825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IFERROR(VLOOKUP($R12,Bussy!$Q$8:$AW$57,T$41,0),"")</f>
        <v/>
      </c>
      <c r="U12" s="282" t="str">
        <f>IFERROR(VLOOKUP($R12,Bussy!$Q$8:$AW$57,U$41,0),"")</f>
        <v/>
      </c>
      <c r="V12" s="286" t="str">
        <f>IFERROR(VLOOKUP($R12,Bussy!$Q$8:$AW$57,V$41,0),"")</f>
        <v/>
      </c>
      <c r="W12" s="287" t="str">
        <f>IFERROR(VLOOKUP($R12,Bussy!$Q$8:$AW$57,W$41,0),"")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IFERROR(VLOOKUP($A13,Torcy!$Q$8:$AY$54,C$41,0),"")</f>
        <v/>
      </c>
      <c r="D13" s="291" t="str">
        <f>IFERROR(VLOOKUP($A13,Torcy!$Q$8:$AY$54,D$41,0),"")</f>
        <v/>
      </c>
      <c r="E13" s="292" t="str">
        <f>IFERROR(VLOOKUP($A13,Torcy!$Q$8:$AY$54,E$41,0),"")</f>
        <v/>
      </c>
      <c r="F13" s="272" t="str">
        <f>IFERROR(VLOOKUP($A13,Torcy!$Q$8:$AY$54,F$41,0),"")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Bussy</v>
      </c>
      <c r="K13" s="860" t="str">
        <f>IFERROR(ABS(Z13),"")</f>
        <v/>
      </c>
      <c r="L13" s="847" t="str">
        <f>IF(Z13&gt;0,$E$2,$R$2)</f>
        <v>Torcy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IFERROR(VLOOKUP($R13,Bussy!$Q$8:$AW$57,T$41,0),"")</f>
        <v/>
      </c>
      <c r="U13" s="291" t="str">
        <f>IFERROR(VLOOKUP($R13,Bussy!$Q$8:$AW$57,U$41,0),"")</f>
        <v/>
      </c>
      <c r="V13" s="294" t="str">
        <f>IFERROR(VLOOKUP($R13,Bussy!$Q$8:$AW$57,V$41,0),"")</f>
        <v/>
      </c>
      <c r="W13" s="247" t="str">
        <f>IFERROR(VLOOKUP($R13,Bussy!$Q$8:$AW$57,W$41,0),"")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IFERROR(VLOOKUP($A14,Torcy!$Q$8:$AY$54,C$41,0),"")</f>
        <v/>
      </c>
      <c r="D14" s="282" t="str">
        <f>IFERROR(VLOOKUP($A14,Torcy!$Q$8:$AY$54,D$41,0),"")</f>
        <v/>
      </c>
      <c r="E14" s="283" t="str">
        <f>IFERROR(VLOOKUP($A14,Torcy!$Q$8:$AY$54,E$41,0),"")</f>
        <v/>
      </c>
      <c r="F14" s="284" t="str">
        <f>IFERROR(VLOOKUP($A14,Torcy!$Q$8:$AY$54,F$41,0),"")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825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IFERROR(VLOOKUP($R14,Bussy!$Q$8:$AW$57,T$41,0),"")</f>
        <v/>
      </c>
      <c r="U14" s="282" t="str">
        <f>IFERROR(VLOOKUP($R14,Bussy!$Q$8:$AW$57,U$41,0),"")</f>
        <v/>
      </c>
      <c r="V14" s="286" t="str">
        <f>IFERROR(VLOOKUP($R14,Bussy!$Q$8:$AW$57,V$41,0),"")</f>
        <v/>
      </c>
      <c r="W14" s="287" t="str">
        <f>IFERROR(VLOOKUP($R14,Bussy!$Q$8:$AW$57,W$41,0),"")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IFERROR(VLOOKUP($A15,Torcy!$Q$8:$AY$54,C$41,0),"")</f>
        <v/>
      </c>
      <c r="D15" s="291" t="str">
        <f>IFERROR(VLOOKUP($A15,Torcy!$Q$8:$AY$54,D$41,0),"")</f>
        <v/>
      </c>
      <c r="E15" s="292" t="str">
        <f>IFERROR(VLOOKUP($A15,Torcy!$Q$8:$AY$54,E$41,0),"")</f>
        <v/>
      </c>
      <c r="F15" s="272" t="str">
        <f>IFERROR(VLOOKUP($A15,Torcy!$Q$8:$AY$54,F$41,0),"")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Bussy</v>
      </c>
      <c r="K15" s="860" t="str">
        <f>IFERROR(ABS(Z15),"")</f>
        <v/>
      </c>
      <c r="L15" s="847" t="str">
        <f>IF(Z15&gt;0,$E$2,$R$2)</f>
        <v>Torcy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IFERROR(VLOOKUP($R15,Bussy!$Q$8:$AW$57,T$41,0),"")</f>
        <v/>
      </c>
      <c r="U15" s="291" t="str">
        <f>IFERROR(VLOOKUP($R15,Bussy!$Q$8:$AW$57,U$41,0),"")</f>
        <v/>
      </c>
      <c r="V15" s="294" t="str">
        <f>IFERROR(VLOOKUP($R15,Bussy!$Q$8:$AW$57,V$41,0),"")</f>
        <v/>
      </c>
      <c r="W15" s="247" t="str">
        <f>IFERROR(VLOOKUP($R15,Bussy!$Q$8:$AW$57,W$41,0),"")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IFERROR(VLOOKUP($A16,Torcy!$Q$8:$AY$54,C$41,0),"")</f>
        <v/>
      </c>
      <c r="D16" s="282" t="str">
        <f>IFERROR(VLOOKUP($A16,Torcy!$Q$8:$AY$54,D$41,0),"")</f>
        <v/>
      </c>
      <c r="E16" s="283" t="str">
        <f>IFERROR(VLOOKUP($A16,Torcy!$Q$8:$AY$54,E$41,0),"")</f>
        <v/>
      </c>
      <c r="F16" s="284" t="str">
        <f>IFERROR(VLOOKUP($A16,Torcy!$Q$8:$AY$54,F$41,0),"")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825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IFERROR(VLOOKUP($R16,Bussy!$Q$8:$AW$57,T$41,0),"")</f>
        <v/>
      </c>
      <c r="U16" s="282" t="str">
        <f>IFERROR(VLOOKUP($R16,Bussy!$Q$8:$AW$57,U$41,0),"")</f>
        <v/>
      </c>
      <c r="V16" s="286" t="str">
        <f>IFERROR(VLOOKUP($R16,Bussy!$Q$8:$AW$57,V$41,0),"")</f>
        <v/>
      </c>
      <c r="W16" s="287" t="str">
        <f>IFERROR(VLOOKUP($R16,Bussy!$Q$8:$AW$57,W$41,0),"")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IFERROR(VLOOKUP($A17,Torcy!$Q$8:$AY$54,C$41,0),"")</f>
        <v/>
      </c>
      <c r="D17" s="291" t="str">
        <f>IFERROR(VLOOKUP($A17,Torcy!$Q$8:$AY$54,D$41,0),"")</f>
        <v/>
      </c>
      <c r="E17" s="292" t="str">
        <f>IFERROR(VLOOKUP($A17,Torcy!$Q$8:$AY$54,E$41,0),"")</f>
        <v/>
      </c>
      <c r="F17" s="272" t="str">
        <f>IFERROR(VLOOKUP($A17,Torcy!$Q$8:$AY$54,F$41,0),"")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Bussy</v>
      </c>
      <c r="K17" s="860" t="str">
        <f>IFERROR(ABS(Z17),"")</f>
        <v/>
      </c>
      <c r="L17" s="847" t="str">
        <f>IF(Z17&gt;0,$E$2,$R$2)</f>
        <v>Torcy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IFERROR(VLOOKUP($R17,Bussy!$Q$8:$AW$57,T$41,0),"")</f>
        <v/>
      </c>
      <c r="U17" s="291" t="str">
        <f>IFERROR(VLOOKUP($R17,Bussy!$Q$8:$AW$57,U$41,0),"")</f>
        <v/>
      </c>
      <c r="V17" s="294" t="str">
        <f>IFERROR(VLOOKUP($R17,Bussy!$Q$8:$AW$57,V$41,0),"")</f>
        <v/>
      </c>
      <c r="W17" s="247" t="str">
        <f>IFERROR(VLOOKUP($R17,Bussy!$Q$8:$AW$57,W$41,0),"")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IFERROR(VLOOKUP($A18,Torcy!$Q$8:$AY$54,C$41,0),"")</f>
        <v/>
      </c>
      <c r="D18" s="282" t="str">
        <f>IFERROR(VLOOKUP($A18,Torcy!$Q$8:$AY$54,D$41,0),"")</f>
        <v/>
      </c>
      <c r="E18" s="283" t="str">
        <f>IFERROR(VLOOKUP($A18,Torcy!$Q$8:$AY$54,E$41,0),"")</f>
        <v/>
      </c>
      <c r="F18" s="284" t="str">
        <f>IFERROR(VLOOKUP($A18,Torcy!$Q$8:$AY$54,F$41,0),"")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825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IFERROR(VLOOKUP($R18,Bussy!$Q$8:$AW$57,T$41,0),"")</f>
        <v/>
      </c>
      <c r="U18" s="282" t="str">
        <f>IFERROR(VLOOKUP($R18,Bussy!$Q$8:$AW$57,U$41,0),"")</f>
        <v/>
      </c>
      <c r="V18" s="286" t="str">
        <f>IFERROR(VLOOKUP($R18,Bussy!$Q$8:$AW$57,V$41,0),"")</f>
        <v/>
      </c>
      <c r="W18" s="287" t="str">
        <f>IFERROR(VLOOKUP($R18,Bussy!$Q$8:$AW$57,W$41,0),"")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IFERROR(VLOOKUP($A19,Torcy!$Q$8:$AY$54,C$41,0),"")</f>
        <v/>
      </c>
      <c r="D19" s="291" t="str">
        <f>IFERROR(VLOOKUP($A19,Torcy!$Q$8:$AY$54,D$41,0),"")</f>
        <v/>
      </c>
      <c r="E19" s="292" t="str">
        <f>IFERROR(VLOOKUP($A19,Torcy!$Q$8:$AY$54,E$41,0),"")</f>
        <v/>
      </c>
      <c r="F19" s="272" t="str">
        <f>IFERROR(VLOOKUP($A19,Torcy!$Q$8:$AY$54,F$41,0),"")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Bussy</v>
      </c>
      <c r="K19" s="860" t="str">
        <f>IFERROR(ABS(Z19),"")</f>
        <v/>
      </c>
      <c r="L19" s="847" t="str">
        <f>IF(Z19&gt;0,$E$2,$R$2)</f>
        <v>Torcy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IFERROR(VLOOKUP($R19,Bussy!$Q$8:$AW$57,T$41,0),"")</f>
        <v/>
      </c>
      <c r="U19" s="291" t="str">
        <f>IFERROR(VLOOKUP($R19,Bussy!$Q$8:$AW$57,U$41,0),"")</f>
        <v/>
      </c>
      <c r="V19" s="294" t="str">
        <f>IFERROR(VLOOKUP($R19,Bussy!$Q$8:$AW$57,V$41,0),"")</f>
        <v/>
      </c>
      <c r="W19" s="247" t="str">
        <f>IFERROR(VLOOKUP($R19,Bussy!$Q$8:$AW$57,W$41,0),"")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IFERROR(VLOOKUP($A20,Torcy!$Q$8:$AY$54,C$41,0),"")</f>
        <v/>
      </c>
      <c r="D20" s="282" t="str">
        <f>IFERROR(VLOOKUP($A20,Torcy!$Q$8:$AY$54,D$41,0),"")</f>
        <v/>
      </c>
      <c r="E20" s="283" t="str">
        <f>IFERROR(VLOOKUP($A20,Torcy!$Q$8:$AY$54,E$41,0),"")</f>
        <v/>
      </c>
      <c r="F20" s="284" t="str">
        <f>IFERROR(VLOOKUP($A20,Torcy!$Q$8:$AY$54,F$41,0),"")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825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IFERROR(VLOOKUP($R20,Bussy!$Q$8:$AW$57,T$41,0),"")</f>
        <v/>
      </c>
      <c r="U20" s="282" t="str">
        <f>IFERROR(VLOOKUP($R20,Bussy!$Q$8:$AW$57,U$41,0),"")</f>
        <v/>
      </c>
      <c r="V20" s="286" t="str">
        <f>IFERROR(VLOOKUP($R20,Bussy!$Q$8:$AW$57,V$41,0),"")</f>
        <v/>
      </c>
      <c r="W20" s="287" t="str">
        <f>IFERROR(VLOOKUP($R20,Bussy!$Q$8:$AW$57,W$41,0),"")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IFERROR(VLOOKUP($A21,Torcy!$Q$8:$AY$54,C$41,0),"")</f>
        <v/>
      </c>
      <c r="D21" s="291" t="str">
        <f>IFERROR(VLOOKUP($A21,Torcy!$Q$8:$AY$54,D$41,0),"")</f>
        <v/>
      </c>
      <c r="E21" s="292" t="str">
        <f>IFERROR(VLOOKUP($A21,Torcy!$Q$8:$AY$54,E$41,0),"")</f>
        <v/>
      </c>
      <c r="F21" s="272" t="str">
        <f>IFERROR(VLOOKUP($A21,Torcy!$Q$8:$AY$54,F$41,0),"")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Bussy</v>
      </c>
      <c r="K21" s="860" t="str">
        <f>IFERROR(ABS(Z21),"")</f>
        <v/>
      </c>
      <c r="L21" s="847" t="str">
        <f>IF(Z21&gt;0,$E$2,$R$2)</f>
        <v>Torcy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IFERROR(VLOOKUP($R21,Bussy!$Q$8:$AW$57,T$41,0),"")</f>
        <v/>
      </c>
      <c r="U21" s="291" t="str">
        <f>IFERROR(VLOOKUP($R21,Bussy!$Q$8:$AW$57,U$41,0),"")</f>
        <v/>
      </c>
      <c r="V21" s="294" t="str">
        <f>IFERROR(VLOOKUP($R21,Bussy!$Q$8:$AW$57,V$41,0),"")</f>
        <v/>
      </c>
      <c r="W21" s="247" t="str">
        <f>IFERROR(VLOOKUP($R21,Bussy!$Q$8:$AW$57,W$41,0),"")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IFERROR(VLOOKUP($A22,Torcy!$Q$8:$AY$54,C$41,0),"")</f>
        <v/>
      </c>
      <c r="D22" s="282" t="str">
        <f>IFERROR(VLOOKUP($A22,Torcy!$Q$8:$AY$54,D$41,0),"")</f>
        <v/>
      </c>
      <c r="E22" s="283" t="str">
        <f>IFERROR(VLOOKUP($A22,Torcy!$Q$8:$AY$54,E$41,0),"")</f>
        <v/>
      </c>
      <c r="F22" s="284" t="str">
        <f>IFERROR(VLOOKUP($A22,Torcy!$Q$8:$AY$54,F$41,0),"")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825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IFERROR(VLOOKUP($R22,Bussy!$Q$8:$AW$57,T$41,0),"")</f>
        <v/>
      </c>
      <c r="U22" s="282" t="str">
        <f>IFERROR(VLOOKUP($R22,Bussy!$Q$8:$AW$57,U$41,0),"")</f>
        <v/>
      </c>
      <c r="V22" s="286" t="str">
        <f>IFERROR(VLOOKUP($R22,Bussy!$Q$8:$AW$57,V$41,0),"")</f>
        <v/>
      </c>
      <c r="W22" s="287" t="str">
        <f>IFERROR(VLOOKUP($R22,Bussy!$Q$8:$AW$57,W$41,0),"")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IFERROR(VLOOKUP($A23,Torcy!$Q$8:$AY$54,C$41,0),"")</f>
        <v/>
      </c>
      <c r="D23" s="291" t="str">
        <f>IFERROR(VLOOKUP($A23,Torcy!$Q$8:$AY$54,D$41,0),"")</f>
        <v/>
      </c>
      <c r="E23" s="292" t="str">
        <f>IFERROR(VLOOKUP($A23,Torcy!$Q$8:$AY$54,E$41,0),"")</f>
        <v/>
      </c>
      <c r="F23" s="272" t="str">
        <f>IFERROR(VLOOKUP($A23,Torcy!$Q$8:$AY$54,F$41,0),"")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Bussy</v>
      </c>
      <c r="K23" s="860" t="str">
        <f>IFERROR(ABS(Z23),"")</f>
        <v/>
      </c>
      <c r="L23" s="847" t="str">
        <f>IF(Z23&gt;0,$E$2,$R$2)</f>
        <v>Torcy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IFERROR(VLOOKUP($R23,Bussy!$Q$8:$AW$57,T$41,0),"")</f>
        <v/>
      </c>
      <c r="U23" s="291" t="str">
        <f>IFERROR(VLOOKUP($R23,Bussy!$Q$8:$AW$57,U$41,0),"")</f>
        <v/>
      </c>
      <c r="V23" s="294" t="str">
        <f>IFERROR(VLOOKUP($R23,Bussy!$Q$8:$AW$57,V$41,0),"")</f>
        <v/>
      </c>
      <c r="W23" s="247" t="str">
        <f>IFERROR(VLOOKUP($R23,Bussy!$Q$8:$AW$57,W$41,0),"")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IFERROR(VLOOKUP($A24,Torcy!$Q$8:$AY$54,C$41,0),"")</f>
        <v/>
      </c>
      <c r="D24" s="282" t="str">
        <f>IFERROR(VLOOKUP($A24,Torcy!$Q$8:$AY$54,D$41,0),"")</f>
        <v/>
      </c>
      <c r="E24" s="283" t="str">
        <f>IFERROR(VLOOKUP($A24,Torcy!$Q$8:$AY$54,E$41,0),"")</f>
        <v/>
      </c>
      <c r="F24" s="284" t="str">
        <f>IFERROR(VLOOKUP($A24,Torcy!$Q$8:$AY$54,F$41,0),"")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825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IFERROR(VLOOKUP($R24,Bussy!$Q$8:$AW$57,T$41,0),"")</f>
        <v/>
      </c>
      <c r="U24" s="282" t="str">
        <f>IFERROR(VLOOKUP($R24,Bussy!$Q$8:$AW$57,U$41,0),"")</f>
        <v/>
      </c>
      <c r="V24" s="286" t="str">
        <f>IFERROR(VLOOKUP($R24,Bussy!$Q$8:$AW$57,V$41,0),"")</f>
        <v/>
      </c>
      <c r="W24" s="287" t="str">
        <f>IFERROR(VLOOKUP($R24,Bussy!$Q$8:$AW$57,W$41,0),"")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IFERROR(VLOOKUP($A25,Torcy!$Q$8:$AY$54,C$41,0),"")</f>
        <v/>
      </c>
      <c r="D25" s="291" t="str">
        <f>IFERROR(VLOOKUP($A25,Torcy!$Q$8:$AY$54,D$41,0),"")</f>
        <v/>
      </c>
      <c r="E25" s="292" t="str">
        <f>IFERROR(VLOOKUP($A25,Torcy!$Q$8:$AY$54,E$41,0),"")</f>
        <v/>
      </c>
      <c r="F25" s="272" t="str">
        <f>IFERROR(VLOOKUP($A25,Torcy!$Q$8:$AY$54,F$41,0),"")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Bussy</v>
      </c>
      <c r="K25" s="860" t="str">
        <f>IFERROR(ABS(Z25),"")</f>
        <v/>
      </c>
      <c r="L25" s="847" t="str">
        <f>IF(Z25&gt;0,$E$2,$R$2)</f>
        <v>Torcy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IFERROR(VLOOKUP($R25,Bussy!$Q$8:$AW$57,T$41,0),"")</f>
        <v/>
      </c>
      <c r="U25" s="291" t="str">
        <f>IFERROR(VLOOKUP($R25,Bussy!$Q$8:$AW$57,U$41,0),"")</f>
        <v/>
      </c>
      <c r="V25" s="294" t="str">
        <f>IFERROR(VLOOKUP($R25,Bussy!$Q$8:$AW$57,V$41,0),"")</f>
        <v/>
      </c>
      <c r="W25" s="247" t="str">
        <f>IFERROR(VLOOKUP($R25,Bussy!$Q$8:$AW$57,W$41,0),"")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IFERROR(VLOOKUP($A26,Torcy!$Q$8:$AY$54,C$41,0),"")</f>
        <v/>
      </c>
      <c r="D26" s="282" t="str">
        <f>IFERROR(VLOOKUP($A26,Torcy!$Q$8:$AY$54,D$41,0),"")</f>
        <v/>
      </c>
      <c r="E26" s="283" t="str">
        <f>IFERROR(VLOOKUP($A26,Torcy!$Q$8:$AY$54,E$41,0),"")</f>
        <v/>
      </c>
      <c r="F26" s="284" t="str">
        <f>IFERROR(VLOOKUP($A26,Torcy!$Q$8:$AY$54,F$41,0),"")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825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IFERROR(VLOOKUP($R26,Bussy!$Q$8:$AW$57,T$41,0),"")</f>
        <v/>
      </c>
      <c r="U26" s="282" t="str">
        <f>IFERROR(VLOOKUP($R26,Bussy!$Q$8:$AW$57,U$41,0),"")</f>
        <v/>
      </c>
      <c r="V26" s="286" t="str">
        <f>IFERROR(VLOOKUP($R26,Bussy!$Q$8:$AW$57,V$41,0),"")</f>
        <v/>
      </c>
      <c r="W26" s="287" t="str">
        <f>IFERROR(VLOOKUP($R26,Bussy!$Q$8:$AW$57,W$41,0),"")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IFERROR(VLOOKUP($A27,Torcy!$Q$8:$AY$54,C$41,0),"")</f>
        <v/>
      </c>
      <c r="D27" s="291" t="str">
        <f>IFERROR(VLOOKUP($A27,Torcy!$Q$8:$AY$54,D$41,0),"")</f>
        <v/>
      </c>
      <c r="E27" s="292" t="str">
        <f>IFERROR(VLOOKUP($A27,Torcy!$Q$8:$AY$54,E$41,0),"")</f>
        <v/>
      </c>
      <c r="F27" s="272" t="str">
        <f>IFERROR(VLOOKUP($A27,Torcy!$Q$8:$AY$54,F$41,0),"")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Bussy</v>
      </c>
      <c r="K27" s="860" t="str">
        <f>IFERROR(ABS(Z27),"")</f>
        <v/>
      </c>
      <c r="L27" s="847" t="str">
        <f>IF(Z27&gt;0,$E$2,$R$2)</f>
        <v>Torcy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275" t="str">
        <f>IFERROR(VLOOKUP($R27,Bussy!$Q$8:$AW$57,T$41,0),"")</f>
        <v/>
      </c>
      <c r="U27" s="291" t="str">
        <f>IFERROR(VLOOKUP($R27,Bussy!$Q$8:$AW$57,U$41,0),"")</f>
        <v/>
      </c>
      <c r="V27" s="294" t="str">
        <f>IFERROR(VLOOKUP($R27,Bussy!$Q$8:$AW$57,V$41,0),"")</f>
        <v/>
      </c>
      <c r="W27" s="247" t="str">
        <f>IFERROR(VLOOKUP($R27,Bussy!$Q$8:$AW$57,W$41,0),"")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IFERROR(VLOOKUP($A28,Torcy!$Q$8:$AY$54,C$41,0),"")</f>
        <v/>
      </c>
      <c r="D28" s="282" t="str">
        <f>IFERROR(VLOOKUP($A28,Torcy!$Q$8:$AY$54,D$41,0),"")</f>
        <v/>
      </c>
      <c r="E28" s="283" t="str">
        <f>IFERROR(VLOOKUP($A28,Torcy!$Q$8:$AY$54,E$41,0),"")</f>
        <v/>
      </c>
      <c r="F28" s="284" t="str">
        <f>IFERROR(VLOOKUP($A28,Torcy!$Q$8:$AY$54,F$41,0),"")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825"/>
      <c r="M28" s="334"/>
      <c r="N28" s="748"/>
      <c r="O28" s="748"/>
      <c r="P28" s="907"/>
      <c r="Q28" s="33"/>
      <c r="R28" s="280" t="s">
        <v>492</v>
      </c>
      <c r="S28" s="857"/>
      <c r="T28" s="281" t="str">
        <f>IFERROR(VLOOKUP($R28,Bussy!$Q$8:$AW$57,T$41,0),"")</f>
        <v/>
      </c>
      <c r="U28" s="282" t="str">
        <f>IFERROR(VLOOKUP($R28,Bussy!$Q$8:$AW$57,U$41,0),"")</f>
        <v/>
      </c>
      <c r="V28" s="286" t="str">
        <f>IFERROR(VLOOKUP($R28,Bussy!$Q$8:$AW$57,V$41,0),"")</f>
        <v/>
      </c>
      <c r="W28" s="287" t="str">
        <f>IFERROR(VLOOKUP($R28,Bussy!$Q$8:$AW$57,W$41,0),"")</f>
        <v/>
      </c>
      <c r="X28" s="724"/>
      <c r="Y28" s="288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81"/>
      <c r="B29" s="982"/>
      <c r="C29" s="982"/>
      <c r="D29" s="982"/>
      <c r="E29" s="982"/>
      <c r="F29" s="982"/>
      <c r="G29" s="983"/>
      <c r="H29" s="370"/>
      <c r="I29" s="97"/>
      <c r="J29" s="972"/>
      <c r="K29" s="948"/>
      <c r="L29" s="973"/>
      <c r="M29" s="97"/>
      <c r="N29" s="371"/>
      <c r="O29" s="372"/>
      <c r="P29" s="372"/>
      <c r="Q29" s="33"/>
      <c r="R29" s="966"/>
      <c r="S29" s="967"/>
      <c r="T29" s="967"/>
      <c r="U29" s="967"/>
      <c r="V29" s="967"/>
      <c r="W29" s="967"/>
      <c r="X29" s="967"/>
      <c r="Y29" s="968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373" t="str">
        <f>IFERROR(VLOOKUP($A30,Bussy!$R$8:$AY$54,C$41-1,0),"")</f>
        <v/>
      </c>
      <c r="D30" s="374" t="str">
        <f>IFERROR(VLOOKUP($A30,Bussy!$R$8:$AY$54,D$41-1,0),"")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IFERROR(VLOOKUP($R30,Bussy!$L$8:$AW$54,T$41-1,0),"")</f>
        <v/>
      </c>
      <c r="U30" s="291" t="str">
        <f>IFERROR(VLOOKUP($R30,Bussy!$L$8:$AW$54,U$41-1,0),"")</f>
        <v/>
      </c>
      <c r="V30" s="386" t="str">
        <f t="shared" ref="V30:V34" si="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IFERROR(VLOOKUP($A31,Bussy!$R$8:$AY$54,C$41-1,0),"")</f>
        <v/>
      </c>
      <c r="D31" s="374" t="str">
        <f>IFERROR(VLOOKUP($A31,Bussy!$R$8:$AY$54,D$41-1,0),"")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IFERROR(VLOOKUP($R31,Bussy!$L$8:$AW$54,T$41-1,0),"")</f>
        <v/>
      </c>
      <c r="U31" s="291" t="str">
        <f>IFERROR(VLOOKUP($R31,Bussy!$L$8:$AW$54,U$41-1,0),"")</f>
        <v/>
      </c>
      <c r="V31" s="346" t="str">
        <f t="shared" si="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IFERROR(VLOOKUP($A32,Bussy!$R$8:$AY$54,C$41-1,0),"")</f>
        <v/>
      </c>
      <c r="D32" s="374" t="str">
        <f>IFERROR(VLOOKUP($A32,Bussy!$R$8:$AY$54,D$41-1,0),"")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36" t="str">
        <f>IF(N30&gt;=P30,N4,P4)</f>
        <v>Torcy</v>
      </c>
      <c r="O32" s="681"/>
      <c r="P32" s="682"/>
      <c r="Q32" s="33"/>
      <c r="R32" s="344" t="s">
        <v>101</v>
      </c>
      <c r="S32" s="348"/>
      <c r="T32" s="275" t="str">
        <f>IFERROR(VLOOKUP($R32,Bussy!$L$8:$AW$54,T$41-1,0),"")</f>
        <v/>
      </c>
      <c r="U32" s="291" t="str">
        <f>IFERROR(VLOOKUP($R32,Bussy!$L$8:$AW$54,U$41-1,0),"")</f>
        <v/>
      </c>
      <c r="V32" s="346" t="str">
        <f t="shared" si="1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8"/>
      <c r="C33" s="373" t="str">
        <f>IFERROR(VLOOKUP($A33,Bussy!$R$8:$AY$54,C$41-1,0),"")</f>
        <v/>
      </c>
      <c r="D33" s="374" t="str">
        <f>IFERROR(VLOOKUP($A33,Bussy!$R$8:$AY$54,D$41-1,0),"")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275" t="str">
        <f>IFERROR(VLOOKUP($R33,Bussy!$L$8:$AW$54,T$41-1,0),"")</f>
        <v/>
      </c>
      <c r="U33" s="291" t="str">
        <f>IFERROR(VLOOKUP($R33,Bussy!$L$8:$AW$54,U$41-1,0),"")</f>
        <v/>
      </c>
      <c r="V33" s="346" t="str">
        <f t="shared" si="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IFERROR(VLOOKUP($A34,Bussy!$R$8:$AY$54,C$41-1,0),"")</f>
        <v/>
      </c>
      <c r="D34" s="374" t="str">
        <f>IFERROR(VLOOKUP($A34,Bussy!$R$8:$AY$54,D$41-1,0),"")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959" t="str">
        <f>IF(N30&lt;P30,N4,P4)</f>
        <v>Bussy</v>
      </c>
      <c r="O34" s="665"/>
      <c r="P34" s="670"/>
      <c r="Q34" s="33"/>
      <c r="R34" s="344" t="s">
        <v>105</v>
      </c>
      <c r="S34" s="348"/>
      <c r="T34" s="275" t="str">
        <f>IFERROR(VLOOKUP($R34,Bussy!$L$8:$AW$54,T$41-1,0),"")</f>
        <v/>
      </c>
      <c r="U34" s="291" t="str">
        <f>IFERROR(VLOOKUP($R34,Bussy!$L$8:$AW$54,U$41-1,0),"")</f>
        <v/>
      </c>
      <c r="V34" s="346" t="str">
        <f t="shared" si="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.75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33"/>
      <c r="X35" s="33"/>
      <c r="Y35" s="33"/>
      <c r="Z35" s="97"/>
      <c r="AA35" s="97"/>
      <c r="AB35" s="97"/>
      <c r="AC35" s="97"/>
      <c r="AD35" s="97"/>
      <c r="AE35" s="97"/>
      <c r="AF35" s="97"/>
    </row>
    <row r="36" spans="1:32" s="512" customFormat="1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4.35" customHeight="1" thickBot="1">
      <c r="A37" s="981"/>
      <c r="B37" s="982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2"/>
      <c r="N37" s="982"/>
      <c r="O37" s="982"/>
      <c r="P37" s="982"/>
      <c r="Q37" s="982"/>
      <c r="R37" s="982"/>
      <c r="S37" s="982"/>
      <c r="T37" s="982"/>
      <c r="U37" s="982"/>
      <c r="V37" s="982"/>
      <c r="W37" s="982"/>
      <c r="X37" s="982"/>
      <c r="Y37" s="1007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953" t="s">
        <v>494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981"/>
      <c r="B39" s="982"/>
      <c r="C39" s="982"/>
      <c r="D39" s="982"/>
      <c r="E39" s="982"/>
      <c r="F39" s="982"/>
      <c r="G39" s="982"/>
      <c r="H39" s="982"/>
      <c r="I39" s="982"/>
      <c r="J39" s="982"/>
      <c r="K39" s="982"/>
      <c r="L39" s="982"/>
      <c r="M39" s="982"/>
      <c r="N39" s="982"/>
      <c r="O39" s="982"/>
      <c r="P39" s="982"/>
      <c r="Q39" s="982"/>
      <c r="R39" s="982"/>
      <c r="S39" s="982"/>
      <c r="T39" s="982"/>
      <c r="U39" s="982"/>
      <c r="V39" s="982"/>
      <c r="W39" s="982"/>
      <c r="X39" s="982"/>
      <c r="Y39" s="1007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+'13-nov2'!C41-3</f>
        <v>30</v>
      </c>
      <c r="D41" s="305">
        <f>+C41+1</f>
        <v>31</v>
      </c>
      <c r="E41" s="305">
        <v>2</v>
      </c>
      <c r="F41" s="305">
        <f>+J41+1</f>
        <v>33</v>
      </c>
      <c r="G41" s="890"/>
      <c r="H41" s="675"/>
      <c r="I41" s="304"/>
      <c r="J41" s="305">
        <f>+D41+1</f>
        <v>32</v>
      </c>
      <c r="K41" s="305">
        <f>+F41+1</f>
        <v>34</v>
      </c>
      <c r="L41" s="305">
        <f>+K41+1</f>
        <v>35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2">+C41</f>
        <v>30</v>
      </c>
      <c r="U41" s="304">
        <f t="shared" si="2"/>
        <v>31</v>
      </c>
      <c r="V41" s="305">
        <v>2</v>
      </c>
      <c r="W41" s="304">
        <f>+F41</f>
        <v>33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502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503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  <row r="1001" spans="1:32" ht="23.25" customHeight="1">
      <c r="A1001" s="33"/>
      <c r="B1001" s="33"/>
      <c r="C1001" s="33"/>
      <c r="D1001" s="33"/>
      <c r="E1001" s="33"/>
      <c r="F1001" s="33"/>
      <c r="G1001" s="33"/>
      <c r="H1001" s="308"/>
      <c r="I1001" s="33"/>
      <c r="J1001" s="33"/>
      <c r="K1001" s="33"/>
      <c r="L1001" s="33"/>
      <c r="M1001" s="33"/>
      <c r="N1001" s="30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279"/>
      <c r="AB1001" s="289"/>
      <c r="AC1001" s="279"/>
      <c r="AD1001" s="279"/>
      <c r="AE1001" s="279"/>
      <c r="AF1001" s="33"/>
    </row>
  </sheetData>
  <mergeCells count="184">
    <mergeCell ref="J43:L43"/>
    <mergeCell ref="S43:U43"/>
    <mergeCell ref="R35:U35"/>
    <mergeCell ref="A38:Y38"/>
    <mergeCell ref="A39:Y39"/>
    <mergeCell ref="B40:X40"/>
    <mergeCell ref="G41:H41"/>
    <mergeCell ref="N41:P42"/>
    <mergeCell ref="E43:I43"/>
    <mergeCell ref="V43:X43"/>
    <mergeCell ref="A41:B41"/>
    <mergeCell ref="C43:D43"/>
    <mergeCell ref="A36:B36"/>
    <mergeCell ref="C36:D36"/>
    <mergeCell ref="U36:X36"/>
    <mergeCell ref="A37:Y37"/>
    <mergeCell ref="K32:M35"/>
    <mergeCell ref="N32:P33"/>
    <mergeCell ref="N34:P35"/>
    <mergeCell ref="A35:D35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X27:X28"/>
    <mergeCell ref="P27:P28"/>
    <mergeCell ref="S27:S28"/>
    <mergeCell ref="A29:G29"/>
    <mergeCell ref="J29:L29"/>
    <mergeCell ref="O27:O28"/>
    <mergeCell ref="B23:B24"/>
    <mergeCell ref="B25:B26"/>
    <mergeCell ref="J25:J26"/>
    <mergeCell ref="J27:J28"/>
    <mergeCell ref="X25:X26"/>
    <mergeCell ref="B27:B28"/>
    <mergeCell ref="G23:G24"/>
    <mergeCell ref="B17:B18"/>
    <mergeCell ref="B19:B20"/>
    <mergeCell ref="B21:B22"/>
    <mergeCell ref="J19:J20"/>
    <mergeCell ref="J21:J22"/>
    <mergeCell ref="L11:L12"/>
    <mergeCell ref="L13:L14"/>
    <mergeCell ref="K27:K28"/>
    <mergeCell ref="L27:L28"/>
    <mergeCell ref="B9:B10"/>
    <mergeCell ref="G9:G10"/>
    <mergeCell ref="J9:J10"/>
    <mergeCell ref="K9:K10"/>
    <mergeCell ref="L9:L10"/>
    <mergeCell ref="J7:J8"/>
    <mergeCell ref="K7:K8"/>
    <mergeCell ref="B13:B14"/>
    <mergeCell ref="B15:B16"/>
    <mergeCell ref="J4:L4"/>
    <mergeCell ref="Z5:Z6"/>
    <mergeCell ref="AA5:AA6"/>
    <mergeCell ref="K5:K6"/>
    <mergeCell ref="L5:L6"/>
    <mergeCell ref="N5:N6"/>
    <mergeCell ref="O5:O6"/>
    <mergeCell ref="AA25:AA26"/>
    <mergeCell ref="X5:X6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N9:N10"/>
    <mergeCell ref="K21:K22"/>
    <mergeCell ref="L21:L22"/>
    <mergeCell ref="J15:J16"/>
    <mergeCell ref="J17:J18"/>
    <mergeCell ref="X11:X12"/>
    <mergeCell ref="R3:U3"/>
    <mergeCell ref="W3:Y3"/>
    <mergeCell ref="Z3:AA3"/>
    <mergeCell ref="A1:G1"/>
    <mergeCell ref="J1:P1"/>
    <mergeCell ref="R1:Y1"/>
    <mergeCell ref="E2:G2"/>
    <mergeCell ref="J2:L2"/>
    <mergeCell ref="N2:P2"/>
    <mergeCell ref="A2:B2"/>
    <mergeCell ref="A3:D3"/>
    <mergeCell ref="E3:G3"/>
    <mergeCell ref="R2:Y2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25:Z26"/>
    <mergeCell ref="Z27:Z28"/>
    <mergeCell ref="Z11:Z12"/>
    <mergeCell ref="AA11:AA12"/>
    <mergeCell ref="Z13:Z14"/>
    <mergeCell ref="AA13:AA14"/>
    <mergeCell ref="Z21:Z22"/>
    <mergeCell ref="Z23:Z24"/>
    <mergeCell ref="Z9:Z10"/>
    <mergeCell ref="AA9:AA10"/>
    <mergeCell ref="AA23:AA24"/>
    <mergeCell ref="X13:X14"/>
    <mergeCell ref="X15:X16"/>
    <mergeCell ref="X17:X18"/>
    <mergeCell ref="X19:X20"/>
    <mergeCell ref="X21:X22"/>
    <mergeCell ref="X23:X24"/>
    <mergeCell ref="N30:N31"/>
    <mergeCell ref="O30:O31"/>
    <mergeCell ref="P30:P31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S23:S24"/>
    <mergeCell ref="O23:O24"/>
    <mergeCell ref="P23:P24"/>
    <mergeCell ref="O19:O20"/>
    <mergeCell ref="P19:P20"/>
    <mergeCell ref="S19:S20"/>
    <mergeCell ref="L23:L24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N19:N20"/>
    <mergeCell ref="N21:N22"/>
    <mergeCell ref="N23:N24"/>
    <mergeCell ref="G19:G20"/>
    <mergeCell ref="K19:K20"/>
    <mergeCell ref="L19:L20"/>
    <mergeCell ref="G21:G22"/>
    <mergeCell ref="O21:O22"/>
    <mergeCell ref="P21:P22"/>
    <mergeCell ref="S21:S22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P5:P6"/>
    <mergeCell ref="S5:S6"/>
    <mergeCell ref="B7:B8"/>
  </mergeCells>
  <conditionalFormatting sqref="J5:J28">
    <cfRule type="expression" dxfId="45" priority="1">
      <formula>Z5&gt;0</formula>
    </cfRule>
    <cfRule type="expression" dxfId="44" priority="2">
      <formula>Z5&lt;0</formula>
    </cfRule>
  </conditionalFormatting>
  <conditionalFormatting sqref="K32:K33">
    <cfRule type="cellIs" dxfId="43" priority="3" operator="equal">
      <formula>"Match Nul"</formula>
    </cfRule>
    <cfRule type="expression" dxfId="42" priority="4">
      <formula>$N$32=$R$2</formula>
    </cfRule>
    <cfRule type="expression" dxfId="41" priority="5">
      <formula>$N$32=$E$2</formula>
    </cfRule>
  </conditionalFormatting>
  <conditionalFormatting sqref="L5:L28">
    <cfRule type="expression" dxfId="40" priority="6">
      <formula>Z5&lt;0</formula>
    </cfRule>
    <cfRule type="expression" dxfId="39" priority="7">
      <formula>Z5&gt;0</formula>
    </cfRule>
  </conditionalFormatting>
  <conditionalFormatting sqref="N32 N34">
    <cfRule type="cellIs" dxfId="38" priority="8" operator="equal">
      <formula>R$2</formula>
    </cfRule>
    <cfRule type="cellIs" dxfId="37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F1006"/>
  <sheetViews>
    <sheetView zoomScale="50" zoomScaleNormal="50" workbookViewId="0">
      <selection activeCell="C5" sqref="C5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1.73046875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4.265625" customWidth="1"/>
    <col min="15" max="15" width="5.9296875" customWidth="1"/>
    <col min="16" max="16" width="14.265625" customWidth="1"/>
    <col min="17" max="17" width="2.59765625" customWidth="1"/>
    <col min="18" max="19" width="10.59765625" customWidth="1"/>
    <col min="20" max="20" width="23" customWidth="1"/>
    <col min="21" max="21" width="18.86328125" customWidth="1"/>
    <col min="22" max="22" width="11.73046875" customWidth="1"/>
    <col min="23" max="23" width="13" customWidth="1"/>
    <col min="24" max="24" width="11.265625" customWidth="1"/>
    <col min="25" max="25" width="13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4.5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/>
      <c r="I1" s="247"/>
      <c r="J1" s="421"/>
      <c r="K1" s="421"/>
      <c r="L1" s="421"/>
      <c r="M1" s="421"/>
      <c r="N1" s="422"/>
      <c r="O1" s="421"/>
      <c r="P1" s="421"/>
      <c r="Q1" s="423"/>
      <c r="R1" s="841" t="str">
        <f>+A1</f>
        <v>Les Hivernales 2025-2026</v>
      </c>
      <c r="S1" s="733"/>
      <c r="T1" s="733"/>
      <c r="U1" s="733"/>
      <c r="V1" s="733"/>
      <c r="W1" s="733"/>
      <c r="X1" s="742"/>
      <c r="Y1" s="424"/>
      <c r="Z1" s="245"/>
      <c r="AA1" s="248"/>
      <c r="AB1" s="249"/>
      <c r="AC1" s="248"/>
      <c r="AD1" s="248"/>
      <c r="AE1" s="248"/>
      <c r="AF1" s="245"/>
    </row>
    <row r="2" spans="1:32" ht="28.9" customHeight="1" thickBot="1">
      <c r="A2" s="965"/>
      <c r="B2" s="840"/>
      <c r="C2" s="403">
        <f>+Calendrier!I5</f>
        <v>45974</v>
      </c>
      <c r="D2" s="404" t="s">
        <v>440</v>
      </c>
      <c r="E2" s="961" t="str">
        <f>+Calendrier!J5</f>
        <v>Crécy</v>
      </c>
      <c r="F2" s="733"/>
      <c r="G2" s="742"/>
      <c r="H2" s="456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991" t="str">
        <f>+Calendrier!K5</f>
        <v>Torcy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7.75" customHeight="1" thickBot="1">
      <c r="A3" s="908" t="s">
        <v>486</v>
      </c>
      <c r="B3" s="733"/>
      <c r="C3" s="733"/>
      <c r="D3" s="733"/>
      <c r="E3" s="909" t="str">
        <f>+E2</f>
        <v>Crécy</v>
      </c>
      <c r="F3" s="733"/>
      <c r="G3" s="742"/>
      <c r="H3" s="455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 t="str">
        <f>+R2</f>
        <v>Torcy</v>
      </c>
      <c r="W3" s="909"/>
      <c r="X3" s="733"/>
      <c r="Y3" s="742"/>
      <c r="Z3" s="960" t="s">
        <v>487</v>
      </c>
      <c r="AA3" s="665"/>
      <c r="AB3" s="249"/>
      <c r="AC3" s="248"/>
      <c r="AD3" s="248"/>
      <c r="AE3" s="248"/>
      <c r="AF3" s="255"/>
    </row>
    <row r="4" spans="1:32" ht="46.5" customHeight="1" thickBot="1">
      <c r="A4" s="394" t="s">
        <v>488</v>
      </c>
      <c r="B4" s="395" t="s">
        <v>441</v>
      </c>
      <c r="C4" s="406" t="s">
        <v>138</v>
      </c>
      <c r="D4" s="407" t="s">
        <v>139</v>
      </c>
      <c r="E4" s="407" t="s">
        <v>150</v>
      </c>
      <c r="F4" s="397" t="s">
        <v>142</v>
      </c>
      <c r="G4" s="408" t="s">
        <v>442</v>
      </c>
      <c r="H4" s="394" t="s">
        <v>442</v>
      </c>
      <c r="I4" s="97"/>
      <c r="J4" s="846" t="s">
        <v>443</v>
      </c>
      <c r="K4" s="776"/>
      <c r="L4" s="786"/>
      <c r="M4" s="262"/>
      <c r="N4" s="591" t="str">
        <f>+E2</f>
        <v>Crécy</v>
      </c>
      <c r="O4" s="589"/>
      <c r="P4" s="592" t="str">
        <f>+R2</f>
        <v>Torcy</v>
      </c>
      <c r="Q4" s="104"/>
      <c r="R4" s="320" t="s">
        <v>488</v>
      </c>
      <c r="S4" s="321" t="s">
        <v>441</v>
      </c>
      <c r="T4" s="988" t="s">
        <v>447</v>
      </c>
      <c r="U4" s="989"/>
      <c r="V4" s="366" t="s">
        <v>150</v>
      </c>
      <c r="W4" s="324" t="s">
        <v>142</v>
      </c>
      <c r="X4" s="367" t="s">
        <v>442</v>
      </c>
      <c r="Y4" s="368" t="s">
        <v>442</v>
      </c>
      <c r="Z4" s="248" t="s">
        <v>448</v>
      </c>
      <c r="AA4" s="248"/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IFERROR(VLOOKUP($A5,Crécy!$N$8:$AY$57,C$41,0),"")</f>
        <v/>
      </c>
      <c r="D5" s="270" t="str">
        <f>IFERROR(VLOOKUP($A5,Crécy!$N$8:$AY$57,D$41,0),"")</f>
        <v/>
      </c>
      <c r="E5" s="271" t="str">
        <f>IFERROR(VLOOKUP($A5,Crécy!$N$8:$AY$57,E$41,0),"")</f>
        <v/>
      </c>
      <c r="F5" s="272" t="str">
        <f>IFERROR(VLOOKUP($A5,Crécy!$N$8:$AY$57,F$41,0),"")</f>
        <v/>
      </c>
      <c r="G5" s="850" t="str">
        <f>IFERROR(VLOOKUP($A5,Crécy!$N$8:$AY$57,G$41,0),"")</f>
        <v/>
      </c>
      <c r="H5" s="268" t="str">
        <f>IFERROR(+(F5+F6)*Explications!$H$26,"")</f>
        <v/>
      </c>
      <c r="I5" s="97"/>
      <c r="J5" s="1016" t="str">
        <f>IF(Z5&lt;0,$E$2,$R$2)</f>
        <v>Torcy</v>
      </c>
      <c r="K5" s="1008" t="str">
        <f>IFERROR(ABS(Z5),"")</f>
        <v/>
      </c>
      <c r="L5" s="1010" t="str">
        <f>IF(Z5&gt;0,$E$2,$R$2)</f>
        <v>Crécy</v>
      </c>
      <c r="M5" s="334"/>
      <c r="N5" s="906"/>
      <c r="O5" s="933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IFERROR(VLOOKUP($R5,Torcy!$N$8:$AW$54,T$41,0),"")</f>
        <v/>
      </c>
      <c r="U5" s="291" t="str">
        <f>IFERROR(VLOOKUP($R5,Torcy!$N$8:$AW$54,U$41,0),"")</f>
        <v/>
      </c>
      <c r="V5" s="277" t="str">
        <f>IFERROR(VLOOKUP($R5,Torcy!$N$8:$AW$54,V$41,0),"")</f>
        <v/>
      </c>
      <c r="W5" s="247" t="str">
        <f>IFERROR(VLOOKUP($R5,Torcy!$N$8:$AW$54,W$41,0),"")</f>
        <v/>
      </c>
      <c r="X5" s="850" t="str">
        <f>IFERROR(ROUND((+W5+W6)/2,1),"")</f>
        <v/>
      </c>
      <c r="Y5" s="278" t="str">
        <f>IFERROR(+(W5+W6)*Explications!$H$26,"")</f>
        <v/>
      </c>
      <c r="Z5" s="848" t="str">
        <f>IFERROR(ROUND((G5-X5)*0.75,0),"")</f>
        <v/>
      </c>
      <c r="AA5" s="849"/>
      <c r="AB5" s="289"/>
      <c r="AC5" s="248"/>
      <c r="AD5" s="248"/>
      <c r="AE5" s="248"/>
      <c r="AF5" s="104"/>
    </row>
    <row r="6" spans="1:32" ht="25.5" customHeight="1" thickBot="1">
      <c r="A6" s="280" t="s">
        <v>91</v>
      </c>
      <c r="B6" s="857"/>
      <c r="C6" s="281" t="str">
        <f>IFERROR(VLOOKUP($A6,Crécy!$N$8:$AY$57,C$41,0),"")</f>
        <v/>
      </c>
      <c r="D6" s="282" t="str">
        <f>IFERROR(VLOOKUP($A6,Crécy!$N$8:$AY$57,D$41,0),"")</f>
        <v/>
      </c>
      <c r="E6" s="283" t="str">
        <f>IFERROR(VLOOKUP($A6,Crécy!$N$8:$AY$57,E$41,0),"")</f>
        <v/>
      </c>
      <c r="F6" s="284" t="str">
        <f>IFERROR(VLOOKUP($A6,Crécy!$N$8:$AY$57,F$41,0),"")</f>
        <v/>
      </c>
      <c r="G6" s="724" t="str">
        <f>IFERROR(VLOOKUP($A6,Crécy!$N$8:$AY$57,G$41,0),"")</f>
        <v/>
      </c>
      <c r="H6" s="280" t="str">
        <f>IFERROR(+(F5+F6)*Explications!$H$26,"")</f>
        <v/>
      </c>
      <c r="I6" s="97"/>
      <c r="J6" s="1017"/>
      <c r="K6" s="1009"/>
      <c r="L6" s="1011"/>
      <c r="M6" s="334"/>
      <c r="N6" s="907"/>
      <c r="O6" s="907"/>
      <c r="P6" s="907"/>
      <c r="Q6" s="33"/>
      <c r="R6" s="280" t="s">
        <v>91</v>
      </c>
      <c r="S6" s="857"/>
      <c r="T6" s="281" t="str">
        <f>IFERROR(VLOOKUP($R6,Torcy!$N$8:$AW$54,T$41,0),"")</f>
        <v/>
      </c>
      <c r="U6" s="282" t="str">
        <f>IFERROR(VLOOKUP($R6,Torcy!$N$8:$AW$54,U$41,0),"")</f>
        <v/>
      </c>
      <c r="V6" s="286" t="str">
        <f>IFERROR(VLOOKUP($R6,Torcy!$N$8:$AW$54,V$41,0),"")</f>
        <v/>
      </c>
      <c r="W6" s="287" t="str">
        <f>IFERROR(VLOOKUP($R6,Torcy!$N$8:$AW$54,W$41,0),"")</f>
        <v/>
      </c>
      <c r="X6" s="724"/>
      <c r="Y6" s="288" t="str">
        <f>IFERROR(+(W5+W6)*Explications!$H$26,"")</f>
        <v/>
      </c>
      <c r="Z6" s="665"/>
      <c r="AA6" s="665"/>
      <c r="AB6" s="279"/>
      <c r="AC6" s="248"/>
      <c r="AD6" s="248"/>
      <c r="AE6" s="248"/>
      <c r="AF6" s="104"/>
    </row>
    <row r="7" spans="1:32" ht="25.5" customHeight="1">
      <c r="A7" s="290" t="s">
        <v>166</v>
      </c>
      <c r="B7" s="863"/>
      <c r="C7" s="275" t="str">
        <f>IFERROR(VLOOKUP($A7,Crécy!$N$8:$AY$57,C$41,0),"")</f>
        <v/>
      </c>
      <c r="D7" s="291" t="str">
        <f>IFERROR(VLOOKUP($A7,Crécy!$N$8:$AY$57,D$41,0),"")</f>
        <v/>
      </c>
      <c r="E7" s="292" t="str">
        <f>IFERROR(VLOOKUP($A7,Crécy!$N$8:$AY$57,E$41,0),"")</f>
        <v/>
      </c>
      <c r="F7" s="272" t="str">
        <f>IFERROR(VLOOKUP($A7,Crécy!$N$8:$AY$57,F$41,0),"")</f>
        <v/>
      </c>
      <c r="G7" s="850" t="str">
        <f>IFERROR(VLOOKUP($A7,Crécy!$N$8:$AY$57,G$41,0),"")</f>
        <v/>
      </c>
      <c r="H7" s="290" t="str">
        <f>IFERROR(+(F7+F8)*Explications!$H$26,"")</f>
        <v/>
      </c>
      <c r="I7" s="97"/>
      <c r="J7" s="1016" t="str">
        <f>IF(Z7&lt;0,$E$2,$R$2)</f>
        <v>Torcy</v>
      </c>
      <c r="K7" s="1008" t="str">
        <f>IFERROR(ABS(Z7),"")</f>
        <v/>
      </c>
      <c r="L7" s="1010" t="str">
        <f>IF(Z7&gt;0,$E$2,$R$2)</f>
        <v>Crécy</v>
      </c>
      <c r="M7" s="334"/>
      <c r="N7" s="906"/>
      <c r="O7" s="933" t="s">
        <v>451</v>
      </c>
      <c r="P7" s="906" t="str">
        <f>IF(N7=2,0,IF(N7=1,1,IF(N7="","",2)))</f>
        <v/>
      </c>
      <c r="Q7" s="33"/>
      <c r="R7" s="290" t="s">
        <v>167</v>
      </c>
      <c r="S7" s="856" t="str">
        <f>IF(B7&lt;&gt;"",+B7,"")</f>
        <v/>
      </c>
      <c r="T7" s="275" t="str">
        <f>IFERROR(VLOOKUP($R7,Torcy!$N$8:$AW$54,T$41,0),"")</f>
        <v/>
      </c>
      <c r="U7" s="291" t="str">
        <f>IFERROR(VLOOKUP($R7,Torcy!$N$8:$AW$54,U$41,0),"")</f>
        <v/>
      </c>
      <c r="V7" s="294" t="str">
        <f>IFERROR(VLOOKUP($R7,Torcy!$N$8:$AW$54,V$41,0),"")</f>
        <v/>
      </c>
      <c r="W7" s="247" t="str">
        <f>IFERROR(VLOOKUP($R7,Torcy!$N$8:$AW$54,W$41,0),"")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48"/>
      <c r="AD7" s="248"/>
      <c r="AE7" s="248"/>
      <c r="AF7" s="104"/>
    </row>
    <row r="8" spans="1:32" ht="25.5" customHeight="1" thickBot="1">
      <c r="A8" s="280" t="s">
        <v>196</v>
      </c>
      <c r="B8" s="857"/>
      <c r="C8" s="281" t="str">
        <f>IFERROR(VLOOKUP($A8,Crécy!$N$8:$AY$57,C$41,0),"")</f>
        <v/>
      </c>
      <c r="D8" s="282" t="str">
        <f>IFERROR(VLOOKUP($A8,Crécy!$N$8:$AY$57,D$41,0),"")</f>
        <v/>
      </c>
      <c r="E8" s="283" t="str">
        <f>IFERROR(VLOOKUP($A8,Crécy!$N$8:$AY$57,E$41,0),"")</f>
        <v/>
      </c>
      <c r="F8" s="284" t="str">
        <f>IFERROR(VLOOKUP($A8,Crécy!$N$8:$AY$57,F$41,0),"")</f>
        <v/>
      </c>
      <c r="G8" s="724" t="str">
        <f>IFERROR(VLOOKUP($A8,Crécy!$N$8:$AY$57,G$41,0),"")</f>
        <v/>
      </c>
      <c r="H8" s="280" t="str">
        <f>IFERROR(+(F7+F8)*Explications!$H$26,"")</f>
        <v/>
      </c>
      <c r="I8" s="97"/>
      <c r="J8" s="1017"/>
      <c r="K8" s="1009"/>
      <c r="L8" s="1011"/>
      <c r="M8" s="334"/>
      <c r="N8" s="907"/>
      <c r="O8" s="907"/>
      <c r="P8" s="907"/>
      <c r="Q8" s="33"/>
      <c r="R8" s="280" t="s">
        <v>188</v>
      </c>
      <c r="S8" s="857"/>
      <c r="T8" s="281" t="str">
        <f>IFERROR(VLOOKUP($R8,Torcy!$N$8:$AW$54,T$41,0),"")</f>
        <v/>
      </c>
      <c r="U8" s="282" t="str">
        <f>IFERROR(VLOOKUP($R8,Torcy!$N$8:$AW$54,U$41,0),"")</f>
        <v/>
      </c>
      <c r="V8" s="286" t="str">
        <f>IFERROR(VLOOKUP($R8,Torcy!$N$8:$AW$54,V$41,0),"")</f>
        <v/>
      </c>
      <c r="W8" s="287" t="str">
        <f>IFERROR(VLOOKUP($R8,Torcy!$N$8:$AW$54,W$41,0),"")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48"/>
      <c r="AD8" s="248"/>
      <c r="AE8" s="248"/>
      <c r="AF8" s="104"/>
    </row>
    <row r="9" spans="1:32" ht="25.5" customHeight="1">
      <c r="A9" s="290" t="s">
        <v>167</v>
      </c>
      <c r="B9" s="863"/>
      <c r="C9" s="275" t="str">
        <f>IFERROR(VLOOKUP($A9,Crécy!$N$8:$AY$57,C$41,0),"")</f>
        <v/>
      </c>
      <c r="D9" s="291" t="str">
        <f>IFERROR(VLOOKUP($A9,Crécy!$N$8:$AY$57,D$41,0),"")</f>
        <v/>
      </c>
      <c r="E9" s="292" t="str">
        <f>IFERROR(VLOOKUP($A9,Crécy!$N$8:$AY$57,E$41,0),"")</f>
        <v/>
      </c>
      <c r="F9" s="272" t="str">
        <f>IFERROR(VLOOKUP($A9,Crécy!$N$8:$AY$57,F$41,0),"")</f>
        <v/>
      </c>
      <c r="G9" s="850" t="str">
        <f>IFERROR(VLOOKUP($A9,Crécy!$N$8:$AY$57,G$41,0),"")</f>
        <v/>
      </c>
      <c r="H9" s="290" t="str">
        <f>IFERROR(+(F9+F10)*Explications!$H$26,"")</f>
        <v/>
      </c>
      <c r="I9" s="97"/>
      <c r="J9" s="1016" t="str">
        <f>IF(Z9&lt;0,$E$2,$R$2)</f>
        <v>Torcy</v>
      </c>
      <c r="K9" s="1008" t="str">
        <f>IFERROR(ABS(Z9),"")</f>
        <v/>
      </c>
      <c r="L9" s="1010" t="str">
        <f>IF(Z9&gt;0,$E$2,$R$2)</f>
        <v>Crécy</v>
      </c>
      <c r="M9" s="334"/>
      <c r="N9" s="906"/>
      <c r="O9" s="933" t="s">
        <v>451</v>
      </c>
      <c r="P9" s="906" t="str">
        <f>IF(N9=2,0,IF(N9=1,1,IF(N9="","",2)))</f>
        <v/>
      </c>
      <c r="Q9" s="33"/>
      <c r="R9" s="290" t="s">
        <v>166</v>
      </c>
      <c r="S9" s="856" t="str">
        <f>IF(B9&lt;&gt;"",+B9,"")</f>
        <v/>
      </c>
      <c r="T9" s="275" t="str">
        <f>IFERROR(VLOOKUP($R9,Torcy!$N$8:$AW$54,T$41,0),"")</f>
        <v/>
      </c>
      <c r="U9" s="291" t="str">
        <f>IFERROR(VLOOKUP($R9,Torcy!$N$8:$AW$54,U$41,0),"")</f>
        <v/>
      </c>
      <c r="V9" s="294" t="str">
        <f>IFERROR(VLOOKUP($R9,Torcy!$N$8:$AW$54,V$41,0),"")</f>
        <v/>
      </c>
      <c r="W9" s="247" t="str">
        <f>IFERROR(VLOOKUP($R9,Torcy!$N$8:$AW$54,W$41,0),"")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79"/>
      <c r="AC9" s="248"/>
      <c r="AD9" s="248"/>
      <c r="AE9" s="248"/>
      <c r="AF9" s="104"/>
    </row>
    <row r="10" spans="1:32" ht="25.5" customHeight="1" thickBot="1">
      <c r="A10" s="280" t="s">
        <v>188</v>
      </c>
      <c r="B10" s="857"/>
      <c r="C10" s="281" t="str">
        <f>IFERROR(VLOOKUP($A10,Crécy!$N$8:$AY$57,C$41,0),"")</f>
        <v/>
      </c>
      <c r="D10" s="282" t="str">
        <f>IFERROR(VLOOKUP($A10,Crécy!$N$8:$AY$57,D$41,0),"")</f>
        <v/>
      </c>
      <c r="E10" s="283" t="str">
        <f>IFERROR(VLOOKUP($A10,Crécy!$N$8:$AY$57,E$41,0),"")</f>
        <v/>
      </c>
      <c r="F10" s="284" t="str">
        <f>IFERROR(VLOOKUP($A10,Crécy!$N$8:$AY$57,F$41,0),"")</f>
        <v/>
      </c>
      <c r="G10" s="724" t="str">
        <f>IFERROR(VLOOKUP($A10,Crécy!$N$8:$AY$57,G$41,0),"")</f>
        <v/>
      </c>
      <c r="H10" s="280" t="str">
        <f>IFERROR(+(F9+F10)*Explications!$H$26,"")</f>
        <v/>
      </c>
      <c r="I10" s="97"/>
      <c r="J10" s="1017"/>
      <c r="K10" s="1009"/>
      <c r="L10" s="1011"/>
      <c r="M10" s="334"/>
      <c r="N10" s="907"/>
      <c r="O10" s="907"/>
      <c r="P10" s="907"/>
      <c r="Q10" s="33"/>
      <c r="R10" s="280" t="s">
        <v>196</v>
      </c>
      <c r="S10" s="857"/>
      <c r="T10" s="281" t="str">
        <f>IFERROR(VLOOKUP($R10,Torcy!$N$8:$AW$54,T$41,0),"")</f>
        <v/>
      </c>
      <c r="U10" s="282" t="str">
        <f>IFERROR(VLOOKUP($R10,Torcy!$N$8:$AW$54,U$41,0),"")</f>
        <v/>
      </c>
      <c r="V10" s="286" t="str">
        <f>IFERROR(VLOOKUP($R10,Torcy!$N$8:$AW$54,V$41,0),"")</f>
        <v/>
      </c>
      <c r="W10" s="287" t="str">
        <f>IFERROR(VLOOKUP($R10,Torcy!$N$8:$AW$54,W$41,0),"")</f>
        <v/>
      </c>
      <c r="X10" s="724"/>
      <c r="Y10" s="288" t="str">
        <f>IFERROR(+(W9+W10)*Explications!$H$26,"")</f>
        <v/>
      </c>
      <c r="Z10" s="665"/>
      <c r="AA10" s="665"/>
      <c r="AB10" s="289"/>
      <c r="AC10" s="248"/>
      <c r="AD10" s="248"/>
      <c r="AE10" s="248"/>
      <c r="AF10" s="104"/>
    </row>
    <row r="11" spans="1:32" ht="25.5" customHeight="1">
      <c r="A11" s="290" t="s">
        <v>162</v>
      </c>
      <c r="B11" s="863"/>
      <c r="C11" s="275" t="str">
        <f>IFERROR(VLOOKUP($A11,Crécy!$N$8:$AY$57,C$41,0),"")</f>
        <v/>
      </c>
      <c r="D11" s="291" t="str">
        <f>IFERROR(VLOOKUP($A11,Crécy!$N$8:$AY$57,D$41,0),"")</f>
        <v/>
      </c>
      <c r="E11" s="292" t="str">
        <f>IFERROR(VLOOKUP($A11,Crécy!$N$8:$AY$57,E$41,0),"")</f>
        <v/>
      </c>
      <c r="F11" s="272" t="str">
        <f>IFERROR(VLOOKUP($A11,Crécy!$N$8:$AY$57,F$41,0),"")</f>
        <v/>
      </c>
      <c r="G11" s="850" t="str">
        <f>IFERROR(VLOOKUP($A11,Crécy!$N$8:$AY$57,G$41,0),"")</f>
        <v/>
      </c>
      <c r="H11" s="290" t="str">
        <f>IFERROR(+(F11+F12)*Explications!$H$26,"")</f>
        <v/>
      </c>
      <c r="I11" s="97"/>
      <c r="J11" s="1016" t="str">
        <f>IF(Z11&lt;0,$E$2,$R$2)</f>
        <v>Torcy</v>
      </c>
      <c r="K11" s="1008" t="str">
        <f>IFERROR(ABS(Z11),"")</f>
        <v/>
      </c>
      <c r="L11" s="1010" t="str">
        <f>IF(Z11&gt;0,$E$2,$R$2)</f>
        <v>Crécy</v>
      </c>
      <c r="M11" s="334"/>
      <c r="N11" s="906"/>
      <c r="O11" s="933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IFERROR(VLOOKUP($R11,Torcy!$N$8:$AW$54,T$41,0),"")</f>
        <v/>
      </c>
      <c r="U11" s="291" t="str">
        <f>IFERROR(VLOOKUP($R11,Torcy!$N$8:$AW$54,U$41,0),"")</f>
        <v/>
      </c>
      <c r="V11" s="294" t="str">
        <f>IFERROR(VLOOKUP($R11,Torcy!$N$8:$AW$54,V$41,0),"")</f>
        <v/>
      </c>
      <c r="W11" s="247" t="str">
        <f>IFERROR(VLOOKUP($R11,Torcy!$N$8:$AW$54,W$41,0),"")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79"/>
      <c r="AC11" s="248"/>
      <c r="AD11" s="248"/>
      <c r="AE11" s="248"/>
      <c r="AF11" s="104"/>
    </row>
    <row r="12" spans="1:32" ht="25.5" customHeight="1" thickBot="1">
      <c r="A12" s="280" t="s">
        <v>187</v>
      </c>
      <c r="B12" s="857"/>
      <c r="C12" s="281" t="str">
        <f>IFERROR(VLOOKUP($A12,Crécy!$N$8:$AY$57,C$41,0),"")</f>
        <v/>
      </c>
      <c r="D12" s="282" t="str">
        <f>IFERROR(VLOOKUP($A12,Crécy!$N$8:$AY$57,D$41,0),"")</f>
        <v/>
      </c>
      <c r="E12" s="283" t="str">
        <f>IFERROR(VLOOKUP($A12,Crécy!$N$8:$AY$57,E$41,0),"")</f>
        <v/>
      </c>
      <c r="F12" s="284" t="str">
        <f>IFERROR(VLOOKUP($A12,Crécy!$N$8:$AY$57,F$41,0),"")</f>
        <v/>
      </c>
      <c r="G12" s="724" t="str">
        <f>IFERROR(VLOOKUP($A12,Crécy!$N$8:$AY$57,G$41,0),"")</f>
        <v/>
      </c>
      <c r="H12" s="280" t="str">
        <f>IFERROR(+(F11+F12)*Explications!$H$26,"")</f>
        <v/>
      </c>
      <c r="I12" s="97"/>
      <c r="J12" s="1017"/>
      <c r="K12" s="1009"/>
      <c r="L12" s="1011"/>
      <c r="M12" s="334"/>
      <c r="N12" s="907"/>
      <c r="O12" s="907"/>
      <c r="P12" s="907"/>
      <c r="Q12" s="33"/>
      <c r="R12" s="280" t="s">
        <v>187</v>
      </c>
      <c r="S12" s="857"/>
      <c r="T12" s="281" t="str">
        <f>IFERROR(VLOOKUP($R12,Torcy!$N$8:$AW$54,T$41,0),"")</f>
        <v/>
      </c>
      <c r="U12" s="282" t="str">
        <f>IFERROR(VLOOKUP($R12,Torcy!$N$8:$AW$54,U$41,0),"")</f>
        <v/>
      </c>
      <c r="V12" s="286" t="str">
        <f>IFERROR(VLOOKUP($R12,Torcy!$N$8:$AW$54,V$41,0),"")</f>
        <v/>
      </c>
      <c r="W12" s="287" t="str">
        <f>IFERROR(VLOOKUP($R12,Torcy!$N$8:$AW$54,W$41,0),"")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IFERROR(VLOOKUP($A13,Crécy!$N$8:$AY$57,C$41,0),"")</f>
        <v/>
      </c>
      <c r="D13" s="291" t="str">
        <f>IFERROR(VLOOKUP($A13,Crécy!$N$8:$AY$57,D$41,0),"")</f>
        <v/>
      </c>
      <c r="E13" s="292" t="str">
        <f>IFERROR(VLOOKUP($A13,Crécy!$N$8:$AY$57,E$41,0),"")</f>
        <v/>
      </c>
      <c r="F13" s="272" t="str">
        <f>IFERROR(VLOOKUP($A13,Crécy!$N$8:$AY$57,F$41,0),"")</f>
        <v/>
      </c>
      <c r="G13" s="850" t="str">
        <f>IFERROR(VLOOKUP($A13,Crécy!$N$8:$AY$57,G$41,0),"")</f>
        <v/>
      </c>
      <c r="H13" s="290" t="str">
        <f>IFERROR(+(F13+F14)*Explications!$H$26,"")</f>
        <v/>
      </c>
      <c r="I13" s="97"/>
      <c r="J13" s="1016" t="str">
        <f>IF(Z13&lt;0,$E$2,$R$2)</f>
        <v>Torcy</v>
      </c>
      <c r="K13" s="1008" t="str">
        <f>IFERROR(ABS(Z13),"")</f>
        <v/>
      </c>
      <c r="L13" s="1010" t="str">
        <f>IF(Z13&gt;0,$E$2,$R$2)</f>
        <v>Crécy</v>
      </c>
      <c r="M13" s="334"/>
      <c r="N13" s="906"/>
      <c r="O13" s="933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IFERROR(VLOOKUP($R13,Torcy!$N$8:$AW$54,T$41,0),"")</f>
        <v/>
      </c>
      <c r="U13" s="291" t="str">
        <f>IFERROR(VLOOKUP($R13,Torcy!$N$8:$AW$54,U$41,0),"")</f>
        <v/>
      </c>
      <c r="V13" s="294" t="str">
        <f>IFERROR(VLOOKUP($R13,Torcy!$N$8:$AW$54,V$41,0),"")</f>
        <v/>
      </c>
      <c r="W13" s="247" t="str">
        <f>IFERROR(VLOOKUP($R13,Torcy!$N$8:$AW$54,W$41,0),"")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IFERROR(VLOOKUP($A14,Crécy!$N$8:$AY$57,C$41,0),"")</f>
        <v/>
      </c>
      <c r="D14" s="282" t="str">
        <f>IFERROR(VLOOKUP($A14,Crécy!$N$8:$AY$57,D$41,0),"")</f>
        <v/>
      </c>
      <c r="E14" s="283" t="str">
        <f>IFERROR(VLOOKUP($A14,Crécy!$N$8:$AY$57,E$41,0),"")</f>
        <v/>
      </c>
      <c r="F14" s="284" t="str">
        <f>IFERROR(VLOOKUP($A14,Crécy!$N$8:$AY$57,F$41,0),"")</f>
        <v/>
      </c>
      <c r="G14" s="724" t="str">
        <f>IFERROR(VLOOKUP($A14,Crécy!$N$8:$AY$57,G$41,0),"")</f>
        <v/>
      </c>
      <c r="H14" s="280" t="str">
        <f>IFERROR(+(F13+F14)*Explications!$H$26,"")</f>
        <v/>
      </c>
      <c r="I14" s="97"/>
      <c r="J14" s="1017"/>
      <c r="K14" s="1009"/>
      <c r="L14" s="1011"/>
      <c r="M14" s="334"/>
      <c r="N14" s="907"/>
      <c r="O14" s="907"/>
      <c r="P14" s="907"/>
      <c r="Q14" s="33"/>
      <c r="R14" s="280" t="s">
        <v>191</v>
      </c>
      <c r="S14" s="857"/>
      <c r="T14" s="281" t="str">
        <f>IFERROR(VLOOKUP($R14,Torcy!$N$8:$AW$54,T$41,0),"")</f>
        <v/>
      </c>
      <c r="U14" s="282" t="str">
        <f>IFERROR(VLOOKUP($R14,Torcy!$N$8:$AW$54,U$41,0),"")</f>
        <v/>
      </c>
      <c r="V14" s="286" t="str">
        <f>IFERROR(VLOOKUP($R14,Torcy!$N$8:$AW$54,V$41,0),"")</f>
        <v/>
      </c>
      <c r="W14" s="287" t="str">
        <f>IFERROR(VLOOKUP($R14,Torcy!$N$8:$AW$54,W$41,0),"")</f>
        <v/>
      </c>
      <c r="X14" s="724"/>
      <c r="Y14" s="288" t="str">
        <f>IFERROR(+(W13+W14)*Explications!$H$26,"")</f>
        <v/>
      </c>
      <c r="Z14" s="665"/>
      <c r="AA14" s="665"/>
      <c r="AB14" s="28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IFERROR(VLOOKUP($A15,Crécy!$N$8:$AY$57,C$41,0),"")</f>
        <v/>
      </c>
      <c r="D15" s="291" t="str">
        <f>IFERROR(VLOOKUP($A15,Crécy!$N$8:$AY$57,D$41,0),"")</f>
        <v/>
      </c>
      <c r="E15" s="292" t="str">
        <f>IFERROR(VLOOKUP($A15,Crécy!$N$8:$AY$57,E$41,0),"")</f>
        <v/>
      </c>
      <c r="F15" s="272" t="str">
        <f>IFERROR(VLOOKUP($A15,Crécy!$N$8:$AY$57,F$41,0),"")</f>
        <v/>
      </c>
      <c r="G15" s="850" t="str">
        <f>IFERROR(VLOOKUP($A15,Crécy!$N$8:$AY$57,G$41,0),"")</f>
        <v/>
      </c>
      <c r="H15" s="290" t="str">
        <f>IFERROR(+(F15+F16)*Explications!$H$26,"")</f>
        <v/>
      </c>
      <c r="I15" s="97"/>
      <c r="J15" s="1016" t="str">
        <f>IF(Z15&lt;0,$E$2,$R$2)</f>
        <v>Torcy</v>
      </c>
      <c r="K15" s="1008" t="str">
        <f>IFERROR(ABS(Z15),"")</f>
        <v/>
      </c>
      <c r="L15" s="1010" t="str">
        <f>IF(Z15&gt;0,$E$2,$R$2)</f>
        <v>Crécy</v>
      </c>
      <c r="M15" s="334"/>
      <c r="N15" s="906"/>
      <c r="O15" s="933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IFERROR(VLOOKUP($R15,Torcy!$N$8:$AW$54,T$41,0),"")</f>
        <v/>
      </c>
      <c r="U15" s="291" t="str">
        <f>IFERROR(VLOOKUP($R15,Torcy!$N$8:$AW$54,U$41,0),"")</f>
        <v/>
      </c>
      <c r="V15" s="294" t="str">
        <f>IFERROR(VLOOKUP($R15,Torcy!$N$8:$AW$54,V$41,0),"")</f>
        <v/>
      </c>
      <c r="W15" s="247" t="str">
        <f>IFERROR(VLOOKUP($R15,Torcy!$N$8:$AW$54,W$41,0),"")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7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IFERROR(VLOOKUP($A16,Crécy!$N$8:$AY$57,C$41,0),"")</f>
        <v/>
      </c>
      <c r="D16" s="282" t="str">
        <f>IFERROR(VLOOKUP($A16,Crécy!$N$8:$AY$57,D$41,0),"")</f>
        <v/>
      </c>
      <c r="E16" s="283" t="str">
        <f>IFERROR(VLOOKUP($A16,Crécy!$N$8:$AY$57,E$41,0),"")</f>
        <v/>
      </c>
      <c r="F16" s="284" t="str">
        <f>IFERROR(VLOOKUP($A16,Crécy!$N$8:$AY$57,F$41,0),"")</f>
        <v/>
      </c>
      <c r="G16" s="724" t="str">
        <f>IFERROR(VLOOKUP($A16,Crécy!$N$8:$AY$57,G$41,0),"")</f>
        <v/>
      </c>
      <c r="H16" s="280" t="str">
        <f>IFERROR(+(F15+F16)*Explications!$H$26,"")</f>
        <v/>
      </c>
      <c r="I16" s="97"/>
      <c r="J16" s="1017"/>
      <c r="K16" s="1009"/>
      <c r="L16" s="1011"/>
      <c r="M16" s="334"/>
      <c r="N16" s="907"/>
      <c r="O16" s="907"/>
      <c r="P16" s="907"/>
      <c r="Q16" s="33"/>
      <c r="R16" s="280" t="s">
        <v>169</v>
      </c>
      <c r="S16" s="857"/>
      <c r="T16" s="281" t="str">
        <f>IFERROR(VLOOKUP($R16,Torcy!$N$8:$AW$54,T$41,0),"")</f>
        <v/>
      </c>
      <c r="U16" s="282" t="str">
        <f>IFERROR(VLOOKUP($R16,Torcy!$N$8:$AW$54,U$41,0),"")</f>
        <v/>
      </c>
      <c r="V16" s="286" t="str">
        <f>IFERROR(VLOOKUP($R16,Torcy!$N$8:$AW$54,V$41,0),"")</f>
        <v/>
      </c>
      <c r="W16" s="287" t="str">
        <f>IFERROR(VLOOKUP($R16,Torcy!$N$8:$AW$54,W$41,0),"")</f>
        <v/>
      </c>
      <c r="X16" s="724"/>
      <c r="Y16" s="288" t="str">
        <f>IFERROR(+(W15+W16)*Explications!$H$26,"")</f>
        <v/>
      </c>
      <c r="Z16" s="665"/>
      <c r="AA16" s="665"/>
      <c r="AB16" s="28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IFERROR(VLOOKUP($A17,Crécy!$N$8:$AY$57,C$41,0),"")</f>
        <v/>
      </c>
      <c r="D17" s="291" t="str">
        <f>IFERROR(VLOOKUP($A17,Crécy!$N$8:$AY$57,D$41,0),"")</f>
        <v/>
      </c>
      <c r="E17" s="292" t="str">
        <f>IFERROR(VLOOKUP($A17,Crécy!$N$8:$AY$57,E$41,0),"")</f>
        <v/>
      </c>
      <c r="F17" s="272" t="str">
        <f>IFERROR(VLOOKUP($A17,Crécy!$N$8:$AY$57,F$41,0),"")</f>
        <v/>
      </c>
      <c r="G17" s="850" t="str">
        <f>IFERROR(VLOOKUP($A17,Crécy!$N$8:$AY$57,G$41,0),"")</f>
        <v/>
      </c>
      <c r="H17" s="290" t="str">
        <f>IFERROR(+(F17+F18)*Explications!$H$26,"")</f>
        <v/>
      </c>
      <c r="I17" s="97"/>
      <c r="J17" s="1016" t="str">
        <f>IF(Z17&lt;0,$E$2,$R$2)</f>
        <v>Torcy</v>
      </c>
      <c r="K17" s="1008" t="str">
        <f>IFERROR(ABS(Z17),"")</f>
        <v/>
      </c>
      <c r="L17" s="1010" t="str">
        <f>IF(Z17&gt;0,$E$2,$R$2)</f>
        <v>Crécy</v>
      </c>
      <c r="M17" s="334"/>
      <c r="N17" s="906"/>
      <c r="O17" s="933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IFERROR(VLOOKUP($R17,Torcy!$N$8:$AW$54,T$41,0),"")</f>
        <v/>
      </c>
      <c r="U17" s="291" t="str">
        <f>IFERROR(VLOOKUP($R17,Torcy!$N$8:$AW$54,U$41,0),"")</f>
        <v/>
      </c>
      <c r="V17" s="294" t="str">
        <f>IFERROR(VLOOKUP($R17,Torcy!$N$8:$AW$54,V$41,0),"")</f>
        <v/>
      </c>
      <c r="W17" s="247" t="str">
        <f>IFERROR(VLOOKUP($R17,Torcy!$N$8:$AW$54,W$41,0),"")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IFERROR(VLOOKUP($A18,Crécy!$N$8:$AY$57,C$41,0),"")</f>
        <v/>
      </c>
      <c r="D18" s="282" t="str">
        <f>IFERROR(VLOOKUP($A18,Crécy!$N$8:$AY$57,D$41,0),"")</f>
        <v/>
      </c>
      <c r="E18" s="283" t="str">
        <f>IFERROR(VLOOKUP($A18,Crécy!$N$8:$AY$57,E$41,0),"")</f>
        <v/>
      </c>
      <c r="F18" s="284" t="str">
        <f>IFERROR(VLOOKUP($A18,Crécy!$N$8:$AY$57,F$41,0),"")</f>
        <v/>
      </c>
      <c r="G18" s="724" t="str">
        <f>IFERROR(VLOOKUP($A18,Crécy!$N$8:$AY$57,G$41,0),"")</f>
        <v/>
      </c>
      <c r="H18" s="280" t="str">
        <f>IFERROR(+(F17+F18)*Explications!$H$26,"")</f>
        <v/>
      </c>
      <c r="I18" s="97"/>
      <c r="J18" s="1017"/>
      <c r="K18" s="1009"/>
      <c r="L18" s="1011"/>
      <c r="M18" s="334"/>
      <c r="N18" s="907"/>
      <c r="O18" s="907"/>
      <c r="P18" s="907"/>
      <c r="Q18" s="33"/>
      <c r="R18" s="280" t="s">
        <v>200</v>
      </c>
      <c r="S18" s="857"/>
      <c r="T18" s="281" t="str">
        <f>IFERROR(VLOOKUP($R18,Torcy!$N$8:$AW$54,T$41,0),"")</f>
        <v/>
      </c>
      <c r="U18" s="282" t="str">
        <f>IFERROR(VLOOKUP($R18,Torcy!$N$8:$AW$54,U$41,0),"")</f>
        <v/>
      </c>
      <c r="V18" s="286" t="str">
        <f>IFERROR(VLOOKUP($R18,Torcy!$N$8:$AW$54,V$41,0),"")</f>
        <v/>
      </c>
      <c r="W18" s="287" t="str">
        <f>IFERROR(VLOOKUP($R18,Torcy!$N$8:$AW$54,W$41,0),"")</f>
        <v/>
      </c>
      <c r="X18" s="724"/>
      <c r="Y18" s="288" t="str">
        <f>IFERROR(+(W17+W18)*Explications!$H$26,"")</f>
        <v/>
      </c>
      <c r="Z18" s="665"/>
      <c r="AA18" s="665"/>
      <c r="AB18" s="27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IFERROR(VLOOKUP($A19,Crécy!$N$8:$AY$57,C$41,0),"")</f>
        <v/>
      </c>
      <c r="D19" s="291" t="str">
        <f>IFERROR(VLOOKUP($A19,Crécy!$N$8:$AY$57,D$41,0),"")</f>
        <v/>
      </c>
      <c r="E19" s="292" t="str">
        <f>IFERROR(VLOOKUP($A19,Crécy!$N$8:$AY$57,E$41,0),"")</f>
        <v/>
      </c>
      <c r="F19" s="272" t="str">
        <f>IFERROR(VLOOKUP($A19,Crécy!$N$8:$AY$57,F$41,0),"")</f>
        <v/>
      </c>
      <c r="G19" s="850" t="str">
        <f>IFERROR(VLOOKUP($A19,Crécy!$N$8:$AY$57,G$41,0),"")</f>
        <v/>
      </c>
      <c r="H19" s="290" t="str">
        <f>IFERROR(+(F19+F20)*Explications!$H$26,"")</f>
        <v/>
      </c>
      <c r="I19" s="97"/>
      <c r="J19" s="1016" t="str">
        <f>IF(Z19&lt;0,$E$2,$R$2)</f>
        <v>Torcy</v>
      </c>
      <c r="K19" s="1008" t="str">
        <f>IFERROR(ABS(Z19),"")</f>
        <v/>
      </c>
      <c r="L19" s="1010" t="str">
        <f>IF(Z19&gt;0,$E$2,$R$2)</f>
        <v>Crécy</v>
      </c>
      <c r="M19" s="334"/>
      <c r="N19" s="906"/>
      <c r="O19" s="933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IFERROR(VLOOKUP($R19,Torcy!$N$8:$AW$54,T$41,0),"")</f>
        <v/>
      </c>
      <c r="U19" s="291" t="str">
        <f>IFERROR(VLOOKUP($R19,Torcy!$N$8:$AW$54,U$41,0),"")</f>
        <v/>
      </c>
      <c r="V19" s="294" t="str">
        <f>IFERROR(VLOOKUP($R19,Torcy!$N$8:$AW$54,V$41,0),"")</f>
        <v/>
      </c>
      <c r="W19" s="247" t="str">
        <f>IFERROR(VLOOKUP($R19,Torcy!$N$8:$AW$54,W$41,0),"")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IFERROR(VLOOKUP($A20,Crécy!$N$8:$AY$57,C$41,0),"")</f>
        <v/>
      </c>
      <c r="D20" s="282" t="str">
        <f>IFERROR(VLOOKUP($A20,Crécy!$N$8:$AY$57,D$41,0),"")</f>
        <v/>
      </c>
      <c r="E20" s="283" t="str">
        <f>IFERROR(VLOOKUP($A20,Crécy!$N$8:$AY$57,E$41,0),"")</f>
        <v/>
      </c>
      <c r="F20" s="284" t="str">
        <f>IFERROR(VLOOKUP($A20,Crécy!$N$8:$AY$57,F$41,0),"")</f>
        <v/>
      </c>
      <c r="G20" s="724" t="str">
        <f>IFERROR(VLOOKUP($A20,Crécy!$N$8:$AY$57,G$41,0),"")</f>
        <v/>
      </c>
      <c r="H20" s="280" t="str">
        <f>IFERROR(+(F19+F20)*Explications!$H$26,"")</f>
        <v/>
      </c>
      <c r="I20" s="97"/>
      <c r="J20" s="1017"/>
      <c r="K20" s="1009"/>
      <c r="L20" s="1011"/>
      <c r="M20" s="334"/>
      <c r="N20" s="907"/>
      <c r="O20" s="907"/>
      <c r="P20" s="907"/>
      <c r="Q20" s="33"/>
      <c r="R20" s="280" t="s">
        <v>168</v>
      </c>
      <c r="S20" s="857"/>
      <c r="T20" s="281" t="str">
        <f>IFERROR(VLOOKUP($R20,Torcy!$N$8:$AW$54,T$41,0),"")</f>
        <v/>
      </c>
      <c r="U20" s="281" t="str">
        <f>IFERROR(VLOOKUP($R20,Torcy!$N$8:$AW$54,U$41,0),"")</f>
        <v/>
      </c>
      <c r="V20" s="286" t="str">
        <f>IFERROR(VLOOKUP($R20,Torcy!$N$8:$AW$54,V$41,0),"")</f>
        <v/>
      </c>
      <c r="W20" s="287" t="str">
        <f>IFERROR(VLOOKUP($R20,Torcy!$N$8:$AW$54,W$41,0),"")</f>
        <v/>
      </c>
      <c r="X20" s="724"/>
      <c r="Y20" s="288" t="str">
        <f>IFERROR(+(W19+W20)*Explications!$H$26,"")</f>
        <v/>
      </c>
      <c r="Z20" s="665"/>
      <c r="AA20" s="665"/>
      <c r="AB20" s="28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IFERROR(VLOOKUP($A21,Crécy!$N$8:$AY$57,C$41,0),"")</f>
        <v/>
      </c>
      <c r="D21" s="291" t="str">
        <f>IFERROR(VLOOKUP($A21,Crécy!$N$8:$AY$57,D$41,0),"")</f>
        <v/>
      </c>
      <c r="E21" s="292" t="str">
        <f>IFERROR(VLOOKUP($A21,Crécy!$N$8:$AY$57,E$41,0),"")</f>
        <v/>
      </c>
      <c r="F21" s="272" t="str">
        <f>IFERROR(VLOOKUP($A21,Crécy!$N$8:$AY$57,F$41,0),"")</f>
        <v/>
      </c>
      <c r="G21" s="850" t="str">
        <f>IFERROR(VLOOKUP($A21,Crécy!$N$8:$AY$57,G$41,0),"")</f>
        <v/>
      </c>
      <c r="H21" s="290" t="str">
        <f>IFERROR(+(F21+F22)*Explications!$H$26,"")</f>
        <v/>
      </c>
      <c r="I21" s="97"/>
      <c r="J21" s="1016" t="str">
        <f>IF(Z21&lt;0,$E$2,$R$2)</f>
        <v>Torcy</v>
      </c>
      <c r="K21" s="1008" t="str">
        <f>IFERROR(ABS(Z21),"")</f>
        <v/>
      </c>
      <c r="L21" s="1010" t="str">
        <f>IF(Z21&gt;0,$E$2,$R$2)</f>
        <v>Crécy</v>
      </c>
      <c r="M21" s="334"/>
      <c r="N21" s="906"/>
      <c r="O21" s="933" t="s">
        <v>451</v>
      </c>
      <c r="P21" s="906" t="str">
        <f>IF(N21=2,0,IF(N21=1,1,IF(N21="","",2)))</f>
        <v/>
      </c>
      <c r="Q21" s="33"/>
      <c r="R21" s="290" t="s">
        <v>168</v>
      </c>
      <c r="S21" s="856" t="str">
        <f>IF(B21&lt;&gt;"",+B21,"")</f>
        <v/>
      </c>
      <c r="T21" s="275" t="str">
        <f>IFERROR(VLOOKUP($R21,Torcy!$N$8:$AW$54,T$41,0),"")</f>
        <v/>
      </c>
      <c r="U21" s="291" t="str">
        <f>IFERROR(VLOOKUP($R21,Torcy!$N$8:$AW$54,U$41,0),"")</f>
        <v/>
      </c>
      <c r="V21" s="294" t="str">
        <f>IFERROR(VLOOKUP($R21,Torcy!$N$8:$AW$54,V$41,0),"")</f>
        <v/>
      </c>
      <c r="W21" s="247" t="str">
        <f>IFERROR(VLOOKUP($R21,Torcy!$N$8:$AW$54,W$41,0),"")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7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IFERROR(VLOOKUP($A22,Crécy!$N$8:$AY$57,C$41,0),"")</f>
        <v/>
      </c>
      <c r="D22" s="282" t="str">
        <f>IFERROR(VLOOKUP($A22,Crécy!$N$8:$AY$57,D$41,0),"")</f>
        <v/>
      </c>
      <c r="E22" s="283" t="str">
        <f>IFERROR(VLOOKUP($A22,Crécy!$N$8:$AY$57,E$41,0),"")</f>
        <v/>
      </c>
      <c r="F22" s="284" t="str">
        <f>IFERROR(VLOOKUP($A22,Crécy!$N$8:$AY$57,F$41,0),"")</f>
        <v/>
      </c>
      <c r="G22" s="724" t="str">
        <f>IFERROR(VLOOKUP($A22,Crécy!$N$8:$AY$57,G$41,0),"")</f>
        <v/>
      </c>
      <c r="H22" s="280" t="str">
        <f>IFERROR(+(F21+F22)*Explications!$H$26,"")</f>
        <v/>
      </c>
      <c r="I22" s="97"/>
      <c r="J22" s="1017"/>
      <c r="K22" s="1009"/>
      <c r="L22" s="1011"/>
      <c r="M22" s="334"/>
      <c r="N22" s="907"/>
      <c r="O22" s="907"/>
      <c r="P22" s="907"/>
      <c r="Q22" s="33"/>
      <c r="R22" s="280" t="s">
        <v>213</v>
      </c>
      <c r="S22" s="857"/>
      <c r="T22" s="281" t="str">
        <f>IFERROR(VLOOKUP($R22,Torcy!$N$8:$AW$54,T$41,0),"")</f>
        <v/>
      </c>
      <c r="U22" s="282" t="str">
        <f>IFERROR(VLOOKUP($R22,Torcy!$N$8:$AW$54,U$41,0),"")</f>
        <v/>
      </c>
      <c r="V22" s="286" t="str">
        <f>IFERROR(VLOOKUP($R22,Torcy!$N$8:$AW$54,V$41,0),"")</f>
        <v/>
      </c>
      <c r="W22" s="287" t="str">
        <f>IFERROR(VLOOKUP($R22,Torcy!$N$8:$AW$54,W$41,0),"")</f>
        <v/>
      </c>
      <c r="X22" s="724"/>
      <c r="Y22" s="288" t="str">
        <f>IFERROR(+(W21+W22)*Explications!$H$26,"")</f>
        <v/>
      </c>
      <c r="Z22" s="665"/>
      <c r="AA22" s="665"/>
      <c r="AB22" s="289"/>
      <c r="AC22" s="279"/>
      <c r="AD22" s="279"/>
      <c r="AE22" s="279"/>
      <c r="AF22" s="279"/>
    </row>
    <row r="23" spans="1:32" s="453" customFormat="1" ht="25.5" customHeight="1">
      <c r="A23" s="290" t="s">
        <v>180</v>
      </c>
      <c r="B23" s="863"/>
      <c r="C23" s="275" t="str">
        <f>IFERROR(VLOOKUP($A23,Crécy!$N$8:$AY$57,C$41,0),"")</f>
        <v/>
      </c>
      <c r="D23" s="291" t="str">
        <f>IFERROR(VLOOKUP($A23,Crécy!$N$8:$AY$57,D$41,0),"")</f>
        <v/>
      </c>
      <c r="E23" s="292" t="str">
        <f>IFERROR(VLOOKUP($A23,Crécy!$N$8:$AY$57,E$41,0),"")</f>
        <v/>
      </c>
      <c r="F23" s="272" t="str">
        <f>IFERROR(VLOOKUP($A23,Crécy!$N$8:$AY$57,F$41,0),"")</f>
        <v/>
      </c>
      <c r="G23" s="850" t="str">
        <f>IFERROR(VLOOKUP($A23,Crécy!$N$8:$AY$57,G$41,0),"")</f>
        <v/>
      </c>
      <c r="H23" s="290" t="str">
        <f>IFERROR(+(F23+F24)*Explications!$H$26,"")</f>
        <v/>
      </c>
      <c r="I23" s="454"/>
      <c r="J23" s="1016" t="str">
        <f>IF(Z23&lt;0,$E$2,$R$2)</f>
        <v>Torcy</v>
      </c>
      <c r="K23" s="1008" t="str">
        <f>IFERROR(ABS(Z23),"")</f>
        <v/>
      </c>
      <c r="L23" s="1010" t="str">
        <f>IF(Z23&gt;0,$E$2,$R$2)</f>
        <v>Crécy</v>
      </c>
      <c r="M23" s="334"/>
      <c r="N23" s="906"/>
      <c r="O23" s="933" t="s">
        <v>451</v>
      </c>
      <c r="P23" s="906" t="str">
        <f>IF(N23=2,0,IF(N23=1,1,IF(N23="","",2)))</f>
        <v/>
      </c>
      <c r="Q23" s="33"/>
      <c r="R23" s="290" t="s">
        <v>199</v>
      </c>
      <c r="S23" s="856" t="str">
        <f>IF(B23&lt;&gt;"",+B23,"")</f>
        <v/>
      </c>
      <c r="T23" s="275" t="str">
        <f>IFERROR(VLOOKUP($R23,Torcy!$N$8:$AW$54,T$41,0),"")</f>
        <v/>
      </c>
      <c r="U23" s="291" t="str">
        <f>IFERROR(VLOOKUP($R23,Torcy!$N$8:$AW$54,U$41,0),"")</f>
        <v/>
      </c>
      <c r="V23" s="294" t="str">
        <f>IFERROR(VLOOKUP($R23,Torcy!$N$8:$AW$54,V$41,0),"")</f>
        <v/>
      </c>
      <c r="W23" s="247" t="str">
        <f>IFERROR(VLOOKUP($R23,Torcy!$N$8:$AW$54,W$41,0),"")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s="453" customFormat="1" ht="25.5" customHeight="1" thickBot="1">
      <c r="A24" s="280" t="s">
        <v>184</v>
      </c>
      <c r="B24" s="857"/>
      <c r="C24" s="281" t="str">
        <f>IFERROR(VLOOKUP($A24,Crécy!$N$8:$AY$57,C$41,0),"")</f>
        <v/>
      </c>
      <c r="D24" s="282" t="str">
        <f>IFERROR(VLOOKUP($A24,Crécy!$N$8:$AY$57,D$41,0),"")</f>
        <v/>
      </c>
      <c r="E24" s="283" t="str">
        <f>IFERROR(VLOOKUP($A24,Crécy!$N$8:$AY$57,E$41,0),"")</f>
        <v/>
      </c>
      <c r="F24" s="284" t="str">
        <f>IFERROR(VLOOKUP($A24,Crécy!$N$8:$AY$57,F$41,0),"")</f>
        <v/>
      </c>
      <c r="G24" s="724" t="str">
        <f>IFERROR(VLOOKUP($A24,Crécy!$N$8:$AY$57,G$41,0),"")</f>
        <v/>
      </c>
      <c r="H24" s="280" t="str">
        <f>IFERROR(+(F23+F24)*Explications!$H$26,"")</f>
        <v/>
      </c>
      <c r="I24" s="454"/>
      <c r="J24" s="1017"/>
      <c r="K24" s="1009"/>
      <c r="L24" s="1011"/>
      <c r="M24" s="334"/>
      <c r="N24" s="907"/>
      <c r="O24" s="907"/>
      <c r="P24" s="907"/>
      <c r="Q24" s="33"/>
      <c r="R24" s="280" t="s">
        <v>213</v>
      </c>
      <c r="S24" s="857"/>
      <c r="T24" s="281" t="str">
        <f>IFERROR(VLOOKUP($R24,Torcy!$N$8:$AW$54,T$41,0),"")</f>
        <v/>
      </c>
      <c r="U24" s="282" t="str">
        <f>IFERROR(VLOOKUP($R24,Torcy!$N$8:$AW$54,U$41,0),"")</f>
        <v/>
      </c>
      <c r="V24" s="286" t="str">
        <f>IFERROR(VLOOKUP($R24,Torcy!$N$8:$AW$54,V$41,0),"")</f>
        <v/>
      </c>
      <c r="W24" s="287" t="str">
        <f>IFERROR(VLOOKUP($R24,Torcy!$N$8:$AW$54,W$41,0),"")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s="453" customFormat="1" ht="25.5" customHeight="1">
      <c r="A25" s="290" t="s">
        <v>489</v>
      </c>
      <c r="B25" s="863"/>
      <c r="C25" s="275" t="str">
        <f>IFERROR(VLOOKUP($A25,Crécy!$N$8:$AY$57,C$41,0),"")</f>
        <v/>
      </c>
      <c r="D25" s="291" t="str">
        <f>IFERROR(VLOOKUP($A25,Crécy!$N$8:$AY$57,D$41,0),"")</f>
        <v/>
      </c>
      <c r="E25" s="292" t="str">
        <f>IFERROR(VLOOKUP($A25,Crécy!$N$8:$AY$57,E$41,0),"")</f>
        <v/>
      </c>
      <c r="F25" s="272" t="str">
        <f>IFERROR(VLOOKUP($A25,Crécy!$N$8:$AY$57,F$41,0),"")</f>
        <v/>
      </c>
      <c r="G25" s="850" t="str">
        <f>IFERROR(VLOOKUP($A25,Crécy!$N$8:$AY$57,G$41,0),"")</f>
        <v/>
      </c>
      <c r="H25" s="290" t="str">
        <f>IFERROR(+(F25+F26)*Explications!$H$26,"")</f>
        <v/>
      </c>
      <c r="I25" s="454"/>
      <c r="J25" s="1016" t="str">
        <f>IF(Z25&lt;0,$E$2,$R$2)</f>
        <v>Torcy</v>
      </c>
      <c r="K25" s="1008" t="str">
        <f>IFERROR(ABS(Z25),"")</f>
        <v/>
      </c>
      <c r="L25" s="1010" t="str">
        <f>IF(Z25&gt;0,$E$2,$R$2)</f>
        <v>Crécy</v>
      </c>
      <c r="M25" s="334"/>
      <c r="N25" s="906"/>
      <c r="O25" s="933" t="s">
        <v>451</v>
      </c>
      <c r="P25" s="906" t="str">
        <f>IF(N25=2,0,IF(N25=1,1,IF(N25="","",2)))</f>
        <v/>
      </c>
      <c r="Q25" s="33"/>
      <c r="R25" s="290" t="s">
        <v>199</v>
      </c>
      <c r="S25" s="856" t="str">
        <f>IF(B25&lt;&gt;"",+B25,"")</f>
        <v/>
      </c>
      <c r="T25" s="275" t="str">
        <f>IFERROR(VLOOKUP($R25,Torcy!$N$8:$AW$54,T$41,0),"")</f>
        <v/>
      </c>
      <c r="U25" s="291" t="str">
        <f>IFERROR(VLOOKUP($R25,Torcy!$N$8:$AW$54,U$41,0),"")</f>
        <v/>
      </c>
      <c r="V25" s="294" t="str">
        <f>IFERROR(VLOOKUP($R25,Torcy!$N$8:$AW$54,V$41,0),"")</f>
        <v/>
      </c>
      <c r="W25" s="247" t="str">
        <f>IFERROR(VLOOKUP($R25,Torcy!$N$8:$AW$54,W$41,0),"")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s="453" customFormat="1" ht="25.5" customHeight="1" thickBot="1">
      <c r="A26" s="280" t="s">
        <v>490</v>
      </c>
      <c r="B26" s="857"/>
      <c r="C26" s="281" t="str">
        <f>IFERROR(VLOOKUP($A26,Crécy!$N$8:$AY$57,C$41,0),"")</f>
        <v/>
      </c>
      <c r="D26" s="282" t="str">
        <f>IFERROR(VLOOKUP($A26,Crécy!$N$8:$AY$57,D$41,0),"")</f>
        <v/>
      </c>
      <c r="E26" s="283" t="str">
        <f>IFERROR(VLOOKUP($A26,Crécy!$N$8:$AY$57,E$41,0),"")</f>
        <v/>
      </c>
      <c r="F26" s="284" t="str">
        <f>IFERROR(VLOOKUP($A26,Crécy!$N$8:$AY$57,F$41,0),"")</f>
        <v/>
      </c>
      <c r="G26" s="724" t="str">
        <f>IFERROR(VLOOKUP($A26,Crécy!$N$8:$AY$57,G$41,0),"")</f>
        <v/>
      </c>
      <c r="H26" s="280" t="str">
        <f>IFERROR(+(F25+F26)*Explications!$H$26,"")</f>
        <v/>
      </c>
      <c r="I26" s="454"/>
      <c r="J26" s="1017"/>
      <c r="K26" s="1009"/>
      <c r="L26" s="1011"/>
      <c r="M26" s="334"/>
      <c r="N26" s="907"/>
      <c r="O26" s="907"/>
      <c r="P26" s="907"/>
      <c r="Q26" s="33"/>
      <c r="R26" s="280" t="s">
        <v>213</v>
      </c>
      <c r="S26" s="857"/>
      <c r="T26" s="281" t="str">
        <f>IFERROR(VLOOKUP($R26,Torcy!$N$8:$AW$54,T$41,0),"")</f>
        <v/>
      </c>
      <c r="U26" s="282" t="str">
        <f>IFERROR(VLOOKUP($R26,Torcy!$N$8:$AW$54,U$41,0),"")</f>
        <v/>
      </c>
      <c r="V26" s="286" t="str">
        <f>IFERROR(VLOOKUP($R26,Torcy!$N$8:$AW$54,V$41,0),"")</f>
        <v/>
      </c>
      <c r="W26" s="287" t="str">
        <f>IFERROR(VLOOKUP($R26,Torcy!$N$8:$AW$54,W$41,0),"")</f>
        <v/>
      </c>
      <c r="X26" s="724"/>
      <c r="Y26" s="288" t="str">
        <f>IFERROR(+(W25+W26)*Explications!$H$26,"")</f>
        <v/>
      </c>
      <c r="Z26" s="665"/>
      <c r="AA26" s="665"/>
      <c r="AB26" s="289"/>
      <c r="AC26" s="279"/>
      <c r="AD26" s="279"/>
      <c r="AE26" s="279"/>
      <c r="AF26" s="279"/>
    </row>
    <row r="27" spans="1:32" s="453" customFormat="1" ht="25.5" customHeight="1">
      <c r="A27" s="290" t="s">
        <v>491</v>
      </c>
      <c r="B27" s="863"/>
      <c r="C27" s="275" t="str">
        <f>IFERROR(VLOOKUP($A27,Crécy!$N$8:$AY$57,C$41,0),"")</f>
        <v/>
      </c>
      <c r="D27" s="291" t="str">
        <f>IFERROR(VLOOKUP($A27,Crécy!$N$8:$AY$57,D$41,0),"")</f>
        <v/>
      </c>
      <c r="E27" s="292" t="str">
        <f>IFERROR(VLOOKUP($A27,Crécy!$N$8:$AY$57,E$41,0),"")</f>
        <v/>
      </c>
      <c r="F27" s="272" t="str">
        <f>IFERROR(VLOOKUP($A27,Crécy!$N$8:$AY$57,F$41,0),"")</f>
        <v/>
      </c>
      <c r="G27" s="850" t="str">
        <f>IFERROR(VLOOKUP($A27,Crécy!$N$8:$AY$57,G$41,0),"")</f>
        <v/>
      </c>
      <c r="H27" s="290" t="str">
        <f>IFERROR(+(F27+F28)*Explications!$H$26,"")</f>
        <v/>
      </c>
      <c r="I27" s="454"/>
      <c r="J27" s="1016" t="str">
        <f>IF(Z27&lt;0,$E$2,$R$2)</f>
        <v>Torcy</v>
      </c>
      <c r="K27" s="1008" t="str">
        <f>IFERROR(ABS(Z27),"")</f>
        <v/>
      </c>
      <c r="L27" s="1010" t="str">
        <f>IF(Z27&gt;0,$E$2,$R$2)</f>
        <v>Crécy</v>
      </c>
      <c r="M27" s="334"/>
      <c r="N27" s="906"/>
      <c r="O27" s="933" t="s">
        <v>451</v>
      </c>
      <c r="P27" s="906" t="str">
        <f>IF(N27=2,0,IF(N27=1,1,IF(N27="","",2)))</f>
        <v/>
      </c>
      <c r="Q27" s="33"/>
      <c r="R27" s="290" t="s">
        <v>199</v>
      </c>
      <c r="S27" s="856" t="str">
        <f>IF(B27&lt;&gt;"",+B27,"")</f>
        <v/>
      </c>
      <c r="T27" s="275" t="str">
        <f>IFERROR(VLOOKUP($R27,Torcy!$N$8:$AW$54,T$41,0),"")</f>
        <v/>
      </c>
      <c r="U27" s="291" t="str">
        <f>IFERROR(VLOOKUP($R27,Torcy!$N$8:$AW$54,U$41,0),"")</f>
        <v/>
      </c>
      <c r="V27" s="294" t="str">
        <f>IFERROR(VLOOKUP($R27,Torcy!$N$8:$AW$54,V$41,0),"")</f>
        <v/>
      </c>
      <c r="W27" s="247" t="str">
        <f>IFERROR(VLOOKUP($R27,Torcy!$N$8:$AW$54,W$41,0),"")</f>
        <v/>
      </c>
      <c r="X27" s="850" t="str">
        <f>IFERROR(ROUND((+W27+W28)/2,1),"")</f>
        <v/>
      </c>
      <c r="Y27" s="369" t="str">
        <f>IFERROR(+(W27+W28)*Explications!$H$26,"")</f>
        <v/>
      </c>
      <c r="Z27" s="848" t="str">
        <f>IFERROR(ROUND((G27-X27)*0.75,0),"")</f>
        <v/>
      </c>
      <c r="AA27" s="849"/>
      <c r="AB27" s="279"/>
      <c r="AC27" s="279"/>
      <c r="AD27" s="279"/>
      <c r="AE27" s="279"/>
      <c r="AF27" s="279"/>
    </row>
    <row r="28" spans="1:32" s="453" customFormat="1" ht="25.5" customHeight="1" thickBot="1">
      <c r="A28" s="280" t="s">
        <v>492</v>
      </c>
      <c r="B28" s="857"/>
      <c r="C28" s="281" t="str">
        <f>IFERROR(VLOOKUP($A28,Crécy!$N$8:$AY$57,C$41,0),"")</f>
        <v/>
      </c>
      <c r="D28" s="282" t="str">
        <f>IFERROR(VLOOKUP($A28,Crécy!$N$8:$AY$57,D$41,0),"")</f>
        <v/>
      </c>
      <c r="E28" s="283" t="str">
        <f>IFERROR(VLOOKUP($A28,Crécy!$N$8:$AY$57,E$41,0),"")</f>
        <v/>
      </c>
      <c r="F28" s="284" t="str">
        <f>IFERROR(VLOOKUP($A28,Crécy!$N$8:$AY$57,F$41,0),"")</f>
        <v/>
      </c>
      <c r="G28" s="724" t="str">
        <f>IFERROR(VLOOKUP($A28,Crécy!$N$8:$AY$57,G$41,0),"")</f>
        <v/>
      </c>
      <c r="H28" s="280" t="str">
        <f>IFERROR(+(F27+F28)*Explications!$H$26,"")</f>
        <v/>
      </c>
      <c r="I28" s="454"/>
      <c r="J28" s="1017"/>
      <c r="K28" s="1009"/>
      <c r="L28" s="1011"/>
      <c r="M28" s="334"/>
      <c r="N28" s="907"/>
      <c r="O28" s="907"/>
      <c r="P28" s="907"/>
      <c r="Q28" s="33"/>
      <c r="R28" s="280" t="s">
        <v>213</v>
      </c>
      <c r="S28" s="857"/>
      <c r="T28" s="281" t="str">
        <f>IFERROR(VLOOKUP($R28,Torcy!$N$8:$AW$54,T$41,0),"")</f>
        <v/>
      </c>
      <c r="U28" s="282" t="str">
        <f>IFERROR(VLOOKUP($R28,Torcy!$N$8:$AW$54,U$41,0),"")</f>
        <v/>
      </c>
      <c r="V28" s="382" t="str">
        <f>IFERROR(VLOOKUP($R28,Torcy!$N$8:$AW$54,V$41,0),"")</f>
        <v/>
      </c>
      <c r="W28" s="287" t="str">
        <f>IFERROR(VLOOKUP($R28,Torcy!$N$8:$AW$54,W$41,0),"")</f>
        <v/>
      </c>
      <c r="X28" s="724"/>
      <c r="Y28" s="288" t="str">
        <f>IFERROR(+(W27+W28)*Explications!$H$26,"")</f>
        <v/>
      </c>
      <c r="Z28" s="665"/>
      <c r="AA28" s="665"/>
      <c r="AB28" s="289"/>
      <c r="AC28" s="279"/>
      <c r="AD28" s="279"/>
      <c r="AE28" s="279"/>
      <c r="AF28" s="279"/>
    </row>
    <row r="29" spans="1:32" ht="12.75" customHeight="1" thickBot="1">
      <c r="A29" s="969"/>
      <c r="B29" s="733"/>
      <c r="C29" s="733"/>
      <c r="D29" s="733"/>
      <c r="E29" s="733"/>
      <c r="F29" s="733"/>
      <c r="G29" s="742"/>
      <c r="H29" s="457"/>
      <c r="I29" s="97"/>
      <c r="J29" s="972"/>
      <c r="K29" s="948"/>
      <c r="L29" s="973"/>
      <c r="M29" s="97"/>
      <c r="N29" s="371"/>
      <c r="O29" s="372"/>
      <c r="P29" s="372"/>
      <c r="Q29" s="33"/>
      <c r="R29" s="991"/>
      <c r="S29" s="733"/>
      <c r="T29" s="733"/>
      <c r="U29" s="733"/>
      <c r="V29" s="733"/>
      <c r="W29" s="733"/>
      <c r="X29" s="733"/>
      <c r="Y29" s="742"/>
      <c r="Z29" s="848"/>
      <c r="AA29" s="279"/>
      <c r="AB29" s="279"/>
      <c r="AC29" s="279"/>
      <c r="AD29" s="279"/>
      <c r="AE29" s="279"/>
      <c r="AF29" s="279"/>
    </row>
    <row r="30" spans="1:32" ht="25.5" customHeight="1">
      <c r="A30" s="341" t="s">
        <v>95</v>
      </c>
      <c r="B30" s="342"/>
      <c r="C30" s="373" t="str">
        <f>IFERROR(VLOOKUP($A30,Lésigny!$G$8:$AY$57,C$41-1,0),"")</f>
        <v/>
      </c>
      <c r="D30" s="374" t="str">
        <f>IFERROR(VLOOKUP($A30,Lésigny!$G$8:$AY$57,D$41-1,0),"")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SUM(N5:N22)</f>
        <v>0</v>
      </c>
      <c r="O30" s="933" t="s">
        <v>451</v>
      </c>
      <c r="P30" s="906">
        <f>SUM(P5:P22)</f>
        <v>0</v>
      </c>
      <c r="Q30" s="33"/>
      <c r="R30" s="341" t="s">
        <v>95</v>
      </c>
      <c r="S30" s="342"/>
      <c r="T30" s="373" t="str">
        <f>IFERROR(VLOOKUP($R30,Bussy!$I$8:$AW$54,T$46-1,0),"")</f>
        <v/>
      </c>
      <c r="U30" s="374" t="str">
        <f>IFERROR(VLOOKUP($R30,Bussy!$I$8:$AW$54,U$46-1,0),"")</f>
        <v/>
      </c>
      <c r="V30" s="343" t="str">
        <f t="shared" ref="V30:V34" si="1">IF(T30&lt;&gt;"","x","")</f>
        <v/>
      </c>
      <c r="W30" s="33"/>
      <c r="X30" s="33"/>
      <c r="Y30" s="33"/>
      <c r="Z30" s="665"/>
      <c r="AA30" s="279"/>
      <c r="AB30" s="289"/>
      <c r="AC30" s="279"/>
      <c r="AD30" s="279"/>
      <c r="AE30" s="279"/>
      <c r="AF30" s="33"/>
    </row>
    <row r="31" spans="1:32" ht="25.5" customHeight="1" thickBot="1">
      <c r="A31" s="344" t="s">
        <v>106</v>
      </c>
      <c r="B31" s="345"/>
      <c r="C31" s="425" t="str">
        <f>IFERROR(VLOOKUP($A31,Lésigny!$G$8:$AY$57,C$41-1,0),"")</f>
        <v/>
      </c>
      <c r="D31" s="426" t="str">
        <f>IFERROR(VLOOKUP($A31,Lésigny!$G$8:$AY$57,D$41-1,0),"")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425" t="str">
        <f>IFERROR(VLOOKUP($R31,Bussy!$I$8:$AW$54,T$46-1,0),"")</f>
        <v/>
      </c>
      <c r="U31" s="426" t="str">
        <f>IFERROR(VLOOKUP($R31,Bussy!$I$8:$AW$54,U$46-1,0),"")</f>
        <v/>
      </c>
      <c r="V31" s="346" t="str">
        <f t="shared" si="1"/>
        <v/>
      </c>
      <c r="W31" s="33"/>
      <c r="X31" s="33"/>
      <c r="Y31" s="33"/>
      <c r="Z31" s="848"/>
      <c r="AA31" s="279"/>
      <c r="AB31" s="279"/>
      <c r="AC31" s="279"/>
      <c r="AD31" s="279"/>
      <c r="AE31" s="279"/>
      <c r="AF31" s="33"/>
    </row>
    <row r="32" spans="1:32" ht="24.75" customHeight="1">
      <c r="A32" s="344" t="s">
        <v>101</v>
      </c>
      <c r="B32" s="348"/>
      <c r="C32" s="425" t="str">
        <f>IFERROR(VLOOKUP($A32,Lésigny!$G$8:$AY$57,C$41-1,0),"")</f>
        <v/>
      </c>
      <c r="D32" s="426" t="str">
        <f>IFERROR(VLOOKUP($A32,Lésigny!$G$8:$AY$57,D$41-1,0),"")</f>
        <v/>
      </c>
      <c r="E32" s="346" t="str">
        <f t="shared" si="0"/>
        <v/>
      </c>
      <c r="F32" s="97"/>
      <c r="G32" s="97"/>
      <c r="H32" s="454"/>
      <c r="I32" s="97"/>
      <c r="J32" s="347"/>
      <c r="K32" s="934" t="str">
        <f>IF(N30=P30,"Match Nul","BAT :")</f>
        <v>Match Nul</v>
      </c>
      <c r="L32" s="681"/>
      <c r="M32" s="682"/>
      <c r="N32" s="987" t="str">
        <f>IF(N30&gt;=P30,N4,P4)</f>
        <v>Crécy</v>
      </c>
      <c r="O32" s="681"/>
      <c r="P32" s="682"/>
      <c r="Q32" s="33"/>
      <c r="R32" s="344" t="s">
        <v>101</v>
      </c>
      <c r="S32" s="348"/>
      <c r="T32" s="425" t="str">
        <f>IFERROR(VLOOKUP($R32,Bussy!$I$8:$AW$54,T$46-1,0),"")</f>
        <v/>
      </c>
      <c r="U32" s="426" t="str">
        <f>IFERROR(VLOOKUP($R32,Bussy!$I$8:$AW$54,U$46-1,0),"")</f>
        <v/>
      </c>
      <c r="V32" s="346" t="str">
        <f t="shared" si="1"/>
        <v/>
      </c>
      <c r="W32" s="33"/>
      <c r="X32" s="33"/>
      <c r="Y32" s="33"/>
      <c r="Z32" s="665"/>
      <c r="AA32" s="279"/>
      <c r="AB32" s="279"/>
      <c r="AC32" s="279"/>
      <c r="AD32" s="279"/>
      <c r="AE32" s="279"/>
      <c r="AF32" s="33"/>
    </row>
    <row r="33" spans="1:32" ht="25.5" customHeight="1" thickBot="1">
      <c r="A33" s="344" t="s">
        <v>97</v>
      </c>
      <c r="B33" s="348"/>
      <c r="C33" s="425" t="str">
        <f>IFERROR(VLOOKUP($A33,Lésigny!$G$8:$AY$57,C$41-1,0),"")</f>
        <v/>
      </c>
      <c r="D33" s="426" t="str">
        <f>IFERROR(VLOOKUP($A33,Lésigny!$G$8:$AY$57,D$41-1,0),"")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745"/>
      <c r="O33" s="723"/>
      <c r="P33" s="748"/>
      <c r="Q33" s="33"/>
      <c r="R33" s="344" t="s">
        <v>97</v>
      </c>
      <c r="S33" s="348"/>
      <c r="T33" s="425" t="str">
        <f>IFERROR(VLOOKUP($R33,Bussy!$I$8:$AW$54,T$46-1,0),"")</f>
        <v/>
      </c>
      <c r="U33" s="426" t="str">
        <f>IFERROR(VLOOKUP($R33,Bussy!$I$8:$AW$54,U$46-1,0),"")</f>
        <v/>
      </c>
      <c r="V33" s="346" t="str">
        <f t="shared" si="1"/>
        <v/>
      </c>
      <c r="W33" s="33"/>
      <c r="X33" s="33"/>
      <c r="Y33" s="33"/>
      <c r="Z33" s="848"/>
      <c r="AA33" s="33"/>
      <c r="AB33" s="33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425" t="str">
        <f>IFERROR(VLOOKUP($A34,Lésigny!$G$8:$AY$57,C$41-1,0),"")</f>
        <v/>
      </c>
      <c r="D34" s="426" t="str">
        <f>IFERROR(VLOOKUP($A34,Lésigny!$G$8:$AY$57,D$41-1,0),"")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1019" t="str">
        <f>IF(N30&lt;P30,N4,P4)</f>
        <v>Torcy</v>
      </c>
      <c r="O34" s="665"/>
      <c r="P34" s="670"/>
      <c r="Q34" s="33"/>
      <c r="R34" s="344" t="s">
        <v>105</v>
      </c>
      <c r="S34" s="348"/>
      <c r="T34" s="425" t="str">
        <f>IFERROR(VLOOKUP($R34,Bussy!$I$8:$AW$54,T$46-1,0),"")</f>
        <v/>
      </c>
      <c r="U34" s="426" t="str">
        <f>IFERROR(VLOOKUP($R34,Bussy!$I$8:$AW$54,U$46-1,0),"")</f>
        <v/>
      </c>
      <c r="V34" s="346" t="str">
        <f t="shared" si="1"/>
        <v/>
      </c>
      <c r="W34" s="33"/>
      <c r="X34" s="33"/>
      <c r="Y34" s="33"/>
      <c r="Z34" s="665"/>
      <c r="AA34" s="279"/>
      <c r="AB34" s="289"/>
      <c r="AC34" s="279"/>
      <c r="AD34" s="279"/>
      <c r="AE34" s="279"/>
      <c r="AF34" s="33"/>
    </row>
    <row r="35" spans="1:32" ht="27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 t="s">
        <v>518</v>
      </c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1012"/>
      <c r="B37" s="1013"/>
      <c r="C37" s="1013"/>
      <c r="D37" s="1013"/>
      <c r="E37" s="1013"/>
      <c r="F37" s="1013"/>
      <c r="G37" s="1013"/>
      <c r="H37" s="1013"/>
      <c r="I37" s="1013"/>
      <c r="J37" s="1013"/>
      <c r="K37" s="1013"/>
      <c r="L37" s="1013"/>
      <c r="M37" s="1013"/>
      <c r="N37" s="1013"/>
      <c r="O37" s="1013"/>
      <c r="P37" s="1013"/>
      <c r="Q37" s="1013"/>
      <c r="R37" s="1013"/>
      <c r="S37" s="1013"/>
      <c r="T37" s="1013"/>
      <c r="U37" s="1013"/>
      <c r="V37" s="1013"/>
      <c r="W37" s="1013"/>
      <c r="X37" s="1013"/>
      <c r="Y37" s="1013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1020" t="s">
        <v>510</v>
      </c>
      <c r="B38" s="1021"/>
      <c r="C38" s="1021"/>
      <c r="D38" s="1021"/>
      <c r="E38" s="1021"/>
      <c r="F38" s="1021"/>
      <c r="G38" s="1021"/>
      <c r="H38" s="1021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2"/>
      <c r="Y38" s="33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1014"/>
      <c r="B39" s="1015"/>
      <c r="C39" s="1015"/>
      <c r="D39" s="1015"/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  <c r="X39" s="1015"/>
      <c r="Y39" s="1015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427" t="s">
        <v>134</v>
      </c>
      <c r="B41" s="427"/>
      <c r="C41" s="305">
        <f>+'13-nov1'!C41-3</f>
        <v>33</v>
      </c>
      <c r="D41" s="305">
        <f>+C41+1</f>
        <v>34</v>
      </c>
      <c r="E41" s="305">
        <v>2</v>
      </c>
      <c r="F41" s="305">
        <f>+J41+1</f>
        <v>36</v>
      </c>
      <c r="G41" s="428"/>
      <c r="H41" s="308"/>
      <c r="I41" s="304"/>
      <c r="J41" s="305">
        <f>+D41+1</f>
        <v>35</v>
      </c>
      <c r="K41" s="305">
        <f>+F41+1</f>
        <v>37</v>
      </c>
      <c r="L41" s="305">
        <f>+K41+1</f>
        <v>38</v>
      </c>
      <c r="M41" s="304"/>
      <c r="N41" s="1023" t="s">
        <v>480</v>
      </c>
      <c r="O41" s="733"/>
      <c r="P41" s="742"/>
      <c r="Q41" s="304"/>
      <c r="R41" s="304"/>
      <c r="S41" s="304"/>
      <c r="T41" s="305">
        <f>+C41</f>
        <v>33</v>
      </c>
      <c r="U41" s="305">
        <f>+T41+1</f>
        <v>34</v>
      </c>
      <c r="V41" s="305"/>
      <c r="W41" s="305">
        <f>+U41+2</f>
        <v>36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309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938" t="s">
        <v>495</v>
      </c>
      <c r="C43" s="733"/>
      <c r="D43" s="939" t="s">
        <v>496</v>
      </c>
      <c r="E43" s="733"/>
      <c r="F43" s="733"/>
      <c r="G43" s="733"/>
      <c r="H43" s="733"/>
      <c r="I43" s="357"/>
      <c r="J43" s="939" t="s">
        <v>520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521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1018"/>
      <c r="E45" s="665"/>
      <c r="F45" s="665"/>
      <c r="G45" s="665"/>
      <c r="H45" s="665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  <row r="1001" spans="1:32" ht="23.25" customHeight="1">
      <c r="A1001" s="33"/>
      <c r="B1001" s="33"/>
      <c r="C1001" s="33"/>
      <c r="D1001" s="33"/>
      <c r="E1001" s="33"/>
      <c r="F1001" s="33"/>
      <c r="G1001" s="33"/>
      <c r="H1001" s="308"/>
      <c r="I1001" s="33"/>
      <c r="J1001" s="33"/>
      <c r="K1001" s="33"/>
      <c r="L1001" s="33"/>
      <c r="M1001" s="33"/>
      <c r="N1001" s="30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279"/>
      <c r="AB1001" s="289"/>
      <c r="AC1001" s="279"/>
      <c r="AD1001" s="279"/>
      <c r="AE1001" s="279"/>
      <c r="AF1001" s="33"/>
    </row>
    <row r="1002" spans="1:32" ht="23.25" customHeight="1">
      <c r="A1002" s="33"/>
      <c r="B1002" s="33"/>
      <c r="C1002" s="33"/>
      <c r="D1002" s="33"/>
      <c r="E1002" s="33"/>
      <c r="F1002" s="33"/>
      <c r="G1002" s="33"/>
      <c r="H1002" s="308"/>
      <c r="I1002" s="33"/>
      <c r="J1002" s="33"/>
      <c r="K1002" s="33"/>
      <c r="L1002" s="33"/>
      <c r="M1002" s="33"/>
      <c r="N1002" s="309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279"/>
      <c r="AB1002" s="289"/>
      <c r="AC1002" s="279"/>
      <c r="AD1002" s="279"/>
      <c r="AE1002" s="279"/>
      <c r="AF1002" s="33"/>
    </row>
    <row r="1003" spans="1:32" ht="23.25" customHeight="1">
      <c r="A1003" s="33"/>
      <c r="B1003" s="33"/>
      <c r="C1003" s="33"/>
      <c r="D1003" s="33"/>
      <c r="E1003" s="33"/>
      <c r="F1003" s="33"/>
      <c r="G1003" s="33"/>
      <c r="H1003" s="308"/>
      <c r="I1003" s="33"/>
      <c r="J1003" s="33"/>
      <c r="K1003" s="33"/>
      <c r="L1003" s="33"/>
      <c r="M1003" s="33"/>
      <c r="N1003" s="309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279"/>
      <c r="AB1003" s="289"/>
      <c r="AC1003" s="279"/>
      <c r="AD1003" s="279"/>
      <c r="AE1003" s="279"/>
      <c r="AF1003" s="33"/>
    </row>
    <row r="1004" spans="1:32" ht="23.25" customHeight="1">
      <c r="A1004" s="33"/>
      <c r="B1004" s="33"/>
      <c r="C1004" s="33"/>
      <c r="D1004" s="33"/>
      <c r="E1004" s="33"/>
      <c r="F1004" s="33"/>
      <c r="G1004" s="33"/>
      <c r="H1004" s="308"/>
      <c r="I1004" s="33"/>
      <c r="J1004" s="33"/>
      <c r="K1004" s="33"/>
      <c r="L1004" s="33"/>
      <c r="M1004" s="33"/>
      <c r="N1004" s="309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279"/>
      <c r="AB1004" s="289"/>
      <c r="AC1004" s="279"/>
      <c r="AD1004" s="279"/>
      <c r="AE1004" s="279"/>
      <c r="AF1004" s="33"/>
    </row>
    <row r="1005" spans="1:32" ht="23.25" customHeight="1">
      <c r="A1005" s="33"/>
      <c r="B1005" s="33"/>
      <c r="C1005" s="33"/>
      <c r="D1005" s="33"/>
      <c r="E1005" s="33"/>
      <c r="F1005" s="33"/>
      <c r="G1005" s="33"/>
      <c r="H1005" s="308"/>
      <c r="I1005" s="33"/>
      <c r="J1005" s="33"/>
      <c r="K1005" s="33"/>
      <c r="L1005" s="33"/>
      <c r="M1005" s="33"/>
      <c r="N1005" s="309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279"/>
      <c r="AB1005" s="289"/>
      <c r="AC1005" s="279"/>
      <c r="AD1005" s="279"/>
      <c r="AE1005" s="279"/>
      <c r="AF1005" s="33"/>
    </row>
    <row r="1006" spans="1:32" ht="23.25" customHeight="1">
      <c r="A1006" s="33"/>
      <c r="B1006" s="33"/>
      <c r="C1006" s="33"/>
      <c r="D1006" s="33"/>
      <c r="E1006" s="33"/>
      <c r="F1006" s="33"/>
      <c r="G1006" s="33"/>
      <c r="H1006" s="308"/>
      <c r="I1006" s="33"/>
      <c r="J1006" s="33"/>
      <c r="K1006" s="33"/>
      <c r="L1006" s="33"/>
      <c r="M1006" s="33"/>
      <c r="N1006" s="309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279"/>
      <c r="AB1006" s="289"/>
      <c r="AC1006" s="279"/>
      <c r="AD1006" s="279"/>
      <c r="AE1006" s="279"/>
      <c r="AF1006" s="33"/>
    </row>
  </sheetData>
  <mergeCells count="186">
    <mergeCell ref="V43:X43"/>
    <mergeCell ref="J21:J22"/>
    <mergeCell ref="K21:K22"/>
    <mergeCell ref="N21:N22"/>
    <mergeCell ref="O21:O22"/>
    <mergeCell ref="P21:P22"/>
    <mergeCell ref="S21:S22"/>
    <mergeCell ref="L21:L22"/>
    <mergeCell ref="J29:L29"/>
    <mergeCell ref="N30:N31"/>
    <mergeCell ref="O30:O31"/>
    <mergeCell ref="P30:P31"/>
    <mergeCell ref="X21:X22"/>
    <mergeCell ref="J23:J24"/>
    <mergeCell ref="K23:K24"/>
    <mergeCell ref="L23:L24"/>
    <mergeCell ref="N23:N24"/>
    <mergeCell ref="O23:O24"/>
    <mergeCell ref="P23:P24"/>
    <mergeCell ref="S23:S24"/>
    <mergeCell ref="J25:J26"/>
    <mergeCell ref="K19:K20"/>
    <mergeCell ref="L19:L20"/>
    <mergeCell ref="N19:N20"/>
    <mergeCell ref="O19:O20"/>
    <mergeCell ref="P19:P20"/>
    <mergeCell ref="J19:J20"/>
    <mergeCell ref="K32:M35"/>
    <mergeCell ref="N32:P33"/>
    <mergeCell ref="S43:U43"/>
    <mergeCell ref="J13:J14"/>
    <mergeCell ref="K13:K14"/>
    <mergeCell ref="L13:L14"/>
    <mergeCell ref="N13:N14"/>
    <mergeCell ref="O13:O14"/>
    <mergeCell ref="P13:P14"/>
    <mergeCell ref="J17:J18"/>
    <mergeCell ref="P17:P18"/>
    <mergeCell ref="K17:K18"/>
    <mergeCell ref="L17:L18"/>
    <mergeCell ref="S7:S8"/>
    <mergeCell ref="S9:S10"/>
    <mergeCell ref="S11:S12"/>
    <mergeCell ref="AA13:AA14"/>
    <mergeCell ref="AA15:AA16"/>
    <mergeCell ref="D43:H43"/>
    <mergeCell ref="J43:L43"/>
    <mergeCell ref="D45:H45"/>
    <mergeCell ref="N34:P35"/>
    <mergeCell ref="R35:U35"/>
    <mergeCell ref="U36:X36"/>
    <mergeCell ref="A38:X38"/>
    <mergeCell ref="B40:X40"/>
    <mergeCell ref="N41:P41"/>
    <mergeCell ref="B43:C43"/>
    <mergeCell ref="J9:J10"/>
    <mergeCell ref="J11:J12"/>
    <mergeCell ref="K11:K12"/>
    <mergeCell ref="L11:L12"/>
    <mergeCell ref="N11:N12"/>
    <mergeCell ref="O11:O12"/>
    <mergeCell ref="P11:P12"/>
    <mergeCell ref="N17:N18"/>
    <mergeCell ref="O17:O18"/>
    <mergeCell ref="X7:X8"/>
    <mergeCell ref="X9:X10"/>
    <mergeCell ref="X11:X12"/>
    <mergeCell ref="X13:X14"/>
    <mergeCell ref="X15:X16"/>
    <mergeCell ref="A3:D3"/>
    <mergeCell ref="R3:U3"/>
    <mergeCell ref="Z3:AA3"/>
    <mergeCell ref="J4:L4"/>
    <mergeCell ref="T4:U4"/>
    <mergeCell ref="B5:B6"/>
    <mergeCell ref="S5:S6"/>
    <mergeCell ref="G13:G14"/>
    <mergeCell ref="G15:G16"/>
    <mergeCell ref="J15:J16"/>
    <mergeCell ref="K15:K16"/>
    <mergeCell ref="L15:L16"/>
    <mergeCell ref="N15:N16"/>
    <mergeCell ref="O15:O16"/>
    <mergeCell ref="P15:P16"/>
    <mergeCell ref="S13:S14"/>
    <mergeCell ref="S15:S16"/>
    <mergeCell ref="O5:O6"/>
    <mergeCell ref="P5:P6"/>
    <mergeCell ref="A1:G1"/>
    <mergeCell ref="R1:X1"/>
    <mergeCell ref="A2:B2"/>
    <mergeCell ref="E2:G2"/>
    <mergeCell ref="J2:L2"/>
    <mergeCell ref="N2:P2"/>
    <mergeCell ref="X5:X6"/>
    <mergeCell ref="L5:L6"/>
    <mergeCell ref="N5:N6"/>
    <mergeCell ref="R2:Y2"/>
    <mergeCell ref="W3:Y3"/>
    <mergeCell ref="Z21:Z22"/>
    <mergeCell ref="AA21:AA22"/>
    <mergeCell ref="Z29:Z30"/>
    <mergeCell ref="Z31:Z32"/>
    <mergeCell ref="Z33:Z34"/>
    <mergeCell ref="Z11:Z12"/>
    <mergeCell ref="Z13:Z14"/>
    <mergeCell ref="Z15:Z16"/>
    <mergeCell ref="X17:X18"/>
    <mergeCell ref="Z17:Z18"/>
    <mergeCell ref="AA17:AA18"/>
    <mergeCell ref="X19:X20"/>
    <mergeCell ref="X23:X24"/>
    <mergeCell ref="Z23:Z24"/>
    <mergeCell ref="AA23:AA24"/>
    <mergeCell ref="X27:X28"/>
    <mergeCell ref="Z27:Z28"/>
    <mergeCell ref="AA27:AA28"/>
    <mergeCell ref="Z25:Z26"/>
    <mergeCell ref="AA25:AA26"/>
    <mergeCell ref="R29:Y29"/>
    <mergeCell ref="S17:S18"/>
    <mergeCell ref="S19:S20"/>
    <mergeCell ref="B15:B16"/>
    <mergeCell ref="B17:B18"/>
    <mergeCell ref="B19:B20"/>
    <mergeCell ref="B21:B22"/>
    <mergeCell ref="G17:G18"/>
    <mergeCell ref="G19:G20"/>
    <mergeCell ref="G21:G22"/>
    <mergeCell ref="B23:B24"/>
    <mergeCell ref="G23:G24"/>
    <mergeCell ref="E3:G3"/>
    <mergeCell ref="G5:G6"/>
    <mergeCell ref="B7:B8"/>
    <mergeCell ref="G7:G8"/>
    <mergeCell ref="B9:B10"/>
    <mergeCell ref="G9:G10"/>
    <mergeCell ref="G11:G12"/>
    <mergeCell ref="B11:B12"/>
    <mergeCell ref="B13:B14"/>
    <mergeCell ref="N7:N8"/>
    <mergeCell ref="N9:N10"/>
    <mergeCell ref="O9:O10"/>
    <mergeCell ref="P9:P10"/>
    <mergeCell ref="J5:J6"/>
    <mergeCell ref="K5:K6"/>
    <mergeCell ref="J7:J8"/>
    <mergeCell ref="K7:K8"/>
    <mergeCell ref="L7:L8"/>
    <mergeCell ref="K9:K10"/>
    <mergeCell ref="L9:L10"/>
    <mergeCell ref="O7:O8"/>
    <mergeCell ref="P7:P8"/>
    <mergeCell ref="Z5:Z6"/>
    <mergeCell ref="AA5:AA6"/>
    <mergeCell ref="Z7:Z8"/>
    <mergeCell ref="AA7:AA8"/>
    <mergeCell ref="Z9:Z10"/>
    <mergeCell ref="AA9:AA10"/>
    <mergeCell ref="AA11:AA12"/>
    <mergeCell ref="Z19:Z20"/>
    <mergeCell ref="AA19:AA20"/>
    <mergeCell ref="A37:Y37"/>
    <mergeCell ref="A39:Y39"/>
    <mergeCell ref="B27:B28"/>
    <mergeCell ref="G27:G28"/>
    <mergeCell ref="J27:J28"/>
    <mergeCell ref="K27:K28"/>
    <mergeCell ref="L27:L28"/>
    <mergeCell ref="N27:N28"/>
    <mergeCell ref="O27:O28"/>
    <mergeCell ref="P27:P28"/>
    <mergeCell ref="S27:S28"/>
    <mergeCell ref="A36:B36"/>
    <mergeCell ref="C36:D36"/>
    <mergeCell ref="K25:K26"/>
    <mergeCell ref="L25:L26"/>
    <mergeCell ref="N25:N26"/>
    <mergeCell ref="O25:O26"/>
    <mergeCell ref="P25:P26"/>
    <mergeCell ref="S25:S26"/>
    <mergeCell ref="X25:X26"/>
    <mergeCell ref="A29:G29"/>
    <mergeCell ref="A35:D35"/>
    <mergeCell ref="B25:B26"/>
    <mergeCell ref="G25:G26"/>
  </mergeCells>
  <conditionalFormatting sqref="J5:J28">
    <cfRule type="expression" dxfId="36" priority="1">
      <formula>Z5&gt;0</formula>
    </cfRule>
    <cfRule type="expression" dxfId="35" priority="2">
      <formula>Z5&lt;0</formula>
    </cfRule>
  </conditionalFormatting>
  <conditionalFormatting sqref="K32:K33">
    <cfRule type="cellIs" dxfId="34" priority="9" operator="equal">
      <formula>"Match Nul"</formula>
    </cfRule>
    <cfRule type="expression" dxfId="33" priority="10">
      <formula>$N$32=$R$2</formula>
    </cfRule>
    <cfRule type="expression" dxfId="32" priority="11">
      <formula>$N$32=$E$2</formula>
    </cfRule>
  </conditionalFormatting>
  <conditionalFormatting sqref="L5:L28">
    <cfRule type="expression" dxfId="31" priority="3">
      <formula>Z5&lt;0</formula>
    </cfRule>
    <cfRule type="expression" dxfId="30" priority="4">
      <formula>Z5&gt;0</formula>
    </cfRule>
  </conditionalFormatting>
  <conditionalFormatting sqref="N32 N34">
    <cfRule type="cellIs" dxfId="29" priority="16" operator="equal">
      <formula>R$2</formula>
    </cfRule>
    <cfRule type="cellIs" dxfId="28" priority="17" operator="equal">
      <formula>$E$2</formula>
    </cfRule>
  </conditionalFormatting>
  <pageMargins left="0.7" right="0.7" top="0.75" bottom="0.75" header="0" footer="0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>
      <selection activeCell="A28" sqref="A28"/>
    </sheetView>
  </sheetViews>
  <sheetFormatPr baseColWidth="10" defaultColWidth="14.3984375" defaultRowHeight="15" customHeight="1"/>
  <cols>
    <col min="1" max="1" width="30" customWidth="1"/>
    <col min="2" max="2" width="15.59765625" customWidth="1"/>
    <col min="3" max="3" width="21" customWidth="1"/>
    <col min="4" max="4" width="17.59765625" customWidth="1"/>
    <col min="5" max="5" width="29" customWidth="1"/>
    <col min="6" max="6" width="19" customWidth="1"/>
    <col min="7" max="26" width="10.59765625" customWidth="1"/>
  </cols>
  <sheetData>
    <row r="1" spans="1:26" ht="14.25" customHeight="1">
      <c r="A1" s="30"/>
      <c r="B1" s="31"/>
      <c r="C1" s="31"/>
      <c r="D1" s="31"/>
      <c r="E1" s="31"/>
      <c r="F1" s="32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14.25" customHeight="1">
      <c r="A2" s="674" t="s">
        <v>538</v>
      </c>
      <c r="B2" s="665"/>
      <c r="C2" s="665"/>
      <c r="D2" s="665"/>
      <c r="E2" s="665"/>
      <c r="F2" s="675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4.25" customHeight="1">
      <c r="A3" s="34"/>
      <c r="B3" s="35"/>
      <c r="C3" s="35"/>
      <c r="D3" s="35"/>
      <c r="E3" s="35"/>
      <c r="F3" s="36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14.25" customHeight="1">
      <c r="A4" s="37"/>
      <c r="B4" s="30"/>
      <c r="C4" s="32"/>
      <c r="D4" s="37"/>
      <c r="E4" s="37"/>
      <c r="F4" s="37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4.25" customHeight="1">
      <c r="A5" s="38" t="s">
        <v>51</v>
      </c>
      <c r="B5" s="676" t="s">
        <v>52</v>
      </c>
      <c r="C5" s="675"/>
      <c r="D5" s="38" t="s">
        <v>53</v>
      </c>
      <c r="E5" s="38" t="s">
        <v>54</v>
      </c>
      <c r="F5" s="38" t="s">
        <v>55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4.25" customHeight="1">
      <c r="A6" s="39"/>
      <c r="B6" s="34"/>
      <c r="C6" s="36"/>
      <c r="D6" s="39"/>
      <c r="E6" s="39"/>
      <c r="F6" s="39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677" t="s">
        <v>56</v>
      </c>
      <c r="B7" s="40"/>
      <c r="C7" s="40"/>
      <c r="D7" s="40"/>
      <c r="E7" s="40"/>
      <c r="F7" s="41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672"/>
      <c r="B8" s="42" t="s">
        <v>57</v>
      </c>
      <c r="C8" s="43" t="s">
        <v>58</v>
      </c>
      <c r="D8" s="44" t="s">
        <v>59</v>
      </c>
      <c r="E8" s="45" t="s">
        <v>60</v>
      </c>
      <c r="F8" s="43" t="s">
        <v>58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672"/>
      <c r="B9" s="46" t="s">
        <v>61</v>
      </c>
      <c r="C9" s="47" t="s">
        <v>62</v>
      </c>
      <c r="D9" s="48" t="s">
        <v>63</v>
      </c>
      <c r="E9" s="49" t="s">
        <v>64</v>
      </c>
      <c r="F9" s="50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673"/>
      <c r="B10" s="51"/>
      <c r="C10" s="52"/>
      <c r="D10" s="44"/>
      <c r="E10" s="52"/>
      <c r="F10" s="50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678" t="s">
        <v>65</v>
      </c>
      <c r="B11" s="53"/>
      <c r="C11" s="54"/>
      <c r="D11" s="55"/>
      <c r="E11" s="54"/>
      <c r="F11" s="54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672"/>
      <c r="B12" s="56" t="s">
        <v>57</v>
      </c>
      <c r="C12" s="57" t="s">
        <v>66</v>
      </c>
      <c r="D12" s="58" t="s">
        <v>67</v>
      </c>
      <c r="E12" s="59" t="s">
        <v>68</v>
      </c>
      <c r="F12" s="57" t="s">
        <v>66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672"/>
      <c r="B13" s="60" t="s">
        <v>61</v>
      </c>
      <c r="C13" s="61" t="s">
        <v>69</v>
      </c>
      <c r="D13" s="62" t="s">
        <v>70</v>
      </c>
      <c r="E13" s="63" t="s">
        <v>71</v>
      </c>
      <c r="F13" s="64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673"/>
      <c r="B14" s="65"/>
      <c r="C14" s="66"/>
      <c r="D14" s="58"/>
      <c r="E14" s="66"/>
      <c r="F14" s="66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679" t="s">
        <v>72</v>
      </c>
      <c r="B15" s="67"/>
      <c r="C15" s="68"/>
      <c r="D15" s="69"/>
      <c r="E15" s="68"/>
      <c r="F15" s="68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672"/>
      <c r="B16" s="70" t="s">
        <v>57</v>
      </c>
      <c r="C16" s="71" t="s">
        <v>73</v>
      </c>
      <c r="D16" s="72" t="s">
        <v>74</v>
      </c>
      <c r="E16" s="73" t="s">
        <v>75</v>
      </c>
      <c r="F16" s="71" t="s">
        <v>73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672"/>
      <c r="B17" s="74" t="s">
        <v>61</v>
      </c>
      <c r="C17" s="75" t="s">
        <v>76</v>
      </c>
      <c r="D17" s="76" t="s">
        <v>49</v>
      </c>
      <c r="E17" s="77" t="s">
        <v>50</v>
      </c>
      <c r="F17" s="78"/>
      <c r="G17" s="79"/>
      <c r="H17" s="79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>
      <c r="A18" s="673"/>
      <c r="B18" s="80"/>
      <c r="C18" s="81"/>
      <c r="D18" s="72"/>
      <c r="E18" s="81"/>
      <c r="F18" s="81"/>
      <c r="G18" s="79"/>
      <c r="H18" s="79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23.25" customHeight="1">
      <c r="A19" s="671" t="s">
        <v>77</v>
      </c>
      <c r="B19" s="82"/>
      <c r="C19" s="83"/>
      <c r="D19" s="84"/>
      <c r="E19" s="83"/>
      <c r="F19" s="85"/>
      <c r="G19" s="79"/>
      <c r="H19" s="79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23.25" customHeight="1">
      <c r="A20" s="672"/>
      <c r="B20" s="86" t="s">
        <v>57</v>
      </c>
      <c r="C20" s="87" t="s">
        <v>78</v>
      </c>
      <c r="D20" s="88" t="s">
        <v>79</v>
      </c>
      <c r="E20" s="89" t="s">
        <v>80</v>
      </c>
      <c r="F20" s="90" t="s">
        <v>81</v>
      </c>
      <c r="G20" s="79"/>
      <c r="H20" s="79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23.25" customHeight="1">
      <c r="A21" s="672"/>
      <c r="B21" s="91" t="s">
        <v>61</v>
      </c>
      <c r="C21" s="90" t="s">
        <v>81</v>
      </c>
      <c r="D21" s="92" t="s">
        <v>82</v>
      </c>
      <c r="E21" s="93" t="s">
        <v>83</v>
      </c>
      <c r="F21" s="85"/>
      <c r="G21" s="79"/>
      <c r="H21" s="79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23.25" customHeight="1">
      <c r="A22" s="673"/>
      <c r="B22" s="94"/>
      <c r="C22" s="86"/>
      <c r="D22" s="95"/>
      <c r="E22" s="94"/>
      <c r="F22" s="94"/>
      <c r="G22" s="79"/>
      <c r="H22" s="79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4.25" customHeight="1" thickBot="1">
      <c r="A23" s="79"/>
      <c r="B23" s="79"/>
      <c r="C23" s="79"/>
      <c r="D23" s="79"/>
      <c r="E23" s="79"/>
      <c r="F23" s="79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s="567" customFormat="1" ht="14.25" customHeight="1" thickBot="1">
      <c r="A24" s="565" t="s">
        <v>536</v>
      </c>
      <c r="B24" s="566"/>
      <c r="C24" s="566"/>
      <c r="D24" s="566"/>
      <c r="E24" s="569" t="s">
        <v>519</v>
      </c>
      <c r="F24" s="568">
        <v>45879</v>
      </c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</row>
    <row r="25" spans="1:26" ht="14.2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4.2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4.2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4.2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4.2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4.2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4.2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4.2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4.2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4.2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4.2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4.2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4.2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4.2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4.2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4.2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4.2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4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4.2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4.2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4.2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4.2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4.2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4.2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4.2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4.2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4.2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4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4.2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4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4.2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4.2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4.2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4.2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4.2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4.2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4.2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4.2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4.2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4.2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4.2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4.2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4.2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4.2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4.2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4.2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4.2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4.2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4.2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4.2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4.2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4.2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4.2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A19:A22"/>
    <mergeCell ref="A2:F2"/>
    <mergeCell ref="B5:C5"/>
    <mergeCell ref="A7:A10"/>
    <mergeCell ref="A11:A14"/>
    <mergeCell ref="A15:A18"/>
  </mergeCells>
  <hyperlinks>
    <hyperlink ref="E8" r:id="rId1" xr:uid="{00000000-0004-0000-0100-000000000000}"/>
    <hyperlink ref="E9" r:id="rId2" xr:uid="{00000000-0004-0000-0100-000001000000}"/>
    <hyperlink ref="E12" r:id="rId3" xr:uid="{00000000-0004-0000-0100-000002000000}"/>
    <hyperlink ref="E13" r:id="rId4" xr:uid="{00000000-0004-0000-0100-000003000000}"/>
    <hyperlink ref="E17" r:id="rId5" xr:uid="{00000000-0004-0000-0100-000004000000}"/>
    <hyperlink ref="E20" r:id="rId6" xr:uid="{00000000-0004-0000-0100-000005000000}"/>
  </hyperlinks>
  <pageMargins left="0.7" right="0.7" top="0.75" bottom="0.75" header="0" footer="0"/>
  <pageSetup paperSize="9" orientation="landscape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F1000"/>
  <sheetViews>
    <sheetView topLeftCell="A9" zoomScale="51" zoomScaleNormal="51" workbookViewId="0">
      <selection activeCell="AB29" sqref="AB29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1328125" hidden="1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6.86328125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3.59765625" customWidth="1"/>
    <col min="22" max="22" width="10.7304687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7.9" customHeight="1" thickBo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246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0" customHeight="1" thickBot="1">
      <c r="A2" s="992" t="s">
        <v>439</v>
      </c>
      <c r="B2" s="840"/>
      <c r="C2" s="251">
        <f>+Calendrier!I4</f>
        <v>45974</v>
      </c>
      <c r="D2" s="252" t="s">
        <v>440</v>
      </c>
      <c r="E2" s="990" t="str">
        <f>+Calendrier!J4</f>
        <v>Bussy</v>
      </c>
      <c r="F2" s="733"/>
      <c r="G2" s="742"/>
      <c r="H2" s="429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1002" t="str">
        <f>+Calendrier!K4</f>
        <v>Lésigny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23.25" customHeight="1" thickBot="1">
      <c r="A3" s="908" t="s">
        <v>486</v>
      </c>
      <c r="B3" s="733"/>
      <c r="C3" s="733"/>
      <c r="D3" s="733"/>
      <c r="E3" s="909" t="str">
        <f>+E2</f>
        <v>Bussy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Lésigny</v>
      </c>
      <c r="X3" s="733"/>
      <c r="Y3" s="742"/>
      <c r="Z3" s="960"/>
      <c r="AA3" s="665"/>
      <c r="AB3" s="249"/>
      <c r="AC3" s="248"/>
      <c r="AD3" s="248"/>
      <c r="AE3" s="248"/>
      <c r="AF3" s="255"/>
    </row>
    <row r="4" spans="1:32" ht="46.5" customHeight="1" thickBot="1">
      <c r="A4" s="359" t="s">
        <v>488</v>
      </c>
      <c r="B4" s="360" t="s">
        <v>441</v>
      </c>
      <c r="C4" s="361" t="s">
        <v>138</v>
      </c>
      <c r="D4" s="362" t="s">
        <v>139</v>
      </c>
      <c r="E4" s="362" t="s">
        <v>150</v>
      </c>
      <c r="F4" s="363" t="s">
        <v>142</v>
      </c>
      <c r="G4" s="364" t="s">
        <v>442</v>
      </c>
      <c r="H4" s="326" t="s">
        <v>442</v>
      </c>
      <c r="I4" s="97"/>
      <c r="J4" s="846" t="s">
        <v>443</v>
      </c>
      <c r="K4" s="776"/>
      <c r="L4" s="786"/>
      <c r="M4" s="262"/>
      <c r="N4" s="588" t="str">
        <f>+E2</f>
        <v>Bussy</v>
      </c>
      <c r="O4" s="589"/>
      <c r="P4" s="590" t="str">
        <f>+R2</f>
        <v>Lésigny</v>
      </c>
      <c r="Q4" s="104"/>
      <c r="R4" s="329" t="s">
        <v>488</v>
      </c>
      <c r="S4" s="330" t="s">
        <v>441</v>
      </c>
      <c r="T4" s="1003" t="s">
        <v>447</v>
      </c>
      <c r="U4" s="840"/>
      <c r="V4" s="331" t="s">
        <v>150</v>
      </c>
      <c r="W4" s="332" t="s">
        <v>142</v>
      </c>
      <c r="X4" s="333" t="s">
        <v>442</v>
      </c>
      <c r="Y4" s="401" t="s">
        <v>442</v>
      </c>
      <c r="Z4" s="248" t="s">
        <v>448</v>
      </c>
      <c r="AA4" s="248" t="s">
        <v>449</v>
      </c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69" t="str">
        <f>IFERROR(VLOOKUP($A5,Bussy!$K$8:$AY$54,C$41,0),"")</f>
        <v/>
      </c>
      <c r="D5" s="270" t="str">
        <f>IFERROR(VLOOKUP($A5,Bussy!$K$8:$AY$54,D$41,0),"")</f>
        <v/>
      </c>
      <c r="E5" s="271" t="str">
        <f>IFERROR(VLOOKUP($A5,Bussy!$K$8:$AY$54,E$41,0),"")</f>
        <v/>
      </c>
      <c r="F5" s="272" t="str">
        <f>IFERROR(VLOOKUP($A5,Bussy!$K$8:$AY$54,F$41,0),"")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1016" t="str">
        <f>IF(Z5&lt;0,$E$2,$R$2)</f>
        <v>Lésigny</v>
      </c>
      <c r="K5" s="1008" t="str">
        <f>IFERROR(ABS(Z5),"")</f>
        <v/>
      </c>
      <c r="L5" s="1010" t="str">
        <f>IF(Z5&gt;0,$E$2,$R$2)</f>
        <v>Bussy</v>
      </c>
      <c r="M5" s="334"/>
      <c r="N5" s="916"/>
      <c r="O5" s="917" t="s">
        <v>451</v>
      </c>
      <c r="P5" s="906" t="str">
        <f>IF(N5=2,0,IF(N5=1,1,IF(N5="","",2)))</f>
        <v/>
      </c>
      <c r="Q5" s="33"/>
      <c r="R5" s="268" t="s">
        <v>89</v>
      </c>
      <c r="S5" s="856" t="str">
        <f>IF(B5&lt;&gt;"",+B5,"")</f>
        <v/>
      </c>
      <c r="T5" s="275" t="str">
        <f>IFERROR(VLOOKUP($R5,Lésigny!$K$8:$AY$57,T$41,0),"")</f>
        <v/>
      </c>
      <c r="U5" s="291" t="str">
        <f>IFERROR(VLOOKUP($R5,Lésigny!$K$8:$AY$57,U$41,0),"")</f>
        <v/>
      </c>
      <c r="V5" s="277" t="str">
        <f>IFERROR(VLOOKUP($R5,Lésigny!$K$8:$AY$57,V$41,0),"")</f>
        <v/>
      </c>
      <c r="W5" s="247" t="str">
        <f>IFERROR(VLOOKUP($R5,Lésigny!$K$8:$AY$57,W$41,0),"")</f>
        <v/>
      </c>
      <c r="X5" s="850" t="str">
        <f>IFERROR(ROUND((+W5+W6)/2,1),"")</f>
        <v/>
      </c>
      <c r="Y5" s="369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IFERROR(VLOOKUP($A6,Bussy!$K$8:$AY$54,C$41,0),"")</f>
        <v/>
      </c>
      <c r="D6" s="282" t="str">
        <f>IFERROR(VLOOKUP($A6,Bussy!$K$8:$AY$54,D$41,0),"")</f>
        <v/>
      </c>
      <c r="E6" s="283" t="str">
        <f>IFERROR(VLOOKUP($A6,Bussy!$K$8:$AY$54,E$41,0),"")</f>
        <v/>
      </c>
      <c r="F6" s="284" t="str">
        <f>IFERROR(VLOOKUP($A6,Bussy!$K$8:$AY$54,F$41,0),"")</f>
        <v/>
      </c>
      <c r="G6" s="724"/>
      <c r="H6" s="285" t="str">
        <f>IFERROR(+(F5+F6)*Explications!$H$26,"")</f>
        <v/>
      </c>
      <c r="I6" s="97"/>
      <c r="J6" s="1017"/>
      <c r="K6" s="1009"/>
      <c r="L6" s="1011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IFERROR(VLOOKUP($R6,Lésigny!$K$8:$AY$57,T$41,0),"")</f>
        <v/>
      </c>
      <c r="U6" s="282" t="str">
        <f>IFERROR(VLOOKUP($R6,Lésigny!$K$8:$AY$57,U$41,0),"")</f>
        <v/>
      </c>
      <c r="V6" s="286" t="str">
        <f>IFERROR(VLOOKUP($R6,Lésigny!$K$8:$AY$57,V$41,0),"")</f>
        <v/>
      </c>
      <c r="W6" s="287" t="str">
        <f>IFERROR(VLOOKUP($R6,Lésigny!$K$8:$AY$57,W$41,0),"")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167</v>
      </c>
      <c r="B7" s="863"/>
      <c r="C7" s="275" t="str">
        <f>IFERROR(VLOOKUP($A7,Bussy!$K$8:$AY$54,C$41,0),"")</f>
        <v/>
      </c>
      <c r="D7" s="291" t="str">
        <f>IFERROR(VLOOKUP($A7,Bussy!$K$8:$AY$54,D$41,0),"")</f>
        <v/>
      </c>
      <c r="E7" s="292" t="str">
        <f>IFERROR(VLOOKUP($A7,Bussy!$K$8:$AY$54,E$41,0),"")</f>
        <v/>
      </c>
      <c r="F7" s="272" t="str">
        <f>IFERROR(VLOOKUP($A7,Bussy!$K$8:$AY$54,F$41,0),"")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1016" t="str">
        <f>IF(Z7&lt;0,$E$2,$R$2)</f>
        <v>Lésigny</v>
      </c>
      <c r="K7" s="1008" t="str">
        <f>IFERROR(ABS(Z7),"")</f>
        <v/>
      </c>
      <c r="L7" s="1010" t="str">
        <f>IF(Z7&gt;0,$E$2,$R$2)</f>
        <v>Bussy</v>
      </c>
      <c r="M7" s="334"/>
      <c r="N7" s="918"/>
      <c r="O7" s="919" t="s">
        <v>451</v>
      </c>
      <c r="P7" s="906" t="str">
        <f>IF(N7=2,0,IF(N7=1,1,IF(N7="","",2)))</f>
        <v/>
      </c>
      <c r="Q7" s="33"/>
      <c r="R7" s="290" t="s">
        <v>166</v>
      </c>
      <c r="S7" s="856" t="str">
        <f>IF(B7&lt;&gt;"",+B7,"")</f>
        <v/>
      </c>
      <c r="T7" s="275" t="str">
        <f>IFERROR(VLOOKUP($R7,Lésigny!$K$8:$AY$57,T$41,0),"")</f>
        <v/>
      </c>
      <c r="U7" s="291" t="str">
        <f>IFERROR(VLOOKUP($R7,Lésigny!$K$8:$AY$57,U$41,0),"")</f>
        <v/>
      </c>
      <c r="V7" s="294" t="str">
        <f>IFERROR(VLOOKUP($R7,Lésigny!$K$8:$AY$57,V$41,0),"")</f>
        <v/>
      </c>
      <c r="W7" s="247" t="str">
        <f>IFERROR(VLOOKUP($R7,Lésigny!$K$8:$AY$57,W$41,0),"")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 thickBot="1">
      <c r="A8" s="280" t="s">
        <v>188</v>
      </c>
      <c r="B8" s="857"/>
      <c r="C8" s="281" t="str">
        <f>IFERROR(VLOOKUP($A8,Bussy!$K$8:$AY$54,C$41,0),"")</f>
        <v/>
      </c>
      <c r="D8" s="282" t="str">
        <f>IFERROR(VLOOKUP($A8,Bussy!$K$8:$AY$54,D$41,0),"")</f>
        <v/>
      </c>
      <c r="E8" s="283" t="str">
        <f>IFERROR(VLOOKUP($A8,Bussy!$K$8:$AY$54,E$41,0),"")</f>
        <v/>
      </c>
      <c r="F8" s="284" t="str">
        <f>IFERROR(VLOOKUP($A8,Bussy!$K$8:$AY$54,F$41,0),"")</f>
        <v/>
      </c>
      <c r="G8" s="724"/>
      <c r="H8" s="285" t="str">
        <f>IFERROR(+(F7+F8)*Explications!$H$26,"")</f>
        <v/>
      </c>
      <c r="I8" s="97"/>
      <c r="J8" s="1017"/>
      <c r="K8" s="1009"/>
      <c r="L8" s="1011"/>
      <c r="M8" s="334"/>
      <c r="N8" s="748"/>
      <c r="O8" s="748"/>
      <c r="P8" s="907"/>
      <c r="Q8" s="33"/>
      <c r="R8" s="280" t="s">
        <v>196</v>
      </c>
      <c r="S8" s="857"/>
      <c r="T8" s="281" t="str">
        <f>IFERROR(VLOOKUP($R8,Lésigny!$K$8:$AY$57,T$41,0),"")</f>
        <v/>
      </c>
      <c r="U8" s="282" t="str">
        <f>IFERROR(VLOOKUP($R8,Lésigny!$K$8:$AY$57,U$41,0),"")</f>
        <v/>
      </c>
      <c r="V8" s="286" t="str">
        <f>IFERROR(VLOOKUP($R8,Lésigny!$K$8:$AY$57,V$41,0),"")</f>
        <v/>
      </c>
      <c r="W8" s="287" t="str">
        <f>IFERROR(VLOOKUP($R8,Lésigny!$K$8:$AY$57,W$41,0),"")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166</v>
      </c>
      <c r="B9" s="863"/>
      <c r="C9" s="275" t="str">
        <f>IFERROR(VLOOKUP($A9,Bussy!$K$8:$AY$54,C$41,0),"")</f>
        <v/>
      </c>
      <c r="D9" s="291" t="str">
        <f>IFERROR(VLOOKUP($A9,Bussy!$K$8:$AY$54,D$41,0),"")</f>
        <v/>
      </c>
      <c r="E9" s="292" t="str">
        <f>IFERROR(VLOOKUP($A9,Bussy!$K$8:$AY$54,E$41,0),"")</f>
        <v/>
      </c>
      <c r="F9" s="272" t="str">
        <f>IFERROR(VLOOKUP($A9,Bussy!$K$8:$AY$54,F$41,0),"")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1016" t="str">
        <f>IF(Z9&lt;0,$E$2,$R$2)</f>
        <v>Lésigny</v>
      </c>
      <c r="K9" s="1008" t="str">
        <f>IFERROR(ABS(Z9),"")</f>
        <v/>
      </c>
      <c r="L9" s="1010" t="str">
        <f>IF(Z9&gt;0,$E$2,$R$2)</f>
        <v>Bussy</v>
      </c>
      <c r="M9" s="334"/>
      <c r="N9" s="918"/>
      <c r="O9" s="919" t="s">
        <v>451</v>
      </c>
      <c r="P9" s="906" t="str">
        <f>IF(N9=2,0,IF(N9=1,1,IF(N9="","",2)))</f>
        <v/>
      </c>
      <c r="Q9" s="33"/>
      <c r="R9" s="290" t="s">
        <v>167</v>
      </c>
      <c r="S9" s="856" t="str">
        <f>IF(B9&lt;&gt;"",+B9,"")</f>
        <v/>
      </c>
      <c r="T9" s="275" t="str">
        <f>IFERROR(VLOOKUP($R9,Lésigny!$K$8:$AY$57,T$41,0),"")</f>
        <v/>
      </c>
      <c r="U9" s="291" t="str">
        <f>IFERROR(VLOOKUP($R9,Lésigny!$K$8:$AY$57,U$41,0),"")</f>
        <v/>
      </c>
      <c r="V9" s="294" t="str">
        <f>IFERROR(VLOOKUP($R9,Lésigny!$K$8:$AY$57,V$41,0),"")</f>
        <v/>
      </c>
      <c r="W9" s="247" t="str">
        <f>IFERROR(VLOOKUP($R9,Lésigny!$K$8:$AY$57,W$41,0),"")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79"/>
      <c r="AC9" s="279"/>
      <c r="AD9" s="279"/>
      <c r="AE9" s="279"/>
      <c r="AF9" s="279"/>
    </row>
    <row r="10" spans="1:32" ht="25.5" customHeight="1" thickBot="1">
      <c r="A10" s="280" t="s">
        <v>196</v>
      </c>
      <c r="B10" s="857"/>
      <c r="C10" s="281" t="str">
        <f>IFERROR(VLOOKUP($A10,Bussy!$K$8:$AY$54,C$41,0),"")</f>
        <v/>
      </c>
      <c r="D10" s="282" t="str">
        <f>IFERROR(VLOOKUP($A10,Bussy!$K$8:$AY$54,D$41,0),"")</f>
        <v/>
      </c>
      <c r="E10" s="283" t="str">
        <f>IFERROR(VLOOKUP($A10,Bussy!$K$8:$AY$54,E$41,0),"")</f>
        <v/>
      </c>
      <c r="F10" s="284" t="str">
        <f>IFERROR(VLOOKUP($A10,Bussy!$K$8:$AY$54,F$41,0),"")</f>
        <v/>
      </c>
      <c r="G10" s="724"/>
      <c r="H10" s="285" t="str">
        <f>IFERROR(+(F9+F10)*Explications!$H$26,"")</f>
        <v/>
      </c>
      <c r="I10" s="97"/>
      <c r="J10" s="1017"/>
      <c r="K10" s="1009"/>
      <c r="L10" s="1011"/>
      <c r="M10" s="334"/>
      <c r="N10" s="748"/>
      <c r="O10" s="748"/>
      <c r="P10" s="907"/>
      <c r="Q10" s="33"/>
      <c r="R10" s="280" t="s">
        <v>188</v>
      </c>
      <c r="S10" s="857"/>
      <c r="T10" s="281" t="str">
        <f>IFERROR(VLOOKUP($R10,Lésigny!$K$8:$AY$57,T$41,0),"")</f>
        <v/>
      </c>
      <c r="U10" s="282" t="str">
        <f>IFERROR(VLOOKUP($R10,Lésigny!$K$8:$AY$57,U$41,0),"")</f>
        <v/>
      </c>
      <c r="V10" s="286" t="str">
        <f>IFERROR(VLOOKUP($R10,Lésigny!$K$8:$AY$57,V$41,0),"")</f>
        <v/>
      </c>
      <c r="W10" s="287" t="str">
        <f>IFERROR(VLOOKUP($R10,Lésigny!$K$8:$AY$57,W$41,0),"")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IFERROR(VLOOKUP($A11,Bussy!$K$8:$AY$54,C$41,0),"")</f>
        <v/>
      </c>
      <c r="D11" s="291" t="str">
        <f>IFERROR(VLOOKUP($A11,Bussy!$K$8:$AY$54,D$41,0),"")</f>
        <v/>
      </c>
      <c r="E11" s="292" t="str">
        <f>IFERROR(VLOOKUP($A11,Bussy!$K$8:$AY$54,E$41,0),"")</f>
        <v/>
      </c>
      <c r="F11" s="272" t="str">
        <f>IFERROR(VLOOKUP($A11,Bussy!$K$8:$AY$54,F$41,0),"")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1016" t="str">
        <f>IF(Z11&lt;0,$E$2,$R$2)</f>
        <v>Lésigny</v>
      </c>
      <c r="K11" s="1008" t="str">
        <f>IFERROR(ABS(Z11),"")</f>
        <v/>
      </c>
      <c r="L11" s="1010" t="str">
        <f>IF(Z11&gt;0,$E$2,$R$2)</f>
        <v>Bussy</v>
      </c>
      <c r="M11" s="334"/>
      <c r="N11" s="918"/>
      <c r="O11" s="919" t="s">
        <v>451</v>
      </c>
      <c r="P11" s="906" t="str">
        <f>IF(N11=2,0,IF(N11=1,1,IF(N11="","",2)))</f>
        <v/>
      </c>
      <c r="Q11" s="33"/>
      <c r="R11" s="290" t="s">
        <v>162</v>
      </c>
      <c r="S11" s="856" t="str">
        <f>IF(B11&lt;&gt;"",+B11,"")</f>
        <v/>
      </c>
      <c r="T11" s="275" t="str">
        <f>IFERROR(VLOOKUP($R11,Lésigny!$K$8:$AY$57,T$41,0),"")</f>
        <v/>
      </c>
      <c r="U11" s="291" t="str">
        <f>IFERROR(VLOOKUP($R11,Lésigny!$K$8:$AY$57,U$41,0),"")</f>
        <v/>
      </c>
      <c r="V11" s="294" t="str">
        <f>IFERROR(VLOOKUP($R11,Lésigny!$K$8:$AY$57,V$41,0),"")</f>
        <v/>
      </c>
      <c r="W11" s="247" t="str">
        <f>IFERROR(VLOOKUP($R11,Lésigny!$K$8:$AY$57,W$41,0),"")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79"/>
      <c r="AC11" s="279"/>
      <c r="AD11" s="279"/>
      <c r="AE11" s="279"/>
      <c r="AF11" s="279"/>
    </row>
    <row r="12" spans="1:32" ht="25.5" customHeight="1" thickBot="1">
      <c r="A12" s="280" t="s">
        <v>187</v>
      </c>
      <c r="B12" s="857"/>
      <c r="C12" s="281" t="str">
        <f>IFERROR(VLOOKUP($A12,Bussy!$K$8:$AY$54,C$41,0),"")</f>
        <v/>
      </c>
      <c r="D12" s="282" t="str">
        <f>IFERROR(VLOOKUP($A12,Bussy!$K$8:$AY$54,D$41,0),"")</f>
        <v/>
      </c>
      <c r="E12" s="283" t="str">
        <f>IFERROR(VLOOKUP($A12,Bussy!$K$8:$AY$54,E$41,0),"")</f>
        <v/>
      </c>
      <c r="F12" s="284" t="str">
        <f>IFERROR(VLOOKUP($A12,Bussy!$K$8:$AY$54,F$41,0),"")</f>
        <v/>
      </c>
      <c r="G12" s="724"/>
      <c r="H12" s="285" t="str">
        <f>IFERROR(+(F11+F12)*Explications!$H$26,"")</f>
        <v/>
      </c>
      <c r="I12" s="97"/>
      <c r="J12" s="1017"/>
      <c r="K12" s="1009"/>
      <c r="L12" s="1011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IFERROR(VLOOKUP($R12,Lésigny!$K$8:$AY$57,T$41,0),"")</f>
        <v/>
      </c>
      <c r="U12" s="282" t="str">
        <f>IFERROR(VLOOKUP($R12,Lésigny!$K$8:$AY$57,U$41,0),"")</f>
        <v/>
      </c>
      <c r="V12" s="286" t="str">
        <f>IFERROR(VLOOKUP($R12,Lésigny!$K$8:$AY$57,V$41,0),"")</f>
        <v/>
      </c>
      <c r="W12" s="287" t="str">
        <f>IFERROR(VLOOKUP($R12,Lésigny!$K$8:$AY$57,W$41,0),"")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IFERROR(VLOOKUP($A13,Bussy!$K$8:$AY$54,C$41,0),"")</f>
        <v/>
      </c>
      <c r="D13" s="291" t="str">
        <f>IFERROR(VLOOKUP($A13,Bussy!$K$8:$AY$54,D$41,0),"")</f>
        <v/>
      </c>
      <c r="E13" s="292" t="str">
        <f>IFERROR(VLOOKUP($A13,Bussy!$K$8:$AY$54,E$41,0),"")</f>
        <v/>
      </c>
      <c r="F13" s="272" t="str">
        <f>IFERROR(VLOOKUP($A13,Bussy!$K$8:$AY$54,F$41,0),"")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1016" t="str">
        <f>IF(Z13&lt;0,$E$2,$R$2)</f>
        <v>Lésigny</v>
      </c>
      <c r="K13" s="1008" t="str">
        <f>IFERROR(ABS(Z13),"")</f>
        <v/>
      </c>
      <c r="L13" s="1010" t="str">
        <f>IF(Z13&gt;0,$E$2,$R$2)</f>
        <v>Bussy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IFERROR(VLOOKUP($R13,Lésigny!$K$8:$AY$57,T$41,0),"")</f>
        <v/>
      </c>
      <c r="U13" s="291" t="str">
        <f>IFERROR(VLOOKUP($R13,Lésigny!$K$8:$AY$57,U$41,0),"")</f>
        <v/>
      </c>
      <c r="V13" s="294" t="str">
        <f>IFERROR(VLOOKUP($R13,Lésigny!$K$8:$AY$57,V$41,0),"")</f>
        <v/>
      </c>
      <c r="W13" s="247" t="str">
        <f>IFERROR(VLOOKUP($R13,Lésigny!$K$8:$AY$57,W$41,0),"")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 thickBot="1">
      <c r="A14" s="280" t="s">
        <v>191</v>
      </c>
      <c r="B14" s="857"/>
      <c r="C14" s="281" t="str">
        <f>IFERROR(VLOOKUP($A14,Bussy!$K$8:$AY$54,C$41,0),"")</f>
        <v/>
      </c>
      <c r="D14" s="282" t="str">
        <f>IFERROR(VLOOKUP($A14,Bussy!$K$8:$AY$54,D$41,0),"")</f>
        <v/>
      </c>
      <c r="E14" s="283" t="str">
        <f>IFERROR(VLOOKUP($A14,Bussy!$K$8:$AY$54,E$41,0),"")</f>
        <v/>
      </c>
      <c r="F14" s="284" t="str">
        <f>IFERROR(VLOOKUP($A14,Bussy!$K$8:$AY$54,F$41,0),"")</f>
        <v/>
      </c>
      <c r="G14" s="724"/>
      <c r="H14" s="285" t="str">
        <f>IFERROR(+(F13+F14)*Explications!$H$26,"")</f>
        <v/>
      </c>
      <c r="I14" s="97"/>
      <c r="J14" s="1017"/>
      <c r="K14" s="1009"/>
      <c r="L14" s="1011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IFERROR(VLOOKUP($R14,Lésigny!$K$8:$AY$57,T$41,0),"")</f>
        <v/>
      </c>
      <c r="U14" s="282" t="str">
        <f>IFERROR(VLOOKUP($R14,Lésigny!$K$8:$AY$57,U$41,0),"")</f>
        <v/>
      </c>
      <c r="V14" s="286" t="str">
        <f>IFERROR(VLOOKUP($R14,Lésigny!$K$8:$AY$57,V$41,0),"")</f>
        <v/>
      </c>
      <c r="W14" s="287" t="str">
        <f>IFERROR(VLOOKUP($R14,Lésigny!$K$8:$AY$57,W$41,0),"")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IFERROR(VLOOKUP($A15,Bussy!$K$8:$AY$54,C$41,0),"")</f>
        <v/>
      </c>
      <c r="D15" s="291" t="str">
        <f>IFERROR(VLOOKUP($A15,Bussy!$K$8:$AY$54,D$41,0),"")</f>
        <v/>
      </c>
      <c r="E15" s="292" t="str">
        <f>IFERROR(VLOOKUP($A15,Bussy!$K$8:$AY$54,E$41,0),"")</f>
        <v/>
      </c>
      <c r="F15" s="272" t="str">
        <f>IFERROR(VLOOKUP($A15,Bussy!$K$8:$AY$54,F$41,0),"")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1016" t="str">
        <f>IF(Z15&lt;0,$E$2,$R$2)</f>
        <v>Lésigny</v>
      </c>
      <c r="K15" s="1008" t="str">
        <f>IFERROR(ABS(Z15),"")</f>
        <v/>
      </c>
      <c r="L15" s="1010" t="str">
        <f>IF(Z15&gt;0,$E$2,$R$2)</f>
        <v>Bussy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IFERROR(VLOOKUP($R15,Lésigny!$K$8:$AY$57,T$41,0),"")</f>
        <v/>
      </c>
      <c r="U15" s="291" t="str">
        <f>IFERROR(VLOOKUP($R15,Lésigny!$K$8:$AY$57,U$41,0),"")</f>
        <v/>
      </c>
      <c r="V15" s="294" t="str">
        <f>IFERROR(VLOOKUP($R15,Lésigny!$K$8:$AY$57,V$41,0),"")</f>
        <v/>
      </c>
      <c r="W15" s="247" t="str">
        <f>IFERROR(VLOOKUP($R15,Lésigny!$K$8:$AY$57,W$41,0),"")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79"/>
      <c r="AC15" s="279"/>
      <c r="AD15" s="279"/>
      <c r="AE15" s="279"/>
      <c r="AF15" s="279"/>
    </row>
    <row r="16" spans="1:32" ht="25.5" customHeight="1" thickBot="1">
      <c r="A16" s="280" t="s">
        <v>169</v>
      </c>
      <c r="B16" s="857"/>
      <c r="C16" s="281" t="str">
        <f>IFERROR(VLOOKUP($A16,Bussy!$K$8:$AY$54,C$41,0),"")</f>
        <v/>
      </c>
      <c r="D16" s="282" t="str">
        <f>IFERROR(VLOOKUP($A16,Bussy!$K$8:$AY$54,D$41,0),"")</f>
        <v/>
      </c>
      <c r="E16" s="283" t="str">
        <f>IFERROR(VLOOKUP($A16,Bussy!$K$8:$AY$54,E$41,0),"")</f>
        <v/>
      </c>
      <c r="F16" s="284" t="str">
        <f>IFERROR(VLOOKUP($A16,Bussy!$K$8:$AY$54,F$41,0),"")</f>
        <v/>
      </c>
      <c r="G16" s="724"/>
      <c r="H16" s="285" t="str">
        <f>IFERROR(+(F15+F16)*Explications!$H$26,"")</f>
        <v/>
      </c>
      <c r="I16" s="97"/>
      <c r="J16" s="1017"/>
      <c r="K16" s="1009"/>
      <c r="L16" s="1011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IFERROR(VLOOKUP($R16,Lésigny!$K$8:$AY$57,T$41,0),"")</f>
        <v/>
      </c>
      <c r="U16" s="282" t="str">
        <f>IFERROR(VLOOKUP($R16,Lésigny!$K$8:$AY$57,U$41,0),"")</f>
        <v/>
      </c>
      <c r="V16" s="286" t="str">
        <f>IFERROR(VLOOKUP($R16,Lésigny!$K$8:$AY$57,V$41,0),"")</f>
        <v/>
      </c>
      <c r="W16" s="287" t="str">
        <f>IFERROR(VLOOKUP($R16,Lésigny!$K$8:$AY$57,W$41,0),"")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IFERROR(VLOOKUP($A17,Bussy!$K$8:$AY$54,C$41,0),"")</f>
        <v/>
      </c>
      <c r="D17" s="291" t="str">
        <f>IFERROR(VLOOKUP($A17,Bussy!$K$8:$AY$54,D$41,0),"")</f>
        <v/>
      </c>
      <c r="E17" s="292" t="str">
        <f>IFERROR(VLOOKUP($A17,Bussy!$K$8:$AY$54,E$41,0),"")</f>
        <v/>
      </c>
      <c r="F17" s="272" t="str">
        <f>IFERROR(VLOOKUP($A17,Bussy!$K$8:$AY$54,F$41,0),"")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1016" t="str">
        <f>IF(Z17&lt;0,$E$2,$R$2)</f>
        <v>Lésigny</v>
      </c>
      <c r="K17" s="1008" t="str">
        <f>IFERROR(ABS(Z17),"")</f>
        <v/>
      </c>
      <c r="L17" s="1010" t="str">
        <f>IF(Z17&gt;0,$E$2,$R$2)</f>
        <v>Bussy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IFERROR(VLOOKUP($R17,Lésigny!$K$8:$AY$57,T$41,0),"")</f>
        <v/>
      </c>
      <c r="U17" s="291" t="str">
        <f>IFERROR(VLOOKUP($R17,Lésigny!$K$8:$AY$57,U$41,0),"")</f>
        <v/>
      </c>
      <c r="V17" s="294" t="str">
        <f>IFERROR(VLOOKUP($R17,Lésigny!$K$8:$AY$57,V$41,0),"")</f>
        <v/>
      </c>
      <c r="W17" s="247" t="str">
        <f>IFERROR(VLOOKUP($R17,Lésigny!$K$8:$AY$57,W$41,0),"")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 thickBot="1">
      <c r="A18" s="280" t="s">
        <v>200</v>
      </c>
      <c r="B18" s="857"/>
      <c r="C18" s="281" t="str">
        <f>IFERROR(VLOOKUP($A18,Bussy!$K$8:$AY$54,C$41,0),"")</f>
        <v/>
      </c>
      <c r="D18" s="282" t="str">
        <f>IFERROR(VLOOKUP($A18,Bussy!$K$8:$AY$54,D$41,0),"")</f>
        <v/>
      </c>
      <c r="E18" s="283" t="str">
        <f>IFERROR(VLOOKUP($A18,Bussy!$K$8:$AY$54,E$41,0),"")</f>
        <v/>
      </c>
      <c r="F18" s="284" t="str">
        <f>IFERROR(VLOOKUP($A18,Bussy!$K$8:$AY$54,F$41,0),"")</f>
        <v/>
      </c>
      <c r="G18" s="724"/>
      <c r="H18" s="285" t="str">
        <f>IFERROR(+(F17+F18)*Explications!$H$26,"")</f>
        <v/>
      </c>
      <c r="I18" s="97"/>
      <c r="J18" s="1017"/>
      <c r="K18" s="1009"/>
      <c r="L18" s="1011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IFERROR(VLOOKUP($R18,Lésigny!$K$8:$AY$57,T$41,0),"")</f>
        <v/>
      </c>
      <c r="U18" s="282" t="str">
        <f>IFERROR(VLOOKUP($R18,Lésigny!$K$8:$AY$57,U$41,0),"")</f>
        <v/>
      </c>
      <c r="V18" s="286" t="str">
        <f>IFERROR(VLOOKUP($R18,Lésigny!$K$8:$AY$57,V$41,0),"")</f>
        <v/>
      </c>
      <c r="W18" s="287" t="str">
        <f>IFERROR(VLOOKUP($R18,Lésigny!$K$8:$AY$57,W$41,0),"")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IFERROR(VLOOKUP($A19,Bussy!$K$8:$AY$54,C$41,0),"")</f>
        <v/>
      </c>
      <c r="D19" s="291" t="str">
        <f>IFERROR(VLOOKUP($A19,Bussy!$K$8:$AY$54,D$41,0),"")</f>
        <v/>
      </c>
      <c r="E19" s="292" t="str">
        <f>IFERROR(VLOOKUP($A19,Bussy!$K$8:$AY$54,E$41,0),"")</f>
        <v/>
      </c>
      <c r="F19" s="272" t="str">
        <f>IFERROR(VLOOKUP($A19,Bussy!$K$8:$AY$54,F$41,0),"")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1016" t="str">
        <f>IF(Z19&lt;0,$E$2,$R$2)</f>
        <v>Lésigny</v>
      </c>
      <c r="K19" s="1008" t="str">
        <f>IFERROR(ABS(Z19),"")</f>
        <v/>
      </c>
      <c r="L19" s="1010" t="str">
        <f>IF(Z19&gt;0,$E$2,$R$2)</f>
        <v>Bussy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IFERROR(VLOOKUP($R19,Lésigny!$K$8:$AY$57,T$41,0),"")</f>
        <v/>
      </c>
      <c r="U19" s="291" t="str">
        <f>IFERROR(VLOOKUP($R19,Lésigny!$K$8:$AY$57,U$41,0),"")</f>
        <v/>
      </c>
      <c r="V19" s="294" t="str">
        <f>IFERROR(VLOOKUP($R19,Lésigny!$K$8:$AY$57,V$41,0),"")</f>
        <v/>
      </c>
      <c r="W19" s="247" t="str">
        <f>IFERROR(VLOOKUP($R19,Lésigny!$K$8:$AY$57,W$41,0),"")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 thickBot="1">
      <c r="A20" s="280" t="s">
        <v>168</v>
      </c>
      <c r="B20" s="857"/>
      <c r="C20" s="281" t="str">
        <f>IFERROR(VLOOKUP($A20,Bussy!$K$8:$AY$54,C$41,0),"")</f>
        <v/>
      </c>
      <c r="D20" s="282" t="str">
        <f>IFERROR(VLOOKUP($A20,Bussy!$K$8:$AY$54,D$41,0),"")</f>
        <v/>
      </c>
      <c r="E20" s="283" t="str">
        <f>IFERROR(VLOOKUP($A20,Bussy!$K$8:$AY$54,E$41,0),"")</f>
        <v/>
      </c>
      <c r="F20" s="284" t="str">
        <f>IFERROR(VLOOKUP($A20,Bussy!$K$8:$AY$54,F$41,0),"")</f>
        <v/>
      </c>
      <c r="G20" s="724"/>
      <c r="H20" s="285" t="str">
        <f>IFERROR(+(F19+F20)*Explications!$H$26,"")</f>
        <v/>
      </c>
      <c r="I20" s="97"/>
      <c r="J20" s="1017"/>
      <c r="K20" s="1009"/>
      <c r="L20" s="1011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IFERROR(VLOOKUP($R20,Lésigny!$K$8:$AY$57,T$41,0),"")</f>
        <v/>
      </c>
      <c r="U20" s="282" t="str">
        <f>IFERROR(VLOOKUP($R20,Lésigny!$K$8:$AY$57,U$41,0),"")</f>
        <v/>
      </c>
      <c r="V20" s="286" t="str">
        <f>IFERROR(VLOOKUP($R20,Lésigny!$K$8:$AY$57,V$41,0),"")</f>
        <v/>
      </c>
      <c r="W20" s="287" t="str">
        <f>IFERROR(VLOOKUP($R20,Lésigny!$K$8:$AY$57,W$41,0),"")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IFERROR(VLOOKUP($A21,Bussy!$K$8:$AY$54,C$41,0),"")</f>
        <v/>
      </c>
      <c r="D21" s="291" t="str">
        <f>IFERROR(VLOOKUP($A21,Bussy!$K$8:$AY$54,D$41,0),"")</f>
        <v/>
      </c>
      <c r="E21" s="292" t="str">
        <f>IFERROR(VLOOKUP($A21,Bussy!$K$8:$AY$54,E$41,0),"")</f>
        <v/>
      </c>
      <c r="F21" s="272" t="str">
        <f>IFERROR(VLOOKUP($A21,Bussy!$K$8:$AY$54,F$41,0),"")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1016" t="str">
        <f>IF(Z21&lt;0,$E$2,$R$2)</f>
        <v>Lésigny</v>
      </c>
      <c r="K21" s="1008" t="str">
        <f>IFERROR(ABS(Z21),"")</f>
        <v/>
      </c>
      <c r="L21" s="1010" t="str">
        <f>IF(Z21&gt;0,$E$2,$R$2)</f>
        <v>Bussy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IFERROR(VLOOKUP($R21,Lésigny!$K$8:$AY$57,T$41,0),"")</f>
        <v/>
      </c>
      <c r="U21" s="291" t="str">
        <f>IFERROR(VLOOKUP($R21,Lésigny!$K$8:$AY$57,U$41,0),"")</f>
        <v/>
      </c>
      <c r="V21" s="294" t="str">
        <f>IFERROR(VLOOKUP($R21,Lésigny!$K$8:$AY$57,V$41,0),"")</f>
        <v/>
      </c>
      <c r="W21" s="247" t="str">
        <f>IFERROR(VLOOKUP($R21,Lésigny!$K$8:$AY$57,W$41,0),"")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 thickBot="1">
      <c r="A22" s="280" t="s">
        <v>213</v>
      </c>
      <c r="B22" s="857"/>
      <c r="C22" s="281" t="str">
        <f>IFERROR(VLOOKUP($A22,Bussy!$K$8:$AY$54,C$41,0),"")</f>
        <v/>
      </c>
      <c r="D22" s="282" t="str">
        <f>IFERROR(VLOOKUP($A22,Bussy!$K$8:$AY$54,D$41,0),"")</f>
        <v/>
      </c>
      <c r="E22" s="283" t="str">
        <f>IFERROR(VLOOKUP($A22,Bussy!$K$8:$AY$54,E$41,0),"")</f>
        <v/>
      </c>
      <c r="F22" s="284" t="str">
        <f>IFERROR(VLOOKUP($A22,Bussy!$K$8:$AY$54,F$41,0),"")</f>
        <v/>
      </c>
      <c r="G22" s="724"/>
      <c r="H22" s="285" t="str">
        <f>IFERROR(+(F21+F22)*Explications!$H$26,"")</f>
        <v/>
      </c>
      <c r="I22" s="97"/>
      <c r="J22" s="1017"/>
      <c r="K22" s="1009"/>
      <c r="L22" s="1011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IFERROR(VLOOKUP($R22,Lésigny!$K$8:$AY$57,T$41,0),"")</f>
        <v/>
      </c>
      <c r="U22" s="282" t="str">
        <f>IFERROR(VLOOKUP($R22,Lésigny!$K$8:$AY$57,U$41,0),"")</f>
        <v/>
      </c>
      <c r="V22" s="286" t="str">
        <f>IFERROR(VLOOKUP($R22,Lésigny!$K$8:$AY$57,V$41,0),"")</f>
        <v/>
      </c>
      <c r="W22" s="287" t="str">
        <f>IFERROR(VLOOKUP($R22,Lésigny!$K$8:$AY$57,W$41,0),"")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IFERROR(VLOOKUP($A23,Bussy!$K$8:$AY$54,C$41,0),"")</f>
        <v/>
      </c>
      <c r="D23" s="291" t="str">
        <f>IFERROR(VLOOKUP($A23,Bussy!$K$8:$AY$54,D$41,0),"")</f>
        <v/>
      </c>
      <c r="E23" s="292" t="str">
        <f>IFERROR(VLOOKUP($A23,Bussy!$K$8:$AY$54,E$41,0),"")</f>
        <v/>
      </c>
      <c r="F23" s="272" t="str">
        <f>IFERROR(VLOOKUP($A23,Bussy!$K$8:$AY$54,F$41,0),"")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1016" t="str">
        <f>IF(Z23&lt;0,$E$2,$R$2)</f>
        <v>Lésigny</v>
      </c>
      <c r="K23" s="1008" t="str">
        <f>IFERROR(ABS(Z23),"")</f>
        <v/>
      </c>
      <c r="L23" s="1010" t="str">
        <f>IF(Z23&gt;0,$E$2,$R$2)</f>
        <v>Bussy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IFERROR(VLOOKUP($R23,Lésigny!$K$8:$AY$57,T$41,0),"")</f>
        <v/>
      </c>
      <c r="U23" s="291" t="str">
        <f>IFERROR(VLOOKUP($R23,Lésigny!$K$8:$AY$57,U$41,0),"")</f>
        <v/>
      </c>
      <c r="V23" s="294" t="str">
        <f>IFERROR(VLOOKUP($R23,Lésigny!$K$8:$AY$57,V$41,0),"")</f>
        <v/>
      </c>
      <c r="W23" s="247" t="str">
        <f>IFERROR(VLOOKUP($R23,Lésigny!$K$8:$AY$57,W$41,0),"")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 thickBot="1">
      <c r="A24" s="280" t="s">
        <v>184</v>
      </c>
      <c r="B24" s="857"/>
      <c r="C24" s="281" t="str">
        <f>IFERROR(VLOOKUP($A24,Bussy!$K$8:$AY$54,C$41,0),"")</f>
        <v/>
      </c>
      <c r="D24" s="282" t="str">
        <f>IFERROR(VLOOKUP($A24,Bussy!$K$8:$AY$54,D$41,0),"")</f>
        <v/>
      </c>
      <c r="E24" s="283" t="str">
        <f>IFERROR(VLOOKUP($A24,Bussy!$K$8:$AY$54,E$41,0),"")</f>
        <v/>
      </c>
      <c r="F24" s="284" t="str">
        <f>IFERROR(VLOOKUP($A24,Bussy!$K$8:$AY$54,F$41,0),"")</f>
        <v/>
      </c>
      <c r="G24" s="724"/>
      <c r="H24" s="285" t="str">
        <f>IFERROR(+(F23+F24)*Explications!$H$26,"")</f>
        <v/>
      </c>
      <c r="I24" s="97"/>
      <c r="J24" s="1017"/>
      <c r="K24" s="1009"/>
      <c r="L24" s="1011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IFERROR(VLOOKUP($R24,Lésigny!$K$8:$AY$57,T$41,0),"")</f>
        <v/>
      </c>
      <c r="U24" s="282" t="str">
        <f>IFERROR(VLOOKUP($R24,Lésigny!$K$8:$AY$57,U$41,0),"")</f>
        <v/>
      </c>
      <c r="V24" s="286" t="str">
        <f>IFERROR(VLOOKUP($R24,Lésigny!$K$8:$AY$57,V$41,0),"")</f>
        <v/>
      </c>
      <c r="W24" s="287" t="str">
        <f>IFERROR(VLOOKUP($R24,Lésigny!$K$8:$AY$57,W$41,0),"")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IFERROR(VLOOKUP($A25,Bussy!$K$8:$AY$54,C$41,0),"")</f>
        <v/>
      </c>
      <c r="D25" s="291" t="str">
        <f>IFERROR(VLOOKUP($A25,Bussy!$K$8:$AY$54,D$41,0),"")</f>
        <v/>
      </c>
      <c r="E25" s="292" t="str">
        <f>IFERROR(VLOOKUP($A25,Bussy!$K$8:$AY$54,E$41,0),"")</f>
        <v/>
      </c>
      <c r="F25" s="272" t="str">
        <f>IFERROR(VLOOKUP($A25,Bussy!$K$8:$AY$54,F$41,0),"")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1016" t="str">
        <f>IF(Z25&lt;0,$E$2,$R$2)</f>
        <v>Lésigny</v>
      </c>
      <c r="K25" s="1008" t="str">
        <f>IFERROR(ABS(Z25),"")</f>
        <v/>
      </c>
      <c r="L25" s="1010" t="str">
        <f>IF(Z25&gt;0,$E$2,$R$2)</f>
        <v>Bussy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IFERROR(VLOOKUP($R25,Lésigny!$K$8:$AY$57,T$41,0),"")</f>
        <v/>
      </c>
      <c r="U25" s="291" t="str">
        <f>IFERROR(VLOOKUP($R25,Lésigny!$K$8:$AY$57,U$41,0),"")</f>
        <v/>
      </c>
      <c r="V25" s="294" t="str">
        <f>IFERROR(VLOOKUP($R25,Lésigny!$K$8:$AY$57,V$41,0),"")</f>
        <v/>
      </c>
      <c r="W25" s="247" t="str">
        <f>IFERROR(VLOOKUP($R25,Lésigny!$K$8:$AY$57,W$41,0),"")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 thickBot="1">
      <c r="A26" s="280" t="s">
        <v>490</v>
      </c>
      <c r="B26" s="857"/>
      <c r="C26" s="281" t="str">
        <f>IFERROR(VLOOKUP($A26,Bussy!$K$8:$AY$54,C$41,0),"")</f>
        <v/>
      </c>
      <c r="D26" s="282" t="str">
        <f>IFERROR(VLOOKUP($A26,Bussy!$K$8:$AY$54,D$41,0),"")</f>
        <v/>
      </c>
      <c r="E26" s="283" t="str">
        <f>IFERROR(VLOOKUP($A26,Bussy!$K$8:$AY$54,E$41,0),"")</f>
        <v/>
      </c>
      <c r="F26" s="284" t="str">
        <f>IFERROR(VLOOKUP($A26,Bussy!$K$8:$AY$54,F$41,0),"")</f>
        <v/>
      </c>
      <c r="G26" s="724"/>
      <c r="H26" s="285" t="str">
        <f>IFERROR(+(F25+F26)*Explications!$H$26,"")</f>
        <v/>
      </c>
      <c r="I26" s="97"/>
      <c r="J26" s="1017"/>
      <c r="K26" s="1009"/>
      <c r="L26" s="1011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IFERROR(VLOOKUP($R26,Lésigny!$K$8:$AY$57,T$41,0),"")</f>
        <v/>
      </c>
      <c r="U26" s="282" t="str">
        <f>IFERROR(VLOOKUP($R26,Lésigny!$K$8:$AY$57,U$41,0),"")</f>
        <v/>
      </c>
      <c r="V26" s="286" t="str">
        <f>IFERROR(VLOOKUP($R26,Lésigny!$K$8:$AY$57,V$41,0),"")</f>
        <v/>
      </c>
      <c r="W26" s="287" t="str">
        <f>IFERROR(VLOOKUP($R26,Lésigny!$K$8:$AY$57,W$41,0),"")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275" t="str">
        <f>IFERROR(VLOOKUP($A27,Bussy!$K$8:$AY$54,C$41,0),"")</f>
        <v/>
      </c>
      <c r="D27" s="291" t="str">
        <f>IFERROR(VLOOKUP($A27,Bussy!$K$8:$AY$54,D$41,0),"")</f>
        <v/>
      </c>
      <c r="E27" s="292" t="str">
        <f>IFERROR(VLOOKUP($A27,Bussy!$K$8:$AY$54,E$41,0),"")</f>
        <v/>
      </c>
      <c r="F27" s="272" t="str">
        <f>IFERROR(VLOOKUP($A27,Bussy!$K$8:$AY$54,F$41,0),"")</f>
        <v/>
      </c>
      <c r="G27" s="850" t="str">
        <f>IFERROR(ROUND((+F27+F28)/2,1),"")</f>
        <v/>
      </c>
      <c r="H27" s="293" t="str">
        <f>IFERROR(+(F27+F28)*Explications!$H$26,"")</f>
        <v/>
      </c>
      <c r="I27" s="97"/>
      <c r="J27" s="1016" t="str">
        <f>IF(Z27&lt;0,$E$2,$R$2)</f>
        <v>Lésigny</v>
      </c>
      <c r="K27" s="1008" t="str">
        <f>IFERROR(ABS(Z27),"")</f>
        <v/>
      </c>
      <c r="L27" s="1010" t="str">
        <f>IF(Z27&gt;0,$E$2,$R$2)</f>
        <v>Bussy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431" t="str">
        <f>IFERROR(VLOOKUP($R27,Lésigny!$K$8:$AY$57,T$41,0),"")</f>
        <v/>
      </c>
      <c r="U27" s="431" t="str">
        <f>IFERROR(VLOOKUP($R27,Lésigny!$K$8:$AY$57,U$41,0),"")</f>
        <v/>
      </c>
      <c r="V27" s="435" t="str">
        <f>IFERROR(VLOOKUP($R27,Lésigny!$K$8:$AY$57,V$41,0),"")</f>
        <v/>
      </c>
      <c r="W27" s="436" t="str">
        <f>IFERROR(VLOOKUP($R27,Lésigny!$K$8:$AY$57,W$41,0),"")</f>
        <v/>
      </c>
      <c r="X27" s="1004" t="str">
        <f>IFERROR(ROUND((+W27+W28)/2,1),"")</f>
        <v/>
      </c>
      <c r="Y27" s="437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 thickBot="1">
      <c r="A28" s="280" t="s">
        <v>492</v>
      </c>
      <c r="B28" s="857"/>
      <c r="C28" s="281" t="str">
        <f>IFERROR(VLOOKUP($A28,Bussy!$K$8:$AY$54,C$41,0),"")</f>
        <v/>
      </c>
      <c r="D28" s="282" t="str">
        <f>IFERROR(VLOOKUP($A28,Bussy!$K$8:$AY$54,D$41,0),"")</f>
        <v/>
      </c>
      <c r="E28" s="283" t="str">
        <f>IFERROR(VLOOKUP($A28,Bussy!$K$8:$AY$54,E$41,0),"")</f>
        <v/>
      </c>
      <c r="F28" s="284" t="str">
        <f>IFERROR(VLOOKUP($A28,Bussy!$K$8:$AY$54,F$41,0),"")</f>
        <v/>
      </c>
      <c r="G28" s="724"/>
      <c r="H28" s="285" t="str">
        <f>IFERROR(+(F27+F28)*Explications!$H$26,"")</f>
        <v/>
      </c>
      <c r="I28" s="97"/>
      <c r="J28" s="1017"/>
      <c r="K28" s="1009"/>
      <c r="L28" s="1011"/>
      <c r="M28" s="334"/>
      <c r="N28" s="748"/>
      <c r="O28" s="748"/>
      <c r="P28" s="907"/>
      <c r="Q28" s="33"/>
      <c r="R28" s="280" t="s">
        <v>492</v>
      </c>
      <c r="S28" s="857"/>
      <c r="T28" s="438" t="str">
        <f>IFERROR(VLOOKUP($R28,Lésigny!$K$8:$AY$57,T$41,0),"")</f>
        <v/>
      </c>
      <c r="U28" s="439" t="str">
        <f>IFERROR(VLOOKUP($R28,Lésigny!$K$8:$AY$57,U$41,0),"")</f>
        <v/>
      </c>
      <c r="V28" s="442" t="str">
        <f>IFERROR(VLOOKUP($R28,Lésigny!$K$8:$AY$57,V$41,0),"")</f>
        <v/>
      </c>
      <c r="W28" s="443" t="str">
        <f>IFERROR(VLOOKUP($R28,Lésigny!$K$8:$AY$57,W$41,0),"")</f>
        <v/>
      </c>
      <c r="X28" s="724"/>
      <c r="Y28" s="444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 thickBot="1">
      <c r="A29" s="993"/>
      <c r="B29" s="733"/>
      <c r="C29" s="733"/>
      <c r="D29" s="733"/>
      <c r="E29" s="733"/>
      <c r="F29" s="733"/>
      <c r="G29" s="742"/>
      <c r="H29" s="430"/>
      <c r="I29" s="97"/>
      <c r="J29" s="972"/>
      <c r="K29" s="948"/>
      <c r="L29" s="973"/>
      <c r="M29" s="97"/>
      <c r="N29" s="371"/>
      <c r="O29" s="372"/>
      <c r="P29" s="372"/>
      <c r="Q29" s="33"/>
      <c r="R29" s="1001"/>
      <c r="S29" s="896"/>
      <c r="T29" s="896"/>
      <c r="U29" s="896"/>
      <c r="V29" s="896"/>
      <c r="W29" s="896"/>
      <c r="X29" s="896"/>
      <c r="Y29" s="897"/>
      <c r="Z29" s="33"/>
      <c r="AA29" s="279"/>
      <c r="AB29" s="279"/>
      <c r="AC29" s="279"/>
      <c r="AD29" s="279"/>
      <c r="AE29" s="279"/>
      <c r="AF29" s="279"/>
    </row>
    <row r="30" spans="1:32" ht="25.5" customHeight="1" thickBot="1">
      <c r="A30" s="341" t="s">
        <v>95</v>
      </c>
      <c r="B30" s="342"/>
      <c r="C30" s="269" t="str">
        <f>IFERROR(VLOOKUP($A30,Torcy!$L$8:$AY$57,C$41-1,0),"")</f>
        <v/>
      </c>
      <c r="D30" s="270" t="str">
        <f>IFERROR(VLOOKUP($A30,Torcy!$L$8:$AY$57,D$41-1,0),"")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IFERROR(VLOOKUP($R30,Bussy!$L$8:$AW$54,T$41-1,0),"")</f>
        <v/>
      </c>
      <c r="U30" s="291" t="str">
        <f>IFERROR(VLOOKUP($R30,Bussy!$L$8:$AW$54,U$41-1,0),"")</f>
        <v/>
      </c>
      <c r="V30" s="386" t="str">
        <f t="shared" ref="V30:V34" si="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269" t="str">
        <f>IFERROR(VLOOKUP($A31,Torcy!$L$8:$AY$57,C$41-1,0),"")</f>
        <v/>
      </c>
      <c r="D31" s="270" t="str">
        <f>IFERROR(VLOOKUP($A31,Torcy!$L$8:$AY$57,D$41-1,0),"")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275" t="str">
        <f>IFERROR(VLOOKUP($R31,Bussy!$L$8:$AW$54,T$41-1,0),"")</f>
        <v/>
      </c>
      <c r="U31" s="291" t="str">
        <f>IFERROR(VLOOKUP($R31,Bussy!$L$8:$AW$54,U$41-1,0),"")</f>
        <v/>
      </c>
      <c r="V31" s="346" t="str">
        <f t="shared" si="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5"/>
      <c r="C32" s="269" t="str">
        <f>IFERROR(VLOOKUP($A32,Torcy!$L$8:$AY$57,C$41-1,0),"")</f>
        <v/>
      </c>
      <c r="D32" s="270" t="str">
        <f>IFERROR(VLOOKUP($A32,Torcy!$L$8:$AY$57,D$41-1,0),"")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987" t="str">
        <f>IF(N30&gt;=P30,N4,P4)</f>
        <v>Bussy</v>
      </c>
      <c r="O32" s="681"/>
      <c r="P32" s="682"/>
      <c r="Q32" s="33"/>
      <c r="R32" s="344" t="s">
        <v>101</v>
      </c>
      <c r="S32" s="348"/>
      <c r="T32" s="275" t="str">
        <f>IFERROR(VLOOKUP($R32,Bussy!$L$8:$AW$54,T$41-1,0),"")</f>
        <v/>
      </c>
      <c r="U32" s="291" t="str">
        <f>IFERROR(VLOOKUP($R32,Bussy!$L$8:$AW$54,U$41-1,0),"")</f>
        <v/>
      </c>
      <c r="V32" s="346" t="str">
        <f t="shared" si="1"/>
        <v/>
      </c>
      <c r="W32" s="33"/>
      <c r="X32" s="33"/>
      <c r="Y32" s="33"/>
      <c r="Z32" s="33"/>
      <c r="AA32" s="279"/>
      <c r="AB32" s="279"/>
      <c r="AC32" s="279"/>
      <c r="AD32" s="279"/>
      <c r="AE32" s="279"/>
      <c r="AF32" s="33"/>
    </row>
    <row r="33" spans="1:32" ht="25.5" customHeight="1">
      <c r="A33" s="344" t="s">
        <v>97</v>
      </c>
      <c r="B33" s="345"/>
      <c r="C33" s="269" t="str">
        <f>IFERROR(VLOOKUP($A33,Torcy!$L$8:$AY$57,C$41-1,0),"")</f>
        <v/>
      </c>
      <c r="D33" s="270" t="str">
        <f>IFERROR(VLOOKUP($A33,Torcy!$L$8:$AY$57,D$41-1,0),"")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935"/>
      <c r="O33" s="665"/>
      <c r="P33" s="670"/>
      <c r="Q33" s="33"/>
      <c r="R33" s="344" t="s">
        <v>97</v>
      </c>
      <c r="S33" s="348"/>
      <c r="T33" s="275" t="str">
        <f>IFERROR(VLOOKUP($R33,Bussy!$L$8:$AW$54,T$41-1,0),"")</f>
        <v/>
      </c>
      <c r="U33" s="291" t="str">
        <f>IFERROR(VLOOKUP($R33,Bussy!$L$8:$AW$54,U$41-1,0),"")</f>
        <v/>
      </c>
      <c r="V33" s="346" t="str">
        <f t="shared" si="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4.75" customHeight="1">
      <c r="A34" s="344" t="s">
        <v>105</v>
      </c>
      <c r="B34" s="345"/>
      <c r="C34" s="269" t="str">
        <f>IFERROR(VLOOKUP($A34,Torcy!$L$8:$AY$57,C$41-1,0),"")</f>
        <v/>
      </c>
      <c r="D34" s="270" t="str">
        <f>IFERROR(VLOOKUP($A34,Torcy!$L$8:$AY$57,D$41-1,0),"")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1019" t="str">
        <f>IF(N30&lt;P30,N4,P4)</f>
        <v>Lésigny</v>
      </c>
      <c r="O34" s="665"/>
      <c r="P34" s="670"/>
      <c r="Q34" s="33"/>
      <c r="R34" s="344" t="s">
        <v>105</v>
      </c>
      <c r="S34" s="348"/>
      <c r="T34" s="275" t="str">
        <f>IFERROR(VLOOKUP($R34,Bussy!$L$8:$AW$54,T$41-1,0),"")</f>
        <v/>
      </c>
      <c r="U34" s="291" t="str">
        <f>IFERROR(VLOOKUP($R34,Bussy!$L$8:$AW$54,U$41-1,0),"")</f>
        <v/>
      </c>
      <c r="V34" s="346" t="str">
        <f t="shared" si="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7" customHeight="1" thickBot="1">
      <c r="A35" s="947" t="s">
        <v>150</v>
      </c>
      <c r="B35" s="948"/>
      <c r="C35" s="948"/>
      <c r="D35" s="949"/>
      <c r="E35" s="349">
        <f>COUNTIF(E5:E34,"x")</f>
        <v>0</v>
      </c>
      <c r="F35" s="97"/>
      <c r="G35" s="97"/>
      <c r="H35" s="97"/>
      <c r="I35" s="97"/>
      <c r="J35" s="97"/>
      <c r="K35" s="745"/>
      <c r="L35" s="723"/>
      <c r="M35" s="748"/>
      <c r="N35" s="745"/>
      <c r="O35" s="723"/>
      <c r="P35" s="748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 thickBot="1">
      <c r="A36" s="954" t="s">
        <v>519</v>
      </c>
      <c r="B36" s="733"/>
      <c r="C36" s="955">
        <f>+Contacts!F24</f>
        <v>45879</v>
      </c>
      <c r="D36" s="733"/>
      <c r="E36" s="351"/>
      <c r="F36" s="352"/>
      <c r="G36" s="352"/>
      <c r="H36" s="353"/>
      <c r="I36" s="352"/>
      <c r="J36" s="352"/>
      <c r="K36" s="352"/>
      <c r="L36" s="352"/>
      <c r="M36" s="352"/>
      <c r="N36" s="352"/>
      <c r="O36" s="352"/>
      <c r="P36" s="352"/>
      <c r="Q36" s="352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 thickBot="1">
      <c r="A37" s="655"/>
      <c r="B37" s="656"/>
      <c r="C37" s="656"/>
      <c r="D37" s="656"/>
      <c r="E37" s="656"/>
      <c r="F37" s="656"/>
      <c r="G37" s="656"/>
      <c r="H37" s="657"/>
      <c r="I37" s="656"/>
      <c r="J37" s="656"/>
      <c r="K37" s="656"/>
      <c r="L37" s="656"/>
      <c r="M37" s="656"/>
      <c r="N37" s="658"/>
      <c r="O37" s="656"/>
      <c r="P37" s="656"/>
      <c r="Q37" s="656"/>
      <c r="R37" s="656"/>
      <c r="S37" s="656"/>
      <c r="T37" s="656"/>
      <c r="U37" s="656"/>
      <c r="V37" s="656"/>
      <c r="W37" s="656"/>
      <c r="X37" s="656"/>
      <c r="Y37" s="659"/>
      <c r="Z37" s="33"/>
      <c r="AA37" s="279"/>
      <c r="AB37" s="279"/>
      <c r="AC37" s="279"/>
      <c r="AD37" s="279"/>
      <c r="AE37" s="279"/>
      <c r="AF37" s="33"/>
    </row>
    <row r="38" spans="1:32" ht="33.75" customHeight="1" thickBot="1">
      <c r="A38" s="953" t="s">
        <v>513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 thickBot="1">
      <c r="A39" s="655"/>
      <c r="B39" s="656"/>
      <c r="C39" s="656"/>
      <c r="D39" s="656"/>
      <c r="E39" s="656"/>
      <c r="F39" s="656"/>
      <c r="G39" s="656"/>
      <c r="H39" s="657"/>
      <c r="I39" s="656"/>
      <c r="J39" s="656"/>
      <c r="K39" s="656"/>
      <c r="L39" s="656"/>
      <c r="M39" s="656"/>
      <c r="N39" s="658"/>
      <c r="O39" s="656"/>
      <c r="P39" s="656"/>
      <c r="Q39" s="656"/>
      <c r="R39" s="656"/>
      <c r="S39" s="656"/>
      <c r="T39" s="656"/>
      <c r="U39" s="656"/>
      <c r="V39" s="656"/>
      <c r="W39" s="656"/>
      <c r="X39" s="656"/>
      <c r="Y39" s="659"/>
      <c r="Z39" s="33"/>
      <c r="AA39" s="279"/>
      <c r="AB39" s="289"/>
      <c r="AC39" s="279"/>
      <c r="AD39" s="279"/>
      <c r="AE39" s="279"/>
      <c r="AF39" s="33"/>
    </row>
    <row r="40" spans="1:32" ht="25.5" customHeight="1" thickBo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f>+'23-oct'!C41-3</f>
        <v>36</v>
      </c>
      <c r="D41" s="305">
        <f>+C41+1</f>
        <v>37</v>
      </c>
      <c r="E41" s="305">
        <v>2</v>
      </c>
      <c r="F41" s="305">
        <f>+J41+1</f>
        <v>39</v>
      </c>
      <c r="G41" s="306"/>
      <c r="H41" s="304"/>
      <c r="I41" s="304"/>
      <c r="J41" s="305">
        <f>+D41+1</f>
        <v>38</v>
      </c>
      <c r="K41" s="305">
        <f>+F41+1</f>
        <v>40</v>
      </c>
      <c r="L41" s="305">
        <f>+K41+1</f>
        <v>41</v>
      </c>
      <c r="M41" s="304"/>
      <c r="N41" s="937" t="s">
        <v>480</v>
      </c>
      <c r="O41" s="681"/>
      <c r="P41" s="682"/>
      <c r="Q41" s="304"/>
      <c r="R41" s="304"/>
      <c r="S41" s="304"/>
      <c r="T41" s="304">
        <f t="shared" ref="T41:U41" si="2">+C41</f>
        <v>36</v>
      </c>
      <c r="U41" s="304">
        <f t="shared" si="2"/>
        <v>37</v>
      </c>
      <c r="V41" s="305">
        <v>2</v>
      </c>
      <c r="W41" s="304">
        <f>+F41</f>
        <v>39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522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523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33"/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33"/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33"/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2">
    <mergeCell ref="N30:N31"/>
    <mergeCell ref="O30:O31"/>
    <mergeCell ref="P30:P31"/>
    <mergeCell ref="K32:M35"/>
    <mergeCell ref="N32:P33"/>
    <mergeCell ref="N34:P35"/>
    <mergeCell ref="N41:P42"/>
    <mergeCell ref="O25:O26"/>
    <mergeCell ref="P25:P26"/>
    <mergeCell ref="O27:O28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B7:B8"/>
    <mergeCell ref="B9:B10"/>
    <mergeCell ref="G9:G10"/>
    <mergeCell ref="J9:J10"/>
    <mergeCell ref="K9:K10"/>
    <mergeCell ref="L9:L10"/>
    <mergeCell ref="G11:G12"/>
    <mergeCell ref="N15:N16"/>
    <mergeCell ref="N17:N18"/>
    <mergeCell ref="S25:S26"/>
    <mergeCell ref="S19:S20"/>
    <mergeCell ref="O21:O22"/>
    <mergeCell ref="P21:P22"/>
    <mergeCell ref="S21:S22"/>
    <mergeCell ref="S23:S24"/>
    <mergeCell ref="J29:L29"/>
    <mergeCell ref="P23:P24"/>
    <mergeCell ref="O19:O20"/>
    <mergeCell ref="P19:P20"/>
    <mergeCell ref="S15:S16"/>
    <mergeCell ref="O17:O18"/>
    <mergeCell ref="P17:P18"/>
    <mergeCell ref="S17:S18"/>
    <mergeCell ref="K17:K18"/>
    <mergeCell ref="L17:L18"/>
    <mergeCell ref="G25:G26"/>
    <mergeCell ref="K25:K26"/>
    <mergeCell ref="L25:L26"/>
    <mergeCell ref="B27:B28"/>
    <mergeCell ref="N19:N20"/>
    <mergeCell ref="G21:G22"/>
    <mergeCell ref="N21:N22"/>
    <mergeCell ref="L23:L24"/>
    <mergeCell ref="N23:N24"/>
    <mergeCell ref="J27:J28"/>
    <mergeCell ref="K27:K28"/>
    <mergeCell ref="L27:L28"/>
    <mergeCell ref="G19:G20"/>
    <mergeCell ref="J19:J20"/>
    <mergeCell ref="J21:J22"/>
    <mergeCell ref="K21:K22"/>
    <mergeCell ref="L21:L22"/>
    <mergeCell ref="J25:J26"/>
    <mergeCell ref="J23:J24"/>
    <mergeCell ref="K19:K20"/>
    <mergeCell ref="L19:L20"/>
    <mergeCell ref="K23:K24"/>
    <mergeCell ref="A35:D35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A29:G29"/>
    <mergeCell ref="G23:G24"/>
    <mergeCell ref="A38:Y38"/>
    <mergeCell ref="B40:X40"/>
    <mergeCell ref="E43:I43"/>
    <mergeCell ref="J43:L43"/>
    <mergeCell ref="S43:U43"/>
    <mergeCell ref="V43:X43"/>
    <mergeCell ref="N25:N26"/>
    <mergeCell ref="G27:G28"/>
    <mergeCell ref="N27:N28"/>
    <mergeCell ref="P27:P28"/>
    <mergeCell ref="S27:S28"/>
    <mergeCell ref="O23:O24"/>
    <mergeCell ref="G13:G14"/>
    <mergeCell ref="G15:G16"/>
    <mergeCell ref="K15:K16"/>
    <mergeCell ref="L15:L16"/>
    <mergeCell ref="G17:G18"/>
    <mergeCell ref="J7:J8"/>
    <mergeCell ref="K7:K8"/>
    <mergeCell ref="K11:K12"/>
    <mergeCell ref="L11:L12"/>
    <mergeCell ref="L13:L14"/>
    <mergeCell ref="N9:N10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Z7:Z8"/>
    <mergeCell ref="AA7:AA8"/>
    <mergeCell ref="N7:N8"/>
    <mergeCell ref="O7:O8"/>
    <mergeCell ref="P7:P8"/>
    <mergeCell ref="S7:S8"/>
    <mergeCell ref="Z9:Z10"/>
    <mergeCell ref="AA9:AA10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A36:B36"/>
    <mergeCell ref="C36:D36"/>
    <mergeCell ref="X11:X12"/>
    <mergeCell ref="Z11:Z12"/>
    <mergeCell ref="AA11:AA12"/>
    <mergeCell ref="Z13:Z14"/>
    <mergeCell ref="AA13:AA14"/>
    <mergeCell ref="Z21:Z22"/>
    <mergeCell ref="Z23:Z24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R35:U35"/>
    <mergeCell ref="J15:J16"/>
    <mergeCell ref="J17:J18"/>
    <mergeCell ref="O15:O16"/>
    <mergeCell ref="P15:P16"/>
  </mergeCells>
  <conditionalFormatting sqref="J5:J28">
    <cfRule type="expression" dxfId="27" priority="1">
      <formula>Z5&gt;0</formula>
    </cfRule>
    <cfRule type="expression" dxfId="26" priority="2">
      <formula>Z5&lt;0</formula>
    </cfRule>
  </conditionalFormatting>
  <conditionalFormatting sqref="K32:K33">
    <cfRule type="cellIs" dxfId="25" priority="3" operator="equal">
      <formula>"Match Nul"</formula>
    </cfRule>
    <cfRule type="expression" dxfId="24" priority="4">
      <formula>$N$32=$R$2</formula>
    </cfRule>
    <cfRule type="expression" dxfId="23" priority="5">
      <formula>$N$32=$E$2</formula>
    </cfRule>
  </conditionalFormatting>
  <conditionalFormatting sqref="L5:L28">
    <cfRule type="expression" dxfId="22" priority="6">
      <formula>Z5&lt;0</formula>
    </cfRule>
    <cfRule type="expression" dxfId="21" priority="7">
      <formula>Z5&gt;0</formula>
    </cfRule>
  </conditionalFormatting>
  <conditionalFormatting sqref="N32 N34">
    <cfRule type="cellIs" dxfId="20" priority="8" operator="equal">
      <formula>R$2</formula>
    </cfRule>
    <cfRule type="cellIs" dxfId="19" priority="9" operator="equal">
      <formula>$E$2</formula>
    </cfRule>
  </conditionalFormatting>
  <pageMargins left="0.7" right="0.7" top="0.75" bottom="0.75" header="0" footer="0"/>
  <pageSetup paperSize="9" scale="4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F1000"/>
  <sheetViews>
    <sheetView topLeftCell="A23" zoomScale="60" zoomScaleNormal="60" workbookViewId="0">
      <selection activeCell="G48" sqref="G48"/>
    </sheetView>
  </sheetViews>
  <sheetFormatPr baseColWidth="10" defaultColWidth="14.3984375" defaultRowHeight="15" customHeight="1"/>
  <cols>
    <col min="1" max="2" width="10.59765625" customWidth="1"/>
    <col min="3" max="3" width="20.59765625" customWidth="1"/>
    <col min="4" max="4" width="18.86328125" customWidth="1"/>
    <col min="5" max="5" width="9.265625" customWidth="1"/>
    <col min="6" max="6" width="12" customWidth="1"/>
    <col min="7" max="7" width="10.1328125" customWidth="1"/>
    <col min="8" max="8" width="10.3984375" customWidth="1"/>
    <col min="9" max="9" width="2.265625" customWidth="1"/>
    <col min="10" max="10" width="14.265625" customWidth="1"/>
    <col min="11" max="11" width="9.86328125" customWidth="1"/>
    <col min="12" max="12" width="14.265625" customWidth="1"/>
    <col min="13" max="13" width="2" customWidth="1"/>
    <col min="14" max="14" width="16.59765625" customWidth="1"/>
    <col min="15" max="15" width="3" customWidth="1"/>
    <col min="16" max="16" width="17.73046875" customWidth="1"/>
    <col min="17" max="17" width="2.59765625" customWidth="1"/>
    <col min="18" max="19" width="10.59765625" customWidth="1"/>
    <col min="20" max="20" width="23" customWidth="1"/>
    <col min="21" max="21" width="20.86328125" customWidth="1"/>
    <col min="22" max="22" width="10.1328125" customWidth="1"/>
    <col min="23" max="23" width="13" customWidth="1"/>
    <col min="24" max="24" width="11.265625" customWidth="1"/>
    <col min="25" max="25" width="10.59765625" customWidth="1"/>
    <col min="26" max="26" width="11.265625" customWidth="1"/>
    <col min="27" max="27" width="10.59765625" customWidth="1"/>
    <col min="28" max="28" width="40.73046875" customWidth="1"/>
    <col min="29" max="32" width="10.59765625" customWidth="1"/>
  </cols>
  <sheetData>
    <row r="1" spans="1:32" ht="39" customHeight="1">
      <c r="A1" s="841" t="str">
        <f>+Lésigny!C1</f>
        <v>Les Hivernales 2025-2026</v>
      </c>
      <c r="B1" s="733"/>
      <c r="C1" s="733"/>
      <c r="D1" s="733"/>
      <c r="E1" s="733"/>
      <c r="F1" s="733"/>
      <c r="G1" s="742"/>
      <c r="H1" s="310"/>
      <c r="I1" s="247"/>
      <c r="J1" s="842" t="s">
        <v>438</v>
      </c>
      <c r="K1" s="681"/>
      <c r="L1" s="681"/>
      <c r="M1" s="681"/>
      <c r="N1" s="681"/>
      <c r="O1" s="681"/>
      <c r="P1" s="681"/>
      <c r="Q1" s="245"/>
      <c r="R1" s="843" t="str">
        <f>+A1</f>
        <v>Les Hivernales 2025-2026</v>
      </c>
      <c r="S1" s="733"/>
      <c r="T1" s="733"/>
      <c r="U1" s="733"/>
      <c r="V1" s="733"/>
      <c r="W1" s="733"/>
      <c r="X1" s="733"/>
      <c r="Y1" s="742"/>
      <c r="Z1" s="245"/>
      <c r="AA1" s="248"/>
      <c r="AB1" s="249"/>
      <c r="AC1" s="248"/>
      <c r="AD1" s="248"/>
      <c r="AE1" s="248"/>
      <c r="AF1" s="245"/>
    </row>
    <row r="2" spans="1:32" ht="36.4" customHeight="1">
      <c r="A2" s="1034" t="s">
        <v>439</v>
      </c>
      <c r="B2" s="834"/>
      <c r="C2" s="493">
        <f>+Calendrier!I7</f>
        <v>45986</v>
      </c>
      <c r="D2" s="494" t="s">
        <v>509</v>
      </c>
      <c r="E2" s="1033" t="str">
        <f>+Calendrier!J7</f>
        <v>Torcy</v>
      </c>
      <c r="F2" s="836"/>
      <c r="G2" s="837"/>
      <c r="H2" s="495"/>
      <c r="I2" s="97"/>
      <c r="J2" s="845" t="str">
        <f>+Lésigny!F5</f>
        <v>Contre</v>
      </c>
      <c r="K2" s="733"/>
      <c r="L2" s="742"/>
      <c r="M2" s="254"/>
      <c r="N2" s="844" t="s">
        <v>40</v>
      </c>
      <c r="O2" s="733"/>
      <c r="P2" s="742"/>
      <c r="Q2" s="255"/>
      <c r="R2" s="1002" t="str">
        <f>+Calendrier!K7</f>
        <v>Lésigny</v>
      </c>
      <c r="S2" s="733"/>
      <c r="T2" s="733"/>
      <c r="U2" s="733"/>
      <c r="V2" s="733"/>
      <c r="W2" s="733"/>
      <c r="X2" s="733"/>
      <c r="Y2" s="742"/>
      <c r="Z2" s="250"/>
      <c r="AA2" s="248"/>
      <c r="AB2" s="248"/>
      <c r="AC2" s="248"/>
      <c r="AD2" s="248"/>
      <c r="AE2" s="248"/>
      <c r="AF2" s="250"/>
    </row>
    <row r="3" spans="1:32" ht="30" customHeight="1">
      <c r="A3" s="908" t="s">
        <v>486</v>
      </c>
      <c r="B3" s="733"/>
      <c r="C3" s="733"/>
      <c r="D3" s="733"/>
      <c r="E3" s="909" t="str">
        <f>+E2</f>
        <v>Torcy</v>
      </c>
      <c r="F3" s="733"/>
      <c r="G3" s="742"/>
      <c r="H3" s="314"/>
      <c r="I3" s="97"/>
      <c r="J3" s="315"/>
      <c r="K3" s="316"/>
      <c r="L3" s="317"/>
      <c r="M3" s="316"/>
      <c r="N3" s="318"/>
      <c r="O3" s="316"/>
      <c r="P3" s="316"/>
      <c r="Q3" s="255"/>
      <c r="R3" s="908" t="s">
        <v>486</v>
      </c>
      <c r="S3" s="733"/>
      <c r="T3" s="733"/>
      <c r="U3" s="733"/>
      <c r="V3" s="319"/>
      <c r="W3" s="909" t="str">
        <f>+R2</f>
        <v>Lésigny</v>
      </c>
      <c r="X3" s="733"/>
      <c r="Y3" s="742"/>
      <c r="Z3" s="960" t="s">
        <v>487</v>
      </c>
      <c r="AA3" s="665"/>
      <c r="AB3" s="249"/>
      <c r="AC3" s="248"/>
      <c r="AD3" s="248"/>
      <c r="AE3" s="248"/>
      <c r="AF3" s="255"/>
    </row>
    <row r="4" spans="1:32" ht="46.5" customHeight="1" thickBot="1">
      <c r="A4" s="496" t="s">
        <v>488</v>
      </c>
      <c r="B4" s="497" t="s">
        <v>441</v>
      </c>
      <c r="C4" s="498" t="s">
        <v>138</v>
      </c>
      <c r="D4" s="499" t="s">
        <v>139</v>
      </c>
      <c r="E4" s="499" t="s">
        <v>150</v>
      </c>
      <c r="F4" s="500" t="s">
        <v>142</v>
      </c>
      <c r="G4" s="501" t="s">
        <v>442</v>
      </c>
      <c r="H4" s="502" t="s">
        <v>442</v>
      </c>
      <c r="I4" s="97"/>
      <c r="J4" s="846" t="s">
        <v>443</v>
      </c>
      <c r="K4" s="776"/>
      <c r="L4" s="786"/>
      <c r="M4" s="262"/>
      <c r="N4" s="508" t="str">
        <f>+E2</f>
        <v>Torcy</v>
      </c>
      <c r="O4" s="327"/>
      <c r="P4" s="328" t="str">
        <f>+R2</f>
        <v>Lésigny</v>
      </c>
      <c r="Q4" s="104"/>
      <c r="R4" s="329" t="s">
        <v>488</v>
      </c>
      <c r="S4" s="330" t="s">
        <v>441</v>
      </c>
      <c r="T4" s="1003" t="s">
        <v>447</v>
      </c>
      <c r="U4" s="840"/>
      <c r="V4" s="331" t="s">
        <v>150</v>
      </c>
      <c r="W4" s="332" t="s">
        <v>142</v>
      </c>
      <c r="X4" s="333" t="s">
        <v>442</v>
      </c>
      <c r="Y4" s="401" t="s">
        <v>442</v>
      </c>
      <c r="Z4" s="248" t="s">
        <v>448</v>
      </c>
      <c r="AA4" s="248"/>
      <c r="AB4" s="248"/>
      <c r="AC4" s="248"/>
      <c r="AD4" s="248"/>
      <c r="AE4" s="248"/>
      <c r="AF4" s="104"/>
    </row>
    <row r="5" spans="1:32" ht="25.5" customHeight="1">
      <c r="A5" s="268" t="s">
        <v>89</v>
      </c>
      <c r="B5" s="863"/>
      <c r="C5" s="275" t="str">
        <f>IFERROR(VLOOKUP($A5,Torcy!$H$8:$AY$57,C$41,0),"")</f>
        <v/>
      </c>
      <c r="D5" s="491" t="str">
        <f>IFERROR(VLOOKUP($A5,Torcy!$H$8:$AY$57,D$41,0),"")</f>
        <v/>
      </c>
      <c r="E5" s="277" t="str">
        <f>IFERROR(VLOOKUP($A5,Torcy!$H$8:$AY$57,E$41,0),"")</f>
        <v/>
      </c>
      <c r="F5" s="492" t="str">
        <f>IFERROR(VLOOKUP($A5,Torcy!$H$8:$AY$57,F$41,0),"")</f>
        <v/>
      </c>
      <c r="G5" s="850" t="str">
        <f>IFERROR(ROUND((+F5+F6)/2,1),"")</f>
        <v/>
      </c>
      <c r="H5" s="273" t="str">
        <f>IFERROR(+(F5+F6)*Explications!$H$26,"")</f>
        <v/>
      </c>
      <c r="I5" s="97"/>
      <c r="J5" s="1024" t="str">
        <f>IF(Z5&lt;0,$E$2,$R$2)</f>
        <v>Lésigny</v>
      </c>
      <c r="K5" s="860" t="str">
        <f>IFERROR(ABS(Z5),"")</f>
        <v/>
      </c>
      <c r="L5" s="1016" t="str">
        <f>IF(Z5&gt;0,$E$2,$R$2)</f>
        <v>Torcy</v>
      </c>
      <c r="M5" s="334"/>
      <c r="N5" s="916"/>
      <c r="O5" s="917" t="s">
        <v>451</v>
      </c>
      <c r="P5" s="906"/>
      <c r="Q5" s="33"/>
      <c r="R5" s="268" t="s">
        <v>89</v>
      </c>
      <c r="S5" s="856" t="str">
        <f>IF(B5&lt;&gt;"",+B5,"")</f>
        <v/>
      </c>
      <c r="T5" s="275" t="str">
        <f>IFERROR(VLOOKUP($R5,Lésigny!$H$8:$AY$57,T$41,0),"")</f>
        <v/>
      </c>
      <c r="U5" s="291" t="str">
        <f>IFERROR(VLOOKUP($R5,Lésigny!$H$8:$AY$57,U$41,0),"")</f>
        <v/>
      </c>
      <c r="V5" s="277" t="str">
        <f>IFERROR(VLOOKUP($R5,Lésigny!$H$8:$AY$57,V$41,0),"")</f>
        <v/>
      </c>
      <c r="W5" s="247" t="str">
        <f>IFERROR(VLOOKUP($R5,Lésigny!$H$8:$AY$57,W$41,0),"")</f>
        <v/>
      </c>
      <c r="X5" s="850" t="str">
        <f>IFERROR(ROUND((+W5+W6)/2,1),"")</f>
        <v/>
      </c>
      <c r="Y5" s="369" t="str">
        <f>IFERROR(+(W5+W6)*Explications!$H$26,"")</f>
        <v/>
      </c>
      <c r="Z5" s="848" t="str">
        <f>IFERROR(ROUND((G5-X5)*0.75,0),"")</f>
        <v/>
      </c>
      <c r="AA5" s="849"/>
      <c r="AB5" s="279"/>
      <c r="AC5" s="279"/>
      <c r="AD5" s="279"/>
      <c r="AE5" s="279"/>
      <c r="AF5" s="279"/>
    </row>
    <row r="6" spans="1:32" ht="25.5" customHeight="1" thickBot="1">
      <c r="A6" s="280" t="s">
        <v>91</v>
      </c>
      <c r="B6" s="857"/>
      <c r="C6" s="281" t="str">
        <f>IFERROR(VLOOKUP($A6,Torcy!$H$8:$AY$57,C$41,0),"")</f>
        <v/>
      </c>
      <c r="D6" s="282" t="str">
        <f>IFERROR(VLOOKUP($A6,Torcy!$H$8:$AY$57,D$41,0),"")</f>
        <v/>
      </c>
      <c r="E6" s="283" t="str">
        <f>IFERROR(VLOOKUP($A6,Torcy!$H$8:$AY$57,E$41,0),"")</f>
        <v/>
      </c>
      <c r="F6" s="284" t="str">
        <f>IFERROR(VLOOKUP($A6,Torcy!$H$8:$AY$57,F$41,0),"")</f>
        <v/>
      </c>
      <c r="G6" s="724"/>
      <c r="H6" s="285" t="str">
        <f>IFERROR(+(F5+F6)*Explications!$H$26,"")</f>
        <v/>
      </c>
      <c r="I6" s="97"/>
      <c r="J6" s="1025"/>
      <c r="K6" s="673"/>
      <c r="L6" s="1017"/>
      <c r="M6" s="334"/>
      <c r="N6" s="748"/>
      <c r="O6" s="748"/>
      <c r="P6" s="907"/>
      <c r="Q6" s="33"/>
      <c r="R6" s="280" t="s">
        <v>91</v>
      </c>
      <c r="S6" s="857"/>
      <c r="T6" s="281" t="str">
        <f>IFERROR(VLOOKUP($R6,Lésigny!$H$8:$AY$57,T$41,0),"")</f>
        <v/>
      </c>
      <c r="U6" s="282" t="str">
        <f>IFERROR(VLOOKUP($R6,Lésigny!$H$8:$AY$57,U$41,0),"")</f>
        <v/>
      </c>
      <c r="V6" s="286" t="str">
        <f>IFERROR(VLOOKUP($R6,Lésigny!$H$8:$AY$57,V$41,0),"")</f>
        <v/>
      </c>
      <c r="W6" s="287" t="str">
        <f>IFERROR(VLOOKUP($R6,Lésigny!$G$8:$AW$57,W$41,0),"")</f>
        <v/>
      </c>
      <c r="X6" s="724"/>
      <c r="Y6" s="288" t="str">
        <f>IFERROR(+(W5+W6)*Explications!$H$26,"")</f>
        <v/>
      </c>
      <c r="Z6" s="665"/>
      <c r="AA6" s="665"/>
      <c r="AB6" s="289"/>
      <c r="AC6" s="279"/>
      <c r="AD6" s="279"/>
      <c r="AE6" s="279"/>
      <c r="AF6" s="279"/>
    </row>
    <row r="7" spans="1:32" ht="25.5" customHeight="1">
      <c r="A7" s="290" t="s">
        <v>166</v>
      </c>
      <c r="B7" s="863"/>
      <c r="C7" s="275" t="str">
        <f>IFERROR(VLOOKUP($A7,Torcy!$H$8:$AY$57,C$41,0),"")</f>
        <v/>
      </c>
      <c r="D7" s="291" t="str">
        <f>IFERROR(VLOOKUP($A7,Torcy!$H$8:$AY$57,D$41,0),"")</f>
        <v/>
      </c>
      <c r="E7" s="292" t="str">
        <f>IFERROR(VLOOKUP($A7,Torcy!$H$8:$AY$57,E$41,0),"")</f>
        <v/>
      </c>
      <c r="F7" s="272" t="str">
        <f>IFERROR(VLOOKUP($A7,Torcy!$H$8:$AY$57,F$41,0),"")</f>
        <v/>
      </c>
      <c r="G7" s="850" t="str">
        <f>IFERROR(ROUND((+F7+F8)/2,1),"")</f>
        <v/>
      </c>
      <c r="H7" s="293" t="str">
        <f>IFERROR(+(F7+F8)*Explications!$H$26,"")</f>
        <v/>
      </c>
      <c r="I7" s="97"/>
      <c r="J7" s="864" t="str">
        <f>IF(Z7&lt;0,$E$2,$R$2)</f>
        <v>Lésigny</v>
      </c>
      <c r="K7" s="860" t="str">
        <f>IFERROR(ABS(Z7),"")</f>
        <v/>
      </c>
      <c r="L7" s="1016" t="str">
        <f>IF(Z7&gt;0,$E$2,$R$2)</f>
        <v>Torcy</v>
      </c>
      <c r="M7" s="334"/>
      <c r="N7" s="918"/>
      <c r="O7" s="919" t="s">
        <v>451</v>
      </c>
      <c r="P7" s="906"/>
      <c r="Q7" s="33"/>
      <c r="R7" s="290" t="s">
        <v>166</v>
      </c>
      <c r="S7" s="856" t="str">
        <f>IF(B7&lt;&gt;"",+B7,"")</f>
        <v/>
      </c>
      <c r="T7" s="275" t="str">
        <f>IFERROR(VLOOKUP($R7,Lésigny!$H$8:$AY$57,T$41,0),"")</f>
        <v/>
      </c>
      <c r="U7" s="291" t="str">
        <f>IFERROR(VLOOKUP($R7,Lésigny!$H$8:$AY$57,U$41,0),"")</f>
        <v/>
      </c>
      <c r="V7" s="294" t="str">
        <f>IFERROR(VLOOKUP($R7,Lésigny!$H$8:$AY$57,V$41,0),"")</f>
        <v/>
      </c>
      <c r="W7" s="247" t="str">
        <f>IFERROR(VLOOKUP($R7,Lésigny!$G$8:$AW$57,W$41,0),"")</f>
        <v/>
      </c>
      <c r="X7" s="850" t="str">
        <f>IFERROR(ROUND((+W7+W8)/2,1),"")</f>
        <v/>
      </c>
      <c r="Y7" s="369" t="str">
        <f>IFERROR(+(W7+W8)*Explications!$H$26,"")</f>
        <v/>
      </c>
      <c r="Z7" s="848" t="str">
        <f>IFERROR(ROUND((G7-X7)*0.75,0),"")</f>
        <v/>
      </c>
      <c r="AA7" s="849"/>
      <c r="AB7" s="279"/>
      <c r="AC7" s="279"/>
      <c r="AD7" s="279"/>
      <c r="AE7" s="279"/>
      <c r="AF7" s="279"/>
    </row>
    <row r="8" spans="1:32" ht="25.5" customHeight="1">
      <c r="A8" s="280" t="s">
        <v>196</v>
      </c>
      <c r="B8" s="857"/>
      <c r="C8" s="281" t="str">
        <f>IFERROR(VLOOKUP($A8,Torcy!$H$8:$AY$57,C$41,0),"")</f>
        <v/>
      </c>
      <c r="D8" s="282" t="str">
        <f>IFERROR(VLOOKUP($A8,Torcy!$H$8:$AY$57,D$41,0),"")</f>
        <v/>
      </c>
      <c r="E8" s="283" t="str">
        <f>IFERROR(VLOOKUP($A8,Torcy!$H$8:$AY$57,E$41,0),"")</f>
        <v/>
      </c>
      <c r="F8" s="284" t="str">
        <f>IFERROR(VLOOKUP($A8,Torcy!$H$8:$AY$57,F$41,0),"")</f>
        <v/>
      </c>
      <c r="G8" s="724"/>
      <c r="H8" s="285" t="str">
        <f>IFERROR(+(F7+F8)*Explications!$H$26,"")</f>
        <v/>
      </c>
      <c r="I8" s="97"/>
      <c r="J8" s="800"/>
      <c r="K8" s="673"/>
      <c r="L8" s="1017"/>
      <c r="M8" s="334"/>
      <c r="N8" s="748"/>
      <c r="O8" s="748"/>
      <c r="P8" s="907"/>
      <c r="Q8" s="33"/>
      <c r="R8" s="280" t="s">
        <v>196</v>
      </c>
      <c r="S8" s="857"/>
      <c r="T8" s="281" t="str">
        <f>IFERROR(VLOOKUP($R8,Lésigny!$H$8:$AY$57,T$41,0),"")</f>
        <v/>
      </c>
      <c r="U8" s="282" t="str">
        <f>IFERROR(VLOOKUP($R8,Lésigny!$H$8:$AY$57,U$41,0),"")</f>
        <v/>
      </c>
      <c r="V8" s="286" t="str">
        <f>IFERROR(VLOOKUP($R8,Lésigny!$H$8:$AY$57,V$41,0),"")</f>
        <v/>
      </c>
      <c r="W8" s="287" t="str">
        <f>IFERROR(VLOOKUP($R8,Lésigny!$G$8:$AW$57,W$41,0),"")</f>
        <v/>
      </c>
      <c r="X8" s="724"/>
      <c r="Y8" s="288" t="str">
        <f>IFERROR(+(W7+W8)*Explications!$H$26,"")</f>
        <v/>
      </c>
      <c r="Z8" s="665"/>
      <c r="AA8" s="665"/>
      <c r="AB8" s="279"/>
      <c r="AC8" s="279"/>
      <c r="AD8" s="279"/>
      <c r="AE8" s="279"/>
      <c r="AF8" s="279"/>
    </row>
    <row r="9" spans="1:32" ht="25.5" customHeight="1">
      <c r="A9" s="290" t="s">
        <v>167</v>
      </c>
      <c r="B9" s="863"/>
      <c r="C9" s="275" t="str">
        <f>IFERROR(VLOOKUP($A9,Torcy!$H$8:$AY$57,C$41,0),"")</f>
        <v/>
      </c>
      <c r="D9" s="291" t="str">
        <f>IFERROR(VLOOKUP($A9,Torcy!$H$8:$AY$57,D$41,0),"")</f>
        <v/>
      </c>
      <c r="E9" s="292" t="str">
        <f>IFERROR(VLOOKUP($A9,Torcy!$H$8:$AY$57,E$41,0),"")</f>
        <v/>
      </c>
      <c r="F9" s="272" t="str">
        <f>IFERROR(VLOOKUP($A9,Torcy!$H$8:$AY$57,F$41,0),"")</f>
        <v/>
      </c>
      <c r="G9" s="850" t="str">
        <f>IFERROR(ROUND((+F9+F10)/2,1),"")</f>
        <v/>
      </c>
      <c r="H9" s="293" t="str">
        <f>IFERROR(+(F9+F10)*Explications!$H$26,"")</f>
        <v/>
      </c>
      <c r="I9" s="97"/>
      <c r="J9" s="864" t="str">
        <f>IF(Z9&lt;0,$E$2,$R$2)</f>
        <v>Lésigny</v>
      </c>
      <c r="K9" s="860" t="str">
        <f>IFERROR(ABS(Z9),"")</f>
        <v/>
      </c>
      <c r="L9" s="1016" t="str">
        <f>IF(Z9&gt;0,$E$2,$R$2)</f>
        <v>Torcy</v>
      </c>
      <c r="M9" s="334"/>
      <c r="N9" s="918"/>
      <c r="O9" s="919" t="s">
        <v>451</v>
      </c>
      <c r="P9" s="906"/>
      <c r="Q9" s="33"/>
      <c r="R9" s="290" t="s">
        <v>167</v>
      </c>
      <c r="S9" s="856" t="str">
        <f>IF(B9&lt;&gt;"",+B9,"")</f>
        <v/>
      </c>
      <c r="T9" s="275" t="str">
        <f>IFERROR(VLOOKUP($R9,Lésigny!$H$8:$AY$57,T$41,0),"")</f>
        <v/>
      </c>
      <c r="U9" s="291" t="str">
        <f>IFERROR(VLOOKUP($R9,Lésigny!$H$8:$AY$57,U$41,0),"")</f>
        <v/>
      </c>
      <c r="V9" s="294" t="str">
        <f>IFERROR(VLOOKUP($R9,Lésigny!$H$8:$AY$57,V$41,0),"")</f>
        <v/>
      </c>
      <c r="W9" s="247" t="str">
        <f>IFERROR(VLOOKUP($R9,Lésigny!$G$8:$AW$57,W$41,0),"")</f>
        <v/>
      </c>
      <c r="X9" s="850" t="str">
        <f>IFERROR(ROUND((+W9+W10)/2,1),"")</f>
        <v/>
      </c>
      <c r="Y9" s="369" t="str">
        <f>IFERROR(+(W9+W10)*Explications!$H$26,"")</f>
        <v/>
      </c>
      <c r="Z9" s="848" t="str">
        <f>IFERROR(ROUND((G9-X9)*0.75,0),"")</f>
        <v/>
      </c>
      <c r="AA9" s="849"/>
      <c r="AB9" s="289"/>
      <c r="AC9" s="279"/>
      <c r="AD9" s="279"/>
      <c r="AE9" s="279"/>
      <c r="AF9" s="279"/>
    </row>
    <row r="10" spans="1:32" ht="25.5" customHeight="1">
      <c r="A10" s="280" t="s">
        <v>188</v>
      </c>
      <c r="B10" s="857"/>
      <c r="C10" s="281" t="str">
        <f>IFERROR(VLOOKUP($A10,Torcy!$H$8:$AY$57,C$41,0),"")</f>
        <v/>
      </c>
      <c r="D10" s="282" t="str">
        <f>IFERROR(VLOOKUP($A10,Torcy!$H$8:$AY$57,D$41,0),"")</f>
        <v/>
      </c>
      <c r="E10" s="283" t="str">
        <f>IFERROR(VLOOKUP($A10,Torcy!$H$8:$AY$57,E$41,0),"")</f>
        <v/>
      </c>
      <c r="F10" s="284" t="str">
        <f>IFERROR(VLOOKUP($A10,Torcy!$H$8:$AY$57,F$41,0),"")</f>
        <v/>
      </c>
      <c r="G10" s="724"/>
      <c r="H10" s="285" t="str">
        <f>IFERROR(+(F9+F10)*Explications!$H$26,"")</f>
        <v/>
      </c>
      <c r="I10" s="97"/>
      <c r="J10" s="800"/>
      <c r="K10" s="673"/>
      <c r="L10" s="1017"/>
      <c r="M10" s="334"/>
      <c r="N10" s="748"/>
      <c r="O10" s="748"/>
      <c r="P10" s="907"/>
      <c r="Q10" s="33"/>
      <c r="R10" s="280" t="s">
        <v>188</v>
      </c>
      <c r="S10" s="857"/>
      <c r="T10" s="281" t="str">
        <f>IFERROR(VLOOKUP($R10,Lésigny!$H$8:$AY$57,T$41,0),"")</f>
        <v/>
      </c>
      <c r="U10" s="282" t="str">
        <f>IFERROR(VLOOKUP($R10,Lésigny!$H$8:$AY$57,U$41,0),"")</f>
        <v/>
      </c>
      <c r="V10" s="286" t="str">
        <f>IFERROR(VLOOKUP($R10,Lésigny!$H$8:$AY$57,V$41,0),"")</f>
        <v/>
      </c>
      <c r="W10" s="287" t="str">
        <f>IFERROR(VLOOKUP($R10,Lésigny!$G$8:$AW$57,W$41,0),"")</f>
        <v/>
      </c>
      <c r="X10" s="724"/>
      <c r="Y10" s="288" t="str">
        <f>IFERROR(+(W9+W10)*Explications!$H$26,"")</f>
        <v/>
      </c>
      <c r="Z10" s="665"/>
      <c r="AA10" s="665"/>
      <c r="AB10" s="279"/>
      <c r="AC10" s="279"/>
      <c r="AD10" s="279"/>
      <c r="AE10" s="279"/>
      <c r="AF10" s="279"/>
    </row>
    <row r="11" spans="1:32" ht="25.5" customHeight="1">
      <c r="A11" s="290" t="s">
        <v>162</v>
      </c>
      <c r="B11" s="863"/>
      <c r="C11" s="275" t="str">
        <f>IFERROR(VLOOKUP($A11,Torcy!$H$8:$AY$57,C$41,0),"")</f>
        <v/>
      </c>
      <c r="D11" s="291" t="str">
        <f>IFERROR(VLOOKUP($A11,Torcy!$H$8:$AY$57,D$41,0),"")</f>
        <v/>
      </c>
      <c r="E11" s="292" t="str">
        <f>IFERROR(VLOOKUP($A11,Torcy!$H$8:$AY$57,E$41,0),"")</f>
        <v/>
      </c>
      <c r="F11" s="272" t="str">
        <f>IFERROR(VLOOKUP($A11,Torcy!$H$8:$AY$57,F$41,0),"")</f>
        <v/>
      </c>
      <c r="G11" s="850" t="str">
        <f>IFERROR(ROUND((+F11+F12)/2,1),"")</f>
        <v/>
      </c>
      <c r="H11" s="293" t="str">
        <f>IFERROR(+(F11+F12)*Explications!$H$26,"")</f>
        <v/>
      </c>
      <c r="I11" s="97"/>
      <c r="J11" s="864" t="str">
        <f>IF(Z11&lt;0,$E$2,$R$2)</f>
        <v>Lésigny</v>
      </c>
      <c r="K11" s="860" t="str">
        <f>IFERROR(ABS(Z11),"")</f>
        <v/>
      </c>
      <c r="L11" s="1016" t="str">
        <f>IF(Z11&gt;0,$E$2,$R$2)</f>
        <v>Torcy</v>
      </c>
      <c r="M11" s="334"/>
      <c r="N11" s="918"/>
      <c r="O11" s="919" t="s">
        <v>451</v>
      </c>
      <c r="P11" s="906"/>
      <c r="Q11" s="33"/>
      <c r="R11" s="290" t="s">
        <v>162</v>
      </c>
      <c r="S11" s="856" t="str">
        <f>IF(B11&lt;&gt;"",+B11,"")</f>
        <v/>
      </c>
      <c r="T11" s="275" t="str">
        <f>IFERROR(VLOOKUP($R11,Lésigny!$H$8:$AY$57,T$41,0),"")</f>
        <v/>
      </c>
      <c r="U11" s="291" t="str">
        <f>IFERROR(VLOOKUP($R11,Lésigny!$H$8:$AY$57,U$41,0),"")</f>
        <v/>
      </c>
      <c r="V11" s="294" t="str">
        <f>IFERROR(VLOOKUP($R11,Lésigny!$H$8:$AY$57,V$41,0),"")</f>
        <v/>
      </c>
      <c r="W11" s="247" t="str">
        <f>IFERROR(VLOOKUP($R11,Lésigny!$G$8:$AW$57,W$41,0),"")</f>
        <v/>
      </c>
      <c r="X11" s="850" t="str">
        <f>IFERROR(ROUND((+W11+W12)/2,1),"")</f>
        <v/>
      </c>
      <c r="Y11" s="369" t="str">
        <f>IFERROR(+(W11+W12)*Explications!$H$26,"")</f>
        <v/>
      </c>
      <c r="Z11" s="848" t="str">
        <f>IFERROR(ROUND((G11-X11)*0.75,0),"")</f>
        <v/>
      </c>
      <c r="AA11" s="849"/>
      <c r="AB11" s="289"/>
      <c r="AC11" s="279"/>
      <c r="AD11" s="279"/>
      <c r="AE11" s="279"/>
      <c r="AF11" s="279"/>
    </row>
    <row r="12" spans="1:32" ht="25.5" customHeight="1">
      <c r="A12" s="280" t="s">
        <v>187</v>
      </c>
      <c r="B12" s="857"/>
      <c r="C12" s="281" t="str">
        <f>IFERROR(VLOOKUP($A12,Torcy!$H$8:$AY$57,C$41,0),"")</f>
        <v/>
      </c>
      <c r="D12" s="282" t="str">
        <f>IFERROR(VLOOKUP($A12,Torcy!$H$8:$AY$57,D$41,0),"")</f>
        <v/>
      </c>
      <c r="E12" s="283" t="str">
        <f>IFERROR(VLOOKUP($A12,Torcy!$H$8:$AY$57,E$41,0),"")</f>
        <v/>
      </c>
      <c r="F12" s="284" t="str">
        <f>IFERROR(VLOOKUP($A12,Torcy!$H$8:$AY$57,F$41,0),"")</f>
        <v/>
      </c>
      <c r="G12" s="724"/>
      <c r="H12" s="285" t="str">
        <f>IFERROR(+(F11+F12)*Explications!$H$26,"")</f>
        <v/>
      </c>
      <c r="I12" s="97"/>
      <c r="J12" s="800"/>
      <c r="K12" s="673"/>
      <c r="L12" s="1017"/>
      <c r="M12" s="334"/>
      <c r="N12" s="748"/>
      <c r="O12" s="748"/>
      <c r="P12" s="907"/>
      <c r="Q12" s="33"/>
      <c r="R12" s="280" t="s">
        <v>187</v>
      </c>
      <c r="S12" s="857"/>
      <c r="T12" s="281" t="str">
        <f>IFERROR(VLOOKUP($R12,Lésigny!$H$8:$AY$57,T$41,0),"")</f>
        <v/>
      </c>
      <c r="U12" s="282" t="str">
        <f>IFERROR(VLOOKUP($R12,Lésigny!$H$8:$AY$57,U$41,0),"")</f>
        <v/>
      </c>
      <c r="V12" s="286" t="str">
        <f>IFERROR(VLOOKUP($R12,Lésigny!$H$8:$AY$57,V$41,0),"")</f>
        <v/>
      </c>
      <c r="W12" s="287" t="str">
        <f>IFERROR(VLOOKUP($R12,Lésigny!$G$8:$AW$57,W$41,0),"")</f>
        <v/>
      </c>
      <c r="X12" s="724"/>
      <c r="Y12" s="288" t="str">
        <f>IFERROR(+(W11+W12)*Explications!$H$26,"")</f>
        <v/>
      </c>
      <c r="Z12" s="665"/>
      <c r="AA12" s="665"/>
      <c r="AB12" s="279"/>
      <c r="AC12" s="279"/>
      <c r="AD12" s="279"/>
      <c r="AE12" s="279"/>
      <c r="AF12" s="279"/>
    </row>
    <row r="13" spans="1:32" ht="25.5" customHeight="1">
      <c r="A13" s="290" t="s">
        <v>157</v>
      </c>
      <c r="B13" s="863"/>
      <c r="C13" s="275" t="str">
        <f>IFERROR(VLOOKUP($A13,Torcy!$H$8:$AY$57,C$41,0),"")</f>
        <v/>
      </c>
      <c r="D13" s="291" t="str">
        <f>IFERROR(VLOOKUP($A13,Torcy!$H$8:$AY$57,D$41,0),"")</f>
        <v/>
      </c>
      <c r="E13" s="292" t="str">
        <f>IFERROR(VLOOKUP($A13,Torcy!$H$8:$AY$57,E$41,0),"")</f>
        <v/>
      </c>
      <c r="F13" s="272" t="str">
        <f>IFERROR(VLOOKUP($A13,Torcy!$H$8:$AY$57,F$41,0),"")</f>
        <v/>
      </c>
      <c r="G13" s="850" t="str">
        <f>IFERROR(ROUND((+F13+F14)/2,1),"")</f>
        <v/>
      </c>
      <c r="H13" s="293" t="str">
        <f>IFERROR(+(F13+F14)*Explications!$H$26,"")</f>
        <v/>
      </c>
      <c r="I13" s="97"/>
      <c r="J13" s="864" t="str">
        <f>IF(Z13&lt;0,$E$2,$R$2)</f>
        <v>Lésigny</v>
      </c>
      <c r="K13" s="860" t="str">
        <f>IFERROR(ABS(Z13),"")</f>
        <v/>
      </c>
      <c r="L13" s="1016" t="str">
        <f>IF(Z13&gt;0,$E$2,$R$2)</f>
        <v>Torcy</v>
      </c>
      <c r="M13" s="334"/>
      <c r="N13" s="918"/>
      <c r="O13" s="919" t="s">
        <v>451</v>
      </c>
      <c r="P13" s="906" t="str">
        <f>IF(N13=2,0,IF(N13=1,1,IF(N13="","",2)))</f>
        <v/>
      </c>
      <c r="Q13" s="33"/>
      <c r="R13" s="290" t="s">
        <v>157</v>
      </c>
      <c r="S13" s="856" t="str">
        <f>IF(B13&lt;&gt;"",+B13,"")</f>
        <v/>
      </c>
      <c r="T13" s="275" t="str">
        <f>IFERROR(VLOOKUP($R13,Lésigny!$H$8:$AY$57,T$41,0),"")</f>
        <v/>
      </c>
      <c r="U13" s="291" t="str">
        <f>IFERROR(VLOOKUP($R13,Lésigny!$H$8:$AY$57,U$41,0),"")</f>
        <v/>
      </c>
      <c r="V13" s="294" t="str">
        <f>IFERROR(VLOOKUP($R13,Lésigny!$H$8:$AY$57,V$41,0),"")</f>
        <v/>
      </c>
      <c r="W13" s="247" t="str">
        <f>IFERROR(VLOOKUP($R13,Lésigny!$G$8:$AW$57,W$41,0),"")</f>
        <v/>
      </c>
      <c r="X13" s="850" t="str">
        <f>IFERROR(ROUND((+W13+W14)/2,1),"")</f>
        <v/>
      </c>
      <c r="Y13" s="369" t="str">
        <f>IFERROR(+(W13+W14)*Explications!$H$26,"")</f>
        <v/>
      </c>
      <c r="Z13" s="848" t="str">
        <f>IFERROR(ROUND((G13-X13)*0.75,0),"")</f>
        <v/>
      </c>
      <c r="AA13" s="849"/>
      <c r="AB13" s="279"/>
      <c r="AC13" s="279"/>
      <c r="AD13" s="279"/>
      <c r="AE13" s="279"/>
      <c r="AF13" s="279"/>
    </row>
    <row r="14" spans="1:32" ht="25.5" customHeight="1">
      <c r="A14" s="280" t="s">
        <v>191</v>
      </c>
      <c r="B14" s="857"/>
      <c r="C14" s="281" t="str">
        <f>IFERROR(VLOOKUP($A14,Torcy!$H$8:$AY$57,C$41,0),"")</f>
        <v/>
      </c>
      <c r="D14" s="282" t="str">
        <f>IFERROR(VLOOKUP($A14,Torcy!$H$8:$AY$57,D$41,0),"")</f>
        <v/>
      </c>
      <c r="E14" s="283" t="str">
        <f>IFERROR(VLOOKUP($A14,Torcy!$H$8:$AY$57,E$41,0),"")</f>
        <v/>
      </c>
      <c r="F14" s="284" t="str">
        <f>IFERROR(VLOOKUP($A14,Torcy!$H$8:$AY$57,F$41,0),"")</f>
        <v/>
      </c>
      <c r="G14" s="724"/>
      <c r="H14" s="285" t="str">
        <f>IFERROR(+(F13+F14)*Explications!$H$26,"")</f>
        <v/>
      </c>
      <c r="I14" s="97"/>
      <c r="J14" s="800"/>
      <c r="K14" s="673"/>
      <c r="L14" s="1017"/>
      <c r="M14" s="334"/>
      <c r="N14" s="748"/>
      <c r="O14" s="748"/>
      <c r="P14" s="907"/>
      <c r="Q14" s="33"/>
      <c r="R14" s="280" t="s">
        <v>191</v>
      </c>
      <c r="S14" s="857"/>
      <c r="T14" s="281" t="str">
        <f>IFERROR(VLOOKUP($R14,Lésigny!$H$8:$AY$57,T$41,0),"")</f>
        <v/>
      </c>
      <c r="U14" s="282" t="str">
        <f>IFERROR(VLOOKUP($R14,Lésigny!$H$8:$AY$57,U$41,0),"")</f>
        <v/>
      </c>
      <c r="V14" s="286" t="str">
        <f>IFERROR(VLOOKUP($R14,Lésigny!$H$8:$AY$57,V$41,0),"")</f>
        <v/>
      </c>
      <c r="W14" s="287" t="str">
        <f>IFERROR(VLOOKUP($R14,Lésigny!$G$8:$AW$57,W$41,0),"")</f>
        <v/>
      </c>
      <c r="X14" s="724"/>
      <c r="Y14" s="288" t="str">
        <f>IFERROR(+(W13+W14)*Explications!$H$26,"")</f>
        <v/>
      </c>
      <c r="Z14" s="665"/>
      <c r="AA14" s="665"/>
      <c r="AB14" s="279"/>
      <c r="AC14" s="279"/>
      <c r="AD14" s="279"/>
      <c r="AE14" s="279"/>
      <c r="AF14" s="279"/>
    </row>
    <row r="15" spans="1:32" ht="25.5" customHeight="1">
      <c r="A15" s="290" t="s">
        <v>175</v>
      </c>
      <c r="B15" s="863"/>
      <c r="C15" s="275" t="str">
        <f>IFERROR(VLOOKUP($A15,Torcy!$H$8:$AY$57,C$41,0),"")</f>
        <v/>
      </c>
      <c r="D15" s="291" t="str">
        <f>IFERROR(VLOOKUP($A15,Torcy!$H$8:$AY$57,D$41,0),"")</f>
        <v/>
      </c>
      <c r="E15" s="292" t="str">
        <f>IFERROR(VLOOKUP($A15,Torcy!$H$8:$AY$57,E$41,0),"")</f>
        <v/>
      </c>
      <c r="F15" s="272" t="str">
        <f>IFERROR(VLOOKUP($A15,Torcy!$H$8:$AY$57,F$41,0),"")</f>
        <v/>
      </c>
      <c r="G15" s="850" t="str">
        <f>IFERROR(ROUND((+F15+F16)/2,1),"")</f>
        <v/>
      </c>
      <c r="H15" s="293" t="str">
        <f>IFERROR(+(F15+F16)*Explications!$H$26,"")</f>
        <v/>
      </c>
      <c r="I15" s="97"/>
      <c r="J15" s="864" t="str">
        <f>IF(Z15&lt;0,$E$2,$R$2)</f>
        <v>Lésigny</v>
      </c>
      <c r="K15" s="860" t="str">
        <f>IFERROR(ABS(Z15),"")</f>
        <v/>
      </c>
      <c r="L15" s="1016" t="str">
        <f>IF(Z15&gt;0,$E$2,$R$2)</f>
        <v>Torcy</v>
      </c>
      <c r="M15" s="334"/>
      <c r="N15" s="918"/>
      <c r="O15" s="919" t="s">
        <v>451</v>
      </c>
      <c r="P15" s="906" t="str">
        <f>IF(N15=2,0,IF(N15=1,1,IF(N15="","",2)))</f>
        <v/>
      </c>
      <c r="Q15" s="33"/>
      <c r="R15" s="290" t="s">
        <v>175</v>
      </c>
      <c r="S15" s="856" t="str">
        <f>IF(B15&lt;&gt;"",+B15,"")</f>
        <v/>
      </c>
      <c r="T15" s="275" t="str">
        <f>IFERROR(VLOOKUP($R15,Lésigny!$H$8:$AY$57,T$41,0),"")</f>
        <v/>
      </c>
      <c r="U15" s="291" t="str">
        <f>IFERROR(VLOOKUP($R15,Lésigny!$H$8:$AY$57,U$41,0),"")</f>
        <v/>
      </c>
      <c r="V15" s="294" t="str">
        <f>IFERROR(VLOOKUP($R15,Lésigny!$H$8:$AY$57,V$41,0),"")</f>
        <v/>
      </c>
      <c r="W15" s="247" t="str">
        <f>IFERROR(VLOOKUP($R15,Lésigny!$G$8:$AW$57,W$41,0),"")</f>
        <v/>
      </c>
      <c r="X15" s="850" t="str">
        <f>IFERROR(ROUND((+W15+W16)/2,1),"")</f>
        <v/>
      </c>
      <c r="Y15" s="369" t="str">
        <f>IFERROR(+(W15+W16)*Explications!$H$26,"")</f>
        <v/>
      </c>
      <c r="Z15" s="848" t="str">
        <f>IFERROR(ROUND((G15-X15)*0.75,0),"")</f>
        <v/>
      </c>
      <c r="AA15" s="849"/>
      <c r="AB15" s="289"/>
      <c r="AC15" s="279"/>
      <c r="AD15" s="279"/>
      <c r="AE15" s="279"/>
      <c r="AF15" s="279"/>
    </row>
    <row r="16" spans="1:32" ht="25.5" customHeight="1">
      <c r="A16" s="280" t="s">
        <v>169</v>
      </c>
      <c r="B16" s="857"/>
      <c r="C16" s="281" t="str">
        <f>IFERROR(VLOOKUP($A16,Torcy!$H$8:$AY$57,C$41,0),"")</f>
        <v/>
      </c>
      <c r="D16" s="282" t="str">
        <f>IFERROR(VLOOKUP($A16,Torcy!$H$8:$AY$57,D$41,0),"")</f>
        <v/>
      </c>
      <c r="E16" s="283" t="str">
        <f>IFERROR(VLOOKUP($A16,Torcy!$H$8:$AY$57,E$41,0),"")</f>
        <v/>
      </c>
      <c r="F16" s="284" t="str">
        <f>IFERROR(VLOOKUP($A16,Torcy!$H$8:$AY$57,F$41,0),"")</f>
        <v/>
      </c>
      <c r="G16" s="724"/>
      <c r="H16" s="285" t="str">
        <f>IFERROR(+(F15+F16)*Explications!$H$26,"")</f>
        <v/>
      </c>
      <c r="I16" s="97"/>
      <c r="J16" s="800"/>
      <c r="K16" s="673"/>
      <c r="L16" s="1017"/>
      <c r="M16" s="334"/>
      <c r="N16" s="748"/>
      <c r="O16" s="748"/>
      <c r="P16" s="907"/>
      <c r="Q16" s="33"/>
      <c r="R16" s="280" t="s">
        <v>169</v>
      </c>
      <c r="S16" s="857"/>
      <c r="T16" s="281" t="str">
        <f>IFERROR(VLOOKUP($R16,Lésigny!$H$8:$AY$57,T$41,0),"")</f>
        <v/>
      </c>
      <c r="U16" s="282" t="str">
        <f>IFERROR(VLOOKUP($R16,Lésigny!$H$8:$AY$57,U$41,0),"")</f>
        <v/>
      </c>
      <c r="V16" s="286" t="str">
        <f>IFERROR(VLOOKUP($R16,Lésigny!$H$8:$AY$57,V$41,0),"")</f>
        <v/>
      </c>
      <c r="W16" s="287" t="str">
        <f>IFERROR(VLOOKUP($R16,Lésigny!$G$8:$AW$57,W$41,0),"")</f>
        <v/>
      </c>
      <c r="X16" s="724"/>
      <c r="Y16" s="288" t="str">
        <f>IFERROR(+(W15+W16)*Explications!$H$26,"")</f>
        <v/>
      </c>
      <c r="Z16" s="665"/>
      <c r="AA16" s="665"/>
      <c r="AB16" s="279"/>
      <c r="AC16" s="279"/>
      <c r="AD16" s="279"/>
      <c r="AE16" s="279"/>
      <c r="AF16" s="279"/>
    </row>
    <row r="17" spans="1:32" ht="25.5" customHeight="1">
      <c r="A17" s="290" t="s">
        <v>163</v>
      </c>
      <c r="B17" s="863"/>
      <c r="C17" s="275" t="str">
        <f>IFERROR(VLOOKUP($A17,Torcy!$H$8:$AY$57,C$41,0),"")</f>
        <v/>
      </c>
      <c r="D17" s="291" t="str">
        <f>IFERROR(VLOOKUP($A17,Torcy!$H$8:$AY$57,D$41,0),"")</f>
        <v/>
      </c>
      <c r="E17" s="292" t="str">
        <f>IFERROR(VLOOKUP($A17,Torcy!$H$8:$AY$57,E$41,0),"")</f>
        <v/>
      </c>
      <c r="F17" s="272" t="str">
        <f>IFERROR(VLOOKUP($A17,Torcy!$H$8:$AY$57,F$41,0),"")</f>
        <v/>
      </c>
      <c r="G17" s="850" t="str">
        <f>IFERROR(ROUND((+F17+F18)/2,1),"")</f>
        <v/>
      </c>
      <c r="H17" s="293" t="str">
        <f>IFERROR(+(F17+F18)*Explications!$H$26,"")</f>
        <v/>
      </c>
      <c r="I17" s="97"/>
      <c r="J17" s="864" t="str">
        <f>IF(Z17&lt;0,$E$2,$R$2)</f>
        <v>Lésigny</v>
      </c>
      <c r="K17" s="860" t="str">
        <f>IFERROR(ABS(Z17),"")</f>
        <v/>
      </c>
      <c r="L17" s="1016" t="str">
        <f>IF(Z17&gt;0,$E$2,$R$2)</f>
        <v>Torcy</v>
      </c>
      <c r="M17" s="334"/>
      <c r="N17" s="918"/>
      <c r="O17" s="919" t="s">
        <v>451</v>
      </c>
      <c r="P17" s="906" t="str">
        <f>IF(N17=2,0,IF(N17=1,1,IF(N17="","",2)))</f>
        <v/>
      </c>
      <c r="Q17" s="33"/>
      <c r="R17" s="290" t="s">
        <v>163</v>
      </c>
      <c r="S17" s="856" t="str">
        <f>IF(B17&lt;&gt;"",+B17,"")</f>
        <v/>
      </c>
      <c r="T17" s="275" t="str">
        <f>IFERROR(VLOOKUP($R17,Lésigny!$H$8:$AY$57,T$41,0),"")</f>
        <v/>
      </c>
      <c r="U17" s="291" t="str">
        <f>IFERROR(VLOOKUP($R17,Lésigny!$H$8:$AY$57,U$41,0),"")</f>
        <v/>
      </c>
      <c r="V17" s="294" t="str">
        <f>IFERROR(VLOOKUP($R17,Lésigny!$H$8:$AY$57,V$41,0),"")</f>
        <v/>
      </c>
      <c r="W17" s="247" t="str">
        <f>IFERROR(VLOOKUP($R17,Lésigny!$G$8:$AW$57,W$41,0),"")</f>
        <v/>
      </c>
      <c r="X17" s="850" t="str">
        <f>IFERROR(ROUND((+W17+W18)/2,1),"")</f>
        <v/>
      </c>
      <c r="Y17" s="369" t="str">
        <f>IFERROR(+(W17+W18)*Explications!$H$26,"")</f>
        <v/>
      </c>
      <c r="Z17" s="848" t="str">
        <f>IFERROR(ROUND((G17-X17)*0.75,0),"")</f>
        <v/>
      </c>
      <c r="AA17" s="849"/>
      <c r="AB17" s="279"/>
      <c r="AC17" s="279"/>
      <c r="AD17" s="279"/>
      <c r="AE17" s="279"/>
      <c r="AF17" s="279"/>
    </row>
    <row r="18" spans="1:32" ht="25.5" customHeight="1">
      <c r="A18" s="280" t="s">
        <v>200</v>
      </c>
      <c r="B18" s="857"/>
      <c r="C18" s="281" t="str">
        <f>IFERROR(VLOOKUP($A18,Torcy!$H$8:$AY$57,C$41,0),"")</f>
        <v/>
      </c>
      <c r="D18" s="282" t="str">
        <f>IFERROR(VLOOKUP($A18,Torcy!$H$8:$AY$57,D$41,0),"")</f>
        <v/>
      </c>
      <c r="E18" s="283" t="str">
        <f>IFERROR(VLOOKUP($A18,Torcy!$H$8:$AY$57,E$41,0),"")</f>
        <v/>
      </c>
      <c r="F18" s="284" t="str">
        <f>IFERROR(VLOOKUP($A18,Torcy!$H$8:$AY$57,F$41,0),"")</f>
        <v/>
      </c>
      <c r="G18" s="724"/>
      <c r="H18" s="285" t="str">
        <f>IFERROR(+(F17+F18)*Explications!$H$26,"")</f>
        <v/>
      </c>
      <c r="I18" s="97"/>
      <c r="J18" s="800"/>
      <c r="K18" s="673"/>
      <c r="L18" s="1017"/>
      <c r="M18" s="334"/>
      <c r="N18" s="748"/>
      <c r="O18" s="748"/>
      <c r="P18" s="907"/>
      <c r="Q18" s="33"/>
      <c r="R18" s="280" t="s">
        <v>200</v>
      </c>
      <c r="S18" s="857"/>
      <c r="T18" s="281" t="str">
        <f>IFERROR(VLOOKUP($R18,Lésigny!$H$8:$AY$57,T$41,0),"")</f>
        <v/>
      </c>
      <c r="U18" s="282" t="str">
        <f>IFERROR(VLOOKUP($R18,Lésigny!$H$8:$AY$57,U$41,0),"")</f>
        <v/>
      </c>
      <c r="V18" s="286" t="str">
        <f>IFERROR(VLOOKUP($R18,Lésigny!$H$8:$AY$57,V$41,0),"")</f>
        <v/>
      </c>
      <c r="W18" s="287" t="str">
        <f>IFERROR(VLOOKUP($R18,Lésigny!$G$8:$AW$57,W$41,0),"")</f>
        <v/>
      </c>
      <c r="X18" s="724"/>
      <c r="Y18" s="288" t="str">
        <f>IFERROR(+(W17+W18)*Explications!$H$26,"")</f>
        <v/>
      </c>
      <c r="Z18" s="665"/>
      <c r="AA18" s="665"/>
      <c r="AB18" s="289"/>
      <c r="AC18" s="279"/>
      <c r="AD18" s="279"/>
      <c r="AE18" s="279"/>
      <c r="AF18" s="279"/>
    </row>
    <row r="19" spans="1:32" ht="25.5" customHeight="1">
      <c r="A19" s="290" t="s">
        <v>172</v>
      </c>
      <c r="B19" s="863"/>
      <c r="C19" s="275" t="str">
        <f>IFERROR(VLOOKUP($A19,Torcy!$H$8:$AY$57,C$41,0),"")</f>
        <v/>
      </c>
      <c r="D19" s="291" t="str">
        <f>IFERROR(VLOOKUP($A19,Torcy!$H$8:$AY$57,D$41,0),"")</f>
        <v/>
      </c>
      <c r="E19" s="292" t="str">
        <f>IFERROR(VLOOKUP($A19,Torcy!$H$8:$AY$57,E$41,0),"")</f>
        <v/>
      </c>
      <c r="F19" s="272" t="str">
        <f>IFERROR(VLOOKUP($A19,Torcy!$H$8:$AY$57,F$41,0),"")</f>
        <v/>
      </c>
      <c r="G19" s="850" t="str">
        <f>IFERROR(ROUND((+F19+F20)/2,1),"")</f>
        <v/>
      </c>
      <c r="H19" s="293" t="str">
        <f>IFERROR(+(F19+F20)*Explications!$H$26,"")</f>
        <v/>
      </c>
      <c r="I19" s="97"/>
      <c r="J19" s="864" t="str">
        <f>IF(Z19&lt;0,$E$2,$R$2)</f>
        <v>Lésigny</v>
      </c>
      <c r="K19" s="860" t="str">
        <f>IFERROR(ABS(Z19),"")</f>
        <v/>
      </c>
      <c r="L19" s="1016" t="str">
        <f>IF(Z19&gt;0,$E$2,$R$2)</f>
        <v>Torcy</v>
      </c>
      <c r="M19" s="334"/>
      <c r="N19" s="918"/>
      <c r="O19" s="919" t="s">
        <v>451</v>
      </c>
      <c r="P19" s="906" t="str">
        <f>IF(N19=2,0,IF(N19=1,1,IF(N19="","",2)))</f>
        <v/>
      </c>
      <c r="Q19" s="33"/>
      <c r="R19" s="290" t="s">
        <v>172</v>
      </c>
      <c r="S19" s="856" t="str">
        <f>IF(B19&lt;&gt;"",+B19,"")</f>
        <v/>
      </c>
      <c r="T19" s="275" t="str">
        <f>IFERROR(VLOOKUP($R19,Lésigny!$H$8:$AY$57,T$41,0),"")</f>
        <v/>
      </c>
      <c r="U19" s="291" t="str">
        <f>IFERROR(VLOOKUP($R19,Lésigny!$H$8:$AY$57,U$41,0),"")</f>
        <v/>
      </c>
      <c r="V19" s="294" t="str">
        <f>IFERROR(VLOOKUP($R19,Lésigny!$H$8:$AY$57,V$41,0),"")</f>
        <v/>
      </c>
      <c r="W19" s="247" t="str">
        <f>IFERROR(VLOOKUP($R19,Lésigny!$G$8:$AW$57,W$41,0),"")</f>
        <v/>
      </c>
      <c r="X19" s="850" t="str">
        <f>IFERROR(ROUND((+W19+W20)/2,1),"")</f>
        <v/>
      </c>
      <c r="Y19" s="369" t="str">
        <f>IFERROR(+(W19+W20)*Explications!$H$26,"")</f>
        <v/>
      </c>
      <c r="Z19" s="848" t="str">
        <f>IFERROR(ROUND((G19-X19)*0.75,0),"")</f>
        <v/>
      </c>
      <c r="AA19" s="849"/>
      <c r="AB19" s="279"/>
      <c r="AC19" s="279"/>
      <c r="AD19" s="279"/>
      <c r="AE19" s="279"/>
      <c r="AF19" s="279"/>
    </row>
    <row r="20" spans="1:32" ht="25.5" customHeight="1">
      <c r="A20" s="280" t="s">
        <v>168</v>
      </c>
      <c r="B20" s="857"/>
      <c r="C20" s="281" t="str">
        <f>IFERROR(VLOOKUP($A20,Torcy!$H$8:$AY$57,C$41,0),"")</f>
        <v/>
      </c>
      <c r="D20" s="282" t="str">
        <f>IFERROR(VLOOKUP($A20,Torcy!$H$8:$AY$57,D$41,0),"")</f>
        <v/>
      </c>
      <c r="E20" s="283" t="str">
        <f>IFERROR(VLOOKUP($A20,Torcy!$H$8:$AY$57,E$41,0),"")</f>
        <v/>
      </c>
      <c r="F20" s="284" t="str">
        <f>IFERROR(VLOOKUP($A20,Torcy!$H$8:$AY$57,F$41,0),"")</f>
        <v/>
      </c>
      <c r="G20" s="724"/>
      <c r="H20" s="285" t="str">
        <f>IFERROR(+(F19+F20)*Explications!$H$26,"")</f>
        <v/>
      </c>
      <c r="I20" s="97"/>
      <c r="J20" s="800"/>
      <c r="K20" s="673"/>
      <c r="L20" s="1017"/>
      <c r="M20" s="334"/>
      <c r="N20" s="748"/>
      <c r="O20" s="748"/>
      <c r="P20" s="907"/>
      <c r="Q20" s="33"/>
      <c r="R20" s="280" t="s">
        <v>168</v>
      </c>
      <c r="S20" s="857"/>
      <c r="T20" s="281" t="str">
        <f>IFERROR(VLOOKUP($R20,Lésigny!$H$8:$AY$57,T$41,0),"")</f>
        <v/>
      </c>
      <c r="U20" s="282" t="str">
        <f>IFERROR(VLOOKUP($R20,Lésigny!$H$8:$AY$57,U$41,0),"")</f>
        <v/>
      </c>
      <c r="V20" s="286" t="str">
        <f>IFERROR(VLOOKUP($R20,Lésigny!$H$8:$AY$57,V$41,0),"")</f>
        <v/>
      </c>
      <c r="W20" s="287" t="str">
        <f>IFERROR(VLOOKUP($R20,Lésigny!$G$8:$AW$57,W$41,0),"")</f>
        <v/>
      </c>
      <c r="X20" s="724"/>
      <c r="Y20" s="288" t="str">
        <f>IFERROR(+(W19+W20)*Explications!$H$26,"")</f>
        <v/>
      </c>
      <c r="Z20" s="665"/>
      <c r="AA20" s="665"/>
      <c r="AB20" s="279"/>
      <c r="AC20" s="279"/>
      <c r="AD20" s="279"/>
      <c r="AE20" s="279"/>
      <c r="AF20" s="279"/>
    </row>
    <row r="21" spans="1:32" ht="25.5" customHeight="1">
      <c r="A21" s="290" t="s">
        <v>199</v>
      </c>
      <c r="B21" s="863"/>
      <c r="C21" s="275" t="str">
        <f>IFERROR(VLOOKUP($A21,Torcy!$H$8:$AY$57,C$41,0),"")</f>
        <v/>
      </c>
      <c r="D21" s="291" t="str">
        <f>IFERROR(VLOOKUP($A21,Torcy!$H$8:$AY$57,D$41,0),"")</f>
        <v/>
      </c>
      <c r="E21" s="292" t="str">
        <f>IFERROR(VLOOKUP($A21,Torcy!$H$8:$AY$57,E$41,0),"")</f>
        <v/>
      </c>
      <c r="F21" s="272" t="str">
        <f>IFERROR(VLOOKUP($A21,Torcy!$H$8:$AY$57,F$41,0),"")</f>
        <v/>
      </c>
      <c r="G21" s="850" t="str">
        <f>IFERROR(ROUND((+F21+F22)/2,1),"")</f>
        <v/>
      </c>
      <c r="H21" s="293" t="str">
        <f>IFERROR(+(F21+F22)*Explications!$H$26,"")</f>
        <v/>
      </c>
      <c r="I21" s="97"/>
      <c r="J21" s="864" t="str">
        <f>IF(Z21&lt;0,$E$2,$R$2)</f>
        <v>Lésigny</v>
      </c>
      <c r="K21" s="860" t="str">
        <f>IFERROR(ABS(Z21),"")</f>
        <v/>
      </c>
      <c r="L21" s="1016" t="str">
        <f>IF(Z21&gt;0,$E$2,$R$2)</f>
        <v>Torcy</v>
      </c>
      <c r="M21" s="334"/>
      <c r="N21" s="918"/>
      <c r="O21" s="919" t="s">
        <v>451</v>
      </c>
      <c r="P21" s="906" t="str">
        <f>IF(N21=2,0,IF(N21=1,1,IF(N21="","",2)))</f>
        <v/>
      </c>
      <c r="Q21" s="33"/>
      <c r="R21" s="290" t="s">
        <v>199</v>
      </c>
      <c r="S21" s="856" t="str">
        <f>IF(B21&lt;&gt;"",+B21,"")</f>
        <v/>
      </c>
      <c r="T21" s="275" t="str">
        <f>IFERROR(VLOOKUP($R21,Lésigny!$H$8:$AY$57,T$41,0),"")</f>
        <v/>
      </c>
      <c r="U21" s="291" t="str">
        <f>IFERROR(VLOOKUP($R21,Lésigny!$H$8:$AY$57,U$41,0),"")</f>
        <v/>
      </c>
      <c r="V21" s="294" t="str">
        <f>IFERROR(VLOOKUP($R21,Lésigny!$H$8:$AY$57,V$41,0),"")</f>
        <v/>
      </c>
      <c r="W21" s="247" t="str">
        <f>IFERROR(VLOOKUP($R21,Lésigny!$G$8:$AW$57,W$41,0),"")</f>
        <v/>
      </c>
      <c r="X21" s="850" t="str">
        <f>IFERROR(ROUND((+W21+W22)/2,1),"")</f>
        <v/>
      </c>
      <c r="Y21" s="369" t="str">
        <f>IFERROR(+(W21+W22)*Explications!$H$26,"")</f>
        <v/>
      </c>
      <c r="Z21" s="848" t="str">
        <f>IFERROR(ROUND((G21-X21)*0.75,0),"")</f>
        <v/>
      </c>
      <c r="AA21" s="849"/>
      <c r="AB21" s="289"/>
      <c r="AC21" s="279"/>
      <c r="AD21" s="279"/>
      <c r="AE21" s="279"/>
      <c r="AF21" s="279"/>
    </row>
    <row r="22" spans="1:32" ht="25.5" customHeight="1">
      <c r="A22" s="280" t="s">
        <v>213</v>
      </c>
      <c r="B22" s="857"/>
      <c r="C22" s="281" t="str">
        <f>IFERROR(VLOOKUP($A22,Torcy!$H$8:$AY$57,C$41,0),"")</f>
        <v/>
      </c>
      <c r="D22" s="282" t="str">
        <f>IFERROR(VLOOKUP($A22,Torcy!$H$8:$AY$57,D$41,0),"")</f>
        <v/>
      </c>
      <c r="E22" s="283" t="str">
        <f>IFERROR(VLOOKUP($A22,Torcy!$H$8:$AY$57,E$41,0),"")</f>
        <v/>
      </c>
      <c r="F22" s="284" t="str">
        <f>IFERROR(VLOOKUP($A22,Torcy!$H$8:$AY$57,F$41,0),"")</f>
        <v/>
      </c>
      <c r="G22" s="724"/>
      <c r="H22" s="285" t="str">
        <f>IFERROR(+(F21+F22)*Explications!$H$26,"")</f>
        <v/>
      </c>
      <c r="I22" s="97"/>
      <c r="J22" s="800"/>
      <c r="K22" s="673"/>
      <c r="L22" s="1017"/>
      <c r="M22" s="334"/>
      <c r="N22" s="748"/>
      <c r="O22" s="748"/>
      <c r="P22" s="907"/>
      <c r="Q22" s="33"/>
      <c r="R22" s="280" t="s">
        <v>213</v>
      </c>
      <c r="S22" s="857"/>
      <c r="T22" s="281" t="str">
        <f>IFERROR(VLOOKUP($R22,Lésigny!$H$8:$AY$57,T$41,0),"")</f>
        <v/>
      </c>
      <c r="U22" s="282" t="str">
        <f>IFERROR(VLOOKUP($R22,Lésigny!$H$8:$AY$57,U$41,0),"")</f>
        <v/>
      </c>
      <c r="V22" s="286" t="str">
        <f>IFERROR(VLOOKUP($R22,Lésigny!$H$8:$AY$57,V$41,0),"")</f>
        <v/>
      </c>
      <c r="W22" s="287" t="str">
        <f>IFERROR(VLOOKUP($R22,Lésigny!$G$8:$AW$57,W$41,0),"")</f>
        <v/>
      </c>
      <c r="X22" s="724"/>
      <c r="Y22" s="288" t="str">
        <f>IFERROR(+(W21+W22)*Explications!$H$26,"")</f>
        <v/>
      </c>
      <c r="Z22" s="665"/>
      <c r="AA22" s="665"/>
      <c r="AB22" s="279"/>
      <c r="AC22" s="279"/>
      <c r="AD22" s="279"/>
      <c r="AE22" s="279"/>
      <c r="AF22" s="279"/>
    </row>
    <row r="23" spans="1:32" ht="25.5" customHeight="1">
      <c r="A23" s="290" t="s">
        <v>180</v>
      </c>
      <c r="B23" s="863"/>
      <c r="C23" s="275" t="str">
        <f>IFERROR(VLOOKUP($A23,Torcy!$H$8:$AY$57,C$41,0),"")</f>
        <v/>
      </c>
      <c r="D23" s="291" t="str">
        <f>IFERROR(VLOOKUP($A23,Torcy!$H$8:$AY$57,D$41,0),"")</f>
        <v/>
      </c>
      <c r="E23" s="292" t="str">
        <f>IFERROR(VLOOKUP($A23,Torcy!$H$8:$AY$57,E$41,0),"")</f>
        <v/>
      </c>
      <c r="F23" s="272" t="str">
        <f>IFERROR(VLOOKUP($A23,Torcy!$H$8:$AY$57,F$41,0),"")</f>
        <v/>
      </c>
      <c r="G23" s="850" t="str">
        <f>IFERROR(ROUND((+F23+F24)/2,1),"")</f>
        <v/>
      </c>
      <c r="H23" s="293" t="str">
        <f>IFERROR(+(F23+F24)*Explications!$H$26,"")</f>
        <v/>
      </c>
      <c r="I23" s="97"/>
      <c r="J23" s="864" t="str">
        <f>IF(Z23&lt;0,$E$2,$R$2)</f>
        <v>Lésigny</v>
      </c>
      <c r="K23" s="860" t="str">
        <f>IFERROR(ABS(Z23),"")</f>
        <v/>
      </c>
      <c r="L23" s="1016" t="str">
        <f>IF(Z23&gt;0,$E$2,$R$2)</f>
        <v>Torcy</v>
      </c>
      <c r="M23" s="334"/>
      <c r="N23" s="918"/>
      <c r="O23" s="919" t="s">
        <v>451</v>
      </c>
      <c r="P23" s="906" t="str">
        <f>IF(N23=2,0,IF(N23=1,1,IF(N23="","",2)))</f>
        <v/>
      </c>
      <c r="Q23" s="33"/>
      <c r="R23" s="290" t="s">
        <v>180</v>
      </c>
      <c r="S23" s="856" t="str">
        <f>IF(B23&lt;&gt;"",+B23,"")</f>
        <v/>
      </c>
      <c r="T23" s="275" t="str">
        <f>IFERROR(VLOOKUP($R23,Lésigny!$H$8:$AY$57,T$41,0),"")</f>
        <v/>
      </c>
      <c r="U23" s="291" t="str">
        <f>IFERROR(VLOOKUP($R23,Lésigny!$H$8:$AY$57,U$41,0),"")</f>
        <v/>
      </c>
      <c r="V23" s="294" t="str">
        <f>IFERROR(VLOOKUP($R23,Lésigny!$H$8:$AY$57,V$41,0),"")</f>
        <v/>
      </c>
      <c r="W23" s="247" t="str">
        <f>IFERROR(VLOOKUP($R23,Lésigny!$G$8:$AW$57,W$41,0),"")</f>
        <v/>
      </c>
      <c r="X23" s="850" t="str">
        <f>IFERROR(ROUND((+W23+W24)/2,1),"")</f>
        <v/>
      </c>
      <c r="Y23" s="369" t="str">
        <f>IFERROR(+(W23+W24)*Explications!$H$26,"")</f>
        <v/>
      </c>
      <c r="Z23" s="848" t="str">
        <f>IFERROR(ROUND((G23-X23)*0.75,0),"")</f>
        <v/>
      </c>
      <c r="AA23" s="849"/>
      <c r="AB23" s="279"/>
      <c r="AC23" s="279"/>
      <c r="AD23" s="279"/>
      <c r="AE23" s="279"/>
      <c r="AF23" s="279"/>
    </row>
    <row r="24" spans="1:32" ht="25.5" customHeight="1">
      <c r="A24" s="280" t="s">
        <v>184</v>
      </c>
      <c r="B24" s="857"/>
      <c r="C24" s="281" t="str">
        <f>IFERROR(VLOOKUP($A24,Torcy!$H$8:$AY$57,C$41,0),"")</f>
        <v/>
      </c>
      <c r="D24" s="282" t="str">
        <f>IFERROR(VLOOKUP($A24,Torcy!$H$8:$AY$57,D$41,0),"")</f>
        <v/>
      </c>
      <c r="E24" s="283" t="str">
        <f>IFERROR(VLOOKUP($A24,Torcy!$H$8:$AY$57,E$41,0),"")</f>
        <v/>
      </c>
      <c r="F24" s="284" t="str">
        <f>IFERROR(VLOOKUP($A24,Torcy!$H$8:$AY$57,F$41,0),"")</f>
        <v/>
      </c>
      <c r="G24" s="724"/>
      <c r="H24" s="285" t="str">
        <f>IFERROR(+(F23+F24)*Explications!$H$26,"")</f>
        <v/>
      </c>
      <c r="I24" s="97"/>
      <c r="J24" s="800"/>
      <c r="K24" s="673"/>
      <c r="L24" s="1017"/>
      <c r="M24" s="334"/>
      <c r="N24" s="748"/>
      <c r="O24" s="748"/>
      <c r="P24" s="907"/>
      <c r="Q24" s="33"/>
      <c r="R24" s="280" t="s">
        <v>184</v>
      </c>
      <c r="S24" s="857"/>
      <c r="T24" s="281" t="str">
        <f>IFERROR(VLOOKUP($R24,Lésigny!$H$8:$AY$57,T$41,0),"")</f>
        <v/>
      </c>
      <c r="U24" s="282" t="str">
        <f>IFERROR(VLOOKUP($R24,Lésigny!$H$8:$AY$57,U$41,0),"")</f>
        <v/>
      </c>
      <c r="V24" s="286" t="str">
        <f>IFERROR(VLOOKUP($R24,Lésigny!$H$8:$AY$57,V$41,0),"")</f>
        <v/>
      </c>
      <c r="W24" s="287" t="str">
        <f>IFERROR(VLOOKUP($R24,Lésigny!$G$8:$AW$57,W$41,0),"")</f>
        <v/>
      </c>
      <c r="X24" s="724"/>
      <c r="Y24" s="288" t="str">
        <f>IFERROR(+(W23+W24)*Explications!$H$26,"")</f>
        <v/>
      </c>
      <c r="Z24" s="665"/>
      <c r="AA24" s="665"/>
      <c r="AB24" s="289"/>
      <c r="AC24" s="279"/>
      <c r="AD24" s="279"/>
      <c r="AE24" s="279"/>
      <c r="AF24" s="279"/>
    </row>
    <row r="25" spans="1:32" ht="25.5" customHeight="1">
      <c r="A25" s="290" t="s">
        <v>489</v>
      </c>
      <c r="B25" s="863"/>
      <c r="C25" s="275" t="str">
        <f>IFERROR(VLOOKUP($A25,Torcy!$H$8:$AY$57,C$41,0),"")</f>
        <v/>
      </c>
      <c r="D25" s="291" t="str">
        <f>IFERROR(VLOOKUP($A25,Torcy!$H$8:$AY$57,D$41,0),"")</f>
        <v/>
      </c>
      <c r="E25" s="292" t="str">
        <f>IFERROR(VLOOKUP($A25,Torcy!$H$8:$AY$57,E$41,0),"")</f>
        <v/>
      </c>
      <c r="F25" s="272" t="str">
        <f>IFERROR(VLOOKUP($A25,Torcy!$H$8:$AY$57,F$41,0),"")</f>
        <v/>
      </c>
      <c r="G25" s="850" t="str">
        <f>IFERROR(ROUND((+F25+F26)/2,1),"")</f>
        <v/>
      </c>
      <c r="H25" s="293" t="str">
        <f>IFERROR(+(F25+F26)*Explications!$H$26,"")</f>
        <v/>
      </c>
      <c r="I25" s="97"/>
      <c r="J25" s="864" t="str">
        <f>IF(Z25&lt;0,$E$2,$R$2)</f>
        <v>Lésigny</v>
      </c>
      <c r="K25" s="860" t="str">
        <f>IFERROR(ABS(Z25),"")</f>
        <v/>
      </c>
      <c r="L25" s="1016" t="str">
        <f>IF(Z25&gt;0,$E$2,$R$2)</f>
        <v>Torcy</v>
      </c>
      <c r="M25" s="334"/>
      <c r="N25" s="918"/>
      <c r="O25" s="919" t="s">
        <v>451</v>
      </c>
      <c r="P25" s="906" t="str">
        <f>IF(N25=2,0,IF(N25=1,1,IF(N25="","",2)))</f>
        <v/>
      </c>
      <c r="Q25" s="33"/>
      <c r="R25" s="290" t="s">
        <v>489</v>
      </c>
      <c r="S25" s="856" t="str">
        <f>IF(B25&lt;&gt;"",+B25,"")</f>
        <v/>
      </c>
      <c r="T25" s="275" t="str">
        <f>IFERROR(VLOOKUP($R25,Lésigny!$H$8:$AY$57,T$41,0),"")</f>
        <v/>
      </c>
      <c r="U25" s="291" t="str">
        <f>IFERROR(VLOOKUP($R25,Lésigny!$H$8:$AY$57,U$41,0),"")</f>
        <v/>
      </c>
      <c r="V25" s="294" t="str">
        <f>IFERROR(VLOOKUP($R25,Lésigny!$H$8:$AY$57,V$41,0),"")</f>
        <v/>
      </c>
      <c r="W25" s="247" t="str">
        <f>IFERROR(VLOOKUP($R25,Lésigny!$G$8:$AW$57,W$41,0),"")</f>
        <v/>
      </c>
      <c r="X25" s="850" t="str">
        <f>IFERROR(ROUND((+W25+W26)/2,1),"")</f>
        <v/>
      </c>
      <c r="Y25" s="369" t="str">
        <f>IFERROR(+(W25+W26)*Explications!$H$26,"")</f>
        <v/>
      </c>
      <c r="Z25" s="848" t="str">
        <f>IFERROR(ROUND((G25-X25)*0.75,0),"")</f>
        <v/>
      </c>
      <c r="AA25" s="849"/>
      <c r="AB25" s="279"/>
      <c r="AC25" s="279"/>
      <c r="AD25" s="279"/>
      <c r="AE25" s="279"/>
      <c r="AF25" s="279"/>
    </row>
    <row r="26" spans="1:32" ht="25.5" customHeight="1">
      <c r="A26" s="280" t="s">
        <v>490</v>
      </c>
      <c r="B26" s="857"/>
      <c r="C26" s="281" t="str">
        <f>IFERROR(VLOOKUP($A26,Torcy!$H$8:$AY$57,C$41,0),"")</f>
        <v/>
      </c>
      <c r="D26" s="282" t="str">
        <f>IFERROR(VLOOKUP($A26,Torcy!$H$8:$AY$57,D$41,0),"")</f>
        <v/>
      </c>
      <c r="E26" s="283" t="str">
        <f>IFERROR(VLOOKUP($A26,Torcy!$H$8:$AY$57,E$41,0),"")</f>
        <v/>
      </c>
      <c r="F26" s="284" t="str">
        <f>IFERROR(VLOOKUP($A26,Torcy!$H$8:$AY$57,F$41,0),"")</f>
        <v/>
      </c>
      <c r="G26" s="724"/>
      <c r="H26" s="285" t="str">
        <f>IFERROR(+(F25+F26)*Explications!$H$26,"")</f>
        <v/>
      </c>
      <c r="I26" s="97"/>
      <c r="J26" s="800"/>
      <c r="K26" s="673"/>
      <c r="L26" s="1017"/>
      <c r="M26" s="334"/>
      <c r="N26" s="748"/>
      <c r="O26" s="748"/>
      <c r="P26" s="907"/>
      <c r="Q26" s="33"/>
      <c r="R26" s="280" t="s">
        <v>490</v>
      </c>
      <c r="S26" s="857"/>
      <c r="T26" s="281" t="str">
        <f>IFERROR(VLOOKUP($R26,Lésigny!$H$8:$AY$57,T$41,0),"")</f>
        <v/>
      </c>
      <c r="U26" s="282" t="str">
        <f>IFERROR(VLOOKUP($R26,Lésigny!$H$8:$AY$57,U$41,0),"")</f>
        <v/>
      </c>
      <c r="V26" s="286" t="str">
        <f>IFERROR(VLOOKUP($R26,Lésigny!$H$8:$AY$57,V$41,0),"")</f>
        <v/>
      </c>
      <c r="W26" s="287" t="str">
        <f>IFERROR(VLOOKUP($R26,Lésigny!$G$8:$AW$57,W$41,0),"")</f>
        <v/>
      </c>
      <c r="X26" s="724"/>
      <c r="Y26" s="288" t="str">
        <f>IFERROR(+(W25+W26)*Explications!$H$26,"")</f>
        <v/>
      </c>
      <c r="Z26" s="665"/>
      <c r="AA26" s="665"/>
      <c r="AB26" s="279"/>
      <c r="AC26" s="279"/>
      <c r="AD26" s="279"/>
      <c r="AE26" s="279"/>
      <c r="AF26" s="279"/>
    </row>
    <row r="27" spans="1:32" ht="25.5" customHeight="1">
      <c r="A27" s="290" t="s">
        <v>491</v>
      </c>
      <c r="B27" s="863"/>
      <c r="C27" s="431" t="str">
        <f>IFERROR(VLOOKUP($A27,Torcy!$H$8:$AY$57,C$41,0),"")</f>
        <v/>
      </c>
      <c r="D27" s="432" t="str">
        <f>IFERROR(VLOOKUP($A27,Torcy!$H$8:$AY$57,D$41,0),"")</f>
        <v/>
      </c>
      <c r="E27" s="433" t="str">
        <f>IFERROR(VLOOKUP($A27,Torcy!$H$8:$AY$57,E$41,0),"")</f>
        <v/>
      </c>
      <c r="F27" s="434" t="str">
        <f>IFERROR(VLOOKUP($A27,Torcy!$H$8:$AY$57,F$41,0),"")</f>
        <v/>
      </c>
      <c r="G27" s="1004" t="str">
        <f>IFERROR(ROUND((+F27+F28)/2,1),"")</f>
        <v/>
      </c>
      <c r="H27" s="293" t="str">
        <f>IFERROR(+(F27+F28)*Explications!$H$26,"")</f>
        <v/>
      </c>
      <c r="I27" s="97"/>
      <c r="J27" s="864" t="str">
        <f>IF(Z27&lt;0,$E$2,$R$2)</f>
        <v>Lésigny</v>
      </c>
      <c r="K27" s="860" t="str">
        <f>IFERROR(ABS(Z27),"")</f>
        <v/>
      </c>
      <c r="L27" s="1016" t="str">
        <f>IF(Z27&gt;0,$E$2,$R$2)</f>
        <v>Torcy</v>
      </c>
      <c r="M27" s="334"/>
      <c r="N27" s="918"/>
      <c r="O27" s="919" t="s">
        <v>451</v>
      </c>
      <c r="P27" s="906" t="str">
        <f>IF(N27=2,0,IF(N27=1,1,IF(N27="","",2)))</f>
        <v/>
      </c>
      <c r="Q27" s="33"/>
      <c r="R27" s="290" t="s">
        <v>491</v>
      </c>
      <c r="S27" s="856" t="str">
        <f>IF(B27&lt;&gt;"",+B27,"")</f>
        <v/>
      </c>
      <c r="T27" s="431" t="str">
        <f>IFERROR(VLOOKUP($R27,Lésigny!$H$8:$AY$57,T$41,0),"")</f>
        <v/>
      </c>
      <c r="U27" s="431" t="str">
        <f>IFERROR(VLOOKUP($R27,Lésigny!$H$8:$AY$57,U$41,0),"")</f>
        <v/>
      </c>
      <c r="V27" s="435" t="str">
        <f>IFERROR(VLOOKUP($R27,Lésigny!$H$8:$AY$57,V$41,0),"")</f>
        <v/>
      </c>
      <c r="W27" s="436" t="str">
        <f>IFERROR(VLOOKUP($R27,Lésigny!$G$8:$AW$57,W$41,0),"")</f>
        <v/>
      </c>
      <c r="X27" s="1004" t="str">
        <f>IFERROR(ROUND((+W27+W28)/2,1),"")</f>
        <v/>
      </c>
      <c r="Y27" s="437" t="str">
        <f>IFERROR(+(W27+W28)*Explications!$H$26,"")</f>
        <v/>
      </c>
      <c r="Z27" s="848" t="str">
        <f>IFERROR(ROUND((G27-X27)*0.75,0),"")</f>
        <v/>
      </c>
      <c r="AA27" s="849"/>
      <c r="AB27" s="289"/>
      <c r="AC27" s="279"/>
      <c r="AD27" s="279"/>
      <c r="AE27" s="279"/>
      <c r="AF27" s="279"/>
    </row>
    <row r="28" spans="1:32" ht="25.5" customHeight="1">
      <c r="A28" s="280" t="s">
        <v>492</v>
      </c>
      <c r="B28" s="857"/>
      <c r="C28" s="438" t="str">
        <f>IFERROR(VLOOKUP($A28,Torcy!$H$8:$AY$57,C$41,0),"")</f>
        <v/>
      </c>
      <c r="D28" s="439" t="str">
        <f>IFERROR(VLOOKUP($A28,Torcy!$H$8:$AY$57,D$41,0),"")</f>
        <v/>
      </c>
      <c r="E28" s="440" t="str">
        <f>IFERROR(VLOOKUP($A28,Torcy!$H$8:$AY$57,E$41,0),"")</f>
        <v/>
      </c>
      <c r="F28" s="441" t="str">
        <f>IFERROR(VLOOKUP($A28,Torcy!$H$8:$AY$57,F$41,0),"")</f>
        <v/>
      </c>
      <c r="G28" s="724"/>
      <c r="H28" s="285" t="str">
        <f>IFERROR(+(F27+F28)*Explications!$H$26,"")</f>
        <v/>
      </c>
      <c r="I28" s="97"/>
      <c r="J28" s="800"/>
      <c r="K28" s="673"/>
      <c r="L28" s="1017"/>
      <c r="M28" s="334"/>
      <c r="N28" s="748"/>
      <c r="O28" s="748"/>
      <c r="P28" s="907"/>
      <c r="Q28" s="33"/>
      <c r="R28" s="280" t="s">
        <v>492</v>
      </c>
      <c r="S28" s="857"/>
      <c r="T28" s="438" t="str">
        <f>IFERROR(VLOOKUP($R28,Lésigny!$H$8:$AY$57,T$41,0),"")</f>
        <v/>
      </c>
      <c r="U28" s="439" t="str">
        <f>IFERROR(VLOOKUP($R28,Lésigny!$H$8:$AY$57,U$41,0),"")</f>
        <v/>
      </c>
      <c r="V28" s="442" t="str">
        <f>IFERROR(VLOOKUP($R28,Lésigny!$H$8:$AY$57,V$41,0),"")</f>
        <v/>
      </c>
      <c r="W28" s="443" t="str">
        <f>IFERROR(VLOOKUP($R28,Lésigny!$G$8:$AW$57,W$41,0),"")</f>
        <v/>
      </c>
      <c r="X28" s="724"/>
      <c r="Y28" s="444" t="str">
        <f>IFERROR(+(W27+W28)*Explications!$H$26,"")</f>
        <v/>
      </c>
      <c r="Z28" s="665"/>
      <c r="AA28" s="665"/>
      <c r="AB28" s="279"/>
      <c r="AC28" s="279"/>
      <c r="AD28" s="279"/>
      <c r="AE28" s="279"/>
      <c r="AF28" s="279"/>
    </row>
    <row r="29" spans="1:32" ht="12.75" customHeight="1">
      <c r="A29" s="1035"/>
      <c r="B29" s="836"/>
      <c r="C29" s="836"/>
      <c r="D29" s="836"/>
      <c r="E29" s="836"/>
      <c r="F29" s="836"/>
      <c r="G29" s="837"/>
      <c r="H29" s="503"/>
      <c r="I29" s="97"/>
      <c r="J29" s="972"/>
      <c r="K29" s="948"/>
      <c r="L29" s="973"/>
      <c r="M29" s="97"/>
      <c r="N29" s="371"/>
      <c r="O29" s="372"/>
      <c r="P29" s="372"/>
      <c r="Q29" s="33"/>
      <c r="R29" s="1001"/>
      <c r="S29" s="896"/>
      <c r="T29" s="896"/>
      <c r="U29" s="896"/>
      <c r="V29" s="896"/>
      <c r="W29" s="896"/>
      <c r="X29" s="896"/>
      <c r="Y29" s="897"/>
      <c r="Z29" s="33"/>
      <c r="AA29" s="279"/>
      <c r="AB29" s="279"/>
      <c r="AC29" s="279"/>
      <c r="AD29" s="279"/>
      <c r="AE29" s="279"/>
      <c r="AF29" s="279"/>
    </row>
    <row r="30" spans="1:32" ht="25.5" customHeight="1">
      <c r="A30" s="341" t="s">
        <v>95</v>
      </c>
      <c r="B30" s="342"/>
      <c r="C30" s="373" t="str">
        <f>IFERROR(VLOOKUP($A30,Crécy!$I$8:$AY$57,C$41-1,0),"")</f>
        <v/>
      </c>
      <c r="D30" s="374" t="str">
        <f>IFERROR(VLOOKUP($A30,Crécy!$I$8:$AY$57,D$41-1,0),"")</f>
        <v/>
      </c>
      <c r="E30" s="343" t="str">
        <f t="shared" ref="E30:E34" si="0">IF(C30&lt;&gt;"","x","")</f>
        <v/>
      </c>
      <c r="F30" s="97"/>
      <c r="G30" s="97"/>
      <c r="H30" s="97"/>
      <c r="I30" s="97"/>
      <c r="J30" s="97"/>
      <c r="K30" s="97"/>
      <c r="L30" s="97"/>
      <c r="M30" s="97"/>
      <c r="N30" s="906">
        <f>SUM(N5:N28)</f>
        <v>0</v>
      </c>
      <c r="O30" s="933" t="s">
        <v>451</v>
      </c>
      <c r="P30" s="906">
        <f>SUM(P5:P28)</f>
        <v>0</v>
      </c>
      <c r="Q30" s="33"/>
      <c r="R30" s="384" t="s">
        <v>95</v>
      </c>
      <c r="S30" s="385"/>
      <c r="T30" s="275" t="str">
        <f>IFERROR(VLOOKUP($R30,Lésigny!$G$8:$AW$57,T$41-1,0),"")</f>
        <v/>
      </c>
      <c r="U30" s="291" t="str">
        <f>IFERROR(VLOOKUP($R30,Lésigny!$G$8:$AW$57,U$41-1,0),"")</f>
        <v/>
      </c>
      <c r="V30" s="386" t="str">
        <f t="shared" ref="V30:V34" si="1">IF(T30&lt;&gt;"","x","")</f>
        <v/>
      </c>
      <c r="W30" s="33"/>
      <c r="X30" s="33"/>
      <c r="Y30" s="33"/>
      <c r="Z30" s="33"/>
      <c r="AA30" s="279"/>
      <c r="AB30" s="289"/>
      <c r="AC30" s="279"/>
      <c r="AD30" s="279"/>
      <c r="AE30" s="279"/>
      <c r="AF30" s="33"/>
    </row>
    <row r="31" spans="1:32" ht="25.5" customHeight="1">
      <c r="A31" s="344" t="s">
        <v>106</v>
      </c>
      <c r="B31" s="345"/>
      <c r="C31" s="373" t="str">
        <f>IFERROR(VLOOKUP($A31,Crécy!$I$8:$AY$57,C$41-1,0),"")</f>
        <v/>
      </c>
      <c r="D31" s="374" t="str">
        <f>IFERROR(VLOOKUP($A31,Crécy!$I$8:$AY$57,D$41-1,0),"")</f>
        <v/>
      </c>
      <c r="E31" s="346" t="str">
        <f t="shared" si="0"/>
        <v/>
      </c>
      <c r="F31" s="97"/>
      <c r="G31" s="97"/>
      <c r="H31" s="97"/>
      <c r="I31" s="97"/>
      <c r="J31" s="347"/>
      <c r="K31" s="97"/>
      <c r="L31" s="97"/>
      <c r="M31" s="97"/>
      <c r="N31" s="907"/>
      <c r="O31" s="907"/>
      <c r="P31" s="907"/>
      <c r="Q31" s="33"/>
      <c r="R31" s="344" t="s">
        <v>106</v>
      </c>
      <c r="S31" s="345"/>
      <c r="T31" s="425" t="str">
        <f>IFERROR(VLOOKUP($R31,Lésigny!$G$8:$AW$57,T$41-1,0),"")</f>
        <v/>
      </c>
      <c r="U31" s="426" t="str">
        <f>IFERROR(VLOOKUP($R31,Lésigny!$G$8:$AW$57,U$41-1,0),"")</f>
        <v/>
      </c>
      <c r="V31" s="346" t="str">
        <f t="shared" si="1"/>
        <v/>
      </c>
      <c r="W31" s="33"/>
      <c r="X31" s="33"/>
      <c r="Y31" s="33"/>
      <c r="Z31" s="33"/>
      <c r="AA31" s="279"/>
      <c r="AB31" s="279"/>
      <c r="AC31" s="279"/>
      <c r="AD31" s="279"/>
      <c r="AE31" s="279"/>
      <c r="AF31" s="33"/>
    </row>
    <row r="32" spans="1:32" ht="25.5" customHeight="1">
      <c r="A32" s="344" t="s">
        <v>101</v>
      </c>
      <c r="B32" s="348"/>
      <c r="C32" s="373" t="str">
        <f>IFERROR(VLOOKUP($A32,Crécy!$I$8:$AY$57,C$41-1,0),"")</f>
        <v/>
      </c>
      <c r="D32" s="374" t="str">
        <f>IFERROR(VLOOKUP($A32,Crécy!$I$8:$AY$57,D$41-1,0),"")</f>
        <v/>
      </c>
      <c r="E32" s="346" t="str">
        <f t="shared" si="0"/>
        <v/>
      </c>
      <c r="F32" s="97"/>
      <c r="G32" s="97"/>
      <c r="H32" s="97"/>
      <c r="I32" s="97"/>
      <c r="J32" s="347"/>
      <c r="K32" s="934" t="str">
        <f>IF(N30=P30,"Match Nul","BAT :")</f>
        <v>Match Nul</v>
      </c>
      <c r="L32" s="681"/>
      <c r="M32" s="682"/>
      <c r="N32" s="1027" t="str">
        <f>IF(N30&gt;=P30,N4,P4)</f>
        <v>Torcy</v>
      </c>
      <c r="O32" s="1028"/>
      <c r="P32" s="1029"/>
      <c r="Q32" s="33"/>
      <c r="R32" s="344" t="s">
        <v>101</v>
      </c>
      <c r="S32" s="348"/>
      <c r="T32" s="425" t="str">
        <f>IFERROR(VLOOKUP($R32,Lésigny!$G$8:$AW$57,T$41-1,0),"")</f>
        <v/>
      </c>
      <c r="U32" s="426" t="str">
        <f>IFERROR(VLOOKUP($R32,Lésigny!$G$8:$AW$57,U$41-1,0),"")</f>
        <v/>
      </c>
      <c r="V32" s="346" t="str">
        <f t="shared" si="1"/>
        <v/>
      </c>
      <c r="W32" s="33"/>
      <c r="X32" s="33"/>
      <c r="Y32" s="33"/>
      <c r="Z32" s="33"/>
      <c r="AA32" s="33"/>
      <c r="AB32" s="33"/>
      <c r="AC32" s="33"/>
      <c r="AD32" s="33"/>
      <c r="AE32" s="33"/>
      <c r="AF32" s="33"/>
    </row>
    <row r="33" spans="1:32" ht="25.5" customHeight="1">
      <c r="A33" s="344" t="s">
        <v>97</v>
      </c>
      <c r="B33" s="348"/>
      <c r="C33" s="373" t="str">
        <f>IFERROR(VLOOKUP($A33,Crécy!$I$8:$AY$57,C$41-1,0),"")</f>
        <v/>
      </c>
      <c r="D33" s="374" t="str">
        <f>IFERROR(VLOOKUP($A33,Crécy!$I$8:$AY$57,D$41-1,0),"")</f>
        <v/>
      </c>
      <c r="E33" s="346" t="str">
        <f t="shared" si="0"/>
        <v/>
      </c>
      <c r="F33" s="97"/>
      <c r="G33" s="97"/>
      <c r="H33" s="97"/>
      <c r="I33" s="97"/>
      <c r="J33" s="347"/>
      <c r="K33" s="935"/>
      <c r="L33" s="665"/>
      <c r="M33" s="670"/>
      <c r="N33" s="1030"/>
      <c r="O33" s="1031"/>
      <c r="P33" s="1032"/>
      <c r="Q33" s="33"/>
      <c r="R33" s="344" t="s">
        <v>97</v>
      </c>
      <c r="S33" s="348"/>
      <c r="T33" s="425" t="str">
        <f>IFERROR(VLOOKUP($R33,Lésigny!$G$8:$AW$57,T$41-1,0),"")</f>
        <v/>
      </c>
      <c r="U33" s="426" t="str">
        <f>IFERROR(VLOOKUP($R33,Lésigny!$G$8:$AW$57,U$41-1,0),"")</f>
        <v/>
      </c>
      <c r="V33" s="346" t="str">
        <f t="shared" si="1"/>
        <v/>
      </c>
      <c r="W33" s="33"/>
      <c r="X33" s="33"/>
      <c r="Y33" s="33"/>
      <c r="Z33" s="33"/>
      <c r="AA33" s="279"/>
      <c r="AB33" s="279"/>
      <c r="AC33" s="279"/>
      <c r="AD33" s="279"/>
      <c r="AE33" s="279"/>
      <c r="AF33" s="33"/>
    </row>
    <row r="34" spans="1:32" ht="25.5" customHeight="1">
      <c r="A34" s="344" t="s">
        <v>105</v>
      </c>
      <c r="B34" s="348"/>
      <c r="C34" s="373" t="str">
        <f>IFERROR(VLOOKUP($A34,Crécy!$I$8:$AY$57,C$41-1,0),"")</f>
        <v/>
      </c>
      <c r="D34" s="374" t="str">
        <f>IFERROR(VLOOKUP($A34,Crécy!$I$8:$AY$57,D$41-1,0),"")</f>
        <v/>
      </c>
      <c r="E34" s="346" t="str">
        <f t="shared" si="0"/>
        <v/>
      </c>
      <c r="F34" s="97"/>
      <c r="G34" s="97"/>
      <c r="H34" s="97"/>
      <c r="I34" s="97"/>
      <c r="J34" s="97"/>
      <c r="K34" s="935"/>
      <c r="L34" s="665"/>
      <c r="M34" s="670"/>
      <c r="N34" s="1019" t="str">
        <f>IF(N30&lt;P30,N4,P4)</f>
        <v>Lésigny</v>
      </c>
      <c r="O34" s="665"/>
      <c r="P34" s="670"/>
      <c r="Q34" s="33"/>
      <c r="R34" s="344" t="s">
        <v>105</v>
      </c>
      <c r="S34" s="348"/>
      <c r="T34" s="425" t="str">
        <f>IFERROR(VLOOKUP($R34,Lésigny!$G$8:$AW$57,T$41-1,0),"")</f>
        <v/>
      </c>
      <c r="U34" s="426" t="str">
        <f>IFERROR(VLOOKUP($R34,Lésigny!$G$8:$AW$57,U$41-1,0),"")</f>
        <v/>
      </c>
      <c r="V34" s="346" t="str">
        <f t="shared" si="1"/>
        <v/>
      </c>
      <c r="W34" s="33"/>
      <c r="X34" s="33"/>
      <c r="Y34" s="33"/>
      <c r="Z34" s="33"/>
      <c r="AA34" s="279"/>
      <c r="AB34" s="289"/>
      <c r="AC34" s="279"/>
      <c r="AD34" s="279"/>
      <c r="AE34" s="279"/>
      <c r="AF34" s="33"/>
    </row>
    <row r="35" spans="1:32" ht="23.25" customHeight="1">
      <c r="A35" s="950" t="s">
        <v>150</v>
      </c>
      <c r="B35" s="951"/>
      <c r="C35" s="951"/>
      <c r="D35" s="1036"/>
      <c r="E35" s="445">
        <f>COUNTIF(E5:E34,"x")</f>
        <v>0</v>
      </c>
      <c r="F35" s="97"/>
      <c r="G35" s="97"/>
      <c r="H35" s="97"/>
      <c r="I35" s="97"/>
      <c r="J35" s="97"/>
      <c r="K35" s="1026"/>
      <c r="L35" s="686"/>
      <c r="M35" s="693"/>
      <c r="N35" s="935"/>
      <c r="O35" s="665"/>
      <c r="P35" s="670"/>
      <c r="Q35" s="97"/>
      <c r="R35" s="950" t="s">
        <v>150</v>
      </c>
      <c r="S35" s="951"/>
      <c r="T35" s="951"/>
      <c r="U35" s="951"/>
      <c r="V35" s="350">
        <f>COUNTIF(V5:V34,"x")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ht="39" customHeight="1">
      <c r="A36" s="954" t="s">
        <v>519</v>
      </c>
      <c r="B36" s="733"/>
      <c r="C36" s="955">
        <f>+Contacts!F24</f>
        <v>45879</v>
      </c>
      <c r="D36" s="733"/>
      <c r="E36" s="446"/>
      <c r="F36" s="354"/>
      <c r="G36" s="354"/>
      <c r="H36" s="447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952" t="s">
        <v>493</v>
      </c>
      <c r="V36" s="733"/>
      <c r="W36" s="733"/>
      <c r="X36" s="733"/>
      <c r="Y36" s="355">
        <f>+E35+V35</f>
        <v>0</v>
      </c>
      <c r="Z36" s="352"/>
      <c r="AA36" s="279"/>
      <c r="AB36" s="289"/>
      <c r="AC36" s="279"/>
      <c r="AD36" s="279"/>
      <c r="AE36" s="279"/>
      <c r="AF36" s="352"/>
    </row>
    <row r="37" spans="1:32" ht="12.75" customHeight="1">
      <c r="A37" s="503"/>
      <c r="B37" s="504"/>
      <c r="C37" s="504"/>
      <c r="D37" s="504"/>
      <c r="E37" s="504"/>
      <c r="F37" s="504"/>
      <c r="G37" s="504"/>
      <c r="H37" s="505"/>
      <c r="I37" s="504"/>
      <c r="J37" s="504"/>
      <c r="K37" s="504"/>
      <c r="L37" s="504"/>
      <c r="M37" s="504"/>
      <c r="N37" s="506"/>
      <c r="O37" s="504"/>
      <c r="P37" s="504"/>
      <c r="Q37" s="504"/>
      <c r="R37" s="504"/>
      <c r="S37" s="504"/>
      <c r="T37" s="504"/>
      <c r="U37" s="504"/>
      <c r="V37" s="504"/>
      <c r="W37" s="504"/>
      <c r="X37" s="504"/>
      <c r="Y37" s="507"/>
      <c r="Z37" s="33"/>
      <c r="AA37" s="279"/>
      <c r="AB37" s="279"/>
      <c r="AC37" s="279"/>
      <c r="AD37" s="279"/>
      <c r="AE37" s="279"/>
      <c r="AF37" s="33"/>
    </row>
    <row r="38" spans="1:32" ht="33.75" customHeight="1">
      <c r="A38" s="953" t="s">
        <v>542</v>
      </c>
      <c r="B38" s="665"/>
      <c r="C38" s="665"/>
      <c r="D38" s="665"/>
      <c r="E38" s="665"/>
      <c r="F38" s="665"/>
      <c r="G38" s="665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70"/>
      <c r="Z38" s="33"/>
      <c r="AA38" s="279"/>
      <c r="AB38" s="279"/>
      <c r="AC38" s="279"/>
      <c r="AD38" s="279"/>
      <c r="AE38" s="279"/>
      <c r="AF38" s="33"/>
    </row>
    <row r="39" spans="1:32" ht="12.75" customHeight="1">
      <c r="A39" s="503"/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7"/>
      <c r="Z39" s="33"/>
      <c r="AA39" s="279"/>
      <c r="AB39" s="289"/>
      <c r="AC39" s="279"/>
      <c r="AD39" s="279"/>
      <c r="AE39" s="279"/>
      <c r="AF39" s="33"/>
    </row>
    <row r="40" spans="1:32" ht="25.5" customHeight="1">
      <c r="A40" s="301" t="s">
        <v>484</v>
      </c>
      <c r="B40" s="889" t="s">
        <v>485</v>
      </c>
      <c r="C40" s="681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302"/>
      <c r="Z40" s="302"/>
      <c r="AA40" s="303"/>
      <c r="AB40" s="303"/>
      <c r="AC40" s="303"/>
      <c r="AD40" s="303"/>
      <c r="AE40" s="303"/>
      <c r="AF40" s="302"/>
    </row>
    <row r="41" spans="1:32" ht="23.25" customHeight="1">
      <c r="A41" s="886" t="s">
        <v>134</v>
      </c>
      <c r="B41" s="777"/>
      <c r="C41" s="305">
        <v>39</v>
      </c>
      <c r="D41" s="305">
        <f>+C41+1</f>
        <v>40</v>
      </c>
      <c r="E41" s="305">
        <v>2</v>
      </c>
      <c r="F41" s="305">
        <f>+J41+1</f>
        <v>42</v>
      </c>
      <c r="G41" s="890"/>
      <c r="H41" s="675"/>
      <c r="I41" s="304"/>
      <c r="J41" s="305">
        <f>+D41+1</f>
        <v>41</v>
      </c>
      <c r="K41" s="305">
        <f>+F41+1</f>
        <v>43</v>
      </c>
      <c r="L41" s="305">
        <f>+K41+1</f>
        <v>44</v>
      </c>
      <c r="M41" s="304"/>
      <c r="N41" s="937" t="s">
        <v>480</v>
      </c>
      <c r="O41" s="681"/>
      <c r="P41" s="682"/>
      <c r="Q41" s="304"/>
      <c r="R41" s="304"/>
      <c r="S41" s="304"/>
      <c r="T41" s="305">
        <v>39</v>
      </c>
      <c r="U41" s="305">
        <f>+T41+1</f>
        <v>40</v>
      </c>
      <c r="V41" s="305">
        <v>2</v>
      </c>
      <c r="W41" s="305">
        <f>+F41</f>
        <v>42</v>
      </c>
      <c r="X41" s="304"/>
      <c r="Y41" s="304"/>
      <c r="Z41" s="304"/>
      <c r="AA41" s="307"/>
      <c r="AB41" s="307"/>
      <c r="AC41" s="307"/>
      <c r="AD41" s="307"/>
      <c r="AE41" s="307"/>
      <c r="AF41" s="304"/>
    </row>
    <row r="42" spans="1:32" ht="23.25" customHeight="1">
      <c r="A42" s="33"/>
      <c r="B42" s="33"/>
      <c r="C42" s="33"/>
      <c r="D42" s="33"/>
      <c r="E42" s="33"/>
      <c r="F42" s="33"/>
      <c r="G42" s="33"/>
      <c r="H42" s="308"/>
      <c r="I42" s="33"/>
      <c r="J42" s="33"/>
      <c r="K42" s="33"/>
      <c r="L42" s="33"/>
      <c r="M42" s="33"/>
      <c r="N42" s="745"/>
      <c r="O42" s="723"/>
      <c r="P42" s="748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279"/>
      <c r="AB42" s="289"/>
      <c r="AC42" s="279"/>
      <c r="AD42" s="279"/>
      <c r="AE42" s="279"/>
      <c r="AF42" s="33"/>
    </row>
    <row r="43" spans="1:32" ht="23.25" customHeight="1">
      <c r="A43" s="356"/>
      <c r="B43" s="356"/>
      <c r="C43" s="938" t="s">
        <v>495</v>
      </c>
      <c r="D43" s="733"/>
      <c r="E43" s="939" t="s">
        <v>496</v>
      </c>
      <c r="F43" s="733"/>
      <c r="G43" s="733"/>
      <c r="H43" s="733"/>
      <c r="I43" s="733"/>
      <c r="J43" s="939" t="s">
        <v>524</v>
      </c>
      <c r="K43" s="733"/>
      <c r="L43" s="733"/>
      <c r="M43" s="357"/>
      <c r="N43" s="357"/>
      <c r="O43" s="357"/>
      <c r="P43" s="357"/>
      <c r="Q43" s="357"/>
      <c r="R43" s="357"/>
      <c r="S43" s="940" t="s">
        <v>498</v>
      </c>
      <c r="T43" s="733"/>
      <c r="U43" s="733"/>
      <c r="V43" s="939" t="s">
        <v>525</v>
      </c>
      <c r="W43" s="733"/>
      <c r="X43" s="742"/>
      <c r="Y43" s="356"/>
      <c r="Z43" s="356"/>
      <c r="AA43" s="356"/>
      <c r="AB43" s="358"/>
      <c r="AC43" s="356"/>
      <c r="AD43" s="356"/>
      <c r="AE43" s="356"/>
      <c r="AF43" s="356"/>
    </row>
    <row r="44" spans="1:32" ht="23.25" customHeight="1">
      <c r="A44" s="33"/>
      <c r="B44" s="33"/>
      <c r="C44" s="33"/>
      <c r="D44" s="33"/>
      <c r="E44" s="33"/>
      <c r="F44" s="33"/>
      <c r="G44" s="33"/>
      <c r="H44" s="308"/>
      <c r="I44" s="33"/>
      <c r="J44" s="33"/>
      <c r="K44" s="33"/>
      <c r="L44" s="33"/>
      <c r="M44" s="33"/>
      <c r="N44" s="309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279"/>
      <c r="AB44" s="289"/>
      <c r="AC44" s="279"/>
      <c r="AD44" s="279"/>
      <c r="AE44" s="279"/>
      <c r="AF44" s="33"/>
    </row>
    <row r="45" spans="1:32" ht="23.25" customHeight="1">
      <c r="A45" s="33"/>
      <c r="B45" s="33"/>
      <c r="C45" s="33"/>
      <c r="D45" s="33"/>
      <c r="E45" s="33"/>
      <c r="F45" s="33"/>
      <c r="G45" s="33"/>
      <c r="H45" s="308"/>
      <c r="I45" s="33"/>
      <c r="J45" s="33"/>
      <c r="K45" s="33"/>
      <c r="L45" s="33"/>
      <c r="M45" s="33"/>
      <c r="N45" s="309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279"/>
      <c r="AB45" s="289"/>
      <c r="AC45" s="279"/>
      <c r="AD45" s="279"/>
      <c r="AE45" s="279"/>
      <c r="AF45" s="33"/>
    </row>
    <row r="46" spans="1:32" ht="23.25" customHeight="1">
      <c r="A46" s="33"/>
      <c r="B46" s="101" t="s">
        <v>526</v>
      </c>
      <c r="C46" s="33"/>
      <c r="D46" s="33"/>
      <c r="E46" s="33"/>
      <c r="F46" s="33"/>
      <c r="G46" s="33"/>
      <c r="H46" s="308"/>
      <c r="I46" s="33"/>
      <c r="J46" s="33"/>
      <c r="K46" s="33"/>
      <c r="L46" s="33"/>
      <c r="M46" s="33"/>
      <c r="N46" s="309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279"/>
      <c r="AB46" s="289"/>
      <c r="AC46" s="279"/>
      <c r="AD46" s="279"/>
      <c r="AE46" s="279"/>
      <c r="AF46" s="33"/>
    </row>
    <row r="47" spans="1:32" ht="23.25" customHeight="1">
      <c r="A47" s="33"/>
      <c r="B47" s="101" t="s">
        <v>527</v>
      </c>
      <c r="C47" s="33"/>
      <c r="D47" s="33"/>
      <c r="E47" s="33"/>
      <c r="F47" s="33"/>
      <c r="G47" s="33"/>
      <c r="H47" s="308"/>
      <c r="I47" s="33"/>
      <c r="J47" s="33"/>
      <c r="K47" s="33"/>
      <c r="L47" s="33"/>
      <c r="M47" s="33"/>
      <c r="N47" s="309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279"/>
      <c r="AB47" s="289"/>
      <c r="AC47" s="279"/>
      <c r="AD47" s="279"/>
      <c r="AE47" s="279"/>
      <c r="AF47" s="33"/>
    </row>
    <row r="48" spans="1:32" ht="23.25" customHeight="1">
      <c r="A48" s="33"/>
      <c r="B48" s="101" t="s">
        <v>528</v>
      </c>
      <c r="C48" s="33"/>
      <c r="D48" s="33"/>
      <c r="E48" s="33"/>
      <c r="F48" s="33"/>
      <c r="G48" s="33"/>
      <c r="H48" s="308"/>
      <c r="I48" s="33"/>
      <c r="J48" s="33"/>
      <c r="K48" s="33"/>
      <c r="L48" s="33"/>
      <c r="M48" s="33"/>
      <c r="N48" s="309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279"/>
      <c r="AB48" s="289"/>
      <c r="AC48" s="279"/>
      <c r="AD48" s="279"/>
      <c r="AE48" s="279"/>
      <c r="AF48" s="33"/>
    </row>
    <row r="49" spans="1:32" ht="23.25" customHeight="1">
      <c r="A49" s="33"/>
      <c r="B49" s="33"/>
      <c r="C49" s="33"/>
      <c r="D49" s="33"/>
      <c r="E49" s="33"/>
      <c r="F49" s="33"/>
      <c r="G49" s="33"/>
      <c r="H49" s="308"/>
      <c r="I49" s="33"/>
      <c r="J49" s="33"/>
      <c r="K49" s="33"/>
      <c r="L49" s="33"/>
      <c r="M49" s="33"/>
      <c r="N49" s="309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279"/>
      <c r="AB49" s="289"/>
      <c r="AC49" s="279"/>
      <c r="AD49" s="279"/>
      <c r="AE49" s="279"/>
      <c r="AF49" s="33"/>
    </row>
    <row r="50" spans="1:32" ht="23.25" customHeight="1">
      <c r="A50" s="33"/>
      <c r="B50" s="33"/>
      <c r="C50" s="33"/>
      <c r="D50" s="33"/>
      <c r="E50" s="33"/>
      <c r="F50" s="33"/>
      <c r="G50" s="33"/>
      <c r="H50" s="308"/>
      <c r="I50" s="33"/>
      <c r="J50" s="33"/>
      <c r="K50" s="33"/>
      <c r="L50" s="33"/>
      <c r="M50" s="33"/>
      <c r="N50" s="309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279"/>
      <c r="AB50" s="289"/>
      <c r="AC50" s="279"/>
      <c r="AD50" s="279"/>
      <c r="AE50" s="279"/>
      <c r="AF50" s="33"/>
    </row>
    <row r="51" spans="1:32" ht="23.25" customHeight="1">
      <c r="A51" s="33"/>
      <c r="B51" s="33"/>
      <c r="C51" s="33"/>
      <c r="D51" s="33"/>
      <c r="E51" s="33"/>
      <c r="F51" s="33"/>
      <c r="G51" s="33"/>
      <c r="H51" s="308"/>
      <c r="I51" s="33"/>
      <c r="J51" s="33"/>
      <c r="K51" s="33"/>
      <c r="L51" s="33"/>
      <c r="M51" s="33"/>
      <c r="N51" s="309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279"/>
      <c r="AB51" s="289"/>
      <c r="AC51" s="279"/>
      <c r="AD51" s="279"/>
      <c r="AE51" s="279"/>
      <c r="AF51" s="33"/>
    </row>
    <row r="52" spans="1:32" ht="23.25" customHeight="1">
      <c r="A52" s="33"/>
      <c r="B52" s="33"/>
      <c r="C52" s="33"/>
      <c r="D52" s="33"/>
      <c r="E52" s="33"/>
      <c r="F52" s="33"/>
      <c r="G52" s="33"/>
      <c r="H52" s="308"/>
      <c r="I52" s="33"/>
      <c r="J52" s="33"/>
      <c r="K52" s="33"/>
      <c r="L52" s="33"/>
      <c r="M52" s="33"/>
      <c r="N52" s="309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279"/>
      <c r="AB52" s="289"/>
      <c r="AC52" s="279"/>
      <c r="AD52" s="279"/>
      <c r="AE52" s="279"/>
      <c r="AF52" s="33"/>
    </row>
    <row r="53" spans="1:32" ht="23.25" customHeight="1">
      <c r="A53" s="33"/>
      <c r="B53" s="33"/>
      <c r="C53" s="33"/>
      <c r="D53" s="33"/>
      <c r="E53" s="33"/>
      <c r="F53" s="33"/>
      <c r="G53" s="33"/>
      <c r="H53" s="308"/>
      <c r="I53" s="33"/>
      <c r="J53" s="33"/>
      <c r="K53" s="33"/>
      <c r="L53" s="33"/>
      <c r="M53" s="33"/>
      <c r="N53" s="309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279"/>
      <c r="AB53" s="289"/>
      <c r="AC53" s="279"/>
      <c r="AD53" s="279"/>
      <c r="AE53" s="279"/>
      <c r="AF53" s="33"/>
    </row>
    <row r="54" spans="1:32" ht="23.25" customHeight="1">
      <c r="A54" s="33"/>
      <c r="B54" s="33"/>
      <c r="C54" s="33"/>
      <c r="D54" s="33"/>
      <c r="E54" s="33"/>
      <c r="F54" s="33"/>
      <c r="G54" s="33"/>
      <c r="H54" s="308"/>
      <c r="I54" s="33"/>
      <c r="J54" s="33"/>
      <c r="K54" s="33"/>
      <c r="L54" s="33"/>
      <c r="M54" s="33"/>
      <c r="N54" s="309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279"/>
      <c r="AB54" s="289"/>
      <c r="AC54" s="279"/>
      <c r="AD54" s="279"/>
      <c r="AE54" s="279"/>
      <c r="AF54" s="33"/>
    </row>
    <row r="55" spans="1:32" ht="23.25" customHeight="1">
      <c r="A55" s="33"/>
      <c r="B55" s="33"/>
      <c r="C55" s="33"/>
      <c r="D55" s="33"/>
      <c r="E55" s="33"/>
      <c r="F55" s="33"/>
      <c r="G55" s="33"/>
      <c r="H55" s="308"/>
      <c r="I55" s="33"/>
      <c r="J55" s="33"/>
      <c r="K55" s="33"/>
      <c r="L55" s="33"/>
      <c r="M55" s="33"/>
      <c r="N55" s="309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279"/>
      <c r="AB55" s="289"/>
      <c r="AC55" s="279"/>
      <c r="AD55" s="279"/>
      <c r="AE55" s="279"/>
      <c r="AF55" s="33"/>
    </row>
    <row r="56" spans="1:32" ht="23.25" customHeight="1">
      <c r="A56" s="33"/>
      <c r="B56" s="33"/>
      <c r="C56" s="33"/>
      <c r="D56" s="33"/>
      <c r="E56" s="33"/>
      <c r="F56" s="33"/>
      <c r="G56" s="33"/>
      <c r="H56" s="308"/>
      <c r="I56" s="33"/>
      <c r="J56" s="33"/>
      <c r="K56" s="33"/>
      <c r="L56" s="33"/>
      <c r="M56" s="33"/>
      <c r="N56" s="309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279"/>
      <c r="AB56" s="289"/>
      <c r="AC56" s="279"/>
      <c r="AD56" s="279"/>
      <c r="AE56" s="279"/>
      <c r="AF56" s="33"/>
    </row>
    <row r="57" spans="1:32" ht="23.25" customHeight="1">
      <c r="A57" s="33"/>
      <c r="B57" s="33"/>
      <c r="C57" s="33"/>
      <c r="D57" s="33"/>
      <c r="E57" s="33"/>
      <c r="F57" s="33"/>
      <c r="G57" s="33"/>
      <c r="H57" s="308"/>
      <c r="I57" s="33"/>
      <c r="J57" s="33"/>
      <c r="K57" s="33"/>
      <c r="L57" s="33"/>
      <c r="M57" s="33"/>
      <c r="N57" s="309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279"/>
      <c r="AB57" s="289"/>
      <c r="AC57" s="279"/>
      <c r="AD57" s="279"/>
      <c r="AE57" s="279"/>
      <c r="AF57" s="33"/>
    </row>
    <row r="58" spans="1:32" ht="23.25" customHeight="1">
      <c r="A58" s="33"/>
      <c r="B58" s="33"/>
      <c r="C58" s="33"/>
      <c r="D58" s="33"/>
      <c r="E58" s="33"/>
      <c r="F58" s="33"/>
      <c r="G58" s="33"/>
      <c r="H58" s="308"/>
      <c r="I58" s="33"/>
      <c r="J58" s="33"/>
      <c r="K58" s="33"/>
      <c r="L58" s="33"/>
      <c r="M58" s="33"/>
      <c r="N58" s="309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279"/>
      <c r="AB58" s="289"/>
      <c r="AC58" s="279"/>
      <c r="AD58" s="279"/>
      <c r="AE58" s="279"/>
      <c r="AF58" s="33"/>
    </row>
    <row r="59" spans="1:32" ht="23.25" customHeight="1">
      <c r="A59" s="33"/>
      <c r="B59" s="33"/>
      <c r="C59" s="33"/>
      <c r="D59" s="33"/>
      <c r="E59" s="33"/>
      <c r="F59" s="33"/>
      <c r="G59" s="33"/>
      <c r="H59" s="308"/>
      <c r="I59" s="33"/>
      <c r="J59" s="33"/>
      <c r="K59" s="33"/>
      <c r="L59" s="33"/>
      <c r="M59" s="33"/>
      <c r="N59" s="309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279"/>
      <c r="AB59" s="289"/>
      <c r="AC59" s="279"/>
      <c r="AD59" s="279"/>
      <c r="AE59" s="279"/>
      <c r="AF59" s="33"/>
    </row>
    <row r="60" spans="1:32" ht="23.25" customHeight="1">
      <c r="A60" s="33"/>
      <c r="B60" s="33"/>
      <c r="C60" s="33"/>
      <c r="D60" s="33"/>
      <c r="E60" s="33"/>
      <c r="F60" s="33"/>
      <c r="G60" s="33"/>
      <c r="H60" s="308"/>
      <c r="I60" s="33"/>
      <c r="J60" s="33"/>
      <c r="K60" s="33"/>
      <c r="L60" s="33"/>
      <c r="M60" s="33"/>
      <c r="N60" s="309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279"/>
      <c r="AB60" s="289"/>
      <c r="AC60" s="279"/>
      <c r="AD60" s="279"/>
      <c r="AE60" s="279"/>
      <c r="AF60" s="33"/>
    </row>
    <row r="61" spans="1:32" ht="23.25" customHeight="1">
      <c r="A61" s="33"/>
      <c r="B61" s="33"/>
      <c r="C61" s="33"/>
      <c r="D61" s="33"/>
      <c r="E61" s="33"/>
      <c r="F61" s="33"/>
      <c r="G61" s="33"/>
      <c r="H61" s="308"/>
      <c r="I61" s="33"/>
      <c r="J61" s="33"/>
      <c r="K61" s="33"/>
      <c r="L61" s="33"/>
      <c r="M61" s="33"/>
      <c r="N61" s="309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279"/>
      <c r="AB61" s="289"/>
      <c r="AC61" s="279"/>
      <c r="AD61" s="279"/>
      <c r="AE61" s="279"/>
      <c r="AF61" s="33"/>
    </row>
    <row r="62" spans="1:32" ht="23.25" customHeight="1">
      <c r="A62" s="33"/>
      <c r="B62" s="33"/>
      <c r="C62" s="33"/>
      <c r="D62" s="33"/>
      <c r="E62" s="33"/>
      <c r="F62" s="33"/>
      <c r="G62" s="33"/>
      <c r="H62" s="308"/>
      <c r="I62" s="33"/>
      <c r="J62" s="33"/>
      <c r="K62" s="33"/>
      <c r="L62" s="33"/>
      <c r="M62" s="33"/>
      <c r="N62" s="309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279"/>
      <c r="AB62" s="289"/>
      <c r="AC62" s="279"/>
      <c r="AD62" s="279"/>
      <c r="AE62" s="279"/>
      <c r="AF62" s="33"/>
    </row>
    <row r="63" spans="1:32" ht="23.25" customHeight="1">
      <c r="A63" s="33"/>
      <c r="B63" s="33"/>
      <c r="C63" s="33"/>
      <c r="D63" s="33"/>
      <c r="E63" s="33"/>
      <c r="F63" s="33"/>
      <c r="G63" s="33"/>
      <c r="H63" s="308"/>
      <c r="I63" s="33"/>
      <c r="J63" s="33"/>
      <c r="K63" s="33"/>
      <c r="L63" s="33"/>
      <c r="M63" s="33"/>
      <c r="N63" s="309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279"/>
      <c r="AB63" s="289"/>
      <c r="AC63" s="279"/>
      <c r="AD63" s="279"/>
      <c r="AE63" s="279"/>
      <c r="AF63" s="33"/>
    </row>
    <row r="64" spans="1:32" ht="23.25" customHeight="1">
      <c r="A64" s="33"/>
      <c r="B64" s="33"/>
      <c r="C64" s="33"/>
      <c r="D64" s="33"/>
      <c r="E64" s="33"/>
      <c r="F64" s="33"/>
      <c r="G64" s="33"/>
      <c r="H64" s="308"/>
      <c r="I64" s="33"/>
      <c r="J64" s="33"/>
      <c r="K64" s="33"/>
      <c r="L64" s="33"/>
      <c r="M64" s="33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279"/>
      <c r="AB64" s="289"/>
      <c r="AC64" s="279"/>
      <c r="AD64" s="279"/>
      <c r="AE64" s="279"/>
      <c r="AF64" s="33"/>
    </row>
    <row r="65" spans="1:32" ht="23.25" customHeight="1">
      <c r="A65" s="33"/>
      <c r="B65" s="33"/>
      <c r="C65" s="33"/>
      <c r="D65" s="33"/>
      <c r="E65" s="33"/>
      <c r="F65" s="33"/>
      <c r="G65" s="33"/>
      <c r="H65" s="308"/>
      <c r="I65" s="33"/>
      <c r="J65" s="33"/>
      <c r="K65" s="33"/>
      <c r="L65" s="33"/>
      <c r="M65" s="33"/>
      <c r="N65" s="309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279"/>
      <c r="AB65" s="289"/>
      <c r="AC65" s="279"/>
      <c r="AD65" s="279"/>
      <c r="AE65" s="279"/>
      <c r="AF65" s="33"/>
    </row>
    <row r="66" spans="1:32" ht="23.25" customHeight="1">
      <c r="A66" s="33"/>
      <c r="B66" s="33"/>
      <c r="C66" s="33"/>
      <c r="D66" s="33"/>
      <c r="E66" s="33"/>
      <c r="F66" s="33"/>
      <c r="G66" s="33"/>
      <c r="H66" s="308"/>
      <c r="I66" s="33"/>
      <c r="J66" s="33"/>
      <c r="K66" s="33"/>
      <c r="L66" s="33"/>
      <c r="M66" s="33"/>
      <c r="N66" s="309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279"/>
      <c r="AB66" s="289"/>
      <c r="AC66" s="279"/>
      <c r="AD66" s="279"/>
      <c r="AE66" s="279"/>
      <c r="AF66" s="33"/>
    </row>
    <row r="67" spans="1:32" ht="23.25" customHeight="1">
      <c r="A67" s="33"/>
      <c r="B67" s="33"/>
      <c r="C67" s="33"/>
      <c r="D67" s="33"/>
      <c r="E67" s="33"/>
      <c r="F67" s="33"/>
      <c r="G67" s="33"/>
      <c r="H67" s="308"/>
      <c r="I67" s="33"/>
      <c r="J67" s="33"/>
      <c r="K67" s="33"/>
      <c r="L67" s="33"/>
      <c r="M67" s="33"/>
      <c r="N67" s="309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279"/>
      <c r="AB67" s="289"/>
      <c r="AC67" s="279"/>
      <c r="AD67" s="279"/>
      <c r="AE67" s="279"/>
      <c r="AF67" s="33"/>
    </row>
    <row r="68" spans="1:32" ht="23.25" customHeight="1">
      <c r="A68" s="33"/>
      <c r="B68" s="33"/>
      <c r="C68" s="33"/>
      <c r="D68" s="33"/>
      <c r="E68" s="33"/>
      <c r="F68" s="33"/>
      <c r="G68" s="33"/>
      <c r="H68" s="308"/>
      <c r="I68" s="33"/>
      <c r="J68" s="33"/>
      <c r="K68" s="33"/>
      <c r="L68" s="33"/>
      <c r="M68" s="33"/>
      <c r="N68" s="309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279"/>
      <c r="AB68" s="289"/>
      <c r="AC68" s="279"/>
      <c r="AD68" s="279"/>
      <c r="AE68" s="279"/>
      <c r="AF68" s="33"/>
    </row>
    <row r="69" spans="1:32" ht="23.25" customHeight="1">
      <c r="A69" s="33"/>
      <c r="B69" s="33"/>
      <c r="C69" s="33"/>
      <c r="D69" s="33"/>
      <c r="E69" s="33"/>
      <c r="F69" s="33"/>
      <c r="G69" s="33"/>
      <c r="H69" s="308"/>
      <c r="I69" s="33"/>
      <c r="J69" s="33"/>
      <c r="K69" s="33"/>
      <c r="L69" s="33"/>
      <c r="M69" s="33"/>
      <c r="N69" s="309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279"/>
      <c r="AB69" s="289"/>
      <c r="AC69" s="279"/>
      <c r="AD69" s="279"/>
      <c r="AE69" s="279"/>
      <c r="AF69" s="33"/>
    </row>
    <row r="70" spans="1:32" ht="23.25" customHeight="1">
      <c r="A70" s="33"/>
      <c r="B70" s="33"/>
      <c r="C70" s="33"/>
      <c r="D70" s="33"/>
      <c r="E70" s="33"/>
      <c r="F70" s="33"/>
      <c r="G70" s="33"/>
      <c r="H70" s="308"/>
      <c r="I70" s="33"/>
      <c r="J70" s="33"/>
      <c r="K70" s="33"/>
      <c r="L70" s="33"/>
      <c r="M70" s="33"/>
      <c r="N70" s="309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279"/>
      <c r="AB70" s="289"/>
      <c r="AC70" s="279"/>
      <c r="AD70" s="279"/>
      <c r="AE70" s="279"/>
      <c r="AF70" s="33"/>
    </row>
    <row r="71" spans="1:32" ht="23.25" customHeight="1">
      <c r="A71" s="33"/>
      <c r="B71" s="33"/>
      <c r="C71" s="33"/>
      <c r="D71" s="33"/>
      <c r="E71" s="33"/>
      <c r="F71" s="33"/>
      <c r="G71" s="33"/>
      <c r="H71" s="308"/>
      <c r="I71" s="33"/>
      <c r="J71" s="33"/>
      <c r="K71" s="33"/>
      <c r="L71" s="33"/>
      <c r="M71" s="33"/>
      <c r="N71" s="309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279"/>
      <c r="AB71" s="289"/>
      <c r="AC71" s="279"/>
      <c r="AD71" s="279"/>
      <c r="AE71" s="279"/>
      <c r="AF71" s="33"/>
    </row>
    <row r="72" spans="1:32" ht="23.25" customHeight="1">
      <c r="A72" s="33"/>
      <c r="B72" s="33"/>
      <c r="C72" s="33"/>
      <c r="D72" s="33"/>
      <c r="E72" s="33"/>
      <c r="F72" s="33"/>
      <c r="G72" s="33"/>
      <c r="H72" s="308"/>
      <c r="I72" s="33"/>
      <c r="J72" s="33"/>
      <c r="K72" s="33"/>
      <c r="L72" s="33"/>
      <c r="M72" s="33"/>
      <c r="N72" s="309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279"/>
      <c r="AB72" s="289"/>
      <c r="AC72" s="279"/>
      <c r="AD72" s="279"/>
      <c r="AE72" s="279"/>
      <c r="AF72" s="33"/>
    </row>
    <row r="73" spans="1:32" ht="23.25" customHeight="1">
      <c r="A73" s="33"/>
      <c r="B73" s="33"/>
      <c r="C73" s="33"/>
      <c r="D73" s="33"/>
      <c r="E73" s="33"/>
      <c r="F73" s="33"/>
      <c r="G73" s="33"/>
      <c r="H73" s="308"/>
      <c r="I73" s="33"/>
      <c r="J73" s="33"/>
      <c r="K73" s="33"/>
      <c r="L73" s="33"/>
      <c r="M73" s="33"/>
      <c r="N73" s="309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279"/>
      <c r="AB73" s="289"/>
      <c r="AC73" s="279"/>
      <c r="AD73" s="279"/>
      <c r="AE73" s="279"/>
      <c r="AF73" s="33"/>
    </row>
    <row r="74" spans="1:32" ht="23.25" customHeight="1">
      <c r="A74" s="33"/>
      <c r="B74" s="33"/>
      <c r="C74" s="33"/>
      <c r="D74" s="33"/>
      <c r="E74" s="33"/>
      <c r="F74" s="33"/>
      <c r="G74" s="33"/>
      <c r="H74" s="308"/>
      <c r="I74" s="33"/>
      <c r="J74" s="33"/>
      <c r="K74" s="33"/>
      <c r="L74" s="33"/>
      <c r="M74" s="33"/>
      <c r="N74" s="309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279"/>
      <c r="AB74" s="289"/>
      <c r="AC74" s="279"/>
      <c r="AD74" s="279"/>
      <c r="AE74" s="279"/>
      <c r="AF74" s="33"/>
    </row>
    <row r="75" spans="1:32" ht="23.25" customHeight="1">
      <c r="A75" s="33"/>
      <c r="B75" s="33"/>
      <c r="C75" s="33"/>
      <c r="D75" s="33"/>
      <c r="E75" s="33"/>
      <c r="F75" s="33"/>
      <c r="G75" s="33"/>
      <c r="H75" s="308"/>
      <c r="I75" s="33"/>
      <c r="J75" s="33"/>
      <c r="K75" s="33"/>
      <c r="L75" s="33"/>
      <c r="M75" s="33"/>
      <c r="N75" s="309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279"/>
      <c r="AB75" s="289"/>
      <c r="AC75" s="279"/>
      <c r="AD75" s="279"/>
      <c r="AE75" s="279"/>
      <c r="AF75" s="33"/>
    </row>
    <row r="76" spans="1:32" ht="23.25" customHeight="1">
      <c r="A76" s="33"/>
      <c r="B76" s="33"/>
      <c r="C76" s="33"/>
      <c r="D76" s="33"/>
      <c r="E76" s="33"/>
      <c r="F76" s="33"/>
      <c r="G76" s="33"/>
      <c r="H76" s="308"/>
      <c r="I76" s="33"/>
      <c r="J76" s="33"/>
      <c r="K76" s="33"/>
      <c r="L76" s="33"/>
      <c r="M76" s="33"/>
      <c r="N76" s="309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279"/>
      <c r="AB76" s="289"/>
      <c r="AC76" s="279"/>
      <c r="AD76" s="279"/>
      <c r="AE76" s="279"/>
      <c r="AF76" s="33"/>
    </row>
    <row r="77" spans="1:32" ht="23.25" customHeight="1">
      <c r="A77" s="33"/>
      <c r="B77" s="33"/>
      <c r="C77" s="33"/>
      <c r="D77" s="33"/>
      <c r="E77" s="33"/>
      <c r="F77" s="33"/>
      <c r="G77" s="33"/>
      <c r="H77" s="308"/>
      <c r="I77" s="33"/>
      <c r="J77" s="33"/>
      <c r="K77" s="33"/>
      <c r="L77" s="33"/>
      <c r="M77" s="33"/>
      <c r="N77" s="309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279"/>
      <c r="AB77" s="289"/>
      <c r="AC77" s="279"/>
      <c r="AD77" s="279"/>
      <c r="AE77" s="279"/>
      <c r="AF77" s="33"/>
    </row>
    <row r="78" spans="1:32" ht="23.25" customHeight="1">
      <c r="A78" s="33"/>
      <c r="B78" s="33"/>
      <c r="C78" s="33"/>
      <c r="D78" s="33"/>
      <c r="E78" s="33"/>
      <c r="F78" s="33"/>
      <c r="G78" s="33"/>
      <c r="H78" s="308"/>
      <c r="I78" s="33"/>
      <c r="J78" s="33"/>
      <c r="K78" s="33"/>
      <c r="L78" s="33"/>
      <c r="M78" s="33"/>
      <c r="N78" s="309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279"/>
      <c r="AB78" s="289"/>
      <c r="AC78" s="279"/>
      <c r="AD78" s="279"/>
      <c r="AE78" s="279"/>
      <c r="AF78" s="33"/>
    </row>
    <row r="79" spans="1:32" ht="23.25" customHeight="1">
      <c r="A79" s="33"/>
      <c r="B79" s="33"/>
      <c r="C79" s="33"/>
      <c r="D79" s="33"/>
      <c r="E79" s="33"/>
      <c r="F79" s="33"/>
      <c r="G79" s="33"/>
      <c r="H79" s="308"/>
      <c r="I79" s="33"/>
      <c r="J79" s="33"/>
      <c r="K79" s="33"/>
      <c r="L79" s="33"/>
      <c r="M79" s="33"/>
      <c r="N79" s="309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279"/>
      <c r="AB79" s="289"/>
      <c r="AC79" s="279"/>
      <c r="AD79" s="279"/>
      <c r="AE79" s="279"/>
      <c r="AF79" s="33"/>
    </row>
    <row r="80" spans="1:32" ht="23.25" customHeight="1">
      <c r="A80" s="33"/>
      <c r="B80" s="33"/>
      <c r="C80" s="33"/>
      <c r="D80" s="33"/>
      <c r="E80" s="33"/>
      <c r="F80" s="33"/>
      <c r="G80" s="33"/>
      <c r="H80" s="308"/>
      <c r="I80" s="33"/>
      <c r="J80" s="33"/>
      <c r="K80" s="33"/>
      <c r="L80" s="33"/>
      <c r="M80" s="33"/>
      <c r="N80" s="309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279"/>
      <c r="AB80" s="289"/>
      <c r="AC80" s="279"/>
      <c r="AD80" s="279"/>
      <c r="AE80" s="279"/>
      <c r="AF80" s="33"/>
    </row>
    <row r="81" spans="1:32" ht="23.25" customHeight="1">
      <c r="A81" s="33"/>
      <c r="B81" s="33"/>
      <c r="C81" s="33"/>
      <c r="D81" s="33"/>
      <c r="E81" s="33"/>
      <c r="F81" s="33"/>
      <c r="G81" s="33"/>
      <c r="H81" s="308"/>
      <c r="I81" s="33"/>
      <c r="J81" s="33"/>
      <c r="K81" s="33"/>
      <c r="L81" s="33"/>
      <c r="M81" s="33"/>
      <c r="N81" s="309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279"/>
      <c r="AB81" s="289"/>
      <c r="AC81" s="279"/>
      <c r="AD81" s="279"/>
      <c r="AE81" s="279"/>
      <c r="AF81" s="33"/>
    </row>
    <row r="82" spans="1:32" ht="23.25" customHeight="1">
      <c r="A82" s="33"/>
      <c r="B82" s="33"/>
      <c r="C82" s="33"/>
      <c r="D82" s="33"/>
      <c r="E82" s="33"/>
      <c r="F82" s="33"/>
      <c r="G82" s="33"/>
      <c r="H82" s="308"/>
      <c r="I82" s="33"/>
      <c r="J82" s="33"/>
      <c r="K82" s="33"/>
      <c r="L82" s="33"/>
      <c r="M82" s="33"/>
      <c r="N82" s="309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279"/>
      <c r="AB82" s="289"/>
      <c r="AC82" s="279"/>
      <c r="AD82" s="279"/>
      <c r="AE82" s="279"/>
      <c r="AF82" s="33"/>
    </row>
    <row r="83" spans="1:32" ht="23.25" customHeight="1">
      <c r="A83" s="33"/>
      <c r="B83" s="33"/>
      <c r="C83" s="33"/>
      <c r="D83" s="33"/>
      <c r="E83" s="33"/>
      <c r="F83" s="33"/>
      <c r="G83" s="33"/>
      <c r="H83" s="308"/>
      <c r="I83" s="33"/>
      <c r="J83" s="33"/>
      <c r="K83" s="33"/>
      <c r="L83" s="33"/>
      <c r="M83" s="33"/>
      <c r="N83" s="309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279"/>
      <c r="AB83" s="289"/>
      <c r="AC83" s="279"/>
      <c r="AD83" s="279"/>
      <c r="AE83" s="279"/>
      <c r="AF83" s="33"/>
    </row>
    <row r="84" spans="1:32" ht="23.25" customHeight="1">
      <c r="A84" s="33"/>
      <c r="B84" s="33"/>
      <c r="C84" s="33"/>
      <c r="D84" s="33"/>
      <c r="E84" s="33"/>
      <c r="F84" s="33"/>
      <c r="G84" s="33"/>
      <c r="H84" s="308"/>
      <c r="I84" s="33"/>
      <c r="J84" s="33"/>
      <c r="K84" s="33"/>
      <c r="L84" s="33"/>
      <c r="M84" s="33"/>
      <c r="N84" s="309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279"/>
      <c r="AB84" s="289"/>
      <c r="AC84" s="279"/>
      <c r="AD84" s="279"/>
      <c r="AE84" s="279"/>
      <c r="AF84" s="33"/>
    </row>
    <row r="85" spans="1:32" ht="23.25" customHeight="1">
      <c r="A85" s="33"/>
      <c r="B85" s="33"/>
      <c r="C85" s="33"/>
      <c r="D85" s="33"/>
      <c r="E85" s="33"/>
      <c r="F85" s="33"/>
      <c r="G85" s="33"/>
      <c r="H85" s="308"/>
      <c r="I85" s="33"/>
      <c r="J85" s="33"/>
      <c r="K85" s="33"/>
      <c r="L85" s="33"/>
      <c r="M85" s="33"/>
      <c r="N85" s="309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279"/>
      <c r="AB85" s="289"/>
      <c r="AC85" s="279"/>
      <c r="AD85" s="279"/>
      <c r="AE85" s="279"/>
      <c r="AF85" s="33"/>
    </row>
    <row r="86" spans="1:32" ht="23.25" customHeight="1">
      <c r="A86" s="33"/>
      <c r="B86" s="33"/>
      <c r="C86" s="33"/>
      <c r="D86" s="33"/>
      <c r="E86" s="33"/>
      <c r="F86" s="33"/>
      <c r="G86" s="33"/>
      <c r="H86" s="308"/>
      <c r="I86" s="33"/>
      <c r="J86" s="33"/>
      <c r="K86" s="33"/>
      <c r="L86" s="33"/>
      <c r="M86" s="33"/>
      <c r="N86" s="309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279"/>
      <c r="AB86" s="289"/>
      <c r="AC86" s="279"/>
      <c r="AD86" s="279"/>
      <c r="AE86" s="279"/>
      <c r="AF86" s="33"/>
    </row>
    <row r="87" spans="1:32" ht="23.25" customHeight="1">
      <c r="A87" s="33"/>
      <c r="B87" s="33"/>
      <c r="C87" s="33"/>
      <c r="D87" s="33"/>
      <c r="E87" s="33"/>
      <c r="F87" s="33"/>
      <c r="G87" s="33"/>
      <c r="H87" s="308"/>
      <c r="I87" s="33"/>
      <c r="J87" s="33"/>
      <c r="K87" s="33"/>
      <c r="L87" s="33"/>
      <c r="M87" s="33"/>
      <c r="N87" s="309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279"/>
      <c r="AB87" s="289"/>
      <c r="AC87" s="279"/>
      <c r="AD87" s="279"/>
      <c r="AE87" s="279"/>
      <c r="AF87" s="33"/>
    </row>
    <row r="88" spans="1:32" ht="23.25" customHeight="1">
      <c r="A88" s="33"/>
      <c r="B88" s="33"/>
      <c r="C88" s="33"/>
      <c r="D88" s="33"/>
      <c r="E88" s="33"/>
      <c r="F88" s="33"/>
      <c r="G88" s="33"/>
      <c r="H88" s="308"/>
      <c r="I88" s="33"/>
      <c r="J88" s="33"/>
      <c r="K88" s="33"/>
      <c r="L88" s="33"/>
      <c r="M88" s="33"/>
      <c r="N88" s="309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279"/>
      <c r="AB88" s="289"/>
      <c r="AC88" s="279"/>
      <c r="AD88" s="279"/>
      <c r="AE88" s="279"/>
      <c r="AF88" s="33"/>
    </row>
    <row r="89" spans="1:32" ht="23.25" customHeight="1">
      <c r="A89" s="33"/>
      <c r="B89" s="33"/>
      <c r="C89" s="33"/>
      <c r="D89" s="33"/>
      <c r="E89" s="33"/>
      <c r="F89" s="33"/>
      <c r="G89" s="33"/>
      <c r="H89" s="308"/>
      <c r="I89" s="33"/>
      <c r="J89" s="33"/>
      <c r="K89" s="33"/>
      <c r="L89" s="33"/>
      <c r="M89" s="33"/>
      <c r="N89" s="309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279"/>
      <c r="AB89" s="289"/>
      <c r="AC89" s="279"/>
      <c r="AD89" s="279"/>
      <c r="AE89" s="279"/>
      <c r="AF89" s="33"/>
    </row>
    <row r="90" spans="1:32" ht="23.25" customHeight="1">
      <c r="A90" s="33"/>
      <c r="B90" s="33"/>
      <c r="C90" s="33"/>
      <c r="D90" s="33"/>
      <c r="E90" s="33"/>
      <c r="F90" s="33"/>
      <c r="G90" s="33"/>
      <c r="H90" s="308"/>
      <c r="I90" s="33"/>
      <c r="J90" s="33"/>
      <c r="K90" s="33"/>
      <c r="L90" s="33"/>
      <c r="M90" s="33"/>
      <c r="N90" s="309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279"/>
      <c r="AB90" s="289"/>
      <c r="AC90" s="279"/>
      <c r="AD90" s="279"/>
      <c r="AE90" s="279"/>
      <c r="AF90" s="33"/>
    </row>
    <row r="91" spans="1:32" ht="23.25" customHeight="1">
      <c r="A91" s="33"/>
      <c r="B91" s="33"/>
      <c r="C91" s="33"/>
      <c r="D91" s="33"/>
      <c r="E91" s="33"/>
      <c r="F91" s="33"/>
      <c r="G91" s="33"/>
      <c r="H91" s="308"/>
      <c r="I91" s="33"/>
      <c r="J91" s="33"/>
      <c r="K91" s="33"/>
      <c r="L91" s="33"/>
      <c r="M91" s="33"/>
      <c r="N91" s="309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279"/>
      <c r="AB91" s="289"/>
      <c r="AC91" s="279"/>
      <c r="AD91" s="279"/>
      <c r="AE91" s="279"/>
      <c r="AF91" s="33"/>
    </row>
    <row r="92" spans="1:32" ht="23.25" customHeight="1">
      <c r="A92" s="33"/>
      <c r="B92" s="33"/>
      <c r="C92" s="33"/>
      <c r="D92" s="33"/>
      <c r="E92" s="33"/>
      <c r="F92" s="33"/>
      <c r="G92" s="33"/>
      <c r="H92" s="308"/>
      <c r="I92" s="33"/>
      <c r="J92" s="33"/>
      <c r="K92" s="33"/>
      <c r="L92" s="33"/>
      <c r="M92" s="33"/>
      <c r="N92" s="309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279"/>
      <c r="AB92" s="289"/>
      <c r="AC92" s="279"/>
      <c r="AD92" s="279"/>
      <c r="AE92" s="279"/>
      <c r="AF92" s="33"/>
    </row>
    <row r="93" spans="1:32" ht="23.25" customHeight="1">
      <c r="A93" s="33"/>
      <c r="B93" s="33"/>
      <c r="C93" s="33"/>
      <c r="D93" s="33"/>
      <c r="E93" s="33"/>
      <c r="F93" s="33"/>
      <c r="G93" s="33"/>
      <c r="H93" s="308"/>
      <c r="I93" s="33"/>
      <c r="J93" s="33"/>
      <c r="K93" s="33"/>
      <c r="L93" s="33"/>
      <c r="M93" s="33"/>
      <c r="N93" s="309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279"/>
      <c r="AB93" s="289"/>
      <c r="AC93" s="279"/>
      <c r="AD93" s="279"/>
      <c r="AE93" s="279"/>
      <c r="AF93" s="33"/>
    </row>
    <row r="94" spans="1:32" ht="23.25" customHeight="1">
      <c r="A94" s="33"/>
      <c r="B94" s="33"/>
      <c r="C94" s="33"/>
      <c r="D94" s="33"/>
      <c r="E94" s="33"/>
      <c r="F94" s="33"/>
      <c r="G94" s="33"/>
      <c r="H94" s="308"/>
      <c r="I94" s="33"/>
      <c r="J94" s="33"/>
      <c r="K94" s="33"/>
      <c r="L94" s="33"/>
      <c r="M94" s="33"/>
      <c r="N94" s="309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279"/>
      <c r="AB94" s="289"/>
      <c r="AC94" s="279"/>
      <c r="AD94" s="279"/>
      <c r="AE94" s="279"/>
      <c r="AF94" s="33"/>
    </row>
    <row r="95" spans="1:32" ht="23.25" customHeight="1">
      <c r="A95" s="33"/>
      <c r="B95" s="33"/>
      <c r="C95" s="33"/>
      <c r="D95" s="33"/>
      <c r="E95" s="33"/>
      <c r="F95" s="33"/>
      <c r="G95" s="33"/>
      <c r="H95" s="308"/>
      <c r="I95" s="33"/>
      <c r="J95" s="33"/>
      <c r="K95" s="33"/>
      <c r="L95" s="33"/>
      <c r="M95" s="33"/>
      <c r="N95" s="309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279"/>
      <c r="AB95" s="289"/>
      <c r="AC95" s="279"/>
      <c r="AD95" s="279"/>
      <c r="AE95" s="279"/>
      <c r="AF95" s="33"/>
    </row>
    <row r="96" spans="1:32" ht="23.25" customHeight="1">
      <c r="A96" s="33"/>
      <c r="B96" s="33"/>
      <c r="C96" s="33"/>
      <c r="D96" s="33"/>
      <c r="E96" s="33"/>
      <c r="F96" s="33"/>
      <c r="G96" s="33"/>
      <c r="H96" s="308"/>
      <c r="I96" s="33"/>
      <c r="J96" s="33"/>
      <c r="K96" s="33"/>
      <c r="L96" s="33"/>
      <c r="M96" s="33"/>
      <c r="N96" s="309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279"/>
      <c r="AB96" s="289"/>
      <c r="AC96" s="279"/>
      <c r="AD96" s="279"/>
      <c r="AE96" s="279"/>
      <c r="AF96" s="33"/>
    </row>
    <row r="97" spans="1:32" ht="23.25" customHeight="1">
      <c r="A97" s="33"/>
      <c r="B97" s="33"/>
      <c r="C97" s="33"/>
      <c r="D97" s="33"/>
      <c r="E97" s="33"/>
      <c r="F97" s="33"/>
      <c r="G97" s="33"/>
      <c r="H97" s="308"/>
      <c r="I97" s="33"/>
      <c r="J97" s="33"/>
      <c r="K97" s="33"/>
      <c r="L97" s="33"/>
      <c r="M97" s="33"/>
      <c r="N97" s="309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279"/>
      <c r="AB97" s="289"/>
      <c r="AC97" s="279"/>
      <c r="AD97" s="279"/>
      <c r="AE97" s="279"/>
      <c r="AF97" s="33"/>
    </row>
    <row r="98" spans="1:32" ht="23.25" customHeight="1">
      <c r="A98" s="33"/>
      <c r="B98" s="33"/>
      <c r="C98" s="33"/>
      <c r="D98" s="33"/>
      <c r="E98" s="33"/>
      <c r="F98" s="33"/>
      <c r="G98" s="33"/>
      <c r="H98" s="308"/>
      <c r="I98" s="33"/>
      <c r="J98" s="33"/>
      <c r="K98" s="33"/>
      <c r="L98" s="33"/>
      <c r="M98" s="33"/>
      <c r="N98" s="309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279"/>
      <c r="AB98" s="289"/>
      <c r="AC98" s="279"/>
      <c r="AD98" s="279"/>
      <c r="AE98" s="279"/>
      <c r="AF98" s="33"/>
    </row>
    <row r="99" spans="1:32" ht="23.25" customHeight="1">
      <c r="A99" s="33"/>
      <c r="B99" s="33"/>
      <c r="C99" s="33"/>
      <c r="D99" s="33"/>
      <c r="E99" s="33"/>
      <c r="F99" s="33"/>
      <c r="G99" s="33"/>
      <c r="H99" s="308"/>
      <c r="I99" s="33"/>
      <c r="J99" s="33"/>
      <c r="K99" s="33"/>
      <c r="L99" s="33"/>
      <c r="M99" s="33"/>
      <c r="N99" s="309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279"/>
      <c r="AB99" s="289"/>
      <c r="AC99" s="279"/>
      <c r="AD99" s="279"/>
      <c r="AE99" s="279"/>
      <c r="AF99" s="33"/>
    </row>
    <row r="100" spans="1:32" ht="23.25" customHeight="1">
      <c r="A100" s="33"/>
      <c r="B100" s="33"/>
      <c r="C100" s="33"/>
      <c r="D100" s="33"/>
      <c r="E100" s="33"/>
      <c r="F100" s="33"/>
      <c r="G100" s="33"/>
      <c r="H100" s="308"/>
      <c r="I100" s="33"/>
      <c r="J100" s="33"/>
      <c r="K100" s="33"/>
      <c r="L100" s="33"/>
      <c r="M100" s="33"/>
      <c r="N100" s="309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279"/>
      <c r="AB100" s="289"/>
      <c r="AC100" s="279"/>
      <c r="AD100" s="279"/>
      <c r="AE100" s="279"/>
      <c r="AF100" s="33"/>
    </row>
    <row r="101" spans="1:32" ht="23.25" customHeight="1">
      <c r="A101" s="33"/>
      <c r="B101" s="33"/>
      <c r="C101" s="33"/>
      <c r="D101" s="33"/>
      <c r="E101" s="33"/>
      <c r="F101" s="33"/>
      <c r="G101" s="33"/>
      <c r="H101" s="308"/>
      <c r="I101" s="33"/>
      <c r="J101" s="33"/>
      <c r="K101" s="33"/>
      <c r="L101" s="33"/>
      <c r="M101" s="33"/>
      <c r="N101" s="309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279"/>
      <c r="AB101" s="289"/>
      <c r="AC101" s="279"/>
      <c r="AD101" s="279"/>
      <c r="AE101" s="279"/>
      <c r="AF101" s="33"/>
    </row>
    <row r="102" spans="1:32" ht="23.25" customHeight="1">
      <c r="A102" s="33"/>
      <c r="B102" s="33"/>
      <c r="C102" s="33"/>
      <c r="D102" s="33"/>
      <c r="E102" s="33"/>
      <c r="F102" s="33"/>
      <c r="G102" s="33"/>
      <c r="H102" s="308"/>
      <c r="I102" s="33"/>
      <c r="J102" s="33"/>
      <c r="K102" s="33"/>
      <c r="L102" s="33"/>
      <c r="M102" s="33"/>
      <c r="N102" s="309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279"/>
      <c r="AB102" s="289"/>
      <c r="AC102" s="279"/>
      <c r="AD102" s="279"/>
      <c r="AE102" s="279"/>
      <c r="AF102" s="33"/>
    </row>
    <row r="103" spans="1:32" ht="23.25" customHeight="1">
      <c r="A103" s="33"/>
      <c r="B103" s="33"/>
      <c r="C103" s="33"/>
      <c r="D103" s="33"/>
      <c r="E103" s="33"/>
      <c r="F103" s="33"/>
      <c r="G103" s="33"/>
      <c r="H103" s="308"/>
      <c r="I103" s="33"/>
      <c r="J103" s="33"/>
      <c r="K103" s="33"/>
      <c r="L103" s="33"/>
      <c r="M103" s="33"/>
      <c r="N103" s="309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279"/>
      <c r="AB103" s="289"/>
      <c r="AC103" s="279"/>
      <c r="AD103" s="279"/>
      <c r="AE103" s="279"/>
      <c r="AF103" s="33"/>
    </row>
    <row r="104" spans="1:32" ht="23.25" customHeight="1">
      <c r="A104" s="33"/>
      <c r="B104" s="33"/>
      <c r="C104" s="33"/>
      <c r="D104" s="33"/>
      <c r="E104" s="33"/>
      <c r="F104" s="33"/>
      <c r="G104" s="33"/>
      <c r="H104" s="308"/>
      <c r="I104" s="33"/>
      <c r="J104" s="33"/>
      <c r="K104" s="33"/>
      <c r="L104" s="33"/>
      <c r="M104" s="33"/>
      <c r="N104" s="309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279"/>
      <c r="AB104" s="289"/>
      <c r="AC104" s="279"/>
      <c r="AD104" s="279"/>
      <c r="AE104" s="279"/>
      <c r="AF104" s="33"/>
    </row>
    <row r="105" spans="1:32" ht="23.25" customHeight="1">
      <c r="A105" s="33"/>
      <c r="B105" s="33"/>
      <c r="C105" s="33"/>
      <c r="D105" s="33"/>
      <c r="E105" s="33"/>
      <c r="F105" s="33"/>
      <c r="G105" s="33"/>
      <c r="H105" s="308"/>
      <c r="I105" s="33"/>
      <c r="J105" s="33"/>
      <c r="K105" s="33"/>
      <c r="L105" s="33"/>
      <c r="M105" s="33"/>
      <c r="N105" s="309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279"/>
      <c r="AB105" s="289"/>
      <c r="AC105" s="279"/>
      <c r="AD105" s="279"/>
      <c r="AE105" s="279"/>
      <c r="AF105" s="33"/>
    </row>
    <row r="106" spans="1:32" ht="23.25" customHeight="1">
      <c r="A106" s="33"/>
      <c r="B106" s="33"/>
      <c r="C106" s="33"/>
      <c r="D106" s="33"/>
      <c r="E106" s="33"/>
      <c r="F106" s="33"/>
      <c r="G106" s="33"/>
      <c r="H106" s="308"/>
      <c r="I106" s="33"/>
      <c r="J106" s="33"/>
      <c r="K106" s="33"/>
      <c r="L106" s="33"/>
      <c r="M106" s="33"/>
      <c r="N106" s="309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279"/>
      <c r="AB106" s="289"/>
      <c r="AC106" s="279"/>
      <c r="AD106" s="279"/>
      <c r="AE106" s="279"/>
      <c r="AF106" s="33"/>
    </row>
    <row r="107" spans="1:32" ht="23.25" customHeight="1">
      <c r="A107" s="33"/>
      <c r="B107" s="33"/>
      <c r="C107" s="33"/>
      <c r="D107" s="33"/>
      <c r="E107" s="33"/>
      <c r="F107" s="33"/>
      <c r="G107" s="33"/>
      <c r="H107" s="308"/>
      <c r="I107" s="33"/>
      <c r="J107" s="33"/>
      <c r="K107" s="33"/>
      <c r="L107" s="33"/>
      <c r="M107" s="33"/>
      <c r="N107" s="309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279"/>
      <c r="AB107" s="289"/>
      <c r="AC107" s="279"/>
      <c r="AD107" s="279"/>
      <c r="AE107" s="279"/>
      <c r="AF107" s="33"/>
    </row>
    <row r="108" spans="1:32" ht="23.25" customHeight="1">
      <c r="A108" s="33"/>
      <c r="B108" s="33"/>
      <c r="C108" s="33"/>
      <c r="D108" s="33"/>
      <c r="E108" s="33"/>
      <c r="F108" s="33"/>
      <c r="G108" s="33"/>
      <c r="H108" s="308"/>
      <c r="I108" s="33"/>
      <c r="J108" s="33"/>
      <c r="K108" s="33"/>
      <c r="L108" s="33"/>
      <c r="M108" s="33"/>
      <c r="N108" s="309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279"/>
      <c r="AB108" s="289"/>
      <c r="AC108" s="279"/>
      <c r="AD108" s="279"/>
      <c r="AE108" s="279"/>
      <c r="AF108" s="33"/>
    </row>
    <row r="109" spans="1:32" ht="23.25" customHeight="1">
      <c r="A109" s="33"/>
      <c r="B109" s="33"/>
      <c r="C109" s="33"/>
      <c r="D109" s="33"/>
      <c r="E109" s="33"/>
      <c r="F109" s="33"/>
      <c r="G109" s="33"/>
      <c r="H109" s="308"/>
      <c r="I109" s="33"/>
      <c r="J109" s="33"/>
      <c r="K109" s="33"/>
      <c r="L109" s="33"/>
      <c r="M109" s="33"/>
      <c r="N109" s="309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279"/>
      <c r="AB109" s="289"/>
      <c r="AC109" s="279"/>
      <c r="AD109" s="279"/>
      <c r="AE109" s="279"/>
      <c r="AF109" s="33"/>
    </row>
    <row r="110" spans="1:32" ht="23.25" customHeight="1">
      <c r="A110" s="33"/>
      <c r="B110" s="33"/>
      <c r="C110" s="33"/>
      <c r="D110" s="33"/>
      <c r="E110" s="33"/>
      <c r="F110" s="33"/>
      <c r="G110" s="33"/>
      <c r="H110" s="308"/>
      <c r="I110" s="33"/>
      <c r="J110" s="33"/>
      <c r="K110" s="33"/>
      <c r="L110" s="33"/>
      <c r="M110" s="33"/>
      <c r="N110" s="309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279"/>
      <c r="AB110" s="289"/>
      <c r="AC110" s="279"/>
      <c r="AD110" s="279"/>
      <c r="AE110" s="279"/>
      <c r="AF110" s="33"/>
    </row>
    <row r="111" spans="1:32" ht="23.25" customHeight="1">
      <c r="A111" s="33"/>
      <c r="B111" s="33"/>
      <c r="C111" s="33"/>
      <c r="D111" s="33"/>
      <c r="E111" s="33"/>
      <c r="F111" s="33"/>
      <c r="G111" s="33"/>
      <c r="H111" s="308"/>
      <c r="I111" s="33"/>
      <c r="J111" s="33"/>
      <c r="K111" s="33"/>
      <c r="L111" s="33"/>
      <c r="M111" s="33"/>
      <c r="N111" s="309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279"/>
      <c r="AB111" s="289"/>
      <c r="AC111" s="279"/>
      <c r="AD111" s="279"/>
      <c r="AE111" s="279"/>
      <c r="AF111" s="33"/>
    </row>
    <row r="112" spans="1:32" ht="23.25" customHeight="1">
      <c r="A112" s="33"/>
      <c r="B112" s="33"/>
      <c r="C112" s="33"/>
      <c r="D112" s="33"/>
      <c r="E112" s="33"/>
      <c r="F112" s="33"/>
      <c r="G112" s="33"/>
      <c r="H112" s="308"/>
      <c r="I112" s="33"/>
      <c r="J112" s="33"/>
      <c r="K112" s="33"/>
      <c r="L112" s="33"/>
      <c r="M112" s="33"/>
      <c r="N112" s="309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279"/>
      <c r="AB112" s="289"/>
      <c r="AC112" s="279"/>
      <c r="AD112" s="279"/>
      <c r="AE112" s="279"/>
      <c r="AF112" s="33"/>
    </row>
    <row r="113" spans="1:32" ht="23.25" customHeight="1">
      <c r="A113" s="33"/>
      <c r="B113" s="33"/>
      <c r="C113" s="33"/>
      <c r="D113" s="33"/>
      <c r="E113" s="33"/>
      <c r="F113" s="33"/>
      <c r="G113" s="33"/>
      <c r="H113" s="308"/>
      <c r="I113" s="33"/>
      <c r="J113" s="33"/>
      <c r="K113" s="33"/>
      <c r="L113" s="33"/>
      <c r="M113" s="33"/>
      <c r="N113" s="309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279"/>
      <c r="AB113" s="289"/>
      <c r="AC113" s="279"/>
      <c r="AD113" s="279"/>
      <c r="AE113" s="279"/>
      <c r="AF113" s="33"/>
    </row>
    <row r="114" spans="1:32" ht="23.25" customHeight="1">
      <c r="A114" s="33"/>
      <c r="B114" s="33"/>
      <c r="C114" s="33"/>
      <c r="D114" s="33"/>
      <c r="E114" s="33"/>
      <c r="F114" s="33"/>
      <c r="G114" s="33"/>
      <c r="H114" s="308"/>
      <c r="I114" s="33"/>
      <c r="J114" s="33"/>
      <c r="K114" s="33"/>
      <c r="L114" s="33"/>
      <c r="M114" s="33"/>
      <c r="N114" s="309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279"/>
      <c r="AB114" s="289"/>
      <c r="AC114" s="279"/>
      <c r="AD114" s="279"/>
      <c r="AE114" s="279"/>
      <c r="AF114" s="33"/>
    </row>
    <row r="115" spans="1:32" ht="23.25" customHeight="1">
      <c r="A115" s="33"/>
      <c r="B115" s="33"/>
      <c r="C115" s="33"/>
      <c r="D115" s="33"/>
      <c r="E115" s="33"/>
      <c r="F115" s="33"/>
      <c r="G115" s="33"/>
      <c r="H115" s="308"/>
      <c r="I115" s="33"/>
      <c r="J115" s="33"/>
      <c r="K115" s="33"/>
      <c r="L115" s="33"/>
      <c r="M115" s="33"/>
      <c r="N115" s="309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279"/>
      <c r="AB115" s="289"/>
      <c r="AC115" s="279"/>
      <c r="AD115" s="279"/>
      <c r="AE115" s="279"/>
      <c r="AF115" s="33"/>
    </row>
    <row r="116" spans="1:32" ht="23.25" customHeight="1">
      <c r="A116" s="33"/>
      <c r="B116" s="33"/>
      <c r="C116" s="33"/>
      <c r="D116" s="33"/>
      <c r="E116" s="33"/>
      <c r="F116" s="33"/>
      <c r="G116" s="33"/>
      <c r="H116" s="308"/>
      <c r="I116" s="33"/>
      <c r="J116" s="33"/>
      <c r="K116" s="33"/>
      <c r="L116" s="33"/>
      <c r="M116" s="33"/>
      <c r="N116" s="309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279"/>
      <c r="AB116" s="289"/>
      <c r="AC116" s="279"/>
      <c r="AD116" s="279"/>
      <c r="AE116" s="279"/>
      <c r="AF116" s="33"/>
    </row>
    <row r="117" spans="1:32" ht="23.25" customHeight="1">
      <c r="A117" s="33"/>
      <c r="B117" s="33"/>
      <c r="C117" s="33"/>
      <c r="D117" s="33"/>
      <c r="E117" s="33"/>
      <c r="F117" s="33"/>
      <c r="G117" s="33"/>
      <c r="H117" s="308"/>
      <c r="I117" s="33"/>
      <c r="J117" s="33"/>
      <c r="K117" s="33"/>
      <c r="L117" s="33"/>
      <c r="M117" s="33"/>
      <c r="N117" s="309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279"/>
      <c r="AB117" s="289"/>
      <c r="AC117" s="279"/>
      <c r="AD117" s="279"/>
      <c r="AE117" s="279"/>
      <c r="AF117" s="33"/>
    </row>
    <row r="118" spans="1:32" ht="23.25" customHeight="1">
      <c r="A118" s="33"/>
      <c r="B118" s="33"/>
      <c r="C118" s="33"/>
      <c r="D118" s="33"/>
      <c r="E118" s="33"/>
      <c r="F118" s="33"/>
      <c r="G118" s="33"/>
      <c r="H118" s="308"/>
      <c r="I118" s="33"/>
      <c r="J118" s="33"/>
      <c r="K118" s="33"/>
      <c r="L118" s="33"/>
      <c r="M118" s="33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279"/>
      <c r="AB118" s="289"/>
      <c r="AC118" s="279"/>
      <c r="AD118" s="279"/>
      <c r="AE118" s="279"/>
      <c r="AF118" s="33"/>
    </row>
    <row r="119" spans="1:32" ht="23.25" customHeight="1">
      <c r="A119" s="33"/>
      <c r="B119" s="33"/>
      <c r="C119" s="33"/>
      <c r="D119" s="33"/>
      <c r="E119" s="33"/>
      <c r="F119" s="33"/>
      <c r="G119" s="33"/>
      <c r="H119" s="308"/>
      <c r="I119" s="33"/>
      <c r="J119" s="33"/>
      <c r="K119" s="33"/>
      <c r="L119" s="33"/>
      <c r="M119" s="33"/>
      <c r="N119" s="309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279"/>
      <c r="AB119" s="289"/>
      <c r="AC119" s="279"/>
      <c r="AD119" s="279"/>
      <c r="AE119" s="279"/>
      <c r="AF119" s="33"/>
    </row>
    <row r="120" spans="1:32" ht="23.25" customHeight="1">
      <c r="A120" s="33"/>
      <c r="B120" s="33"/>
      <c r="C120" s="33"/>
      <c r="D120" s="33"/>
      <c r="E120" s="33"/>
      <c r="F120" s="33"/>
      <c r="G120" s="33"/>
      <c r="H120" s="308"/>
      <c r="I120" s="33"/>
      <c r="J120" s="33"/>
      <c r="K120" s="33"/>
      <c r="L120" s="33"/>
      <c r="M120" s="33"/>
      <c r="N120" s="309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279"/>
      <c r="AB120" s="289"/>
      <c r="AC120" s="279"/>
      <c r="AD120" s="279"/>
      <c r="AE120" s="279"/>
      <c r="AF120" s="33"/>
    </row>
    <row r="121" spans="1:32" ht="23.25" customHeight="1">
      <c r="A121" s="33"/>
      <c r="B121" s="33"/>
      <c r="C121" s="33"/>
      <c r="D121" s="33"/>
      <c r="E121" s="33"/>
      <c r="F121" s="33"/>
      <c r="G121" s="33"/>
      <c r="H121" s="308"/>
      <c r="I121" s="33"/>
      <c r="J121" s="33"/>
      <c r="K121" s="33"/>
      <c r="L121" s="33"/>
      <c r="M121" s="33"/>
      <c r="N121" s="309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279"/>
      <c r="AB121" s="289"/>
      <c r="AC121" s="279"/>
      <c r="AD121" s="279"/>
      <c r="AE121" s="279"/>
      <c r="AF121" s="33"/>
    </row>
    <row r="122" spans="1:32" ht="23.25" customHeight="1">
      <c r="A122" s="33"/>
      <c r="B122" s="33"/>
      <c r="C122" s="33"/>
      <c r="D122" s="33"/>
      <c r="E122" s="33"/>
      <c r="F122" s="33"/>
      <c r="G122" s="33"/>
      <c r="H122" s="308"/>
      <c r="I122" s="33"/>
      <c r="J122" s="33"/>
      <c r="K122" s="33"/>
      <c r="L122" s="33"/>
      <c r="M122" s="33"/>
      <c r="N122" s="309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279"/>
      <c r="AB122" s="289"/>
      <c r="AC122" s="279"/>
      <c r="AD122" s="279"/>
      <c r="AE122" s="279"/>
      <c r="AF122" s="33"/>
    </row>
    <row r="123" spans="1:32" ht="23.25" customHeight="1">
      <c r="A123" s="33"/>
      <c r="B123" s="33"/>
      <c r="C123" s="33"/>
      <c r="D123" s="33"/>
      <c r="E123" s="33"/>
      <c r="F123" s="33"/>
      <c r="G123" s="33"/>
      <c r="H123" s="308"/>
      <c r="I123" s="33"/>
      <c r="J123" s="33"/>
      <c r="K123" s="33"/>
      <c r="L123" s="33"/>
      <c r="M123" s="33"/>
      <c r="N123" s="309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279"/>
      <c r="AB123" s="289"/>
      <c r="AC123" s="279"/>
      <c r="AD123" s="279"/>
      <c r="AE123" s="279"/>
      <c r="AF123" s="33"/>
    </row>
    <row r="124" spans="1:32" ht="23.25" customHeight="1">
      <c r="A124" s="33"/>
      <c r="B124" s="33"/>
      <c r="C124" s="33"/>
      <c r="D124" s="33"/>
      <c r="E124" s="33"/>
      <c r="F124" s="33"/>
      <c r="G124" s="33"/>
      <c r="H124" s="308"/>
      <c r="I124" s="33"/>
      <c r="J124" s="33"/>
      <c r="K124" s="33"/>
      <c r="L124" s="33"/>
      <c r="M124" s="33"/>
      <c r="N124" s="309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279"/>
      <c r="AB124" s="289"/>
      <c r="AC124" s="279"/>
      <c r="AD124" s="279"/>
      <c r="AE124" s="279"/>
      <c r="AF124" s="33"/>
    </row>
    <row r="125" spans="1:32" ht="23.25" customHeight="1">
      <c r="A125" s="33"/>
      <c r="B125" s="33"/>
      <c r="C125" s="33"/>
      <c r="D125" s="33"/>
      <c r="E125" s="33"/>
      <c r="F125" s="33"/>
      <c r="G125" s="33"/>
      <c r="H125" s="308"/>
      <c r="I125" s="33"/>
      <c r="J125" s="33"/>
      <c r="K125" s="33"/>
      <c r="L125" s="33"/>
      <c r="M125" s="33"/>
      <c r="N125" s="309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279"/>
      <c r="AB125" s="289"/>
      <c r="AC125" s="279"/>
      <c r="AD125" s="279"/>
      <c r="AE125" s="279"/>
      <c r="AF125" s="33"/>
    </row>
    <row r="126" spans="1:32" ht="23.25" customHeight="1">
      <c r="A126" s="33"/>
      <c r="B126" s="33"/>
      <c r="C126" s="33"/>
      <c r="D126" s="33"/>
      <c r="E126" s="33"/>
      <c r="F126" s="33"/>
      <c r="G126" s="33"/>
      <c r="H126" s="308"/>
      <c r="I126" s="33"/>
      <c r="J126" s="33"/>
      <c r="K126" s="33"/>
      <c r="L126" s="33"/>
      <c r="M126" s="33"/>
      <c r="N126" s="309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279"/>
      <c r="AB126" s="289"/>
      <c r="AC126" s="279"/>
      <c r="AD126" s="279"/>
      <c r="AE126" s="279"/>
      <c r="AF126" s="33"/>
    </row>
    <row r="127" spans="1:32" ht="23.25" customHeight="1">
      <c r="A127" s="33"/>
      <c r="B127" s="33"/>
      <c r="C127" s="33"/>
      <c r="D127" s="33"/>
      <c r="E127" s="33"/>
      <c r="F127" s="33"/>
      <c r="G127" s="33"/>
      <c r="H127" s="308"/>
      <c r="I127" s="33"/>
      <c r="J127" s="33"/>
      <c r="K127" s="33"/>
      <c r="L127" s="33"/>
      <c r="M127" s="33"/>
      <c r="N127" s="309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279"/>
      <c r="AB127" s="289"/>
      <c r="AC127" s="279"/>
      <c r="AD127" s="279"/>
      <c r="AE127" s="279"/>
      <c r="AF127" s="33"/>
    </row>
    <row r="128" spans="1:32" ht="23.25" customHeight="1">
      <c r="A128" s="33"/>
      <c r="B128" s="33"/>
      <c r="C128" s="33"/>
      <c r="D128" s="33"/>
      <c r="E128" s="33"/>
      <c r="F128" s="33"/>
      <c r="G128" s="33"/>
      <c r="H128" s="308"/>
      <c r="I128" s="33"/>
      <c r="J128" s="33"/>
      <c r="K128" s="33"/>
      <c r="L128" s="33"/>
      <c r="M128" s="33"/>
      <c r="N128" s="309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279"/>
      <c r="AB128" s="289"/>
      <c r="AC128" s="279"/>
      <c r="AD128" s="279"/>
      <c r="AE128" s="279"/>
      <c r="AF128" s="33"/>
    </row>
    <row r="129" spans="1:32" ht="23.25" customHeight="1">
      <c r="A129" s="33"/>
      <c r="B129" s="33"/>
      <c r="C129" s="33"/>
      <c r="D129" s="33"/>
      <c r="E129" s="33"/>
      <c r="F129" s="33"/>
      <c r="G129" s="33"/>
      <c r="H129" s="308"/>
      <c r="I129" s="33"/>
      <c r="J129" s="33"/>
      <c r="K129" s="33"/>
      <c r="L129" s="33"/>
      <c r="M129" s="33"/>
      <c r="N129" s="309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279"/>
      <c r="AB129" s="289"/>
      <c r="AC129" s="279"/>
      <c r="AD129" s="279"/>
      <c r="AE129" s="279"/>
      <c r="AF129" s="33"/>
    </row>
    <row r="130" spans="1:32" ht="23.25" customHeight="1">
      <c r="A130" s="33"/>
      <c r="B130" s="33"/>
      <c r="C130" s="33"/>
      <c r="D130" s="33"/>
      <c r="E130" s="33"/>
      <c r="F130" s="33"/>
      <c r="G130" s="33"/>
      <c r="H130" s="308"/>
      <c r="I130" s="33"/>
      <c r="J130" s="33"/>
      <c r="K130" s="33"/>
      <c r="L130" s="33"/>
      <c r="M130" s="33"/>
      <c r="N130" s="309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279"/>
      <c r="AB130" s="289"/>
      <c r="AC130" s="279"/>
      <c r="AD130" s="279"/>
      <c r="AE130" s="279"/>
      <c r="AF130" s="33"/>
    </row>
    <row r="131" spans="1:32" ht="23.25" customHeight="1">
      <c r="A131" s="33"/>
      <c r="B131" s="33"/>
      <c r="C131" s="33"/>
      <c r="D131" s="33"/>
      <c r="E131" s="33"/>
      <c r="F131" s="33"/>
      <c r="G131" s="33"/>
      <c r="H131" s="308"/>
      <c r="I131" s="33"/>
      <c r="J131" s="33"/>
      <c r="K131" s="33"/>
      <c r="L131" s="33"/>
      <c r="M131" s="33"/>
      <c r="N131" s="309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279"/>
      <c r="AB131" s="289"/>
      <c r="AC131" s="279"/>
      <c r="AD131" s="279"/>
      <c r="AE131" s="279"/>
      <c r="AF131" s="33"/>
    </row>
    <row r="132" spans="1:32" ht="23.25" customHeight="1">
      <c r="A132" s="33"/>
      <c r="B132" s="33"/>
      <c r="C132" s="33"/>
      <c r="D132" s="33"/>
      <c r="E132" s="33"/>
      <c r="F132" s="33"/>
      <c r="G132" s="33"/>
      <c r="H132" s="308"/>
      <c r="I132" s="33"/>
      <c r="J132" s="33"/>
      <c r="K132" s="33"/>
      <c r="L132" s="33"/>
      <c r="M132" s="33"/>
      <c r="N132" s="309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279"/>
      <c r="AB132" s="289"/>
      <c r="AC132" s="279"/>
      <c r="AD132" s="279"/>
      <c r="AE132" s="279"/>
      <c r="AF132" s="33"/>
    </row>
    <row r="133" spans="1:32" ht="23.25" customHeight="1">
      <c r="A133" s="33"/>
      <c r="B133" s="33"/>
      <c r="C133" s="33"/>
      <c r="D133" s="33"/>
      <c r="E133" s="33"/>
      <c r="F133" s="33"/>
      <c r="G133" s="33"/>
      <c r="H133" s="308"/>
      <c r="I133" s="33"/>
      <c r="J133" s="33"/>
      <c r="K133" s="33"/>
      <c r="L133" s="33"/>
      <c r="M133" s="33"/>
      <c r="N133" s="309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279"/>
      <c r="AB133" s="289"/>
      <c r="AC133" s="279"/>
      <c r="AD133" s="279"/>
      <c r="AE133" s="279"/>
      <c r="AF133" s="33"/>
    </row>
    <row r="134" spans="1:32" ht="23.25" customHeight="1">
      <c r="A134" s="33"/>
      <c r="B134" s="33"/>
      <c r="C134" s="33"/>
      <c r="D134" s="33"/>
      <c r="E134" s="33"/>
      <c r="F134" s="33"/>
      <c r="G134" s="33"/>
      <c r="H134" s="308"/>
      <c r="I134" s="33"/>
      <c r="J134" s="33"/>
      <c r="K134" s="33"/>
      <c r="L134" s="33"/>
      <c r="M134" s="33"/>
      <c r="N134" s="309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279"/>
      <c r="AB134" s="289"/>
      <c r="AC134" s="279"/>
      <c r="AD134" s="279"/>
      <c r="AE134" s="279"/>
      <c r="AF134" s="33"/>
    </row>
    <row r="135" spans="1:32" ht="23.25" customHeight="1">
      <c r="A135" s="33"/>
      <c r="B135" s="33"/>
      <c r="C135" s="33"/>
      <c r="D135" s="33"/>
      <c r="E135" s="33"/>
      <c r="F135" s="33"/>
      <c r="G135" s="33"/>
      <c r="H135" s="308"/>
      <c r="I135" s="33"/>
      <c r="J135" s="33"/>
      <c r="K135" s="33"/>
      <c r="L135" s="33"/>
      <c r="M135" s="33"/>
      <c r="N135" s="309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279"/>
      <c r="AB135" s="289"/>
      <c r="AC135" s="279"/>
      <c r="AD135" s="279"/>
      <c r="AE135" s="279"/>
      <c r="AF135" s="33"/>
    </row>
    <row r="136" spans="1:32" ht="23.25" customHeight="1">
      <c r="A136" s="33"/>
      <c r="B136" s="33"/>
      <c r="C136" s="33"/>
      <c r="D136" s="33"/>
      <c r="E136" s="33"/>
      <c r="F136" s="33"/>
      <c r="G136" s="33"/>
      <c r="H136" s="308"/>
      <c r="I136" s="33"/>
      <c r="J136" s="33"/>
      <c r="K136" s="33"/>
      <c r="L136" s="33"/>
      <c r="M136" s="33"/>
      <c r="N136" s="309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279"/>
      <c r="AB136" s="289"/>
      <c r="AC136" s="279"/>
      <c r="AD136" s="279"/>
      <c r="AE136" s="279"/>
      <c r="AF136" s="33"/>
    </row>
    <row r="137" spans="1:32" ht="23.25" customHeight="1">
      <c r="A137" s="33"/>
      <c r="B137" s="33"/>
      <c r="C137" s="33"/>
      <c r="D137" s="33"/>
      <c r="E137" s="33"/>
      <c r="F137" s="33"/>
      <c r="G137" s="33"/>
      <c r="H137" s="308"/>
      <c r="I137" s="33"/>
      <c r="J137" s="33"/>
      <c r="K137" s="33"/>
      <c r="L137" s="33"/>
      <c r="M137" s="33"/>
      <c r="N137" s="309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279"/>
      <c r="AB137" s="289"/>
      <c r="AC137" s="279"/>
      <c r="AD137" s="279"/>
      <c r="AE137" s="279"/>
      <c r="AF137" s="33"/>
    </row>
    <row r="138" spans="1:32" ht="23.25" customHeight="1">
      <c r="A138" s="33"/>
      <c r="B138" s="33"/>
      <c r="C138" s="33"/>
      <c r="D138" s="33"/>
      <c r="E138" s="33"/>
      <c r="F138" s="33"/>
      <c r="G138" s="33"/>
      <c r="H138" s="308"/>
      <c r="I138" s="33"/>
      <c r="J138" s="33"/>
      <c r="K138" s="33"/>
      <c r="L138" s="33"/>
      <c r="M138" s="33"/>
      <c r="N138" s="309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279"/>
      <c r="AB138" s="289"/>
      <c r="AC138" s="279"/>
      <c r="AD138" s="279"/>
      <c r="AE138" s="279"/>
      <c r="AF138" s="33"/>
    </row>
    <row r="139" spans="1:32" ht="23.25" customHeight="1">
      <c r="A139" s="33"/>
      <c r="B139" s="33"/>
      <c r="C139" s="33"/>
      <c r="D139" s="33"/>
      <c r="E139" s="33"/>
      <c r="F139" s="33"/>
      <c r="G139" s="33"/>
      <c r="H139" s="308"/>
      <c r="I139" s="33"/>
      <c r="J139" s="33"/>
      <c r="K139" s="33"/>
      <c r="L139" s="33"/>
      <c r="M139" s="33"/>
      <c r="N139" s="309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279"/>
      <c r="AB139" s="289"/>
      <c r="AC139" s="279"/>
      <c r="AD139" s="279"/>
      <c r="AE139" s="279"/>
      <c r="AF139" s="33"/>
    </row>
    <row r="140" spans="1:32" ht="23.25" customHeight="1">
      <c r="A140" s="33"/>
      <c r="B140" s="33"/>
      <c r="C140" s="33"/>
      <c r="D140" s="33"/>
      <c r="E140" s="33"/>
      <c r="F140" s="33"/>
      <c r="G140" s="33"/>
      <c r="H140" s="308"/>
      <c r="I140" s="33"/>
      <c r="J140" s="33"/>
      <c r="K140" s="33"/>
      <c r="L140" s="33"/>
      <c r="M140" s="33"/>
      <c r="N140" s="309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279"/>
      <c r="AB140" s="289"/>
      <c r="AC140" s="279"/>
      <c r="AD140" s="279"/>
      <c r="AE140" s="279"/>
      <c r="AF140" s="33"/>
    </row>
    <row r="141" spans="1:32" ht="23.25" customHeight="1">
      <c r="A141" s="33"/>
      <c r="B141" s="33"/>
      <c r="C141" s="33"/>
      <c r="D141" s="33"/>
      <c r="E141" s="33"/>
      <c r="F141" s="33"/>
      <c r="G141" s="33"/>
      <c r="H141" s="308"/>
      <c r="I141" s="33"/>
      <c r="J141" s="33"/>
      <c r="K141" s="33"/>
      <c r="L141" s="33"/>
      <c r="M141" s="33"/>
      <c r="N141" s="309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279"/>
      <c r="AB141" s="289"/>
      <c r="AC141" s="279"/>
      <c r="AD141" s="279"/>
      <c r="AE141" s="279"/>
      <c r="AF141" s="33"/>
    </row>
    <row r="142" spans="1:32" ht="23.25" customHeight="1">
      <c r="A142" s="33"/>
      <c r="B142" s="33"/>
      <c r="C142" s="33"/>
      <c r="D142" s="33"/>
      <c r="E142" s="33"/>
      <c r="F142" s="33"/>
      <c r="G142" s="33"/>
      <c r="H142" s="308"/>
      <c r="I142" s="33"/>
      <c r="J142" s="33"/>
      <c r="K142" s="33"/>
      <c r="L142" s="33"/>
      <c r="M142" s="33"/>
      <c r="N142" s="309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279"/>
      <c r="AB142" s="289"/>
      <c r="AC142" s="279"/>
      <c r="AD142" s="279"/>
      <c r="AE142" s="279"/>
      <c r="AF142" s="33"/>
    </row>
    <row r="143" spans="1:32" ht="23.25" customHeight="1">
      <c r="A143" s="33"/>
      <c r="B143" s="33"/>
      <c r="C143" s="33"/>
      <c r="D143" s="33"/>
      <c r="E143" s="33"/>
      <c r="F143" s="33"/>
      <c r="G143" s="33"/>
      <c r="H143" s="308"/>
      <c r="I143" s="33"/>
      <c r="J143" s="33"/>
      <c r="K143" s="33"/>
      <c r="L143" s="33"/>
      <c r="M143" s="33"/>
      <c r="N143" s="309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279"/>
      <c r="AB143" s="289"/>
      <c r="AC143" s="279"/>
      <c r="AD143" s="279"/>
      <c r="AE143" s="279"/>
      <c r="AF143" s="33"/>
    </row>
    <row r="144" spans="1:32" ht="23.25" customHeight="1">
      <c r="A144" s="33"/>
      <c r="B144" s="33"/>
      <c r="C144" s="33"/>
      <c r="D144" s="33"/>
      <c r="E144" s="33"/>
      <c r="F144" s="33"/>
      <c r="G144" s="33"/>
      <c r="H144" s="308"/>
      <c r="I144" s="33"/>
      <c r="J144" s="33"/>
      <c r="K144" s="33"/>
      <c r="L144" s="33"/>
      <c r="M144" s="33"/>
      <c r="N144" s="309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279"/>
      <c r="AB144" s="289"/>
      <c r="AC144" s="279"/>
      <c r="AD144" s="279"/>
      <c r="AE144" s="279"/>
      <c r="AF144" s="33"/>
    </row>
    <row r="145" spans="1:32" ht="23.25" customHeight="1">
      <c r="A145" s="33"/>
      <c r="B145" s="33"/>
      <c r="C145" s="33"/>
      <c r="D145" s="33"/>
      <c r="E145" s="33"/>
      <c r="F145" s="33"/>
      <c r="G145" s="33"/>
      <c r="H145" s="308"/>
      <c r="I145" s="33"/>
      <c r="J145" s="33"/>
      <c r="K145" s="33"/>
      <c r="L145" s="33"/>
      <c r="M145" s="33"/>
      <c r="N145" s="309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279"/>
      <c r="AB145" s="289"/>
      <c r="AC145" s="279"/>
      <c r="AD145" s="279"/>
      <c r="AE145" s="279"/>
      <c r="AF145" s="33"/>
    </row>
    <row r="146" spans="1:32" ht="23.25" customHeight="1">
      <c r="A146" s="33"/>
      <c r="B146" s="33"/>
      <c r="C146" s="33"/>
      <c r="D146" s="33"/>
      <c r="E146" s="33"/>
      <c r="F146" s="33"/>
      <c r="G146" s="33"/>
      <c r="H146" s="308"/>
      <c r="I146" s="33"/>
      <c r="J146" s="33"/>
      <c r="K146" s="33"/>
      <c r="L146" s="33"/>
      <c r="M146" s="33"/>
      <c r="N146" s="309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279"/>
      <c r="AB146" s="289"/>
      <c r="AC146" s="279"/>
      <c r="AD146" s="279"/>
      <c r="AE146" s="279"/>
      <c r="AF146" s="33"/>
    </row>
    <row r="147" spans="1:32" ht="23.25" customHeight="1">
      <c r="A147" s="33"/>
      <c r="B147" s="33"/>
      <c r="C147" s="33"/>
      <c r="D147" s="33"/>
      <c r="E147" s="33"/>
      <c r="F147" s="33"/>
      <c r="G147" s="33"/>
      <c r="H147" s="308"/>
      <c r="I147" s="33"/>
      <c r="J147" s="33"/>
      <c r="K147" s="33"/>
      <c r="L147" s="33"/>
      <c r="M147" s="33"/>
      <c r="N147" s="309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279"/>
      <c r="AB147" s="289"/>
      <c r="AC147" s="279"/>
      <c r="AD147" s="279"/>
      <c r="AE147" s="279"/>
      <c r="AF147" s="33"/>
    </row>
    <row r="148" spans="1:32" ht="23.25" customHeight="1">
      <c r="A148" s="33"/>
      <c r="B148" s="33"/>
      <c r="C148" s="33"/>
      <c r="D148" s="33"/>
      <c r="E148" s="33"/>
      <c r="F148" s="33"/>
      <c r="G148" s="33"/>
      <c r="H148" s="308"/>
      <c r="I148" s="33"/>
      <c r="J148" s="33"/>
      <c r="K148" s="33"/>
      <c r="L148" s="33"/>
      <c r="M148" s="33"/>
      <c r="N148" s="309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279"/>
      <c r="AB148" s="289"/>
      <c r="AC148" s="279"/>
      <c r="AD148" s="279"/>
      <c r="AE148" s="279"/>
      <c r="AF148" s="33"/>
    </row>
    <row r="149" spans="1:32" ht="23.25" customHeight="1">
      <c r="A149" s="33"/>
      <c r="B149" s="33"/>
      <c r="C149" s="33"/>
      <c r="D149" s="33"/>
      <c r="E149" s="33"/>
      <c r="F149" s="33"/>
      <c r="G149" s="33"/>
      <c r="H149" s="308"/>
      <c r="I149" s="33"/>
      <c r="J149" s="33"/>
      <c r="K149" s="33"/>
      <c r="L149" s="33"/>
      <c r="M149" s="33"/>
      <c r="N149" s="309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279"/>
      <c r="AB149" s="289"/>
      <c r="AC149" s="279"/>
      <c r="AD149" s="279"/>
      <c r="AE149" s="279"/>
      <c r="AF149" s="33"/>
    </row>
    <row r="150" spans="1:32" ht="23.25" customHeight="1">
      <c r="A150" s="33"/>
      <c r="B150" s="33"/>
      <c r="C150" s="33"/>
      <c r="D150" s="33"/>
      <c r="E150" s="33"/>
      <c r="F150" s="33"/>
      <c r="G150" s="33"/>
      <c r="H150" s="308"/>
      <c r="I150" s="33"/>
      <c r="J150" s="33"/>
      <c r="K150" s="33"/>
      <c r="L150" s="33"/>
      <c r="M150" s="33"/>
      <c r="N150" s="309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279"/>
      <c r="AB150" s="289"/>
      <c r="AC150" s="279"/>
      <c r="AD150" s="279"/>
      <c r="AE150" s="279"/>
      <c r="AF150" s="33"/>
    </row>
    <row r="151" spans="1:32" ht="23.25" customHeight="1">
      <c r="A151" s="33"/>
      <c r="B151" s="33"/>
      <c r="C151" s="33"/>
      <c r="D151" s="33"/>
      <c r="E151" s="33"/>
      <c r="F151" s="33"/>
      <c r="G151" s="33"/>
      <c r="H151" s="308"/>
      <c r="I151" s="33"/>
      <c r="J151" s="33"/>
      <c r="K151" s="33"/>
      <c r="L151" s="33"/>
      <c r="M151" s="33"/>
      <c r="N151" s="309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279"/>
      <c r="AB151" s="289"/>
      <c r="AC151" s="279"/>
      <c r="AD151" s="279"/>
      <c r="AE151" s="279"/>
      <c r="AF151" s="33"/>
    </row>
    <row r="152" spans="1:32" ht="23.25" customHeight="1">
      <c r="A152" s="33"/>
      <c r="B152" s="33"/>
      <c r="C152" s="33"/>
      <c r="D152" s="33"/>
      <c r="E152" s="33"/>
      <c r="F152" s="33"/>
      <c r="G152" s="33"/>
      <c r="H152" s="308"/>
      <c r="I152" s="33"/>
      <c r="J152" s="33"/>
      <c r="K152" s="33"/>
      <c r="L152" s="33"/>
      <c r="M152" s="33"/>
      <c r="N152" s="309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279"/>
      <c r="AB152" s="289"/>
      <c r="AC152" s="279"/>
      <c r="AD152" s="279"/>
      <c r="AE152" s="279"/>
      <c r="AF152" s="33"/>
    </row>
    <row r="153" spans="1:32" ht="23.25" customHeight="1">
      <c r="A153" s="33"/>
      <c r="B153" s="33"/>
      <c r="C153" s="33"/>
      <c r="D153" s="33"/>
      <c r="E153" s="33"/>
      <c r="F153" s="33"/>
      <c r="G153" s="33"/>
      <c r="H153" s="308"/>
      <c r="I153" s="33"/>
      <c r="J153" s="33"/>
      <c r="K153" s="33"/>
      <c r="L153" s="33"/>
      <c r="M153" s="33"/>
      <c r="N153" s="309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279"/>
      <c r="AB153" s="289"/>
      <c r="AC153" s="279"/>
      <c r="AD153" s="279"/>
      <c r="AE153" s="279"/>
      <c r="AF153" s="33"/>
    </row>
    <row r="154" spans="1:32" ht="23.25" customHeight="1">
      <c r="A154" s="33"/>
      <c r="B154" s="33"/>
      <c r="C154" s="33"/>
      <c r="D154" s="33"/>
      <c r="E154" s="33"/>
      <c r="F154" s="33"/>
      <c r="G154" s="33"/>
      <c r="H154" s="308"/>
      <c r="I154" s="33"/>
      <c r="J154" s="33"/>
      <c r="K154" s="33"/>
      <c r="L154" s="33"/>
      <c r="M154" s="33"/>
      <c r="N154" s="309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279"/>
      <c r="AB154" s="289"/>
      <c r="AC154" s="279"/>
      <c r="AD154" s="279"/>
      <c r="AE154" s="279"/>
      <c r="AF154" s="33"/>
    </row>
    <row r="155" spans="1:32" ht="23.25" customHeight="1">
      <c r="A155" s="33"/>
      <c r="B155" s="33"/>
      <c r="C155" s="33"/>
      <c r="D155" s="33"/>
      <c r="E155" s="33"/>
      <c r="F155" s="33"/>
      <c r="G155" s="33"/>
      <c r="H155" s="308"/>
      <c r="I155" s="33"/>
      <c r="J155" s="33"/>
      <c r="K155" s="33"/>
      <c r="L155" s="33"/>
      <c r="M155" s="33"/>
      <c r="N155" s="309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279"/>
      <c r="AB155" s="289"/>
      <c r="AC155" s="279"/>
      <c r="AD155" s="279"/>
      <c r="AE155" s="279"/>
      <c r="AF155" s="33"/>
    </row>
    <row r="156" spans="1:32" ht="23.25" customHeight="1">
      <c r="A156" s="33"/>
      <c r="B156" s="33"/>
      <c r="C156" s="33"/>
      <c r="D156" s="33"/>
      <c r="E156" s="33"/>
      <c r="F156" s="33"/>
      <c r="G156" s="33"/>
      <c r="H156" s="308"/>
      <c r="I156" s="33"/>
      <c r="J156" s="33"/>
      <c r="K156" s="33"/>
      <c r="L156" s="33"/>
      <c r="M156" s="33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279"/>
      <c r="AB156" s="289"/>
      <c r="AC156" s="279"/>
      <c r="AD156" s="279"/>
      <c r="AE156" s="279"/>
      <c r="AF156" s="33"/>
    </row>
    <row r="157" spans="1:32" ht="23.25" customHeight="1">
      <c r="A157" s="33"/>
      <c r="B157" s="33"/>
      <c r="C157" s="33"/>
      <c r="D157" s="33"/>
      <c r="E157" s="33"/>
      <c r="F157" s="33"/>
      <c r="G157" s="33"/>
      <c r="H157" s="308"/>
      <c r="I157" s="33"/>
      <c r="J157" s="33"/>
      <c r="K157" s="33"/>
      <c r="L157" s="33"/>
      <c r="M157" s="33"/>
      <c r="N157" s="309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279"/>
      <c r="AB157" s="289"/>
      <c r="AC157" s="279"/>
      <c r="AD157" s="279"/>
      <c r="AE157" s="279"/>
      <c r="AF157" s="33"/>
    </row>
    <row r="158" spans="1:32" ht="23.25" customHeight="1">
      <c r="A158" s="33"/>
      <c r="B158" s="33"/>
      <c r="C158" s="33"/>
      <c r="D158" s="33"/>
      <c r="E158" s="33"/>
      <c r="F158" s="33"/>
      <c r="G158" s="33"/>
      <c r="H158" s="308"/>
      <c r="I158" s="33"/>
      <c r="J158" s="33"/>
      <c r="K158" s="33"/>
      <c r="L158" s="33"/>
      <c r="M158" s="33"/>
      <c r="N158" s="309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279"/>
      <c r="AB158" s="289"/>
      <c r="AC158" s="279"/>
      <c r="AD158" s="279"/>
      <c r="AE158" s="279"/>
      <c r="AF158" s="33"/>
    </row>
    <row r="159" spans="1:32" ht="23.25" customHeight="1">
      <c r="A159" s="33"/>
      <c r="B159" s="33"/>
      <c r="C159" s="33"/>
      <c r="D159" s="33"/>
      <c r="E159" s="33"/>
      <c r="F159" s="33"/>
      <c r="G159" s="33"/>
      <c r="H159" s="308"/>
      <c r="I159" s="33"/>
      <c r="J159" s="33"/>
      <c r="K159" s="33"/>
      <c r="L159" s="33"/>
      <c r="M159" s="33"/>
      <c r="N159" s="309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279"/>
      <c r="AB159" s="289"/>
      <c r="AC159" s="279"/>
      <c r="AD159" s="279"/>
      <c r="AE159" s="279"/>
      <c r="AF159" s="33"/>
    </row>
    <row r="160" spans="1:32" ht="23.25" customHeight="1">
      <c r="A160" s="33"/>
      <c r="B160" s="33"/>
      <c r="C160" s="33"/>
      <c r="D160" s="33"/>
      <c r="E160" s="33"/>
      <c r="F160" s="33"/>
      <c r="G160" s="33"/>
      <c r="H160" s="308"/>
      <c r="I160" s="33"/>
      <c r="J160" s="33"/>
      <c r="K160" s="33"/>
      <c r="L160" s="33"/>
      <c r="M160" s="33"/>
      <c r="N160" s="309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279"/>
      <c r="AB160" s="289"/>
      <c r="AC160" s="279"/>
      <c r="AD160" s="279"/>
      <c r="AE160" s="279"/>
      <c r="AF160" s="33"/>
    </row>
    <row r="161" spans="1:32" ht="23.25" customHeight="1">
      <c r="A161" s="33"/>
      <c r="B161" s="33"/>
      <c r="C161" s="33"/>
      <c r="D161" s="33"/>
      <c r="E161" s="33"/>
      <c r="F161" s="33"/>
      <c r="G161" s="33"/>
      <c r="H161" s="308"/>
      <c r="I161" s="33"/>
      <c r="J161" s="33"/>
      <c r="K161" s="33"/>
      <c r="L161" s="33"/>
      <c r="M161" s="33"/>
      <c r="N161" s="309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279"/>
      <c r="AB161" s="289"/>
      <c r="AC161" s="279"/>
      <c r="AD161" s="279"/>
      <c r="AE161" s="279"/>
      <c r="AF161" s="33"/>
    </row>
    <row r="162" spans="1:32" ht="23.25" customHeight="1">
      <c r="A162" s="33"/>
      <c r="B162" s="33"/>
      <c r="C162" s="33"/>
      <c r="D162" s="33"/>
      <c r="E162" s="33"/>
      <c r="F162" s="33"/>
      <c r="G162" s="33"/>
      <c r="H162" s="308"/>
      <c r="I162" s="33"/>
      <c r="J162" s="33"/>
      <c r="K162" s="33"/>
      <c r="L162" s="33"/>
      <c r="M162" s="33"/>
      <c r="N162" s="309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279"/>
      <c r="AB162" s="289"/>
      <c r="AC162" s="279"/>
      <c r="AD162" s="279"/>
      <c r="AE162" s="279"/>
      <c r="AF162" s="33"/>
    </row>
    <row r="163" spans="1:32" ht="23.25" customHeight="1">
      <c r="A163" s="33"/>
      <c r="B163" s="33"/>
      <c r="C163" s="33"/>
      <c r="D163" s="33"/>
      <c r="E163" s="33"/>
      <c r="F163" s="33"/>
      <c r="G163" s="33"/>
      <c r="H163" s="308"/>
      <c r="I163" s="33"/>
      <c r="J163" s="33"/>
      <c r="K163" s="33"/>
      <c r="L163" s="33"/>
      <c r="M163" s="33"/>
      <c r="N163" s="309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279"/>
      <c r="AB163" s="289"/>
      <c r="AC163" s="279"/>
      <c r="AD163" s="279"/>
      <c r="AE163" s="279"/>
      <c r="AF163" s="33"/>
    </row>
    <row r="164" spans="1:32" ht="23.25" customHeight="1">
      <c r="A164" s="33"/>
      <c r="B164" s="33"/>
      <c r="C164" s="33"/>
      <c r="D164" s="33"/>
      <c r="E164" s="33"/>
      <c r="F164" s="33"/>
      <c r="G164" s="33"/>
      <c r="H164" s="308"/>
      <c r="I164" s="33"/>
      <c r="J164" s="33"/>
      <c r="K164" s="33"/>
      <c r="L164" s="33"/>
      <c r="M164" s="33"/>
      <c r="N164" s="309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279"/>
      <c r="AB164" s="289"/>
      <c r="AC164" s="279"/>
      <c r="AD164" s="279"/>
      <c r="AE164" s="279"/>
      <c r="AF164" s="33"/>
    </row>
    <row r="165" spans="1:32" ht="23.25" customHeight="1">
      <c r="A165" s="33"/>
      <c r="B165" s="33"/>
      <c r="C165" s="33"/>
      <c r="D165" s="33"/>
      <c r="E165" s="33"/>
      <c r="F165" s="33"/>
      <c r="G165" s="33"/>
      <c r="H165" s="308"/>
      <c r="I165" s="33"/>
      <c r="J165" s="33"/>
      <c r="K165" s="33"/>
      <c r="L165" s="33"/>
      <c r="M165" s="33"/>
      <c r="N165" s="309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279"/>
      <c r="AB165" s="289"/>
      <c r="AC165" s="279"/>
      <c r="AD165" s="279"/>
      <c r="AE165" s="279"/>
      <c r="AF165" s="33"/>
    </row>
    <row r="166" spans="1:32" ht="23.25" customHeight="1">
      <c r="A166" s="33"/>
      <c r="B166" s="33"/>
      <c r="C166" s="33"/>
      <c r="D166" s="33"/>
      <c r="E166" s="33"/>
      <c r="F166" s="33"/>
      <c r="G166" s="33"/>
      <c r="H166" s="308"/>
      <c r="I166" s="33"/>
      <c r="J166" s="33"/>
      <c r="K166" s="33"/>
      <c r="L166" s="33"/>
      <c r="M166" s="33"/>
      <c r="N166" s="309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279"/>
      <c r="AB166" s="289"/>
      <c r="AC166" s="279"/>
      <c r="AD166" s="279"/>
      <c r="AE166" s="279"/>
      <c r="AF166" s="33"/>
    </row>
    <row r="167" spans="1:32" ht="23.25" customHeight="1">
      <c r="A167" s="33"/>
      <c r="B167" s="33"/>
      <c r="C167" s="33"/>
      <c r="D167" s="33"/>
      <c r="E167" s="33"/>
      <c r="F167" s="33"/>
      <c r="G167" s="33"/>
      <c r="H167" s="308"/>
      <c r="I167" s="33"/>
      <c r="J167" s="33"/>
      <c r="K167" s="33"/>
      <c r="L167" s="33"/>
      <c r="M167" s="33"/>
      <c r="N167" s="309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279"/>
      <c r="AB167" s="289"/>
      <c r="AC167" s="279"/>
      <c r="AD167" s="279"/>
      <c r="AE167" s="279"/>
      <c r="AF167" s="33"/>
    </row>
    <row r="168" spans="1:32" ht="23.25" customHeight="1">
      <c r="A168" s="33"/>
      <c r="B168" s="33"/>
      <c r="C168" s="33"/>
      <c r="D168" s="33"/>
      <c r="E168" s="33"/>
      <c r="F168" s="33"/>
      <c r="G168" s="33"/>
      <c r="H168" s="308"/>
      <c r="I168" s="33"/>
      <c r="J168" s="33"/>
      <c r="K168" s="33"/>
      <c r="L168" s="33"/>
      <c r="M168" s="33"/>
      <c r="N168" s="309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279"/>
      <c r="AB168" s="289"/>
      <c r="AC168" s="279"/>
      <c r="AD168" s="279"/>
      <c r="AE168" s="279"/>
      <c r="AF168" s="33"/>
    </row>
    <row r="169" spans="1:32" ht="23.25" customHeight="1">
      <c r="A169" s="33"/>
      <c r="B169" s="33"/>
      <c r="C169" s="33"/>
      <c r="D169" s="33"/>
      <c r="E169" s="33"/>
      <c r="F169" s="33"/>
      <c r="G169" s="33"/>
      <c r="H169" s="308"/>
      <c r="I169" s="33"/>
      <c r="J169" s="33"/>
      <c r="K169" s="33"/>
      <c r="L169" s="33"/>
      <c r="M169" s="33"/>
      <c r="N169" s="309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279"/>
      <c r="AB169" s="289"/>
      <c r="AC169" s="279"/>
      <c r="AD169" s="279"/>
      <c r="AE169" s="279"/>
      <c r="AF169" s="33"/>
    </row>
    <row r="170" spans="1:32" ht="23.25" customHeight="1">
      <c r="A170" s="33"/>
      <c r="B170" s="33"/>
      <c r="C170" s="33"/>
      <c r="D170" s="33"/>
      <c r="E170" s="33"/>
      <c r="F170" s="33"/>
      <c r="G170" s="33"/>
      <c r="H170" s="308"/>
      <c r="I170" s="33"/>
      <c r="J170" s="33"/>
      <c r="K170" s="33"/>
      <c r="L170" s="33"/>
      <c r="M170" s="33"/>
      <c r="N170" s="309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279"/>
      <c r="AB170" s="289"/>
      <c r="AC170" s="279"/>
      <c r="AD170" s="279"/>
      <c r="AE170" s="279"/>
      <c r="AF170" s="33"/>
    </row>
    <row r="171" spans="1:32" ht="23.25" customHeight="1">
      <c r="A171" s="33"/>
      <c r="B171" s="33"/>
      <c r="C171" s="33"/>
      <c r="D171" s="33"/>
      <c r="E171" s="33"/>
      <c r="F171" s="33"/>
      <c r="G171" s="33"/>
      <c r="H171" s="308"/>
      <c r="I171" s="33"/>
      <c r="J171" s="33"/>
      <c r="K171" s="33"/>
      <c r="L171" s="33"/>
      <c r="M171" s="33"/>
      <c r="N171" s="309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279"/>
      <c r="AB171" s="289"/>
      <c r="AC171" s="279"/>
      <c r="AD171" s="279"/>
      <c r="AE171" s="279"/>
      <c r="AF171" s="33"/>
    </row>
    <row r="172" spans="1:32" ht="23.25" customHeight="1">
      <c r="A172" s="33"/>
      <c r="B172" s="33"/>
      <c r="C172" s="33"/>
      <c r="D172" s="33"/>
      <c r="E172" s="33"/>
      <c r="F172" s="33"/>
      <c r="G172" s="33"/>
      <c r="H172" s="308"/>
      <c r="I172" s="33"/>
      <c r="J172" s="33"/>
      <c r="K172" s="33"/>
      <c r="L172" s="33"/>
      <c r="M172" s="33"/>
      <c r="N172" s="309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279"/>
      <c r="AB172" s="289"/>
      <c r="AC172" s="279"/>
      <c r="AD172" s="279"/>
      <c r="AE172" s="279"/>
      <c r="AF172" s="33"/>
    </row>
    <row r="173" spans="1:32" ht="23.25" customHeight="1">
      <c r="A173" s="33"/>
      <c r="B173" s="33"/>
      <c r="C173" s="33"/>
      <c r="D173" s="33"/>
      <c r="E173" s="33"/>
      <c r="F173" s="33"/>
      <c r="G173" s="33"/>
      <c r="H173" s="308"/>
      <c r="I173" s="33"/>
      <c r="J173" s="33"/>
      <c r="K173" s="33"/>
      <c r="L173" s="33"/>
      <c r="M173" s="33"/>
      <c r="N173" s="309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279"/>
      <c r="AB173" s="289"/>
      <c r="AC173" s="279"/>
      <c r="AD173" s="279"/>
      <c r="AE173" s="279"/>
      <c r="AF173" s="33"/>
    </row>
    <row r="174" spans="1:32" ht="23.25" customHeight="1">
      <c r="A174" s="33"/>
      <c r="B174" s="33"/>
      <c r="C174" s="33"/>
      <c r="D174" s="33"/>
      <c r="E174" s="33"/>
      <c r="F174" s="33"/>
      <c r="G174" s="33"/>
      <c r="H174" s="308"/>
      <c r="I174" s="33"/>
      <c r="J174" s="33"/>
      <c r="K174" s="33"/>
      <c r="L174" s="33"/>
      <c r="M174" s="33"/>
      <c r="N174" s="309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279"/>
      <c r="AB174" s="289"/>
      <c r="AC174" s="279"/>
      <c r="AD174" s="279"/>
      <c r="AE174" s="279"/>
      <c r="AF174" s="33"/>
    </row>
    <row r="175" spans="1:32" ht="23.25" customHeight="1">
      <c r="A175" s="33"/>
      <c r="B175" s="33"/>
      <c r="C175" s="33"/>
      <c r="D175" s="33"/>
      <c r="E175" s="33"/>
      <c r="F175" s="33"/>
      <c r="G175" s="33"/>
      <c r="H175" s="308"/>
      <c r="I175" s="33"/>
      <c r="J175" s="33"/>
      <c r="K175" s="33"/>
      <c r="L175" s="33"/>
      <c r="M175" s="33"/>
      <c r="N175" s="309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279"/>
      <c r="AB175" s="289"/>
      <c r="AC175" s="279"/>
      <c r="AD175" s="279"/>
      <c r="AE175" s="279"/>
      <c r="AF175" s="33"/>
    </row>
    <row r="176" spans="1:32" ht="23.25" customHeight="1">
      <c r="A176" s="33"/>
      <c r="B176" s="33"/>
      <c r="C176" s="33"/>
      <c r="D176" s="33"/>
      <c r="E176" s="33"/>
      <c r="F176" s="33"/>
      <c r="G176" s="33"/>
      <c r="H176" s="308"/>
      <c r="I176" s="33"/>
      <c r="J176" s="33"/>
      <c r="K176" s="33"/>
      <c r="L176" s="33"/>
      <c r="M176" s="33"/>
      <c r="N176" s="309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279"/>
      <c r="AB176" s="289"/>
      <c r="AC176" s="279"/>
      <c r="AD176" s="279"/>
      <c r="AE176" s="279"/>
      <c r="AF176" s="33"/>
    </row>
    <row r="177" spans="1:32" ht="23.25" customHeight="1">
      <c r="A177" s="33"/>
      <c r="B177" s="33"/>
      <c r="C177" s="33"/>
      <c r="D177" s="33"/>
      <c r="E177" s="33"/>
      <c r="F177" s="33"/>
      <c r="G177" s="33"/>
      <c r="H177" s="308"/>
      <c r="I177" s="33"/>
      <c r="J177" s="33"/>
      <c r="K177" s="33"/>
      <c r="L177" s="33"/>
      <c r="M177" s="33"/>
      <c r="N177" s="309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279"/>
      <c r="AB177" s="289"/>
      <c r="AC177" s="279"/>
      <c r="AD177" s="279"/>
      <c r="AE177" s="279"/>
      <c r="AF177" s="33"/>
    </row>
    <row r="178" spans="1:32" ht="23.25" customHeight="1">
      <c r="A178" s="33"/>
      <c r="B178" s="33"/>
      <c r="C178" s="33"/>
      <c r="D178" s="33"/>
      <c r="E178" s="33"/>
      <c r="F178" s="33"/>
      <c r="G178" s="33"/>
      <c r="H178" s="308"/>
      <c r="I178" s="33"/>
      <c r="J178" s="33"/>
      <c r="K178" s="33"/>
      <c r="L178" s="33"/>
      <c r="M178" s="33"/>
      <c r="N178" s="309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279"/>
      <c r="AB178" s="289"/>
      <c r="AC178" s="279"/>
      <c r="AD178" s="279"/>
      <c r="AE178" s="279"/>
      <c r="AF178" s="33"/>
    </row>
    <row r="179" spans="1:32" ht="23.25" customHeight="1">
      <c r="A179" s="33"/>
      <c r="B179" s="33"/>
      <c r="C179" s="33"/>
      <c r="D179" s="33"/>
      <c r="E179" s="33"/>
      <c r="F179" s="33"/>
      <c r="G179" s="33"/>
      <c r="H179" s="308"/>
      <c r="I179" s="33"/>
      <c r="J179" s="33"/>
      <c r="K179" s="33"/>
      <c r="L179" s="33"/>
      <c r="M179" s="33"/>
      <c r="N179" s="309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279"/>
      <c r="AB179" s="289"/>
      <c r="AC179" s="279"/>
      <c r="AD179" s="279"/>
      <c r="AE179" s="279"/>
      <c r="AF179" s="33"/>
    </row>
    <row r="180" spans="1:32" ht="23.25" customHeight="1">
      <c r="A180" s="33"/>
      <c r="B180" s="33"/>
      <c r="C180" s="33"/>
      <c r="D180" s="33"/>
      <c r="E180" s="33"/>
      <c r="F180" s="33"/>
      <c r="G180" s="33"/>
      <c r="H180" s="308"/>
      <c r="I180" s="33"/>
      <c r="J180" s="33"/>
      <c r="K180" s="33"/>
      <c r="L180" s="33"/>
      <c r="M180" s="33"/>
      <c r="N180" s="309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279"/>
      <c r="AB180" s="289"/>
      <c r="AC180" s="279"/>
      <c r="AD180" s="279"/>
      <c r="AE180" s="279"/>
      <c r="AF180" s="33"/>
    </row>
    <row r="181" spans="1:32" ht="23.25" customHeight="1">
      <c r="A181" s="33"/>
      <c r="B181" s="33"/>
      <c r="C181" s="33"/>
      <c r="D181" s="33"/>
      <c r="E181" s="33"/>
      <c r="F181" s="33"/>
      <c r="G181" s="33"/>
      <c r="H181" s="308"/>
      <c r="I181" s="33"/>
      <c r="J181" s="33"/>
      <c r="K181" s="33"/>
      <c r="L181" s="33"/>
      <c r="M181" s="33"/>
      <c r="N181" s="309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279"/>
      <c r="AB181" s="289"/>
      <c r="AC181" s="279"/>
      <c r="AD181" s="279"/>
      <c r="AE181" s="279"/>
      <c r="AF181" s="33"/>
    </row>
    <row r="182" spans="1:32" ht="23.25" customHeight="1">
      <c r="A182" s="33"/>
      <c r="B182" s="33"/>
      <c r="C182" s="33"/>
      <c r="D182" s="33"/>
      <c r="E182" s="33"/>
      <c r="F182" s="33"/>
      <c r="G182" s="33"/>
      <c r="H182" s="308"/>
      <c r="I182" s="33"/>
      <c r="J182" s="33"/>
      <c r="K182" s="33"/>
      <c r="L182" s="33"/>
      <c r="M182" s="33"/>
      <c r="N182" s="309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279"/>
      <c r="AB182" s="289"/>
      <c r="AC182" s="279"/>
      <c r="AD182" s="279"/>
      <c r="AE182" s="279"/>
      <c r="AF182" s="33"/>
    </row>
    <row r="183" spans="1:32" ht="23.25" customHeight="1">
      <c r="A183" s="33"/>
      <c r="B183" s="33"/>
      <c r="C183" s="33"/>
      <c r="D183" s="33"/>
      <c r="E183" s="33"/>
      <c r="F183" s="33"/>
      <c r="G183" s="33"/>
      <c r="H183" s="308"/>
      <c r="I183" s="33"/>
      <c r="J183" s="33"/>
      <c r="K183" s="33"/>
      <c r="L183" s="33"/>
      <c r="M183" s="33"/>
      <c r="N183" s="309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279"/>
      <c r="AB183" s="289"/>
      <c r="AC183" s="279"/>
      <c r="AD183" s="279"/>
      <c r="AE183" s="279"/>
      <c r="AF183" s="33"/>
    </row>
    <row r="184" spans="1:32" ht="23.25" customHeight="1">
      <c r="A184" s="33"/>
      <c r="B184" s="33"/>
      <c r="C184" s="33"/>
      <c r="D184" s="33"/>
      <c r="E184" s="33"/>
      <c r="F184" s="33"/>
      <c r="G184" s="33"/>
      <c r="H184" s="308"/>
      <c r="I184" s="33"/>
      <c r="J184" s="33"/>
      <c r="K184" s="33"/>
      <c r="L184" s="33"/>
      <c r="M184" s="33"/>
      <c r="N184" s="309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279"/>
      <c r="AB184" s="289"/>
      <c r="AC184" s="279"/>
      <c r="AD184" s="279"/>
      <c r="AE184" s="279"/>
      <c r="AF184" s="33"/>
    </row>
    <row r="185" spans="1:32" ht="23.25" customHeight="1">
      <c r="A185" s="33"/>
      <c r="B185" s="33"/>
      <c r="C185" s="33"/>
      <c r="D185" s="33"/>
      <c r="E185" s="33"/>
      <c r="F185" s="33"/>
      <c r="G185" s="33"/>
      <c r="H185" s="308"/>
      <c r="I185" s="33"/>
      <c r="J185" s="33"/>
      <c r="K185" s="33"/>
      <c r="L185" s="33"/>
      <c r="M185" s="33"/>
      <c r="N185" s="309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279"/>
      <c r="AB185" s="289"/>
      <c r="AC185" s="279"/>
      <c r="AD185" s="279"/>
      <c r="AE185" s="279"/>
      <c r="AF185" s="33"/>
    </row>
    <row r="186" spans="1:32" ht="23.25" customHeight="1">
      <c r="A186" s="33"/>
      <c r="B186" s="33"/>
      <c r="C186" s="33"/>
      <c r="D186" s="33"/>
      <c r="E186" s="33"/>
      <c r="F186" s="33"/>
      <c r="G186" s="33"/>
      <c r="H186" s="308"/>
      <c r="I186" s="33"/>
      <c r="J186" s="33"/>
      <c r="K186" s="33"/>
      <c r="L186" s="33"/>
      <c r="M186" s="33"/>
      <c r="N186" s="309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279"/>
      <c r="AB186" s="289"/>
      <c r="AC186" s="279"/>
      <c r="AD186" s="279"/>
      <c r="AE186" s="279"/>
      <c r="AF186" s="33"/>
    </row>
    <row r="187" spans="1:32" ht="23.25" customHeight="1">
      <c r="A187" s="33"/>
      <c r="B187" s="33"/>
      <c r="C187" s="33"/>
      <c r="D187" s="33"/>
      <c r="E187" s="33"/>
      <c r="F187" s="33"/>
      <c r="G187" s="33"/>
      <c r="H187" s="308"/>
      <c r="I187" s="33"/>
      <c r="J187" s="33"/>
      <c r="K187" s="33"/>
      <c r="L187" s="33"/>
      <c r="M187" s="33"/>
      <c r="N187" s="309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279"/>
      <c r="AB187" s="289"/>
      <c r="AC187" s="279"/>
      <c r="AD187" s="279"/>
      <c r="AE187" s="279"/>
      <c r="AF187" s="33"/>
    </row>
    <row r="188" spans="1:32" ht="23.25" customHeight="1">
      <c r="A188" s="33"/>
      <c r="B188" s="33"/>
      <c r="C188" s="33"/>
      <c r="D188" s="33"/>
      <c r="E188" s="33"/>
      <c r="F188" s="33"/>
      <c r="G188" s="33"/>
      <c r="H188" s="308"/>
      <c r="I188" s="33"/>
      <c r="J188" s="33"/>
      <c r="K188" s="33"/>
      <c r="L188" s="33"/>
      <c r="M188" s="33"/>
      <c r="N188" s="309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279"/>
      <c r="AB188" s="289"/>
      <c r="AC188" s="279"/>
      <c r="AD188" s="279"/>
      <c r="AE188" s="279"/>
      <c r="AF188" s="33"/>
    </row>
    <row r="189" spans="1:32" ht="23.25" customHeight="1">
      <c r="A189" s="33"/>
      <c r="B189" s="33"/>
      <c r="C189" s="33"/>
      <c r="D189" s="33"/>
      <c r="E189" s="33"/>
      <c r="F189" s="33"/>
      <c r="G189" s="33"/>
      <c r="H189" s="308"/>
      <c r="I189" s="33"/>
      <c r="J189" s="33"/>
      <c r="K189" s="33"/>
      <c r="L189" s="33"/>
      <c r="M189" s="33"/>
      <c r="N189" s="309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279"/>
      <c r="AB189" s="289"/>
      <c r="AC189" s="279"/>
      <c r="AD189" s="279"/>
      <c r="AE189" s="279"/>
      <c r="AF189" s="33"/>
    </row>
    <row r="190" spans="1:32" ht="23.25" customHeight="1">
      <c r="A190" s="33"/>
      <c r="B190" s="33"/>
      <c r="C190" s="33"/>
      <c r="D190" s="33"/>
      <c r="E190" s="33"/>
      <c r="F190" s="33"/>
      <c r="G190" s="33"/>
      <c r="H190" s="308"/>
      <c r="I190" s="33"/>
      <c r="J190" s="33"/>
      <c r="K190" s="33"/>
      <c r="L190" s="33"/>
      <c r="M190" s="33"/>
      <c r="N190" s="309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279"/>
      <c r="AB190" s="289"/>
      <c r="AC190" s="279"/>
      <c r="AD190" s="279"/>
      <c r="AE190" s="279"/>
      <c r="AF190" s="33"/>
    </row>
    <row r="191" spans="1:32" ht="23.25" customHeight="1">
      <c r="A191" s="33"/>
      <c r="B191" s="33"/>
      <c r="C191" s="33"/>
      <c r="D191" s="33"/>
      <c r="E191" s="33"/>
      <c r="F191" s="33"/>
      <c r="G191" s="33"/>
      <c r="H191" s="308"/>
      <c r="I191" s="33"/>
      <c r="J191" s="33"/>
      <c r="K191" s="33"/>
      <c r="L191" s="33"/>
      <c r="M191" s="33"/>
      <c r="N191" s="309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279"/>
      <c r="AB191" s="289"/>
      <c r="AC191" s="279"/>
      <c r="AD191" s="279"/>
      <c r="AE191" s="279"/>
      <c r="AF191" s="33"/>
    </row>
    <row r="192" spans="1:32" ht="23.25" customHeight="1">
      <c r="A192" s="33"/>
      <c r="B192" s="33"/>
      <c r="C192" s="33"/>
      <c r="D192" s="33"/>
      <c r="E192" s="33"/>
      <c r="F192" s="33"/>
      <c r="G192" s="33"/>
      <c r="H192" s="308"/>
      <c r="I192" s="33"/>
      <c r="J192" s="33"/>
      <c r="K192" s="33"/>
      <c r="L192" s="33"/>
      <c r="M192" s="33"/>
      <c r="N192" s="309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279"/>
      <c r="AB192" s="289"/>
      <c r="AC192" s="279"/>
      <c r="AD192" s="279"/>
      <c r="AE192" s="279"/>
      <c r="AF192" s="33"/>
    </row>
    <row r="193" spans="1:32" ht="23.25" customHeight="1">
      <c r="A193" s="33"/>
      <c r="B193" s="33"/>
      <c r="C193" s="33"/>
      <c r="D193" s="33"/>
      <c r="E193" s="33"/>
      <c r="F193" s="33"/>
      <c r="G193" s="33"/>
      <c r="H193" s="308"/>
      <c r="I193" s="33"/>
      <c r="J193" s="33"/>
      <c r="K193" s="33"/>
      <c r="L193" s="33"/>
      <c r="M193" s="33"/>
      <c r="N193" s="309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279"/>
      <c r="AB193" s="289"/>
      <c r="AC193" s="279"/>
      <c r="AD193" s="279"/>
      <c r="AE193" s="279"/>
      <c r="AF193" s="33"/>
    </row>
    <row r="194" spans="1:32" ht="23.25" customHeight="1">
      <c r="A194" s="33"/>
      <c r="B194" s="33"/>
      <c r="C194" s="33"/>
      <c r="D194" s="33"/>
      <c r="E194" s="33"/>
      <c r="F194" s="33"/>
      <c r="G194" s="33"/>
      <c r="H194" s="308"/>
      <c r="I194" s="33"/>
      <c r="J194" s="33"/>
      <c r="K194" s="33"/>
      <c r="L194" s="33"/>
      <c r="M194" s="33"/>
      <c r="N194" s="309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279"/>
      <c r="AB194" s="289"/>
      <c r="AC194" s="279"/>
      <c r="AD194" s="279"/>
      <c r="AE194" s="279"/>
      <c r="AF194" s="33"/>
    </row>
    <row r="195" spans="1:32" ht="23.25" customHeight="1">
      <c r="A195" s="33"/>
      <c r="B195" s="33"/>
      <c r="C195" s="33"/>
      <c r="D195" s="33"/>
      <c r="E195" s="33"/>
      <c r="F195" s="33"/>
      <c r="G195" s="33"/>
      <c r="H195" s="308"/>
      <c r="I195" s="33"/>
      <c r="J195" s="33"/>
      <c r="K195" s="33"/>
      <c r="L195" s="33"/>
      <c r="M195" s="33"/>
      <c r="N195" s="309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279"/>
      <c r="AB195" s="289"/>
      <c r="AC195" s="279"/>
      <c r="AD195" s="279"/>
      <c r="AE195" s="279"/>
      <c r="AF195" s="33"/>
    </row>
    <row r="196" spans="1:32" ht="23.25" customHeight="1">
      <c r="A196" s="33"/>
      <c r="B196" s="33"/>
      <c r="C196" s="33"/>
      <c r="D196" s="33"/>
      <c r="E196" s="33"/>
      <c r="F196" s="33"/>
      <c r="G196" s="33"/>
      <c r="H196" s="308"/>
      <c r="I196" s="33"/>
      <c r="J196" s="33"/>
      <c r="K196" s="33"/>
      <c r="L196" s="33"/>
      <c r="M196" s="33"/>
      <c r="N196" s="309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279"/>
      <c r="AB196" s="289"/>
      <c r="AC196" s="279"/>
      <c r="AD196" s="279"/>
      <c r="AE196" s="279"/>
      <c r="AF196" s="33"/>
    </row>
    <row r="197" spans="1:32" ht="23.25" customHeight="1">
      <c r="A197" s="33"/>
      <c r="B197" s="33"/>
      <c r="C197" s="33"/>
      <c r="D197" s="33"/>
      <c r="E197" s="33"/>
      <c r="F197" s="33"/>
      <c r="G197" s="33"/>
      <c r="H197" s="308"/>
      <c r="I197" s="33"/>
      <c r="J197" s="33"/>
      <c r="K197" s="33"/>
      <c r="L197" s="33"/>
      <c r="M197" s="33"/>
      <c r="N197" s="309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279"/>
      <c r="AB197" s="289"/>
      <c r="AC197" s="279"/>
      <c r="AD197" s="279"/>
      <c r="AE197" s="279"/>
      <c r="AF197" s="33"/>
    </row>
    <row r="198" spans="1:32" ht="23.25" customHeight="1">
      <c r="A198" s="33"/>
      <c r="B198" s="33"/>
      <c r="C198" s="33"/>
      <c r="D198" s="33"/>
      <c r="E198" s="33"/>
      <c r="F198" s="33"/>
      <c r="G198" s="33"/>
      <c r="H198" s="308"/>
      <c r="I198" s="33"/>
      <c r="J198" s="33"/>
      <c r="K198" s="33"/>
      <c r="L198" s="33"/>
      <c r="M198" s="33"/>
      <c r="N198" s="309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279"/>
      <c r="AB198" s="289"/>
      <c r="AC198" s="279"/>
      <c r="AD198" s="279"/>
      <c r="AE198" s="279"/>
      <c r="AF198" s="33"/>
    </row>
    <row r="199" spans="1:32" ht="23.25" customHeight="1">
      <c r="A199" s="33"/>
      <c r="B199" s="33"/>
      <c r="C199" s="33"/>
      <c r="D199" s="33"/>
      <c r="E199" s="33"/>
      <c r="F199" s="33"/>
      <c r="G199" s="33"/>
      <c r="H199" s="308"/>
      <c r="I199" s="33"/>
      <c r="J199" s="33"/>
      <c r="K199" s="33"/>
      <c r="L199" s="33"/>
      <c r="M199" s="33"/>
      <c r="N199" s="309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279"/>
      <c r="AB199" s="289"/>
      <c r="AC199" s="279"/>
      <c r="AD199" s="279"/>
      <c r="AE199" s="279"/>
      <c r="AF199" s="33"/>
    </row>
    <row r="200" spans="1:32" ht="23.25" customHeight="1">
      <c r="A200" s="33"/>
      <c r="B200" s="33"/>
      <c r="C200" s="33"/>
      <c r="D200" s="33"/>
      <c r="E200" s="33"/>
      <c r="F200" s="33"/>
      <c r="G200" s="33"/>
      <c r="H200" s="308"/>
      <c r="I200" s="33"/>
      <c r="J200" s="33"/>
      <c r="K200" s="33"/>
      <c r="L200" s="33"/>
      <c r="M200" s="33"/>
      <c r="N200" s="309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279"/>
      <c r="AB200" s="289"/>
      <c r="AC200" s="279"/>
      <c r="AD200" s="279"/>
      <c r="AE200" s="279"/>
      <c r="AF200" s="33"/>
    </row>
    <row r="201" spans="1:32" ht="23.25" customHeight="1">
      <c r="A201" s="33"/>
      <c r="B201" s="33"/>
      <c r="C201" s="33"/>
      <c r="D201" s="33"/>
      <c r="E201" s="33"/>
      <c r="F201" s="33"/>
      <c r="G201" s="33"/>
      <c r="H201" s="308"/>
      <c r="I201" s="33"/>
      <c r="J201" s="33"/>
      <c r="K201" s="33"/>
      <c r="L201" s="33"/>
      <c r="M201" s="33"/>
      <c r="N201" s="309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279"/>
      <c r="AB201" s="289"/>
      <c r="AC201" s="279"/>
      <c r="AD201" s="279"/>
      <c r="AE201" s="279"/>
      <c r="AF201" s="33"/>
    </row>
    <row r="202" spans="1:32" ht="23.25" customHeight="1">
      <c r="A202" s="33"/>
      <c r="B202" s="33"/>
      <c r="C202" s="33"/>
      <c r="D202" s="33"/>
      <c r="E202" s="33"/>
      <c r="F202" s="33"/>
      <c r="G202" s="33"/>
      <c r="H202" s="308"/>
      <c r="I202" s="33"/>
      <c r="J202" s="33"/>
      <c r="K202" s="33"/>
      <c r="L202" s="33"/>
      <c r="M202" s="33"/>
      <c r="N202" s="309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279"/>
      <c r="AB202" s="289"/>
      <c r="AC202" s="279"/>
      <c r="AD202" s="279"/>
      <c r="AE202" s="279"/>
      <c r="AF202" s="33"/>
    </row>
    <row r="203" spans="1:32" ht="23.25" customHeight="1">
      <c r="A203" s="33"/>
      <c r="B203" s="33"/>
      <c r="C203" s="33"/>
      <c r="D203" s="33"/>
      <c r="E203" s="33"/>
      <c r="F203" s="33"/>
      <c r="G203" s="33"/>
      <c r="H203" s="308"/>
      <c r="I203" s="33"/>
      <c r="J203" s="33"/>
      <c r="K203" s="33"/>
      <c r="L203" s="33"/>
      <c r="M203" s="33"/>
      <c r="N203" s="309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279"/>
      <c r="AB203" s="289"/>
      <c r="AC203" s="279"/>
      <c r="AD203" s="279"/>
      <c r="AE203" s="279"/>
      <c r="AF203" s="33"/>
    </row>
    <row r="204" spans="1:32" ht="23.25" customHeight="1">
      <c r="A204" s="33"/>
      <c r="B204" s="33"/>
      <c r="C204" s="33"/>
      <c r="D204" s="33"/>
      <c r="E204" s="33"/>
      <c r="F204" s="33"/>
      <c r="G204" s="33"/>
      <c r="H204" s="308"/>
      <c r="I204" s="33"/>
      <c r="J204" s="33"/>
      <c r="K204" s="33"/>
      <c r="L204" s="33"/>
      <c r="M204" s="33"/>
      <c r="N204" s="309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279"/>
      <c r="AB204" s="289"/>
      <c r="AC204" s="279"/>
      <c r="AD204" s="279"/>
      <c r="AE204" s="279"/>
      <c r="AF204" s="33"/>
    </row>
    <row r="205" spans="1:32" ht="23.25" customHeight="1">
      <c r="A205" s="33"/>
      <c r="B205" s="33"/>
      <c r="C205" s="33"/>
      <c r="D205" s="33"/>
      <c r="E205" s="33"/>
      <c r="F205" s="33"/>
      <c r="G205" s="33"/>
      <c r="H205" s="308"/>
      <c r="I205" s="33"/>
      <c r="J205" s="33"/>
      <c r="K205" s="33"/>
      <c r="L205" s="33"/>
      <c r="M205" s="33"/>
      <c r="N205" s="309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279"/>
      <c r="AB205" s="289"/>
      <c r="AC205" s="279"/>
      <c r="AD205" s="279"/>
      <c r="AE205" s="279"/>
      <c r="AF205" s="33"/>
    </row>
    <row r="206" spans="1:32" ht="23.25" customHeight="1">
      <c r="A206" s="33"/>
      <c r="B206" s="33"/>
      <c r="C206" s="33"/>
      <c r="D206" s="33"/>
      <c r="E206" s="33"/>
      <c r="F206" s="33"/>
      <c r="G206" s="33"/>
      <c r="H206" s="308"/>
      <c r="I206" s="33"/>
      <c r="J206" s="33"/>
      <c r="K206" s="33"/>
      <c r="L206" s="33"/>
      <c r="M206" s="33"/>
      <c r="N206" s="309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279"/>
      <c r="AB206" s="289"/>
      <c r="AC206" s="279"/>
      <c r="AD206" s="279"/>
      <c r="AE206" s="279"/>
      <c r="AF206" s="33"/>
    </row>
    <row r="207" spans="1:32" ht="23.25" customHeight="1">
      <c r="A207" s="33"/>
      <c r="B207" s="33"/>
      <c r="C207" s="33"/>
      <c r="D207" s="33"/>
      <c r="E207" s="33"/>
      <c r="F207" s="33"/>
      <c r="G207" s="33"/>
      <c r="H207" s="308"/>
      <c r="I207" s="33"/>
      <c r="J207" s="33"/>
      <c r="K207" s="33"/>
      <c r="L207" s="33"/>
      <c r="M207" s="33"/>
      <c r="N207" s="309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279"/>
      <c r="AB207" s="289"/>
      <c r="AC207" s="279"/>
      <c r="AD207" s="279"/>
      <c r="AE207" s="279"/>
      <c r="AF207" s="33"/>
    </row>
    <row r="208" spans="1:32" ht="23.25" customHeight="1">
      <c r="A208" s="33"/>
      <c r="B208" s="33"/>
      <c r="C208" s="33"/>
      <c r="D208" s="33"/>
      <c r="E208" s="33"/>
      <c r="F208" s="33"/>
      <c r="G208" s="33"/>
      <c r="H208" s="308"/>
      <c r="I208" s="33"/>
      <c r="J208" s="33"/>
      <c r="K208" s="33"/>
      <c r="L208" s="33"/>
      <c r="M208" s="33"/>
      <c r="N208" s="309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279"/>
      <c r="AB208" s="289"/>
      <c r="AC208" s="279"/>
      <c r="AD208" s="279"/>
      <c r="AE208" s="279"/>
      <c r="AF208" s="33"/>
    </row>
    <row r="209" spans="1:32" ht="23.25" customHeight="1">
      <c r="A209" s="33"/>
      <c r="B209" s="33"/>
      <c r="C209" s="33"/>
      <c r="D209" s="33"/>
      <c r="E209" s="33"/>
      <c r="F209" s="33"/>
      <c r="G209" s="33"/>
      <c r="H209" s="308"/>
      <c r="I209" s="33"/>
      <c r="J209" s="33"/>
      <c r="K209" s="33"/>
      <c r="L209" s="33"/>
      <c r="M209" s="33"/>
      <c r="N209" s="309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279"/>
      <c r="AB209" s="289"/>
      <c r="AC209" s="279"/>
      <c r="AD209" s="279"/>
      <c r="AE209" s="279"/>
      <c r="AF209" s="33"/>
    </row>
    <row r="210" spans="1:32" ht="23.25" customHeight="1">
      <c r="A210" s="33"/>
      <c r="B210" s="33"/>
      <c r="C210" s="33"/>
      <c r="D210" s="33"/>
      <c r="E210" s="33"/>
      <c r="F210" s="33"/>
      <c r="G210" s="33"/>
      <c r="H210" s="308"/>
      <c r="I210" s="33"/>
      <c r="J210" s="33"/>
      <c r="K210" s="33"/>
      <c r="L210" s="33"/>
      <c r="M210" s="33"/>
      <c r="N210" s="309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279"/>
      <c r="AB210" s="289"/>
      <c r="AC210" s="279"/>
      <c r="AD210" s="279"/>
      <c r="AE210" s="279"/>
      <c r="AF210" s="33"/>
    </row>
    <row r="211" spans="1:32" ht="23.25" customHeight="1">
      <c r="A211" s="33"/>
      <c r="B211" s="33"/>
      <c r="C211" s="33"/>
      <c r="D211" s="33"/>
      <c r="E211" s="33"/>
      <c r="F211" s="33"/>
      <c r="G211" s="33"/>
      <c r="H211" s="308"/>
      <c r="I211" s="33"/>
      <c r="J211" s="33"/>
      <c r="K211" s="33"/>
      <c r="L211" s="33"/>
      <c r="M211" s="33"/>
      <c r="N211" s="309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279"/>
      <c r="AB211" s="289"/>
      <c r="AC211" s="279"/>
      <c r="AD211" s="279"/>
      <c r="AE211" s="279"/>
      <c r="AF211" s="33"/>
    </row>
    <row r="212" spans="1:32" ht="23.25" customHeight="1">
      <c r="A212" s="33"/>
      <c r="B212" s="33"/>
      <c r="C212" s="33"/>
      <c r="D212" s="33"/>
      <c r="E212" s="33"/>
      <c r="F212" s="33"/>
      <c r="G212" s="33"/>
      <c r="H212" s="308"/>
      <c r="I212" s="33"/>
      <c r="J212" s="33"/>
      <c r="K212" s="33"/>
      <c r="L212" s="33"/>
      <c r="M212" s="33"/>
      <c r="N212" s="309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279"/>
      <c r="AB212" s="289"/>
      <c r="AC212" s="279"/>
      <c r="AD212" s="279"/>
      <c r="AE212" s="279"/>
      <c r="AF212" s="33"/>
    </row>
    <row r="213" spans="1:32" ht="23.25" customHeight="1">
      <c r="A213" s="33"/>
      <c r="B213" s="33"/>
      <c r="C213" s="33"/>
      <c r="D213" s="33"/>
      <c r="E213" s="33"/>
      <c r="F213" s="33"/>
      <c r="G213" s="33"/>
      <c r="H213" s="308"/>
      <c r="I213" s="33"/>
      <c r="J213" s="33"/>
      <c r="K213" s="33"/>
      <c r="L213" s="33"/>
      <c r="M213" s="33"/>
      <c r="N213" s="309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279"/>
      <c r="AB213" s="289"/>
      <c r="AC213" s="279"/>
      <c r="AD213" s="279"/>
      <c r="AE213" s="279"/>
      <c r="AF213" s="33"/>
    </row>
    <row r="214" spans="1:32" ht="23.25" customHeight="1">
      <c r="A214" s="33"/>
      <c r="B214" s="33"/>
      <c r="C214" s="33"/>
      <c r="D214" s="33"/>
      <c r="E214" s="33"/>
      <c r="F214" s="33"/>
      <c r="G214" s="33"/>
      <c r="H214" s="308"/>
      <c r="I214" s="33"/>
      <c r="J214" s="33"/>
      <c r="K214" s="33"/>
      <c r="L214" s="33"/>
      <c r="M214" s="33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279"/>
      <c r="AB214" s="289"/>
      <c r="AC214" s="279"/>
      <c r="AD214" s="279"/>
      <c r="AE214" s="279"/>
      <c r="AF214" s="33"/>
    </row>
    <row r="215" spans="1:32" ht="23.25" customHeight="1">
      <c r="A215" s="33"/>
      <c r="B215" s="33"/>
      <c r="C215" s="33"/>
      <c r="D215" s="33"/>
      <c r="E215" s="33"/>
      <c r="F215" s="33"/>
      <c r="G215" s="33"/>
      <c r="H215" s="308"/>
      <c r="I215" s="33"/>
      <c r="J215" s="33"/>
      <c r="K215" s="33"/>
      <c r="L215" s="33"/>
      <c r="M215" s="33"/>
      <c r="N215" s="309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279"/>
      <c r="AB215" s="289"/>
      <c r="AC215" s="279"/>
      <c r="AD215" s="279"/>
      <c r="AE215" s="279"/>
      <c r="AF215" s="33"/>
    </row>
    <row r="216" spans="1:32" ht="23.25" customHeight="1">
      <c r="A216" s="33"/>
      <c r="B216" s="33"/>
      <c r="C216" s="33"/>
      <c r="D216" s="33"/>
      <c r="E216" s="33"/>
      <c r="F216" s="33"/>
      <c r="G216" s="33"/>
      <c r="H216" s="308"/>
      <c r="I216" s="33"/>
      <c r="J216" s="33"/>
      <c r="K216" s="33"/>
      <c r="L216" s="33"/>
      <c r="M216" s="33"/>
      <c r="N216" s="309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279"/>
      <c r="AB216" s="289"/>
      <c r="AC216" s="279"/>
      <c r="AD216" s="279"/>
      <c r="AE216" s="279"/>
      <c r="AF216" s="33"/>
    </row>
    <row r="217" spans="1:32" ht="23.25" customHeight="1">
      <c r="A217" s="33"/>
      <c r="B217" s="33"/>
      <c r="C217" s="33"/>
      <c r="D217" s="33"/>
      <c r="E217" s="33"/>
      <c r="F217" s="33"/>
      <c r="G217" s="33"/>
      <c r="H217" s="308"/>
      <c r="I217" s="33"/>
      <c r="J217" s="33"/>
      <c r="K217" s="33"/>
      <c r="L217" s="33"/>
      <c r="M217" s="33"/>
      <c r="N217" s="309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279"/>
      <c r="AB217" s="289"/>
      <c r="AC217" s="279"/>
      <c r="AD217" s="279"/>
      <c r="AE217" s="279"/>
      <c r="AF217" s="33"/>
    </row>
    <row r="218" spans="1:32" ht="23.25" customHeight="1">
      <c r="A218" s="33"/>
      <c r="B218" s="33"/>
      <c r="C218" s="33"/>
      <c r="D218" s="33"/>
      <c r="E218" s="33"/>
      <c r="F218" s="33"/>
      <c r="G218" s="33"/>
      <c r="H218" s="308"/>
      <c r="I218" s="33"/>
      <c r="J218" s="33"/>
      <c r="K218" s="33"/>
      <c r="L218" s="33"/>
      <c r="M218" s="33"/>
      <c r="N218" s="309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279"/>
      <c r="AB218" s="289"/>
      <c r="AC218" s="279"/>
      <c r="AD218" s="279"/>
      <c r="AE218" s="279"/>
      <c r="AF218" s="33"/>
    </row>
    <row r="219" spans="1:32" ht="23.25" customHeight="1">
      <c r="A219" s="33"/>
      <c r="B219" s="33"/>
      <c r="C219" s="33"/>
      <c r="D219" s="33"/>
      <c r="E219" s="33"/>
      <c r="F219" s="33"/>
      <c r="G219" s="33"/>
      <c r="H219" s="308"/>
      <c r="I219" s="33"/>
      <c r="J219" s="33"/>
      <c r="K219" s="33"/>
      <c r="L219" s="33"/>
      <c r="M219" s="33"/>
      <c r="N219" s="309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279"/>
      <c r="AB219" s="289"/>
      <c r="AC219" s="279"/>
      <c r="AD219" s="279"/>
      <c r="AE219" s="279"/>
      <c r="AF219" s="33"/>
    </row>
    <row r="220" spans="1:32" ht="23.25" customHeight="1">
      <c r="A220" s="33"/>
      <c r="B220" s="33"/>
      <c r="C220" s="33"/>
      <c r="D220" s="33"/>
      <c r="E220" s="33"/>
      <c r="F220" s="33"/>
      <c r="G220" s="33"/>
      <c r="H220" s="308"/>
      <c r="I220" s="33"/>
      <c r="J220" s="33"/>
      <c r="K220" s="33"/>
      <c r="L220" s="33"/>
      <c r="M220" s="33"/>
      <c r="N220" s="309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279"/>
      <c r="AB220" s="289"/>
      <c r="AC220" s="279"/>
      <c r="AD220" s="279"/>
      <c r="AE220" s="279"/>
      <c r="AF220" s="33"/>
    </row>
    <row r="221" spans="1:32" ht="23.25" customHeight="1">
      <c r="A221" s="33"/>
      <c r="B221" s="33"/>
      <c r="C221" s="33"/>
      <c r="D221" s="33"/>
      <c r="E221" s="33"/>
      <c r="F221" s="33"/>
      <c r="G221" s="33"/>
      <c r="H221" s="308"/>
      <c r="I221" s="33"/>
      <c r="J221" s="33"/>
      <c r="K221" s="33"/>
      <c r="L221" s="33"/>
      <c r="M221" s="33"/>
      <c r="N221" s="309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279"/>
      <c r="AB221" s="289"/>
      <c r="AC221" s="279"/>
      <c r="AD221" s="279"/>
      <c r="AE221" s="279"/>
      <c r="AF221" s="33"/>
    </row>
    <row r="222" spans="1:32" ht="23.25" customHeight="1">
      <c r="A222" s="33"/>
      <c r="B222" s="33"/>
      <c r="C222" s="33"/>
      <c r="D222" s="33"/>
      <c r="E222" s="33"/>
      <c r="F222" s="33"/>
      <c r="G222" s="33"/>
      <c r="H222" s="308"/>
      <c r="I222" s="33"/>
      <c r="J222" s="33"/>
      <c r="K222" s="33"/>
      <c r="L222" s="33"/>
      <c r="M222" s="33"/>
      <c r="N222" s="309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279"/>
      <c r="AB222" s="289"/>
      <c r="AC222" s="279"/>
      <c r="AD222" s="279"/>
      <c r="AE222" s="279"/>
      <c r="AF222" s="33"/>
    </row>
    <row r="223" spans="1:32" ht="23.25" customHeight="1">
      <c r="A223" s="33"/>
      <c r="B223" s="33"/>
      <c r="C223" s="33"/>
      <c r="D223" s="33"/>
      <c r="E223" s="33"/>
      <c r="F223" s="33"/>
      <c r="G223" s="33"/>
      <c r="H223" s="308"/>
      <c r="I223" s="33"/>
      <c r="J223" s="33"/>
      <c r="K223" s="33"/>
      <c r="L223" s="33"/>
      <c r="M223" s="33"/>
      <c r="N223" s="309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279"/>
      <c r="AB223" s="289"/>
      <c r="AC223" s="279"/>
      <c r="AD223" s="279"/>
      <c r="AE223" s="279"/>
      <c r="AF223" s="33"/>
    </row>
    <row r="224" spans="1:32" ht="23.25" customHeight="1">
      <c r="A224" s="33"/>
      <c r="B224" s="33"/>
      <c r="C224" s="33"/>
      <c r="D224" s="33"/>
      <c r="E224" s="33"/>
      <c r="F224" s="33"/>
      <c r="G224" s="33"/>
      <c r="H224" s="308"/>
      <c r="I224" s="33"/>
      <c r="J224" s="33"/>
      <c r="K224" s="33"/>
      <c r="L224" s="33"/>
      <c r="M224" s="33"/>
      <c r="N224" s="309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279"/>
      <c r="AB224" s="289"/>
      <c r="AC224" s="279"/>
      <c r="AD224" s="279"/>
      <c r="AE224" s="279"/>
      <c r="AF224" s="33"/>
    </row>
    <row r="225" spans="1:32" ht="23.25" customHeight="1">
      <c r="A225" s="33"/>
      <c r="B225" s="33"/>
      <c r="C225" s="33"/>
      <c r="D225" s="33"/>
      <c r="E225" s="33"/>
      <c r="F225" s="33"/>
      <c r="G225" s="33"/>
      <c r="H225" s="308"/>
      <c r="I225" s="33"/>
      <c r="J225" s="33"/>
      <c r="K225" s="33"/>
      <c r="L225" s="33"/>
      <c r="M225" s="33"/>
      <c r="N225" s="309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279"/>
      <c r="AB225" s="289"/>
      <c r="AC225" s="279"/>
      <c r="AD225" s="279"/>
      <c r="AE225" s="279"/>
      <c r="AF225" s="33"/>
    </row>
    <row r="226" spans="1:32" ht="23.25" customHeight="1">
      <c r="A226" s="33"/>
      <c r="B226" s="33"/>
      <c r="C226" s="33"/>
      <c r="D226" s="33"/>
      <c r="E226" s="33"/>
      <c r="F226" s="33"/>
      <c r="G226" s="33"/>
      <c r="H226" s="308"/>
      <c r="I226" s="33"/>
      <c r="J226" s="33"/>
      <c r="K226" s="33"/>
      <c r="L226" s="33"/>
      <c r="M226" s="33"/>
      <c r="N226" s="309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279"/>
      <c r="AB226" s="289"/>
      <c r="AC226" s="279"/>
      <c r="AD226" s="279"/>
      <c r="AE226" s="279"/>
      <c r="AF226" s="33"/>
    </row>
    <row r="227" spans="1:32" ht="23.25" customHeight="1">
      <c r="A227" s="33"/>
      <c r="B227" s="33"/>
      <c r="C227" s="33"/>
      <c r="D227" s="33"/>
      <c r="E227" s="33"/>
      <c r="F227" s="33"/>
      <c r="G227" s="33"/>
      <c r="H227" s="308"/>
      <c r="I227" s="33"/>
      <c r="J227" s="33"/>
      <c r="K227" s="33"/>
      <c r="L227" s="33"/>
      <c r="M227" s="33"/>
      <c r="N227" s="309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279"/>
      <c r="AB227" s="289"/>
      <c r="AC227" s="279"/>
      <c r="AD227" s="279"/>
      <c r="AE227" s="279"/>
      <c r="AF227" s="33"/>
    </row>
    <row r="228" spans="1:32" ht="23.25" customHeight="1">
      <c r="A228" s="33"/>
      <c r="B228" s="33"/>
      <c r="C228" s="33"/>
      <c r="D228" s="33"/>
      <c r="E228" s="33"/>
      <c r="F228" s="33"/>
      <c r="G228" s="33"/>
      <c r="H228" s="308"/>
      <c r="I228" s="33"/>
      <c r="J228" s="33"/>
      <c r="K228" s="33"/>
      <c r="L228" s="33"/>
      <c r="M228" s="33"/>
      <c r="N228" s="309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279"/>
      <c r="AB228" s="289"/>
      <c r="AC228" s="279"/>
      <c r="AD228" s="279"/>
      <c r="AE228" s="279"/>
      <c r="AF228" s="33"/>
    </row>
    <row r="229" spans="1:32" ht="23.25" customHeight="1">
      <c r="A229" s="33"/>
      <c r="B229" s="33"/>
      <c r="C229" s="33"/>
      <c r="D229" s="33"/>
      <c r="E229" s="33"/>
      <c r="F229" s="33"/>
      <c r="G229" s="33"/>
      <c r="H229" s="308"/>
      <c r="I229" s="33"/>
      <c r="J229" s="33"/>
      <c r="K229" s="33"/>
      <c r="L229" s="33"/>
      <c r="M229" s="33"/>
      <c r="N229" s="309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279"/>
      <c r="AB229" s="289"/>
      <c r="AC229" s="279"/>
      <c r="AD229" s="279"/>
      <c r="AE229" s="279"/>
      <c r="AF229" s="33"/>
    </row>
    <row r="230" spans="1:32" ht="23.25" customHeight="1">
      <c r="A230" s="33"/>
      <c r="B230" s="33"/>
      <c r="C230" s="33"/>
      <c r="D230" s="33"/>
      <c r="E230" s="33"/>
      <c r="F230" s="33"/>
      <c r="G230" s="33"/>
      <c r="H230" s="308"/>
      <c r="I230" s="33"/>
      <c r="J230" s="33"/>
      <c r="K230" s="33"/>
      <c r="L230" s="33"/>
      <c r="M230" s="33"/>
      <c r="N230" s="309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279"/>
      <c r="AB230" s="289"/>
      <c r="AC230" s="279"/>
      <c r="AD230" s="279"/>
      <c r="AE230" s="279"/>
      <c r="AF230" s="33"/>
    </row>
    <row r="231" spans="1:32" ht="23.25" customHeight="1">
      <c r="A231" s="33"/>
      <c r="B231" s="33"/>
      <c r="C231" s="33"/>
      <c r="D231" s="33"/>
      <c r="E231" s="33"/>
      <c r="F231" s="33"/>
      <c r="G231" s="33"/>
      <c r="H231" s="308"/>
      <c r="I231" s="33"/>
      <c r="J231" s="33"/>
      <c r="K231" s="33"/>
      <c r="L231" s="33"/>
      <c r="M231" s="33"/>
      <c r="N231" s="309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279"/>
      <c r="AB231" s="289"/>
      <c r="AC231" s="279"/>
      <c r="AD231" s="279"/>
      <c r="AE231" s="279"/>
      <c r="AF231" s="33"/>
    </row>
    <row r="232" spans="1:32" ht="23.25" customHeight="1">
      <c r="A232" s="33"/>
      <c r="B232" s="33"/>
      <c r="C232" s="33"/>
      <c r="D232" s="33"/>
      <c r="E232" s="33"/>
      <c r="F232" s="33"/>
      <c r="G232" s="33"/>
      <c r="H232" s="308"/>
      <c r="I232" s="33"/>
      <c r="J232" s="33"/>
      <c r="K232" s="33"/>
      <c r="L232" s="33"/>
      <c r="M232" s="33"/>
      <c r="N232" s="309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279"/>
      <c r="AB232" s="289"/>
      <c r="AC232" s="279"/>
      <c r="AD232" s="279"/>
      <c r="AE232" s="279"/>
      <c r="AF232" s="33"/>
    </row>
    <row r="233" spans="1:32" ht="23.25" customHeight="1">
      <c r="A233" s="33"/>
      <c r="B233" s="33"/>
      <c r="C233" s="33"/>
      <c r="D233" s="33"/>
      <c r="E233" s="33"/>
      <c r="F233" s="33"/>
      <c r="G233" s="33"/>
      <c r="H233" s="308"/>
      <c r="I233" s="33"/>
      <c r="J233" s="33"/>
      <c r="K233" s="33"/>
      <c r="L233" s="33"/>
      <c r="M233" s="33"/>
      <c r="N233" s="309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279"/>
      <c r="AB233" s="289"/>
      <c r="AC233" s="279"/>
      <c r="AD233" s="279"/>
      <c r="AE233" s="279"/>
      <c r="AF233" s="33"/>
    </row>
    <row r="234" spans="1:32" ht="23.25" customHeight="1">
      <c r="A234" s="33"/>
      <c r="B234" s="33"/>
      <c r="C234" s="33"/>
      <c r="D234" s="33"/>
      <c r="E234" s="33"/>
      <c r="F234" s="33"/>
      <c r="G234" s="33"/>
      <c r="H234" s="308"/>
      <c r="I234" s="33"/>
      <c r="J234" s="33"/>
      <c r="K234" s="33"/>
      <c r="L234" s="33"/>
      <c r="M234" s="33"/>
      <c r="N234" s="309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279"/>
      <c r="AB234" s="289"/>
      <c r="AC234" s="279"/>
      <c r="AD234" s="279"/>
      <c r="AE234" s="279"/>
      <c r="AF234" s="33"/>
    </row>
    <row r="235" spans="1:32" ht="23.25" customHeight="1">
      <c r="A235" s="33"/>
      <c r="B235" s="33"/>
      <c r="C235" s="33"/>
      <c r="D235" s="33"/>
      <c r="E235" s="33"/>
      <c r="F235" s="33"/>
      <c r="G235" s="33"/>
      <c r="H235" s="308"/>
      <c r="I235" s="33"/>
      <c r="J235" s="33"/>
      <c r="K235" s="33"/>
      <c r="L235" s="33"/>
      <c r="M235" s="33"/>
      <c r="N235" s="309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279"/>
      <c r="AB235" s="289"/>
      <c r="AC235" s="279"/>
      <c r="AD235" s="279"/>
      <c r="AE235" s="279"/>
      <c r="AF235" s="33"/>
    </row>
    <row r="236" spans="1:32" ht="23.25" customHeight="1">
      <c r="A236" s="33"/>
      <c r="B236" s="33"/>
      <c r="C236" s="33"/>
      <c r="D236" s="33"/>
      <c r="E236" s="33"/>
      <c r="F236" s="33"/>
      <c r="G236" s="33"/>
      <c r="H236" s="308"/>
      <c r="I236" s="33"/>
      <c r="J236" s="33"/>
      <c r="K236" s="33"/>
      <c r="L236" s="33"/>
      <c r="M236" s="33"/>
      <c r="N236" s="309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279"/>
      <c r="AB236" s="289"/>
      <c r="AC236" s="279"/>
      <c r="AD236" s="279"/>
      <c r="AE236" s="279"/>
      <c r="AF236" s="33"/>
    </row>
    <row r="237" spans="1:32" ht="23.25" customHeight="1">
      <c r="A237" s="33"/>
      <c r="B237" s="33"/>
      <c r="C237" s="33"/>
      <c r="D237" s="33"/>
      <c r="E237" s="33"/>
      <c r="F237" s="33"/>
      <c r="G237" s="33"/>
      <c r="H237" s="308"/>
      <c r="I237" s="33"/>
      <c r="J237" s="33"/>
      <c r="K237" s="33"/>
      <c r="L237" s="33"/>
      <c r="M237" s="33"/>
      <c r="N237" s="309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279"/>
      <c r="AB237" s="289"/>
      <c r="AC237" s="279"/>
      <c r="AD237" s="279"/>
      <c r="AE237" s="279"/>
      <c r="AF237" s="33"/>
    </row>
    <row r="238" spans="1:32" ht="23.25" customHeight="1">
      <c r="A238" s="33"/>
      <c r="B238" s="33"/>
      <c r="C238" s="33"/>
      <c r="D238" s="33"/>
      <c r="E238" s="33"/>
      <c r="F238" s="33"/>
      <c r="G238" s="33"/>
      <c r="H238" s="308"/>
      <c r="I238" s="33"/>
      <c r="J238" s="33"/>
      <c r="K238" s="33"/>
      <c r="L238" s="33"/>
      <c r="M238" s="33"/>
      <c r="N238" s="309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279"/>
      <c r="AB238" s="289"/>
      <c r="AC238" s="279"/>
      <c r="AD238" s="279"/>
      <c r="AE238" s="279"/>
      <c r="AF238" s="33"/>
    </row>
    <row r="239" spans="1:32" ht="23.25" customHeight="1">
      <c r="A239" s="33"/>
      <c r="B239" s="33"/>
      <c r="C239" s="33"/>
      <c r="D239" s="33"/>
      <c r="E239" s="33"/>
      <c r="F239" s="33"/>
      <c r="G239" s="33"/>
      <c r="H239" s="308"/>
      <c r="I239" s="33"/>
      <c r="J239" s="33"/>
      <c r="K239" s="33"/>
      <c r="L239" s="33"/>
      <c r="M239" s="33"/>
      <c r="N239" s="309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279"/>
      <c r="AB239" s="289"/>
      <c r="AC239" s="279"/>
      <c r="AD239" s="279"/>
      <c r="AE239" s="279"/>
      <c r="AF239" s="33"/>
    </row>
    <row r="240" spans="1:32" ht="23.25" customHeight="1">
      <c r="A240" s="33"/>
      <c r="B240" s="33"/>
      <c r="C240" s="33"/>
      <c r="D240" s="33"/>
      <c r="E240" s="33"/>
      <c r="F240" s="33"/>
      <c r="G240" s="33"/>
      <c r="H240" s="308"/>
      <c r="I240" s="33"/>
      <c r="J240" s="33"/>
      <c r="K240" s="33"/>
      <c r="L240" s="33"/>
      <c r="M240" s="33"/>
      <c r="N240" s="309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279"/>
      <c r="AB240" s="289"/>
      <c r="AC240" s="279"/>
      <c r="AD240" s="279"/>
      <c r="AE240" s="279"/>
      <c r="AF240" s="33"/>
    </row>
    <row r="241" spans="1:32" ht="23.25" customHeight="1">
      <c r="A241" s="33"/>
      <c r="B241" s="33"/>
      <c r="C241" s="33"/>
      <c r="D241" s="33"/>
      <c r="E241" s="33"/>
      <c r="F241" s="33"/>
      <c r="G241" s="33"/>
      <c r="H241" s="308"/>
      <c r="I241" s="33"/>
      <c r="J241" s="33"/>
      <c r="K241" s="33"/>
      <c r="L241" s="33"/>
      <c r="M241" s="33"/>
      <c r="N241" s="309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279"/>
      <c r="AB241" s="289"/>
      <c r="AC241" s="279"/>
      <c r="AD241" s="279"/>
      <c r="AE241" s="279"/>
      <c r="AF241" s="33"/>
    </row>
    <row r="242" spans="1:32" ht="23.25" customHeight="1">
      <c r="A242" s="33"/>
      <c r="B242" s="33"/>
      <c r="C242" s="33"/>
      <c r="D242" s="33"/>
      <c r="E242" s="33"/>
      <c r="F242" s="33"/>
      <c r="G242" s="33"/>
      <c r="H242" s="308"/>
      <c r="I242" s="33"/>
      <c r="J242" s="33"/>
      <c r="K242" s="33"/>
      <c r="L242" s="33"/>
      <c r="M242" s="33"/>
      <c r="N242" s="309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279"/>
      <c r="AB242" s="289"/>
      <c r="AC242" s="279"/>
      <c r="AD242" s="279"/>
      <c r="AE242" s="279"/>
      <c r="AF242" s="33"/>
    </row>
    <row r="243" spans="1:32" ht="23.25" customHeight="1">
      <c r="A243" s="33"/>
      <c r="B243" s="33"/>
      <c r="C243" s="33"/>
      <c r="D243" s="33"/>
      <c r="E243" s="33"/>
      <c r="F243" s="33"/>
      <c r="G243" s="33"/>
      <c r="H243" s="308"/>
      <c r="I243" s="33"/>
      <c r="J243" s="33"/>
      <c r="K243" s="33"/>
      <c r="L243" s="33"/>
      <c r="M243" s="33"/>
      <c r="N243" s="309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279"/>
      <c r="AB243" s="289"/>
      <c r="AC243" s="279"/>
      <c r="AD243" s="279"/>
      <c r="AE243" s="279"/>
      <c r="AF243" s="33"/>
    </row>
    <row r="244" spans="1:32" ht="23.25" customHeight="1">
      <c r="A244" s="33"/>
      <c r="B244" s="33"/>
      <c r="C244" s="33"/>
      <c r="D244" s="33"/>
      <c r="E244" s="33"/>
      <c r="F244" s="33"/>
      <c r="G244" s="33"/>
      <c r="H244" s="308"/>
      <c r="I244" s="33"/>
      <c r="J244" s="33"/>
      <c r="K244" s="33"/>
      <c r="L244" s="33"/>
      <c r="M244" s="33"/>
      <c r="N244" s="309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279"/>
      <c r="AB244" s="289"/>
      <c r="AC244" s="279"/>
      <c r="AD244" s="279"/>
      <c r="AE244" s="279"/>
      <c r="AF244" s="33"/>
    </row>
    <row r="245" spans="1:32" ht="23.25" customHeight="1">
      <c r="A245" s="33"/>
      <c r="B245" s="33"/>
      <c r="C245" s="33"/>
      <c r="D245" s="33"/>
      <c r="E245" s="33"/>
      <c r="F245" s="33"/>
      <c r="G245" s="33"/>
      <c r="H245" s="308"/>
      <c r="I245" s="33"/>
      <c r="J245" s="33"/>
      <c r="K245" s="33"/>
      <c r="L245" s="33"/>
      <c r="M245" s="33"/>
      <c r="N245" s="309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279"/>
      <c r="AB245" s="289"/>
      <c r="AC245" s="279"/>
      <c r="AD245" s="279"/>
      <c r="AE245" s="279"/>
      <c r="AF245" s="33"/>
    </row>
    <row r="246" spans="1:32" ht="23.25" customHeight="1">
      <c r="A246" s="33"/>
      <c r="B246" s="33"/>
      <c r="C246" s="33"/>
      <c r="D246" s="33"/>
      <c r="E246" s="33"/>
      <c r="F246" s="33"/>
      <c r="G246" s="33"/>
      <c r="H246" s="308"/>
      <c r="I246" s="33"/>
      <c r="J246" s="33"/>
      <c r="K246" s="33"/>
      <c r="L246" s="33"/>
      <c r="M246" s="33"/>
      <c r="N246" s="309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279"/>
      <c r="AB246" s="289"/>
      <c r="AC246" s="279"/>
      <c r="AD246" s="279"/>
      <c r="AE246" s="279"/>
      <c r="AF246" s="33"/>
    </row>
    <row r="247" spans="1:32" ht="23.25" customHeight="1">
      <c r="A247" s="33"/>
      <c r="B247" s="33"/>
      <c r="C247" s="33"/>
      <c r="D247" s="33"/>
      <c r="E247" s="33"/>
      <c r="F247" s="33"/>
      <c r="G247" s="33"/>
      <c r="H247" s="308"/>
      <c r="I247" s="33"/>
      <c r="J247" s="33"/>
      <c r="K247" s="33"/>
      <c r="L247" s="33"/>
      <c r="M247" s="33"/>
      <c r="N247" s="309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279"/>
      <c r="AB247" s="289"/>
      <c r="AC247" s="279"/>
      <c r="AD247" s="279"/>
      <c r="AE247" s="279"/>
      <c r="AF247" s="33"/>
    </row>
    <row r="248" spans="1:32" ht="23.25" customHeight="1">
      <c r="A248" s="33"/>
      <c r="B248" s="33"/>
      <c r="C248" s="33"/>
      <c r="D248" s="33"/>
      <c r="E248" s="33"/>
      <c r="F248" s="33"/>
      <c r="G248" s="33"/>
      <c r="H248" s="308"/>
      <c r="I248" s="33"/>
      <c r="J248" s="33"/>
      <c r="K248" s="33"/>
      <c r="L248" s="33"/>
      <c r="M248" s="33"/>
      <c r="N248" s="309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279"/>
      <c r="AB248" s="289"/>
      <c r="AC248" s="279"/>
      <c r="AD248" s="279"/>
      <c r="AE248" s="279"/>
      <c r="AF248" s="33"/>
    </row>
    <row r="249" spans="1:32" ht="23.25" customHeight="1">
      <c r="A249" s="33"/>
      <c r="B249" s="33"/>
      <c r="C249" s="33"/>
      <c r="D249" s="33"/>
      <c r="E249" s="33"/>
      <c r="F249" s="33"/>
      <c r="G249" s="33"/>
      <c r="H249" s="308"/>
      <c r="I249" s="33"/>
      <c r="J249" s="33"/>
      <c r="K249" s="33"/>
      <c r="L249" s="33"/>
      <c r="M249" s="33"/>
      <c r="N249" s="309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279"/>
      <c r="AB249" s="289"/>
      <c r="AC249" s="279"/>
      <c r="AD249" s="279"/>
      <c r="AE249" s="279"/>
      <c r="AF249" s="33"/>
    </row>
    <row r="250" spans="1:32" ht="23.25" customHeight="1">
      <c r="A250" s="33"/>
      <c r="B250" s="33"/>
      <c r="C250" s="33"/>
      <c r="D250" s="33"/>
      <c r="E250" s="33"/>
      <c r="F250" s="33"/>
      <c r="G250" s="33"/>
      <c r="H250" s="308"/>
      <c r="I250" s="33"/>
      <c r="J250" s="33"/>
      <c r="K250" s="33"/>
      <c r="L250" s="33"/>
      <c r="M250" s="33"/>
      <c r="N250" s="309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279"/>
      <c r="AB250" s="289"/>
      <c r="AC250" s="279"/>
      <c r="AD250" s="279"/>
      <c r="AE250" s="279"/>
      <c r="AF250" s="33"/>
    </row>
    <row r="251" spans="1:32" ht="23.25" customHeight="1">
      <c r="A251" s="33"/>
      <c r="B251" s="33"/>
      <c r="C251" s="33"/>
      <c r="D251" s="33"/>
      <c r="E251" s="33"/>
      <c r="F251" s="33"/>
      <c r="G251" s="33"/>
      <c r="H251" s="308"/>
      <c r="I251" s="33"/>
      <c r="J251" s="33"/>
      <c r="K251" s="33"/>
      <c r="L251" s="33"/>
      <c r="M251" s="33"/>
      <c r="N251" s="309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279"/>
      <c r="AB251" s="289"/>
      <c r="AC251" s="279"/>
      <c r="AD251" s="279"/>
      <c r="AE251" s="279"/>
      <c r="AF251" s="33"/>
    </row>
    <row r="252" spans="1:32" ht="23.25" customHeight="1">
      <c r="A252" s="33"/>
      <c r="B252" s="33"/>
      <c r="C252" s="33"/>
      <c r="D252" s="33"/>
      <c r="E252" s="33"/>
      <c r="F252" s="33"/>
      <c r="G252" s="33"/>
      <c r="H252" s="308"/>
      <c r="I252" s="33"/>
      <c r="J252" s="33"/>
      <c r="K252" s="33"/>
      <c r="L252" s="33"/>
      <c r="M252" s="33"/>
      <c r="N252" s="309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279"/>
      <c r="AB252" s="289"/>
      <c r="AC252" s="279"/>
      <c r="AD252" s="279"/>
      <c r="AE252" s="279"/>
      <c r="AF252" s="33"/>
    </row>
    <row r="253" spans="1:32" ht="23.25" customHeight="1">
      <c r="A253" s="33"/>
      <c r="B253" s="33"/>
      <c r="C253" s="33"/>
      <c r="D253" s="33"/>
      <c r="E253" s="33"/>
      <c r="F253" s="33"/>
      <c r="G253" s="33"/>
      <c r="H253" s="308"/>
      <c r="I253" s="33"/>
      <c r="J253" s="33"/>
      <c r="K253" s="33"/>
      <c r="L253" s="33"/>
      <c r="M253" s="33"/>
      <c r="N253" s="309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279"/>
      <c r="AB253" s="289"/>
      <c r="AC253" s="279"/>
      <c r="AD253" s="279"/>
      <c r="AE253" s="279"/>
      <c r="AF253" s="33"/>
    </row>
    <row r="254" spans="1:32" ht="23.25" customHeight="1">
      <c r="A254" s="33"/>
      <c r="B254" s="33"/>
      <c r="C254" s="33"/>
      <c r="D254" s="33"/>
      <c r="E254" s="33"/>
      <c r="F254" s="33"/>
      <c r="G254" s="33"/>
      <c r="H254" s="308"/>
      <c r="I254" s="33"/>
      <c r="J254" s="33"/>
      <c r="K254" s="33"/>
      <c r="L254" s="33"/>
      <c r="M254" s="33"/>
      <c r="N254" s="309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279"/>
      <c r="AB254" s="289"/>
      <c r="AC254" s="279"/>
      <c r="AD254" s="279"/>
      <c r="AE254" s="279"/>
      <c r="AF254" s="33"/>
    </row>
    <row r="255" spans="1:32" ht="23.25" customHeight="1">
      <c r="A255" s="33"/>
      <c r="B255" s="33"/>
      <c r="C255" s="33"/>
      <c r="D255" s="33"/>
      <c r="E255" s="33"/>
      <c r="F255" s="33"/>
      <c r="G255" s="33"/>
      <c r="H255" s="308"/>
      <c r="I255" s="33"/>
      <c r="J255" s="33"/>
      <c r="K255" s="33"/>
      <c r="L255" s="33"/>
      <c r="M255" s="33"/>
      <c r="N255" s="309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279"/>
      <c r="AB255" s="289"/>
      <c r="AC255" s="279"/>
      <c r="AD255" s="279"/>
      <c r="AE255" s="279"/>
      <c r="AF255" s="33"/>
    </row>
    <row r="256" spans="1:32" ht="23.25" customHeight="1">
      <c r="A256" s="33"/>
      <c r="B256" s="33"/>
      <c r="C256" s="33"/>
      <c r="D256" s="33"/>
      <c r="E256" s="33"/>
      <c r="F256" s="33"/>
      <c r="G256" s="33"/>
      <c r="H256" s="308"/>
      <c r="I256" s="33"/>
      <c r="J256" s="33"/>
      <c r="K256" s="33"/>
      <c r="L256" s="33"/>
      <c r="M256" s="33"/>
      <c r="N256" s="309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279"/>
      <c r="AB256" s="289"/>
      <c r="AC256" s="279"/>
      <c r="AD256" s="279"/>
      <c r="AE256" s="279"/>
      <c r="AF256" s="33"/>
    </row>
    <row r="257" spans="1:32" ht="23.25" customHeight="1">
      <c r="A257" s="33"/>
      <c r="B257" s="33"/>
      <c r="C257" s="33"/>
      <c r="D257" s="33"/>
      <c r="E257" s="33"/>
      <c r="F257" s="33"/>
      <c r="G257" s="33"/>
      <c r="H257" s="308"/>
      <c r="I257" s="33"/>
      <c r="J257" s="33"/>
      <c r="K257" s="33"/>
      <c r="L257" s="33"/>
      <c r="M257" s="33"/>
      <c r="N257" s="309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279"/>
      <c r="AB257" s="289"/>
      <c r="AC257" s="279"/>
      <c r="AD257" s="279"/>
      <c r="AE257" s="279"/>
      <c r="AF257" s="33"/>
    </row>
    <row r="258" spans="1:32" ht="23.25" customHeight="1">
      <c r="A258" s="33"/>
      <c r="B258" s="33"/>
      <c r="C258" s="33"/>
      <c r="D258" s="33"/>
      <c r="E258" s="33"/>
      <c r="F258" s="33"/>
      <c r="G258" s="33"/>
      <c r="H258" s="308"/>
      <c r="I258" s="33"/>
      <c r="J258" s="33"/>
      <c r="K258" s="33"/>
      <c r="L258" s="33"/>
      <c r="M258" s="33"/>
      <c r="N258" s="309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279"/>
      <c r="AB258" s="289"/>
      <c r="AC258" s="279"/>
      <c r="AD258" s="279"/>
      <c r="AE258" s="279"/>
      <c r="AF258" s="33"/>
    </row>
    <row r="259" spans="1:32" ht="23.25" customHeight="1">
      <c r="A259" s="33"/>
      <c r="B259" s="33"/>
      <c r="C259" s="33"/>
      <c r="D259" s="33"/>
      <c r="E259" s="33"/>
      <c r="F259" s="33"/>
      <c r="G259" s="33"/>
      <c r="H259" s="308"/>
      <c r="I259" s="33"/>
      <c r="J259" s="33"/>
      <c r="K259" s="33"/>
      <c r="L259" s="33"/>
      <c r="M259" s="33"/>
      <c r="N259" s="309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279"/>
      <c r="AB259" s="289"/>
      <c r="AC259" s="279"/>
      <c r="AD259" s="279"/>
      <c r="AE259" s="279"/>
      <c r="AF259" s="33"/>
    </row>
    <row r="260" spans="1:32" ht="23.25" customHeight="1">
      <c r="A260" s="33"/>
      <c r="B260" s="33"/>
      <c r="C260" s="33"/>
      <c r="D260" s="33"/>
      <c r="E260" s="33"/>
      <c r="F260" s="33"/>
      <c r="G260" s="33"/>
      <c r="H260" s="308"/>
      <c r="I260" s="33"/>
      <c r="J260" s="33"/>
      <c r="K260" s="33"/>
      <c r="L260" s="33"/>
      <c r="M260" s="33"/>
      <c r="N260" s="309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279"/>
      <c r="AB260" s="289"/>
      <c r="AC260" s="279"/>
      <c r="AD260" s="279"/>
      <c r="AE260" s="279"/>
      <c r="AF260" s="33"/>
    </row>
    <row r="261" spans="1:32" ht="23.25" customHeight="1">
      <c r="A261" s="33"/>
      <c r="B261" s="33"/>
      <c r="C261" s="33"/>
      <c r="D261" s="33"/>
      <c r="E261" s="33"/>
      <c r="F261" s="33"/>
      <c r="G261" s="33"/>
      <c r="H261" s="308"/>
      <c r="I261" s="33"/>
      <c r="J261" s="33"/>
      <c r="K261" s="33"/>
      <c r="L261" s="33"/>
      <c r="M261" s="33"/>
      <c r="N261" s="309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279"/>
      <c r="AB261" s="289"/>
      <c r="AC261" s="279"/>
      <c r="AD261" s="279"/>
      <c r="AE261" s="279"/>
      <c r="AF261" s="33"/>
    </row>
    <row r="262" spans="1:32" ht="23.25" customHeight="1">
      <c r="A262" s="33"/>
      <c r="B262" s="33"/>
      <c r="C262" s="33"/>
      <c r="D262" s="33"/>
      <c r="E262" s="33"/>
      <c r="F262" s="33"/>
      <c r="G262" s="33"/>
      <c r="H262" s="308"/>
      <c r="I262" s="33"/>
      <c r="J262" s="33"/>
      <c r="K262" s="33"/>
      <c r="L262" s="33"/>
      <c r="M262" s="33"/>
      <c r="N262" s="309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279"/>
      <c r="AB262" s="289"/>
      <c r="AC262" s="279"/>
      <c r="AD262" s="279"/>
      <c r="AE262" s="279"/>
      <c r="AF262" s="33"/>
    </row>
    <row r="263" spans="1:32" ht="23.25" customHeight="1">
      <c r="A263" s="33"/>
      <c r="B263" s="33"/>
      <c r="C263" s="33"/>
      <c r="D263" s="33"/>
      <c r="E263" s="33"/>
      <c r="F263" s="33"/>
      <c r="G263" s="33"/>
      <c r="H263" s="308"/>
      <c r="I263" s="33"/>
      <c r="J263" s="33"/>
      <c r="K263" s="33"/>
      <c r="L263" s="33"/>
      <c r="M263" s="33"/>
      <c r="N263" s="309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279"/>
      <c r="AB263" s="289"/>
      <c r="AC263" s="279"/>
      <c r="AD263" s="279"/>
      <c r="AE263" s="279"/>
      <c r="AF263" s="33"/>
    </row>
    <row r="264" spans="1:32" ht="23.25" customHeight="1">
      <c r="A264" s="33"/>
      <c r="B264" s="33"/>
      <c r="C264" s="33"/>
      <c r="D264" s="33"/>
      <c r="E264" s="33"/>
      <c r="F264" s="33"/>
      <c r="G264" s="33"/>
      <c r="H264" s="308"/>
      <c r="I264" s="33"/>
      <c r="J264" s="33"/>
      <c r="K264" s="33"/>
      <c r="L264" s="33"/>
      <c r="M264" s="33"/>
      <c r="N264" s="309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279"/>
      <c r="AB264" s="289"/>
      <c r="AC264" s="279"/>
      <c r="AD264" s="279"/>
      <c r="AE264" s="279"/>
      <c r="AF264" s="33"/>
    </row>
    <row r="265" spans="1:32" ht="23.25" customHeight="1">
      <c r="A265" s="33"/>
      <c r="B265" s="33"/>
      <c r="C265" s="33"/>
      <c r="D265" s="33"/>
      <c r="E265" s="33"/>
      <c r="F265" s="33"/>
      <c r="G265" s="33"/>
      <c r="H265" s="308"/>
      <c r="I265" s="33"/>
      <c r="J265" s="33"/>
      <c r="K265" s="33"/>
      <c r="L265" s="33"/>
      <c r="M265" s="33"/>
      <c r="N265" s="309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279"/>
      <c r="AB265" s="289"/>
      <c r="AC265" s="279"/>
      <c r="AD265" s="279"/>
      <c r="AE265" s="279"/>
      <c r="AF265" s="33"/>
    </row>
    <row r="266" spans="1:32" ht="23.25" customHeight="1">
      <c r="A266" s="33"/>
      <c r="B266" s="33"/>
      <c r="C266" s="33"/>
      <c r="D266" s="33"/>
      <c r="E266" s="33"/>
      <c r="F266" s="33"/>
      <c r="G266" s="33"/>
      <c r="H266" s="308"/>
      <c r="I266" s="33"/>
      <c r="J266" s="33"/>
      <c r="K266" s="33"/>
      <c r="L266" s="33"/>
      <c r="M266" s="33"/>
      <c r="N266" s="309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279"/>
      <c r="AB266" s="289"/>
      <c r="AC266" s="279"/>
      <c r="AD266" s="279"/>
      <c r="AE266" s="279"/>
      <c r="AF266" s="33"/>
    </row>
    <row r="267" spans="1:32" ht="23.25" customHeight="1">
      <c r="A267" s="33"/>
      <c r="B267" s="33"/>
      <c r="C267" s="33"/>
      <c r="D267" s="33"/>
      <c r="E267" s="33"/>
      <c r="F267" s="33"/>
      <c r="G267" s="33"/>
      <c r="H267" s="308"/>
      <c r="I267" s="33"/>
      <c r="J267" s="33"/>
      <c r="K267" s="33"/>
      <c r="L267" s="33"/>
      <c r="M267" s="33"/>
      <c r="N267" s="309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279"/>
      <c r="AB267" s="289"/>
      <c r="AC267" s="279"/>
      <c r="AD267" s="279"/>
      <c r="AE267" s="279"/>
      <c r="AF267" s="33"/>
    </row>
    <row r="268" spans="1:32" ht="23.25" customHeight="1">
      <c r="A268" s="33"/>
      <c r="B268" s="33"/>
      <c r="C268" s="33"/>
      <c r="D268" s="33"/>
      <c r="E268" s="33"/>
      <c r="F268" s="33"/>
      <c r="G268" s="33"/>
      <c r="H268" s="308"/>
      <c r="I268" s="33"/>
      <c r="J268" s="33"/>
      <c r="K268" s="33"/>
      <c r="L268" s="33"/>
      <c r="M268" s="33"/>
      <c r="N268" s="309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279"/>
      <c r="AB268" s="289"/>
      <c r="AC268" s="279"/>
      <c r="AD268" s="279"/>
      <c r="AE268" s="279"/>
      <c r="AF268" s="33"/>
    </row>
    <row r="269" spans="1:32" ht="23.25" customHeight="1">
      <c r="A269" s="33"/>
      <c r="B269" s="33"/>
      <c r="C269" s="33"/>
      <c r="D269" s="33"/>
      <c r="E269" s="33"/>
      <c r="F269" s="33"/>
      <c r="G269" s="33"/>
      <c r="H269" s="308"/>
      <c r="I269" s="33"/>
      <c r="J269" s="33"/>
      <c r="K269" s="33"/>
      <c r="L269" s="33"/>
      <c r="M269" s="33"/>
      <c r="N269" s="309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279"/>
      <c r="AB269" s="289"/>
      <c r="AC269" s="279"/>
      <c r="AD269" s="279"/>
      <c r="AE269" s="279"/>
      <c r="AF269" s="33"/>
    </row>
    <row r="270" spans="1:32" ht="23.25" customHeight="1">
      <c r="A270" s="33"/>
      <c r="B270" s="33"/>
      <c r="C270" s="33"/>
      <c r="D270" s="33"/>
      <c r="E270" s="33"/>
      <c r="F270" s="33"/>
      <c r="G270" s="33"/>
      <c r="H270" s="308"/>
      <c r="I270" s="33"/>
      <c r="J270" s="33"/>
      <c r="K270" s="33"/>
      <c r="L270" s="33"/>
      <c r="M270" s="33"/>
      <c r="N270" s="309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279"/>
      <c r="AB270" s="289"/>
      <c r="AC270" s="279"/>
      <c r="AD270" s="279"/>
      <c r="AE270" s="279"/>
      <c r="AF270" s="33"/>
    </row>
    <row r="271" spans="1:32" ht="23.25" customHeight="1">
      <c r="A271" s="33"/>
      <c r="B271" s="33"/>
      <c r="C271" s="33"/>
      <c r="D271" s="33"/>
      <c r="E271" s="33"/>
      <c r="F271" s="33"/>
      <c r="G271" s="33"/>
      <c r="H271" s="308"/>
      <c r="I271" s="33"/>
      <c r="J271" s="33"/>
      <c r="K271" s="33"/>
      <c r="L271" s="33"/>
      <c r="M271" s="33"/>
      <c r="N271" s="309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279"/>
      <c r="AB271" s="289"/>
      <c r="AC271" s="279"/>
      <c r="AD271" s="279"/>
      <c r="AE271" s="279"/>
      <c r="AF271" s="33"/>
    </row>
    <row r="272" spans="1:32" ht="23.25" customHeight="1">
      <c r="A272" s="33"/>
      <c r="B272" s="33"/>
      <c r="C272" s="33"/>
      <c r="D272" s="33"/>
      <c r="E272" s="33"/>
      <c r="F272" s="33"/>
      <c r="G272" s="33"/>
      <c r="H272" s="308"/>
      <c r="I272" s="33"/>
      <c r="J272" s="33"/>
      <c r="K272" s="33"/>
      <c r="L272" s="33"/>
      <c r="M272" s="33"/>
      <c r="N272" s="309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279"/>
      <c r="AB272" s="289"/>
      <c r="AC272" s="279"/>
      <c r="AD272" s="279"/>
      <c r="AE272" s="279"/>
      <c r="AF272" s="33"/>
    </row>
    <row r="273" spans="1:32" ht="23.25" customHeight="1">
      <c r="A273" s="33"/>
      <c r="B273" s="33"/>
      <c r="C273" s="33"/>
      <c r="D273" s="33"/>
      <c r="E273" s="33"/>
      <c r="F273" s="33"/>
      <c r="G273" s="33"/>
      <c r="H273" s="308"/>
      <c r="I273" s="33"/>
      <c r="J273" s="33"/>
      <c r="K273" s="33"/>
      <c r="L273" s="33"/>
      <c r="M273" s="33"/>
      <c r="N273" s="309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279"/>
      <c r="AB273" s="289"/>
      <c r="AC273" s="279"/>
      <c r="AD273" s="279"/>
      <c r="AE273" s="279"/>
      <c r="AF273" s="33"/>
    </row>
    <row r="274" spans="1:32" ht="23.25" customHeight="1">
      <c r="A274" s="33"/>
      <c r="B274" s="33"/>
      <c r="C274" s="33"/>
      <c r="D274" s="33"/>
      <c r="E274" s="33"/>
      <c r="F274" s="33"/>
      <c r="G274" s="33"/>
      <c r="H274" s="308"/>
      <c r="I274" s="33"/>
      <c r="J274" s="33"/>
      <c r="K274" s="33"/>
      <c r="L274" s="33"/>
      <c r="M274" s="33"/>
      <c r="N274" s="309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279"/>
      <c r="AB274" s="289"/>
      <c r="AC274" s="279"/>
      <c r="AD274" s="279"/>
      <c r="AE274" s="279"/>
      <c r="AF274" s="33"/>
    </row>
    <row r="275" spans="1:32" ht="23.25" customHeight="1">
      <c r="A275" s="33"/>
      <c r="B275" s="33"/>
      <c r="C275" s="33"/>
      <c r="D275" s="33"/>
      <c r="E275" s="33"/>
      <c r="F275" s="33"/>
      <c r="G275" s="33"/>
      <c r="H275" s="308"/>
      <c r="I275" s="33"/>
      <c r="J275" s="33"/>
      <c r="K275" s="33"/>
      <c r="L275" s="33"/>
      <c r="M275" s="33"/>
      <c r="N275" s="309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279"/>
      <c r="AB275" s="289"/>
      <c r="AC275" s="279"/>
      <c r="AD275" s="279"/>
      <c r="AE275" s="279"/>
      <c r="AF275" s="33"/>
    </row>
    <row r="276" spans="1:32" ht="23.25" customHeight="1">
      <c r="A276" s="33"/>
      <c r="B276" s="33"/>
      <c r="C276" s="33"/>
      <c r="D276" s="33"/>
      <c r="E276" s="33"/>
      <c r="F276" s="33"/>
      <c r="G276" s="33"/>
      <c r="H276" s="308"/>
      <c r="I276" s="33"/>
      <c r="J276" s="33"/>
      <c r="K276" s="33"/>
      <c r="L276" s="33"/>
      <c r="M276" s="33"/>
      <c r="N276" s="309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279"/>
      <c r="AB276" s="289"/>
      <c r="AC276" s="279"/>
      <c r="AD276" s="279"/>
      <c r="AE276" s="279"/>
      <c r="AF276" s="33"/>
    </row>
    <row r="277" spans="1:32" ht="23.25" customHeight="1">
      <c r="A277" s="33"/>
      <c r="B277" s="33"/>
      <c r="C277" s="33"/>
      <c r="D277" s="33"/>
      <c r="E277" s="33"/>
      <c r="F277" s="33"/>
      <c r="G277" s="33"/>
      <c r="H277" s="308"/>
      <c r="I277" s="33"/>
      <c r="J277" s="33"/>
      <c r="K277" s="33"/>
      <c r="L277" s="33"/>
      <c r="M277" s="33"/>
      <c r="N277" s="309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279"/>
      <c r="AB277" s="289"/>
      <c r="AC277" s="279"/>
      <c r="AD277" s="279"/>
      <c r="AE277" s="279"/>
      <c r="AF277" s="33"/>
    </row>
    <row r="278" spans="1:32" ht="23.25" customHeight="1">
      <c r="A278" s="33"/>
      <c r="B278" s="33"/>
      <c r="C278" s="33"/>
      <c r="D278" s="33"/>
      <c r="E278" s="33"/>
      <c r="F278" s="33"/>
      <c r="G278" s="33"/>
      <c r="H278" s="308"/>
      <c r="I278" s="33"/>
      <c r="J278" s="33"/>
      <c r="K278" s="33"/>
      <c r="L278" s="33"/>
      <c r="M278" s="33"/>
      <c r="N278" s="309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279"/>
      <c r="AB278" s="289"/>
      <c r="AC278" s="279"/>
      <c r="AD278" s="279"/>
      <c r="AE278" s="279"/>
      <c r="AF278" s="33"/>
    </row>
    <row r="279" spans="1:32" ht="23.25" customHeight="1">
      <c r="A279" s="33"/>
      <c r="B279" s="33"/>
      <c r="C279" s="33"/>
      <c r="D279" s="33"/>
      <c r="E279" s="33"/>
      <c r="F279" s="33"/>
      <c r="G279" s="33"/>
      <c r="H279" s="308"/>
      <c r="I279" s="33"/>
      <c r="J279" s="33"/>
      <c r="K279" s="33"/>
      <c r="L279" s="33"/>
      <c r="M279" s="33"/>
      <c r="N279" s="309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279"/>
      <c r="AB279" s="289"/>
      <c r="AC279" s="279"/>
      <c r="AD279" s="279"/>
      <c r="AE279" s="279"/>
      <c r="AF279" s="33"/>
    </row>
    <row r="280" spans="1:32" ht="23.25" customHeight="1">
      <c r="A280" s="33"/>
      <c r="B280" s="33"/>
      <c r="C280" s="33"/>
      <c r="D280" s="33"/>
      <c r="E280" s="33"/>
      <c r="F280" s="33"/>
      <c r="G280" s="33"/>
      <c r="H280" s="308"/>
      <c r="I280" s="33"/>
      <c r="J280" s="33"/>
      <c r="K280" s="33"/>
      <c r="L280" s="33"/>
      <c r="M280" s="33"/>
      <c r="N280" s="309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279"/>
      <c r="AB280" s="289"/>
      <c r="AC280" s="279"/>
      <c r="AD280" s="279"/>
      <c r="AE280" s="279"/>
      <c r="AF280" s="33"/>
    </row>
    <row r="281" spans="1:32" ht="23.25" customHeight="1">
      <c r="A281" s="33"/>
      <c r="B281" s="33"/>
      <c r="C281" s="33"/>
      <c r="D281" s="33"/>
      <c r="E281" s="33"/>
      <c r="F281" s="33"/>
      <c r="G281" s="33"/>
      <c r="H281" s="308"/>
      <c r="I281" s="33"/>
      <c r="J281" s="33"/>
      <c r="K281" s="33"/>
      <c r="L281" s="33"/>
      <c r="M281" s="33"/>
      <c r="N281" s="309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279"/>
      <c r="AB281" s="289"/>
      <c r="AC281" s="279"/>
      <c r="AD281" s="279"/>
      <c r="AE281" s="279"/>
      <c r="AF281" s="33"/>
    </row>
    <row r="282" spans="1:32" ht="23.25" customHeight="1">
      <c r="A282" s="33"/>
      <c r="B282" s="33"/>
      <c r="C282" s="33"/>
      <c r="D282" s="33"/>
      <c r="E282" s="33"/>
      <c r="F282" s="33"/>
      <c r="G282" s="33"/>
      <c r="H282" s="308"/>
      <c r="I282" s="33"/>
      <c r="J282" s="33"/>
      <c r="K282" s="33"/>
      <c r="L282" s="33"/>
      <c r="M282" s="33"/>
      <c r="N282" s="309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279"/>
      <c r="AB282" s="289"/>
      <c r="AC282" s="279"/>
      <c r="AD282" s="279"/>
      <c r="AE282" s="279"/>
      <c r="AF282" s="33"/>
    </row>
    <row r="283" spans="1:32" ht="23.25" customHeight="1">
      <c r="A283" s="33"/>
      <c r="B283" s="33"/>
      <c r="C283" s="33"/>
      <c r="D283" s="33"/>
      <c r="E283" s="33"/>
      <c r="F283" s="33"/>
      <c r="G283" s="33"/>
      <c r="H283" s="308"/>
      <c r="I283" s="33"/>
      <c r="J283" s="33"/>
      <c r="K283" s="33"/>
      <c r="L283" s="33"/>
      <c r="M283" s="33"/>
      <c r="N283" s="309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279"/>
      <c r="AB283" s="289"/>
      <c r="AC283" s="279"/>
      <c r="AD283" s="279"/>
      <c r="AE283" s="279"/>
      <c r="AF283" s="33"/>
    </row>
    <row r="284" spans="1:32" ht="23.25" customHeight="1">
      <c r="A284" s="33"/>
      <c r="B284" s="33"/>
      <c r="C284" s="33"/>
      <c r="D284" s="33"/>
      <c r="E284" s="33"/>
      <c r="F284" s="33"/>
      <c r="G284" s="33"/>
      <c r="H284" s="308"/>
      <c r="I284" s="33"/>
      <c r="J284" s="33"/>
      <c r="K284" s="33"/>
      <c r="L284" s="33"/>
      <c r="M284" s="33"/>
      <c r="N284" s="309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279"/>
      <c r="AB284" s="289"/>
      <c r="AC284" s="279"/>
      <c r="AD284" s="279"/>
      <c r="AE284" s="279"/>
      <c r="AF284" s="33"/>
    </row>
    <row r="285" spans="1:32" ht="23.25" customHeight="1">
      <c r="A285" s="33"/>
      <c r="B285" s="33"/>
      <c r="C285" s="33"/>
      <c r="D285" s="33"/>
      <c r="E285" s="33"/>
      <c r="F285" s="33"/>
      <c r="G285" s="33"/>
      <c r="H285" s="308"/>
      <c r="I285" s="33"/>
      <c r="J285" s="33"/>
      <c r="K285" s="33"/>
      <c r="L285" s="33"/>
      <c r="M285" s="33"/>
      <c r="N285" s="309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279"/>
      <c r="AB285" s="289"/>
      <c r="AC285" s="279"/>
      <c r="AD285" s="279"/>
      <c r="AE285" s="279"/>
      <c r="AF285" s="33"/>
    </row>
    <row r="286" spans="1:32" ht="23.25" customHeight="1">
      <c r="A286" s="33"/>
      <c r="B286" s="33"/>
      <c r="C286" s="33"/>
      <c r="D286" s="33"/>
      <c r="E286" s="33"/>
      <c r="F286" s="33"/>
      <c r="G286" s="33"/>
      <c r="H286" s="308"/>
      <c r="I286" s="33"/>
      <c r="J286" s="33"/>
      <c r="K286" s="33"/>
      <c r="L286" s="33"/>
      <c r="M286" s="33"/>
      <c r="N286" s="309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279"/>
      <c r="AB286" s="289"/>
      <c r="AC286" s="279"/>
      <c r="AD286" s="279"/>
      <c r="AE286" s="279"/>
      <c r="AF286" s="33"/>
    </row>
    <row r="287" spans="1:32" ht="23.25" customHeight="1">
      <c r="A287" s="33"/>
      <c r="B287" s="33"/>
      <c r="C287" s="33"/>
      <c r="D287" s="33"/>
      <c r="E287" s="33"/>
      <c r="F287" s="33"/>
      <c r="G287" s="33"/>
      <c r="H287" s="308"/>
      <c r="I287" s="33"/>
      <c r="J287" s="33"/>
      <c r="K287" s="33"/>
      <c r="L287" s="33"/>
      <c r="M287" s="33"/>
      <c r="N287" s="309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279"/>
      <c r="AB287" s="289"/>
      <c r="AC287" s="279"/>
      <c r="AD287" s="279"/>
      <c r="AE287" s="279"/>
      <c r="AF287" s="33"/>
    </row>
    <row r="288" spans="1:32" ht="23.25" customHeight="1">
      <c r="A288" s="33"/>
      <c r="B288" s="33"/>
      <c r="C288" s="33"/>
      <c r="D288" s="33"/>
      <c r="E288" s="33"/>
      <c r="F288" s="33"/>
      <c r="G288" s="33"/>
      <c r="H288" s="308"/>
      <c r="I288" s="33"/>
      <c r="J288" s="33"/>
      <c r="K288" s="33"/>
      <c r="L288" s="33"/>
      <c r="M288" s="33"/>
      <c r="N288" s="309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279"/>
      <c r="AB288" s="289"/>
      <c r="AC288" s="279"/>
      <c r="AD288" s="279"/>
      <c r="AE288" s="279"/>
      <c r="AF288" s="33"/>
    </row>
    <row r="289" spans="1:32" ht="23.25" customHeight="1">
      <c r="A289" s="33"/>
      <c r="B289" s="33"/>
      <c r="C289" s="33"/>
      <c r="D289" s="33"/>
      <c r="E289" s="33"/>
      <c r="F289" s="33"/>
      <c r="G289" s="33"/>
      <c r="H289" s="308"/>
      <c r="I289" s="33"/>
      <c r="J289" s="33"/>
      <c r="K289" s="33"/>
      <c r="L289" s="33"/>
      <c r="M289" s="33"/>
      <c r="N289" s="309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279"/>
      <c r="AB289" s="289"/>
      <c r="AC289" s="279"/>
      <c r="AD289" s="279"/>
      <c r="AE289" s="279"/>
      <c r="AF289" s="33"/>
    </row>
    <row r="290" spans="1:32" ht="23.25" customHeight="1">
      <c r="A290" s="33"/>
      <c r="B290" s="33"/>
      <c r="C290" s="33"/>
      <c r="D290" s="33"/>
      <c r="E290" s="33"/>
      <c r="F290" s="33"/>
      <c r="G290" s="33"/>
      <c r="H290" s="308"/>
      <c r="I290" s="33"/>
      <c r="J290" s="33"/>
      <c r="K290" s="33"/>
      <c r="L290" s="33"/>
      <c r="M290" s="33"/>
      <c r="N290" s="309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279"/>
      <c r="AB290" s="289"/>
      <c r="AC290" s="279"/>
      <c r="AD290" s="279"/>
      <c r="AE290" s="279"/>
      <c r="AF290" s="33"/>
    </row>
    <row r="291" spans="1:32" ht="23.25" customHeight="1">
      <c r="A291" s="33"/>
      <c r="B291" s="33"/>
      <c r="C291" s="33"/>
      <c r="D291" s="33"/>
      <c r="E291" s="33"/>
      <c r="F291" s="33"/>
      <c r="G291" s="33"/>
      <c r="H291" s="308"/>
      <c r="I291" s="33"/>
      <c r="J291" s="33"/>
      <c r="K291" s="33"/>
      <c r="L291" s="33"/>
      <c r="M291" s="33"/>
      <c r="N291" s="309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279"/>
      <c r="AB291" s="289"/>
      <c r="AC291" s="279"/>
      <c r="AD291" s="279"/>
      <c r="AE291" s="279"/>
      <c r="AF291" s="33"/>
    </row>
    <row r="292" spans="1:32" ht="23.25" customHeight="1">
      <c r="A292" s="33"/>
      <c r="B292" s="33"/>
      <c r="C292" s="33"/>
      <c r="D292" s="33"/>
      <c r="E292" s="33"/>
      <c r="F292" s="33"/>
      <c r="G292" s="33"/>
      <c r="H292" s="308"/>
      <c r="I292" s="33"/>
      <c r="J292" s="33"/>
      <c r="K292" s="33"/>
      <c r="L292" s="33"/>
      <c r="M292" s="33"/>
      <c r="N292" s="309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279"/>
      <c r="AB292" s="289"/>
      <c r="AC292" s="279"/>
      <c r="AD292" s="279"/>
      <c r="AE292" s="279"/>
      <c r="AF292" s="33"/>
    </row>
    <row r="293" spans="1:32" ht="23.25" customHeight="1">
      <c r="A293" s="33"/>
      <c r="B293" s="33"/>
      <c r="C293" s="33"/>
      <c r="D293" s="33"/>
      <c r="E293" s="33"/>
      <c r="F293" s="33"/>
      <c r="G293" s="33"/>
      <c r="H293" s="308"/>
      <c r="I293" s="33"/>
      <c r="J293" s="33"/>
      <c r="K293" s="33"/>
      <c r="L293" s="33"/>
      <c r="M293" s="33"/>
      <c r="N293" s="309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279"/>
      <c r="AB293" s="289"/>
      <c r="AC293" s="279"/>
      <c r="AD293" s="279"/>
      <c r="AE293" s="279"/>
      <c r="AF293" s="33"/>
    </row>
    <row r="294" spans="1:32" ht="23.25" customHeight="1">
      <c r="A294" s="33"/>
      <c r="B294" s="33"/>
      <c r="C294" s="33"/>
      <c r="D294" s="33"/>
      <c r="E294" s="33"/>
      <c r="F294" s="33"/>
      <c r="G294" s="33"/>
      <c r="H294" s="308"/>
      <c r="I294" s="33"/>
      <c r="J294" s="33"/>
      <c r="K294" s="33"/>
      <c r="L294" s="33"/>
      <c r="M294" s="33"/>
      <c r="N294" s="309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279"/>
      <c r="AB294" s="289"/>
      <c r="AC294" s="279"/>
      <c r="AD294" s="279"/>
      <c r="AE294" s="279"/>
      <c r="AF294" s="33"/>
    </row>
    <row r="295" spans="1:32" ht="23.25" customHeight="1">
      <c r="A295" s="33"/>
      <c r="B295" s="33"/>
      <c r="C295" s="33"/>
      <c r="D295" s="33"/>
      <c r="E295" s="33"/>
      <c r="F295" s="33"/>
      <c r="G295" s="33"/>
      <c r="H295" s="308"/>
      <c r="I295" s="33"/>
      <c r="J295" s="33"/>
      <c r="K295" s="33"/>
      <c r="L295" s="33"/>
      <c r="M295" s="33"/>
      <c r="N295" s="309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279"/>
      <c r="AB295" s="289"/>
      <c r="AC295" s="279"/>
      <c r="AD295" s="279"/>
      <c r="AE295" s="279"/>
      <c r="AF295" s="33"/>
    </row>
    <row r="296" spans="1:32" ht="23.25" customHeight="1">
      <c r="A296" s="33"/>
      <c r="B296" s="33"/>
      <c r="C296" s="33"/>
      <c r="D296" s="33"/>
      <c r="E296" s="33"/>
      <c r="F296" s="33"/>
      <c r="G296" s="33"/>
      <c r="H296" s="308"/>
      <c r="I296" s="33"/>
      <c r="J296" s="33"/>
      <c r="K296" s="33"/>
      <c r="L296" s="33"/>
      <c r="M296" s="33"/>
      <c r="N296" s="309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279"/>
      <c r="AB296" s="289"/>
      <c r="AC296" s="279"/>
      <c r="AD296" s="279"/>
      <c r="AE296" s="279"/>
      <c r="AF296" s="33"/>
    </row>
    <row r="297" spans="1:32" ht="23.25" customHeight="1">
      <c r="A297" s="33"/>
      <c r="B297" s="33"/>
      <c r="C297" s="33"/>
      <c r="D297" s="33"/>
      <c r="E297" s="33"/>
      <c r="F297" s="33"/>
      <c r="G297" s="33"/>
      <c r="H297" s="308"/>
      <c r="I297" s="33"/>
      <c r="J297" s="33"/>
      <c r="K297" s="33"/>
      <c r="L297" s="33"/>
      <c r="M297" s="33"/>
      <c r="N297" s="309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279"/>
      <c r="AB297" s="289"/>
      <c r="AC297" s="279"/>
      <c r="AD297" s="279"/>
      <c r="AE297" s="279"/>
      <c r="AF297" s="33"/>
    </row>
    <row r="298" spans="1:32" ht="23.25" customHeight="1">
      <c r="A298" s="33"/>
      <c r="B298" s="33"/>
      <c r="C298" s="33"/>
      <c r="D298" s="33"/>
      <c r="E298" s="33"/>
      <c r="F298" s="33"/>
      <c r="G298" s="33"/>
      <c r="H298" s="308"/>
      <c r="I298" s="33"/>
      <c r="J298" s="33"/>
      <c r="K298" s="33"/>
      <c r="L298" s="33"/>
      <c r="M298" s="33"/>
      <c r="N298" s="309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279"/>
      <c r="AB298" s="289"/>
      <c r="AC298" s="279"/>
      <c r="AD298" s="279"/>
      <c r="AE298" s="279"/>
      <c r="AF298" s="33"/>
    </row>
    <row r="299" spans="1:32" ht="23.25" customHeight="1">
      <c r="A299" s="33"/>
      <c r="B299" s="33"/>
      <c r="C299" s="33"/>
      <c r="D299" s="33"/>
      <c r="E299" s="33"/>
      <c r="F299" s="33"/>
      <c r="G299" s="33"/>
      <c r="H299" s="308"/>
      <c r="I299" s="33"/>
      <c r="J299" s="33"/>
      <c r="K299" s="33"/>
      <c r="L299" s="33"/>
      <c r="M299" s="33"/>
      <c r="N299" s="309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279"/>
      <c r="AB299" s="289"/>
      <c r="AC299" s="279"/>
      <c r="AD299" s="279"/>
      <c r="AE299" s="279"/>
      <c r="AF299" s="33"/>
    </row>
    <row r="300" spans="1:32" ht="23.25" customHeight="1">
      <c r="A300" s="33"/>
      <c r="B300" s="33"/>
      <c r="C300" s="33"/>
      <c r="D300" s="33"/>
      <c r="E300" s="33"/>
      <c r="F300" s="33"/>
      <c r="G300" s="33"/>
      <c r="H300" s="308"/>
      <c r="I300" s="33"/>
      <c r="J300" s="33"/>
      <c r="K300" s="33"/>
      <c r="L300" s="33"/>
      <c r="M300" s="33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279"/>
      <c r="AB300" s="289"/>
      <c r="AC300" s="279"/>
      <c r="AD300" s="279"/>
      <c r="AE300" s="279"/>
      <c r="AF300" s="33"/>
    </row>
    <row r="301" spans="1:32" ht="23.25" customHeight="1">
      <c r="A301" s="33"/>
      <c r="B301" s="33"/>
      <c r="C301" s="33"/>
      <c r="D301" s="33"/>
      <c r="E301" s="33"/>
      <c r="F301" s="33"/>
      <c r="G301" s="33"/>
      <c r="H301" s="308"/>
      <c r="I301" s="33"/>
      <c r="J301" s="33"/>
      <c r="K301" s="33"/>
      <c r="L301" s="33"/>
      <c r="M301" s="33"/>
      <c r="N301" s="309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279"/>
      <c r="AB301" s="289"/>
      <c r="AC301" s="279"/>
      <c r="AD301" s="279"/>
      <c r="AE301" s="279"/>
      <c r="AF301" s="33"/>
    </row>
    <row r="302" spans="1:32" ht="23.25" customHeight="1">
      <c r="A302" s="33"/>
      <c r="B302" s="33"/>
      <c r="C302" s="33"/>
      <c r="D302" s="33"/>
      <c r="E302" s="33"/>
      <c r="F302" s="33"/>
      <c r="G302" s="33"/>
      <c r="H302" s="308"/>
      <c r="I302" s="33"/>
      <c r="J302" s="33"/>
      <c r="K302" s="33"/>
      <c r="L302" s="33"/>
      <c r="M302" s="33"/>
      <c r="N302" s="309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279"/>
      <c r="AB302" s="289"/>
      <c r="AC302" s="279"/>
      <c r="AD302" s="279"/>
      <c r="AE302" s="279"/>
      <c r="AF302" s="33"/>
    </row>
    <row r="303" spans="1:32" ht="23.25" customHeight="1">
      <c r="A303" s="33"/>
      <c r="B303" s="33"/>
      <c r="C303" s="33"/>
      <c r="D303" s="33"/>
      <c r="E303" s="33"/>
      <c r="F303" s="33"/>
      <c r="G303" s="33"/>
      <c r="H303" s="308"/>
      <c r="I303" s="33"/>
      <c r="J303" s="33"/>
      <c r="K303" s="33"/>
      <c r="L303" s="33"/>
      <c r="M303" s="33"/>
      <c r="N303" s="309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279"/>
      <c r="AB303" s="289"/>
      <c r="AC303" s="279"/>
      <c r="AD303" s="279"/>
      <c r="AE303" s="279"/>
      <c r="AF303" s="33"/>
    </row>
    <row r="304" spans="1:32" ht="23.25" customHeight="1">
      <c r="A304" s="33"/>
      <c r="B304" s="33"/>
      <c r="C304" s="33"/>
      <c r="D304" s="33"/>
      <c r="E304" s="33"/>
      <c r="F304" s="33"/>
      <c r="G304" s="33"/>
      <c r="H304" s="308"/>
      <c r="I304" s="33"/>
      <c r="J304" s="33"/>
      <c r="K304" s="33"/>
      <c r="L304" s="33"/>
      <c r="M304" s="33"/>
      <c r="N304" s="309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279"/>
      <c r="AB304" s="289"/>
      <c r="AC304" s="279"/>
      <c r="AD304" s="279"/>
      <c r="AE304" s="279"/>
      <c r="AF304" s="33"/>
    </row>
    <row r="305" spans="1:32" ht="23.25" customHeight="1">
      <c r="A305" s="33"/>
      <c r="B305" s="33"/>
      <c r="C305" s="33"/>
      <c r="D305" s="33"/>
      <c r="E305" s="33"/>
      <c r="F305" s="33"/>
      <c r="G305" s="33"/>
      <c r="H305" s="308"/>
      <c r="I305" s="33"/>
      <c r="J305" s="33"/>
      <c r="K305" s="33"/>
      <c r="L305" s="33"/>
      <c r="M305" s="33"/>
      <c r="N305" s="309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279"/>
      <c r="AB305" s="289"/>
      <c r="AC305" s="279"/>
      <c r="AD305" s="279"/>
      <c r="AE305" s="279"/>
      <c r="AF305" s="33"/>
    </row>
    <row r="306" spans="1:32" ht="23.25" customHeight="1">
      <c r="A306" s="33"/>
      <c r="B306" s="33"/>
      <c r="C306" s="33"/>
      <c r="D306" s="33"/>
      <c r="E306" s="33"/>
      <c r="F306" s="33"/>
      <c r="G306" s="33"/>
      <c r="H306" s="308"/>
      <c r="I306" s="33"/>
      <c r="J306" s="33"/>
      <c r="K306" s="33"/>
      <c r="L306" s="33"/>
      <c r="M306" s="33"/>
      <c r="N306" s="309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279"/>
      <c r="AB306" s="289"/>
      <c r="AC306" s="279"/>
      <c r="AD306" s="279"/>
      <c r="AE306" s="279"/>
      <c r="AF306" s="33"/>
    </row>
    <row r="307" spans="1:32" ht="23.25" customHeight="1">
      <c r="A307" s="33"/>
      <c r="B307" s="33"/>
      <c r="C307" s="33"/>
      <c r="D307" s="33"/>
      <c r="E307" s="33"/>
      <c r="F307" s="33"/>
      <c r="G307" s="33"/>
      <c r="H307" s="308"/>
      <c r="I307" s="33"/>
      <c r="J307" s="33"/>
      <c r="K307" s="33"/>
      <c r="L307" s="33"/>
      <c r="M307" s="33"/>
      <c r="N307" s="309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279"/>
      <c r="AB307" s="289"/>
      <c r="AC307" s="279"/>
      <c r="AD307" s="279"/>
      <c r="AE307" s="279"/>
      <c r="AF307" s="33"/>
    </row>
    <row r="308" spans="1:32" ht="23.25" customHeight="1">
      <c r="A308" s="33"/>
      <c r="B308" s="33"/>
      <c r="C308" s="33"/>
      <c r="D308" s="33"/>
      <c r="E308" s="33"/>
      <c r="F308" s="33"/>
      <c r="G308" s="33"/>
      <c r="H308" s="308"/>
      <c r="I308" s="33"/>
      <c r="J308" s="33"/>
      <c r="K308" s="33"/>
      <c r="L308" s="33"/>
      <c r="M308" s="33"/>
      <c r="N308" s="309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279"/>
      <c r="AB308" s="289"/>
      <c r="AC308" s="279"/>
      <c r="AD308" s="279"/>
      <c r="AE308" s="279"/>
      <c r="AF308" s="33"/>
    </row>
    <row r="309" spans="1:32" ht="23.25" customHeight="1">
      <c r="A309" s="33"/>
      <c r="B309" s="33"/>
      <c r="C309" s="33"/>
      <c r="D309" s="33"/>
      <c r="E309" s="33"/>
      <c r="F309" s="33"/>
      <c r="G309" s="33"/>
      <c r="H309" s="308"/>
      <c r="I309" s="33"/>
      <c r="J309" s="33"/>
      <c r="K309" s="33"/>
      <c r="L309" s="33"/>
      <c r="M309" s="33"/>
      <c r="N309" s="309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279"/>
      <c r="AB309" s="289"/>
      <c r="AC309" s="279"/>
      <c r="AD309" s="279"/>
      <c r="AE309" s="279"/>
      <c r="AF309" s="33"/>
    </row>
    <row r="310" spans="1:32" ht="23.25" customHeight="1">
      <c r="A310" s="33"/>
      <c r="B310" s="33"/>
      <c r="C310" s="33"/>
      <c r="D310" s="33"/>
      <c r="E310" s="33"/>
      <c r="F310" s="33"/>
      <c r="G310" s="33"/>
      <c r="H310" s="308"/>
      <c r="I310" s="33"/>
      <c r="J310" s="33"/>
      <c r="K310" s="33"/>
      <c r="L310" s="33"/>
      <c r="M310" s="33"/>
      <c r="N310" s="309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279"/>
      <c r="AB310" s="289"/>
      <c r="AC310" s="279"/>
      <c r="AD310" s="279"/>
      <c r="AE310" s="279"/>
      <c r="AF310" s="33"/>
    </row>
    <row r="311" spans="1:32" ht="23.25" customHeight="1">
      <c r="A311" s="33"/>
      <c r="B311" s="33"/>
      <c r="C311" s="33"/>
      <c r="D311" s="33"/>
      <c r="E311" s="33"/>
      <c r="F311" s="33"/>
      <c r="G311" s="33"/>
      <c r="H311" s="308"/>
      <c r="I311" s="33"/>
      <c r="J311" s="33"/>
      <c r="K311" s="33"/>
      <c r="L311" s="33"/>
      <c r="M311" s="33"/>
      <c r="N311" s="309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279"/>
      <c r="AB311" s="289"/>
      <c r="AC311" s="279"/>
      <c r="AD311" s="279"/>
      <c r="AE311" s="279"/>
      <c r="AF311" s="33"/>
    </row>
    <row r="312" spans="1:32" ht="23.25" customHeight="1">
      <c r="A312" s="33"/>
      <c r="B312" s="33"/>
      <c r="C312" s="33"/>
      <c r="D312" s="33"/>
      <c r="E312" s="33"/>
      <c r="F312" s="33"/>
      <c r="G312" s="33"/>
      <c r="H312" s="308"/>
      <c r="I312" s="33"/>
      <c r="J312" s="33"/>
      <c r="K312" s="33"/>
      <c r="L312" s="33"/>
      <c r="M312" s="33"/>
      <c r="N312" s="309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279"/>
      <c r="AB312" s="289"/>
      <c r="AC312" s="279"/>
      <c r="AD312" s="279"/>
      <c r="AE312" s="279"/>
      <c r="AF312" s="33"/>
    </row>
    <row r="313" spans="1:32" ht="23.25" customHeight="1">
      <c r="A313" s="33"/>
      <c r="B313" s="33"/>
      <c r="C313" s="33"/>
      <c r="D313" s="33"/>
      <c r="E313" s="33"/>
      <c r="F313" s="33"/>
      <c r="G313" s="33"/>
      <c r="H313" s="308"/>
      <c r="I313" s="33"/>
      <c r="J313" s="33"/>
      <c r="K313" s="33"/>
      <c r="L313" s="33"/>
      <c r="M313" s="33"/>
      <c r="N313" s="309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279"/>
      <c r="AB313" s="289"/>
      <c r="AC313" s="279"/>
      <c r="AD313" s="279"/>
      <c r="AE313" s="279"/>
      <c r="AF313" s="33"/>
    </row>
    <row r="314" spans="1:32" ht="23.25" customHeight="1">
      <c r="A314" s="33"/>
      <c r="B314" s="33"/>
      <c r="C314" s="33"/>
      <c r="D314" s="33"/>
      <c r="E314" s="33"/>
      <c r="F314" s="33"/>
      <c r="G314" s="33"/>
      <c r="H314" s="308"/>
      <c r="I314" s="33"/>
      <c r="J314" s="33"/>
      <c r="K314" s="33"/>
      <c r="L314" s="33"/>
      <c r="M314" s="33"/>
      <c r="N314" s="309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279"/>
      <c r="AB314" s="289"/>
      <c r="AC314" s="279"/>
      <c r="AD314" s="279"/>
      <c r="AE314" s="279"/>
      <c r="AF314" s="33"/>
    </row>
    <row r="315" spans="1:32" ht="23.25" customHeight="1">
      <c r="A315" s="33"/>
      <c r="B315" s="33"/>
      <c r="C315" s="33"/>
      <c r="D315" s="33"/>
      <c r="E315" s="33"/>
      <c r="F315" s="33"/>
      <c r="G315" s="33"/>
      <c r="H315" s="308"/>
      <c r="I315" s="33"/>
      <c r="J315" s="33"/>
      <c r="K315" s="33"/>
      <c r="L315" s="33"/>
      <c r="M315" s="33"/>
      <c r="N315" s="309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279"/>
      <c r="AB315" s="289"/>
      <c r="AC315" s="279"/>
      <c r="AD315" s="279"/>
      <c r="AE315" s="279"/>
      <c r="AF315" s="33"/>
    </row>
    <row r="316" spans="1:32" ht="23.25" customHeight="1">
      <c r="A316" s="33"/>
      <c r="B316" s="33"/>
      <c r="C316" s="33"/>
      <c r="D316" s="33"/>
      <c r="E316" s="33"/>
      <c r="F316" s="33"/>
      <c r="G316" s="33"/>
      <c r="H316" s="308"/>
      <c r="I316" s="33"/>
      <c r="J316" s="33"/>
      <c r="K316" s="33"/>
      <c r="L316" s="33"/>
      <c r="M316" s="33"/>
      <c r="N316" s="309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279"/>
      <c r="AB316" s="289"/>
      <c r="AC316" s="279"/>
      <c r="AD316" s="279"/>
      <c r="AE316" s="279"/>
      <c r="AF316" s="33"/>
    </row>
    <row r="317" spans="1:32" ht="23.25" customHeight="1">
      <c r="A317" s="33"/>
      <c r="B317" s="33"/>
      <c r="C317" s="33"/>
      <c r="D317" s="33"/>
      <c r="E317" s="33"/>
      <c r="F317" s="33"/>
      <c r="G317" s="33"/>
      <c r="H317" s="308"/>
      <c r="I317" s="33"/>
      <c r="J317" s="33"/>
      <c r="K317" s="33"/>
      <c r="L317" s="33"/>
      <c r="M317" s="33"/>
      <c r="N317" s="309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279"/>
      <c r="AB317" s="289"/>
      <c r="AC317" s="279"/>
      <c r="AD317" s="279"/>
      <c r="AE317" s="279"/>
      <c r="AF317" s="33"/>
    </row>
    <row r="318" spans="1:32" ht="23.25" customHeight="1">
      <c r="A318" s="33"/>
      <c r="B318" s="33"/>
      <c r="C318" s="33"/>
      <c r="D318" s="33"/>
      <c r="E318" s="33"/>
      <c r="F318" s="33"/>
      <c r="G318" s="33"/>
      <c r="H318" s="308"/>
      <c r="I318" s="33"/>
      <c r="J318" s="33"/>
      <c r="K318" s="33"/>
      <c r="L318" s="33"/>
      <c r="M318" s="33"/>
      <c r="N318" s="309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279"/>
      <c r="AB318" s="289"/>
      <c r="AC318" s="279"/>
      <c r="AD318" s="279"/>
      <c r="AE318" s="279"/>
      <c r="AF318" s="33"/>
    </row>
    <row r="319" spans="1:32" ht="23.25" customHeight="1">
      <c r="A319" s="33"/>
      <c r="B319" s="33"/>
      <c r="C319" s="33"/>
      <c r="D319" s="33"/>
      <c r="E319" s="33"/>
      <c r="F319" s="33"/>
      <c r="G319" s="33"/>
      <c r="H319" s="308"/>
      <c r="I319" s="33"/>
      <c r="J319" s="33"/>
      <c r="K319" s="33"/>
      <c r="L319" s="33"/>
      <c r="M319" s="33"/>
      <c r="N319" s="309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279"/>
      <c r="AB319" s="289"/>
      <c r="AC319" s="279"/>
      <c r="AD319" s="279"/>
      <c r="AE319" s="279"/>
      <c r="AF319" s="33"/>
    </row>
    <row r="320" spans="1:32" ht="23.25" customHeight="1">
      <c r="A320" s="33"/>
      <c r="B320" s="33"/>
      <c r="C320" s="33"/>
      <c r="D320" s="33"/>
      <c r="E320" s="33"/>
      <c r="F320" s="33"/>
      <c r="G320" s="33"/>
      <c r="H320" s="308"/>
      <c r="I320" s="33"/>
      <c r="J320" s="33"/>
      <c r="K320" s="33"/>
      <c r="L320" s="33"/>
      <c r="M320" s="33"/>
      <c r="N320" s="309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279"/>
      <c r="AB320" s="289"/>
      <c r="AC320" s="279"/>
      <c r="AD320" s="279"/>
      <c r="AE320" s="279"/>
      <c r="AF320" s="33"/>
    </row>
    <row r="321" spans="1:32" ht="23.25" customHeight="1">
      <c r="A321" s="33"/>
      <c r="B321" s="33"/>
      <c r="C321" s="33"/>
      <c r="D321" s="33"/>
      <c r="E321" s="33"/>
      <c r="F321" s="33"/>
      <c r="G321" s="33"/>
      <c r="H321" s="308"/>
      <c r="I321" s="33"/>
      <c r="J321" s="33"/>
      <c r="K321" s="33"/>
      <c r="L321" s="33"/>
      <c r="M321" s="33"/>
      <c r="N321" s="309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279"/>
      <c r="AB321" s="289"/>
      <c r="AC321" s="279"/>
      <c r="AD321" s="279"/>
      <c r="AE321" s="279"/>
      <c r="AF321" s="33"/>
    </row>
    <row r="322" spans="1:32" ht="23.25" customHeight="1">
      <c r="A322" s="33"/>
      <c r="B322" s="33"/>
      <c r="C322" s="33"/>
      <c r="D322" s="33"/>
      <c r="E322" s="33"/>
      <c r="F322" s="33"/>
      <c r="G322" s="33"/>
      <c r="H322" s="308"/>
      <c r="I322" s="33"/>
      <c r="J322" s="33"/>
      <c r="K322" s="33"/>
      <c r="L322" s="33"/>
      <c r="M322" s="33"/>
      <c r="N322" s="309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279"/>
      <c r="AB322" s="289"/>
      <c r="AC322" s="279"/>
      <c r="AD322" s="279"/>
      <c r="AE322" s="279"/>
      <c r="AF322" s="33"/>
    </row>
    <row r="323" spans="1:32" ht="23.25" customHeight="1">
      <c r="A323" s="33"/>
      <c r="B323" s="33"/>
      <c r="C323" s="33"/>
      <c r="D323" s="33"/>
      <c r="E323" s="33"/>
      <c r="F323" s="33"/>
      <c r="G323" s="33"/>
      <c r="H323" s="308"/>
      <c r="I323" s="33"/>
      <c r="J323" s="33"/>
      <c r="K323" s="33"/>
      <c r="L323" s="33"/>
      <c r="M323" s="33"/>
      <c r="N323" s="309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279"/>
      <c r="AB323" s="289"/>
      <c r="AC323" s="279"/>
      <c r="AD323" s="279"/>
      <c r="AE323" s="279"/>
      <c r="AF323" s="33"/>
    </row>
    <row r="324" spans="1:32" ht="23.25" customHeight="1">
      <c r="A324" s="33"/>
      <c r="B324" s="33"/>
      <c r="C324" s="33"/>
      <c r="D324" s="33"/>
      <c r="E324" s="33"/>
      <c r="F324" s="33"/>
      <c r="G324" s="33"/>
      <c r="H324" s="308"/>
      <c r="I324" s="33"/>
      <c r="J324" s="33"/>
      <c r="K324" s="33"/>
      <c r="L324" s="33"/>
      <c r="M324" s="33"/>
      <c r="N324" s="309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279"/>
      <c r="AB324" s="289"/>
      <c r="AC324" s="279"/>
      <c r="AD324" s="279"/>
      <c r="AE324" s="279"/>
      <c r="AF324" s="33"/>
    </row>
    <row r="325" spans="1:32" ht="23.25" customHeight="1">
      <c r="A325" s="33"/>
      <c r="B325" s="33"/>
      <c r="C325" s="33"/>
      <c r="D325" s="33"/>
      <c r="E325" s="33"/>
      <c r="F325" s="33"/>
      <c r="G325" s="33"/>
      <c r="H325" s="308"/>
      <c r="I325" s="33"/>
      <c r="J325" s="33"/>
      <c r="K325" s="33"/>
      <c r="L325" s="33"/>
      <c r="M325" s="33"/>
      <c r="N325" s="309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279"/>
      <c r="AB325" s="289"/>
      <c r="AC325" s="279"/>
      <c r="AD325" s="279"/>
      <c r="AE325" s="279"/>
      <c r="AF325" s="33"/>
    </row>
    <row r="326" spans="1:32" ht="23.25" customHeight="1">
      <c r="A326" s="33"/>
      <c r="B326" s="33"/>
      <c r="C326" s="33"/>
      <c r="D326" s="33"/>
      <c r="E326" s="33"/>
      <c r="F326" s="33"/>
      <c r="G326" s="33"/>
      <c r="H326" s="308"/>
      <c r="I326" s="33"/>
      <c r="J326" s="33"/>
      <c r="K326" s="33"/>
      <c r="L326" s="33"/>
      <c r="M326" s="33"/>
      <c r="N326" s="309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279"/>
      <c r="AB326" s="289"/>
      <c r="AC326" s="279"/>
      <c r="AD326" s="279"/>
      <c r="AE326" s="279"/>
      <c r="AF326" s="33"/>
    </row>
    <row r="327" spans="1:32" ht="23.25" customHeight="1">
      <c r="A327" s="33"/>
      <c r="B327" s="33"/>
      <c r="C327" s="33"/>
      <c r="D327" s="33"/>
      <c r="E327" s="33"/>
      <c r="F327" s="33"/>
      <c r="G327" s="33"/>
      <c r="H327" s="308"/>
      <c r="I327" s="33"/>
      <c r="J327" s="33"/>
      <c r="K327" s="33"/>
      <c r="L327" s="33"/>
      <c r="M327" s="33"/>
      <c r="N327" s="309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279"/>
      <c r="AB327" s="289"/>
      <c r="AC327" s="279"/>
      <c r="AD327" s="279"/>
      <c r="AE327" s="279"/>
      <c r="AF327" s="33"/>
    </row>
    <row r="328" spans="1:32" ht="23.25" customHeight="1">
      <c r="A328" s="33"/>
      <c r="B328" s="33"/>
      <c r="C328" s="33"/>
      <c r="D328" s="33"/>
      <c r="E328" s="33"/>
      <c r="F328" s="33"/>
      <c r="G328" s="33"/>
      <c r="H328" s="308"/>
      <c r="I328" s="33"/>
      <c r="J328" s="33"/>
      <c r="K328" s="33"/>
      <c r="L328" s="33"/>
      <c r="M328" s="33"/>
      <c r="N328" s="309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279"/>
      <c r="AB328" s="289"/>
      <c r="AC328" s="279"/>
      <c r="AD328" s="279"/>
      <c r="AE328" s="279"/>
      <c r="AF328" s="33"/>
    </row>
    <row r="329" spans="1:32" ht="23.25" customHeight="1">
      <c r="A329" s="33"/>
      <c r="B329" s="33"/>
      <c r="C329" s="33"/>
      <c r="D329" s="33"/>
      <c r="E329" s="33"/>
      <c r="F329" s="33"/>
      <c r="G329" s="33"/>
      <c r="H329" s="308"/>
      <c r="I329" s="33"/>
      <c r="J329" s="33"/>
      <c r="K329" s="33"/>
      <c r="L329" s="33"/>
      <c r="M329" s="33"/>
      <c r="N329" s="309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279"/>
      <c r="AB329" s="289"/>
      <c r="AC329" s="279"/>
      <c r="AD329" s="279"/>
      <c r="AE329" s="279"/>
      <c r="AF329" s="33"/>
    </row>
    <row r="330" spans="1:32" ht="23.25" customHeight="1">
      <c r="A330" s="33"/>
      <c r="B330" s="33"/>
      <c r="C330" s="33"/>
      <c r="D330" s="33"/>
      <c r="E330" s="33"/>
      <c r="F330" s="33"/>
      <c r="G330" s="33"/>
      <c r="H330" s="308"/>
      <c r="I330" s="33"/>
      <c r="J330" s="33"/>
      <c r="K330" s="33"/>
      <c r="L330" s="33"/>
      <c r="M330" s="33"/>
      <c r="N330" s="309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279"/>
      <c r="AB330" s="289"/>
      <c r="AC330" s="279"/>
      <c r="AD330" s="279"/>
      <c r="AE330" s="279"/>
      <c r="AF330" s="33"/>
    </row>
    <row r="331" spans="1:32" ht="23.25" customHeight="1">
      <c r="A331" s="33"/>
      <c r="B331" s="33"/>
      <c r="C331" s="33"/>
      <c r="D331" s="33"/>
      <c r="E331" s="33"/>
      <c r="F331" s="33"/>
      <c r="G331" s="33"/>
      <c r="H331" s="308"/>
      <c r="I331" s="33"/>
      <c r="J331" s="33"/>
      <c r="K331" s="33"/>
      <c r="L331" s="33"/>
      <c r="M331" s="33"/>
      <c r="N331" s="309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279"/>
      <c r="AB331" s="289"/>
      <c r="AC331" s="279"/>
      <c r="AD331" s="279"/>
      <c r="AE331" s="279"/>
      <c r="AF331" s="33"/>
    </row>
    <row r="332" spans="1:32" ht="23.25" customHeight="1">
      <c r="A332" s="33"/>
      <c r="B332" s="33"/>
      <c r="C332" s="33"/>
      <c r="D332" s="33"/>
      <c r="E332" s="33"/>
      <c r="F332" s="33"/>
      <c r="G332" s="33"/>
      <c r="H332" s="308"/>
      <c r="I332" s="33"/>
      <c r="J332" s="33"/>
      <c r="K332" s="33"/>
      <c r="L332" s="33"/>
      <c r="M332" s="33"/>
      <c r="N332" s="309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279"/>
      <c r="AB332" s="289"/>
      <c r="AC332" s="279"/>
      <c r="AD332" s="279"/>
      <c r="AE332" s="279"/>
      <c r="AF332" s="33"/>
    </row>
    <row r="333" spans="1:32" ht="23.25" customHeight="1">
      <c r="A333" s="33"/>
      <c r="B333" s="33"/>
      <c r="C333" s="33"/>
      <c r="D333" s="33"/>
      <c r="E333" s="33"/>
      <c r="F333" s="33"/>
      <c r="G333" s="33"/>
      <c r="H333" s="308"/>
      <c r="I333" s="33"/>
      <c r="J333" s="33"/>
      <c r="K333" s="33"/>
      <c r="L333" s="33"/>
      <c r="M333" s="33"/>
      <c r="N333" s="309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279"/>
      <c r="AB333" s="289"/>
      <c r="AC333" s="279"/>
      <c r="AD333" s="279"/>
      <c r="AE333" s="279"/>
      <c r="AF333" s="33"/>
    </row>
    <row r="334" spans="1:32" ht="23.25" customHeight="1">
      <c r="A334" s="33"/>
      <c r="B334" s="33"/>
      <c r="C334" s="33"/>
      <c r="D334" s="33"/>
      <c r="E334" s="33"/>
      <c r="F334" s="33"/>
      <c r="G334" s="33"/>
      <c r="H334" s="308"/>
      <c r="I334" s="33"/>
      <c r="J334" s="33"/>
      <c r="K334" s="33"/>
      <c r="L334" s="33"/>
      <c r="M334" s="33"/>
      <c r="N334" s="309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279"/>
      <c r="AB334" s="289"/>
      <c r="AC334" s="279"/>
      <c r="AD334" s="279"/>
      <c r="AE334" s="279"/>
      <c r="AF334" s="33"/>
    </row>
    <row r="335" spans="1:32" ht="23.25" customHeight="1">
      <c r="A335" s="33"/>
      <c r="B335" s="33"/>
      <c r="C335" s="33"/>
      <c r="D335" s="33"/>
      <c r="E335" s="33"/>
      <c r="F335" s="33"/>
      <c r="G335" s="33"/>
      <c r="H335" s="308"/>
      <c r="I335" s="33"/>
      <c r="J335" s="33"/>
      <c r="K335" s="33"/>
      <c r="L335" s="33"/>
      <c r="M335" s="33"/>
      <c r="N335" s="309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279"/>
      <c r="AB335" s="289"/>
      <c r="AC335" s="279"/>
      <c r="AD335" s="279"/>
      <c r="AE335" s="279"/>
      <c r="AF335" s="33"/>
    </row>
    <row r="336" spans="1:32" ht="23.25" customHeight="1">
      <c r="A336" s="33"/>
      <c r="B336" s="33"/>
      <c r="C336" s="33"/>
      <c r="D336" s="33"/>
      <c r="E336" s="33"/>
      <c r="F336" s="33"/>
      <c r="G336" s="33"/>
      <c r="H336" s="308"/>
      <c r="I336" s="33"/>
      <c r="J336" s="33"/>
      <c r="K336" s="33"/>
      <c r="L336" s="33"/>
      <c r="M336" s="33"/>
      <c r="N336" s="309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279"/>
      <c r="AB336" s="289"/>
      <c r="AC336" s="279"/>
      <c r="AD336" s="279"/>
      <c r="AE336" s="279"/>
      <c r="AF336" s="33"/>
    </row>
    <row r="337" spans="1:32" ht="23.25" customHeight="1">
      <c r="A337" s="33"/>
      <c r="B337" s="33"/>
      <c r="C337" s="33"/>
      <c r="D337" s="33"/>
      <c r="E337" s="33"/>
      <c r="F337" s="33"/>
      <c r="G337" s="33"/>
      <c r="H337" s="308"/>
      <c r="I337" s="33"/>
      <c r="J337" s="33"/>
      <c r="K337" s="33"/>
      <c r="L337" s="33"/>
      <c r="M337" s="33"/>
      <c r="N337" s="309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279"/>
      <c r="AB337" s="289"/>
      <c r="AC337" s="279"/>
      <c r="AD337" s="279"/>
      <c r="AE337" s="279"/>
      <c r="AF337" s="33"/>
    </row>
    <row r="338" spans="1:32" ht="23.25" customHeight="1">
      <c r="A338" s="33"/>
      <c r="B338" s="33"/>
      <c r="C338" s="33"/>
      <c r="D338" s="33"/>
      <c r="E338" s="33"/>
      <c r="F338" s="33"/>
      <c r="G338" s="33"/>
      <c r="H338" s="308"/>
      <c r="I338" s="33"/>
      <c r="J338" s="33"/>
      <c r="K338" s="33"/>
      <c r="L338" s="33"/>
      <c r="M338" s="33"/>
      <c r="N338" s="309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279"/>
      <c r="AB338" s="289"/>
      <c r="AC338" s="279"/>
      <c r="AD338" s="279"/>
      <c r="AE338" s="279"/>
      <c r="AF338" s="33"/>
    </row>
    <row r="339" spans="1:32" ht="23.25" customHeight="1">
      <c r="A339" s="33"/>
      <c r="B339" s="33"/>
      <c r="C339" s="33"/>
      <c r="D339" s="33"/>
      <c r="E339" s="33"/>
      <c r="F339" s="33"/>
      <c r="G339" s="33"/>
      <c r="H339" s="308"/>
      <c r="I339" s="33"/>
      <c r="J339" s="33"/>
      <c r="K339" s="33"/>
      <c r="L339" s="33"/>
      <c r="M339" s="33"/>
      <c r="N339" s="309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279"/>
      <c r="AB339" s="289"/>
      <c r="AC339" s="279"/>
      <c r="AD339" s="279"/>
      <c r="AE339" s="279"/>
      <c r="AF339" s="33"/>
    </row>
    <row r="340" spans="1:32" ht="23.25" customHeight="1">
      <c r="A340" s="33"/>
      <c r="B340" s="33"/>
      <c r="C340" s="33"/>
      <c r="D340" s="33"/>
      <c r="E340" s="33"/>
      <c r="F340" s="33"/>
      <c r="G340" s="33"/>
      <c r="H340" s="308"/>
      <c r="I340" s="33"/>
      <c r="J340" s="33"/>
      <c r="K340" s="33"/>
      <c r="L340" s="33"/>
      <c r="M340" s="33"/>
      <c r="N340" s="309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279"/>
      <c r="AB340" s="289"/>
      <c r="AC340" s="279"/>
      <c r="AD340" s="279"/>
      <c r="AE340" s="279"/>
      <c r="AF340" s="33"/>
    </row>
    <row r="341" spans="1:32" ht="23.25" customHeight="1">
      <c r="A341" s="33"/>
      <c r="B341" s="33"/>
      <c r="C341" s="33"/>
      <c r="D341" s="33"/>
      <c r="E341" s="33"/>
      <c r="F341" s="33"/>
      <c r="G341" s="33"/>
      <c r="H341" s="308"/>
      <c r="I341" s="33"/>
      <c r="J341" s="33"/>
      <c r="K341" s="33"/>
      <c r="L341" s="33"/>
      <c r="M341" s="33"/>
      <c r="N341" s="309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279"/>
      <c r="AB341" s="289"/>
      <c r="AC341" s="279"/>
      <c r="AD341" s="279"/>
      <c r="AE341" s="279"/>
      <c r="AF341" s="33"/>
    </row>
    <row r="342" spans="1:32" ht="23.25" customHeight="1">
      <c r="A342" s="33"/>
      <c r="B342" s="33"/>
      <c r="C342" s="33"/>
      <c r="D342" s="33"/>
      <c r="E342" s="33"/>
      <c r="F342" s="33"/>
      <c r="G342" s="33"/>
      <c r="H342" s="308"/>
      <c r="I342" s="33"/>
      <c r="J342" s="33"/>
      <c r="K342" s="33"/>
      <c r="L342" s="33"/>
      <c r="M342" s="33"/>
      <c r="N342" s="309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279"/>
      <c r="AB342" s="289"/>
      <c r="AC342" s="279"/>
      <c r="AD342" s="279"/>
      <c r="AE342" s="279"/>
      <c r="AF342" s="33"/>
    </row>
    <row r="343" spans="1:32" ht="23.25" customHeight="1">
      <c r="A343" s="33"/>
      <c r="B343" s="33"/>
      <c r="C343" s="33"/>
      <c r="D343" s="33"/>
      <c r="E343" s="33"/>
      <c r="F343" s="33"/>
      <c r="G343" s="33"/>
      <c r="H343" s="308"/>
      <c r="I343" s="33"/>
      <c r="J343" s="33"/>
      <c r="K343" s="33"/>
      <c r="L343" s="33"/>
      <c r="M343" s="33"/>
      <c r="N343" s="309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279"/>
      <c r="AB343" s="289"/>
      <c r="AC343" s="279"/>
      <c r="AD343" s="279"/>
      <c r="AE343" s="279"/>
      <c r="AF343" s="33"/>
    </row>
    <row r="344" spans="1:32" ht="23.25" customHeight="1">
      <c r="A344" s="33"/>
      <c r="B344" s="33"/>
      <c r="C344" s="33"/>
      <c r="D344" s="33"/>
      <c r="E344" s="33"/>
      <c r="F344" s="33"/>
      <c r="G344" s="33"/>
      <c r="H344" s="308"/>
      <c r="I344" s="33"/>
      <c r="J344" s="33"/>
      <c r="K344" s="33"/>
      <c r="L344" s="33"/>
      <c r="M344" s="33"/>
      <c r="N344" s="309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279"/>
      <c r="AB344" s="289"/>
      <c r="AC344" s="279"/>
      <c r="AD344" s="279"/>
      <c r="AE344" s="279"/>
      <c r="AF344" s="33"/>
    </row>
    <row r="345" spans="1:32" ht="23.25" customHeight="1">
      <c r="A345" s="33"/>
      <c r="B345" s="33"/>
      <c r="C345" s="33"/>
      <c r="D345" s="33"/>
      <c r="E345" s="33"/>
      <c r="F345" s="33"/>
      <c r="G345" s="33"/>
      <c r="H345" s="308"/>
      <c r="I345" s="33"/>
      <c r="J345" s="33"/>
      <c r="K345" s="33"/>
      <c r="L345" s="33"/>
      <c r="M345" s="33"/>
      <c r="N345" s="309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279"/>
      <c r="AB345" s="289"/>
      <c r="AC345" s="279"/>
      <c r="AD345" s="279"/>
      <c r="AE345" s="279"/>
      <c r="AF345" s="33"/>
    </row>
    <row r="346" spans="1:32" ht="23.25" customHeight="1">
      <c r="A346" s="33"/>
      <c r="B346" s="33"/>
      <c r="C346" s="33"/>
      <c r="D346" s="33"/>
      <c r="E346" s="33"/>
      <c r="F346" s="33"/>
      <c r="G346" s="33"/>
      <c r="H346" s="308"/>
      <c r="I346" s="33"/>
      <c r="J346" s="33"/>
      <c r="K346" s="33"/>
      <c r="L346" s="33"/>
      <c r="M346" s="33"/>
      <c r="N346" s="309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279"/>
      <c r="AB346" s="289"/>
      <c r="AC346" s="279"/>
      <c r="AD346" s="279"/>
      <c r="AE346" s="279"/>
      <c r="AF346" s="33"/>
    </row>
    <row r="347" spans="1:32" ht="23.25" customHeight="1">
      <c r="A347" s="33"/>
      <c r="B347" s="33"/>
      <c r="C347" s="33"/>
      <c r="D347" s="33"/>
      <c r="E347" s="33"/>
      <c r="F347" s="33"/>
      <c r="G347" s="33"/>
      <c r="H347" s="308"/>
      <c r="I347" s="33"/>
      <c r="J347" s="33"/>
      <c r="K347" s="33"/>
      <c r="L347" s="33"/>
      <c r="M347" s="33"/>
      <c r="N347" s="309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279"/>
      <c r="AB347" s="289"/>
      <c r="AC347" s="279"/>
      <c r="AD347" s="279"/>
      <c r="AE347" s="279"/>
      <c r="AF347" s="33"/>
    </row>
    <row r="348" spans="1:32" ht="23.25" customHeight="1">
      <c r="A348" s="33"/>
      <c r="B348" s="33"/>
      <c r="C348" s="33"/>
      <c r="D348" s="33"/>
      <c r="E348" s="33"/>
      <c r="F348" s="33"/>
      <c r="G348" s="33"/>
      <c r="H348" s="308"/>
      <c r="I348" s="33"/>
      <c r="J348" s="33"/>
      <c r="K348" s="33"/>
      <c r="L348" s="33"/>
      <c r="M348" s="33"/>
      <c r="N348" s="309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279"/>
      <c r="AB348" s="289"/>
      <c r="AC348" s="279"/>
      <c r="AD348" s="279"/>
      <c r="AE348" s="279"/>
      <c r="AF348" s="33"/>
    </row>
    <row r="349" spans="1:32" ht="23.25" customHeight="1">
      <c r="A349" s="33"/>
      <c r="B349" s="33"/>
      <c r="C349" s="33"/>
      <c r="D349" s="33"/>
      <c r="E349" s="33"/>
      <c r="F349" s="33"/>
      <c r="G349" s="33"/>
      <c r="H349" s="308"/>
      <c r="I349" s="33"/>
      <c r="J349" s="33"/>
      <c r="K349" s="33"/>
      <c r="L349" s="33"/>
      <c r="M349" s="33"/>
      <c r="N349" s="309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279"/>
      <c r="AB349" s="289"/>
      <c r="AC349" s="279"/>
      <c r="AD349" s="279"/>
      <c r="AE349" s="279"/>
      <c r="AF349" s="33"/>
    </row>
    <row r="350" spans="1:32" ht="23.25" customHeight="1">
      <c r="A350" s="33"/>
      <c r="B350" s="33"/>
      <c r="C350" s="33"/>
      <c r="D350" s="33"/>
      <c r="E350" s="33"/>
      <c r="F350" s="33"/>
      <c r="G350" s="33"/>
      <c r="H350" s="308"/>
      <c r="I350" s="33"/>
      <c r="J350" s="33"/>
      <c r="K350" s="33"/>
      <c r="L350" s="33"/>
      <c r="M350" s="33"/>
      <c r="N350" s="309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279"/>
      <c r="AB350" s="289"/>
      <c r="AC350" s="279"/>
      <c r="AD350" s="279"/>
      <c r="AE350" s="279"/>
      <c r="AF350" s="33"/>
    </row>
    <row r="351" spans="1:32" ht="23.25" customHeight="1">
      <c r="A351" s="33"/>
      <c r="B351" s="33"/>
      <c r="C351" s="33"/>
      <c r="D351" s="33"/>
      <c r="E351" s="33"/>
      <c r="F351" s="33"/>
      <c r="G351" s="33"/>
      <c r="H351" s="308"/>
      <c r="I351" s="33"/>
      <c r="J351" s="33"/>
      <c r="K351" s="33"/>
      <c r="L351" s="33"/>
      <c r="M351" s="33"/>
      <c r="N351" s="309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279"/>
      <c r="AB351" s="289"/>
      <c r="AC351" s="279"/>
      <c r="AD351" s="279"/>
      <c r="AE351" s="279"/>
      <c r="AF351" s="33"/>
    </row>
    <row r="352" spans="1:32" ht="23.25" customHeight="1">
      <c r="A352" s="33"/>
      <c r="B352" s="33"/>
      <c r="C352" s="33"/>
      <c r="D352" s="33"/>
      <c r="E352" s="33"/>
      <c r="F352" s="33"/>
      <c r="G352" s="33"/>
      <c r="H352" s="308"/>
      <c r="I352" s="33"/>
      <c r="J352" s="33"/>
      <c r="K352" s="33"/>
      <c r="L352" s="33"/>
      <c r="M352" s="33"/>
      <c r="N352" s="309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279"/>
      <c r="AB352" s="289"/>
      <c r="AC352" s="279"/>
      <c r="AD352" s="279"/>
      <c r="AE352" s="279"/>
      <c r="AF352" s="33"/>
    </row>
    <row r="353" spans="1:32" ht="23.25" customHeight="1">
      <c r="A353" s="33"/>
      <c r="B353" s="33"/>
      <c r="C353" s="33"/>
      <c r="D353" s="33"/>
      <c r="E353" s="33"/>
      <c r="F353" s="33"/>
      <c r="G353" s="33"/>
      <c r="H353" s="308"/>
      <c r="I353" s="33"/>
      <c r="J353" s="33"/>
      <c r="K353" s="33"/>
      <c r="L353" s="33"/>
      <c r="M353" s="33"/>
      <c r="N353" s="309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279"/>
      <c r="AB353" s="289"/>
      <c r="AC353" s="279"/>
      <c r="AD353" s="279"/>
      <c r="AE353" s="279"/>
      <c r="AF353" s="33"/>
    </row>
    <row r="354" spans="1:32" ht="23.25" customHeight="1">
      <c r="A354" s="33"/>
      <c r="B354" s="33"/>
      <c r="C354" s="33"/>
      <c r="D354" s="33"/>
      <c r="E354" s="33"/>
      <c r="F354" s="33"/>
      <c r="G354" s="33"/>
      <c r="H354" s="308"/>
      <c r="I354" s="33"/>
      <c r="J354" s="33"/>
      <c r="K354" s="33"/>
      <c r="L354" s="33"/>
      <c r="M354" s="33"/>
      <c r="N354" s="309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279"/>
      <c r="AB354" s="289"/>
      <c r="AC354" s="279"/>
      <c r="AD354" s="279"/>
      <c r="AE354" s="279"/>
      <c r="AF354" s="33"/>
    </row>
    <row r="355" spans="1:32" ht="23.25" customHeight="1">
      <c r="A355" s="33"/>
      <c r="B355" s="33"/>
      <c r="C355" s="33"/>
      <c r="D355" s="33"/>
      <c r="E355" s="33"/>
      <c r="F355" s="33"/>
      <c r="G355" s="33"/>
      <c r="H355" s="308"/>
      <c r="I355" s="33"/>
      <c r="J355" s="33"/>
      <c r="K355" s="33"/>
      <c r="L355" s="33"/>
      <c r="M355" s="33"/>
      <c r="N355" s="309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279"/>
      <c r="AB355" s="289"/>
      <c r="AC355" s="279"/>
      <c r="AD355" s="279"/>
      <c r="AE355" s="279"/>
      <c r="AF355" s="33"/>
    </row>
    <row r="356" spans="1:32" ht="23.25" customHeight="1">
      <c r="A356" s="33"/>
      <c r="B356" s="33"/>
      <c r="C356" s="33"/>
      <c r="D356" s="33"/>
      <c r="E356" s="33"/>
      <c r="F356" s="33"/>
      <c r="G356" s="33"/>
      <c r="H356" s="308"/>
      <c r="I356" s="33"/>
      <c r="J356" s="33"/>
      <c r="K356" s="33"/>
      <c r="L356" s="33"/>
      <c r="M356" s="33"/>
      <c r="N356" s="309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279"/>
      <c r="AB356" s="289"/>
      <c r="AC356" s="279"/>
      <c r="AD356" s="279"/>
      <c r="AE356" s="279"/>
      <c r="AF356" s="33"/>
    </row>
    <row r="357" spans="1:32" ht="23.25" customHeight="1">
      <c r="A357" s="33"/>
      <c r="B357" s="33"/>
      <c r="C357" s="33"/>
      <c r="D357" s="33"/>
      <c r="E357" s="33"/>
      <c r="F357" s="33"/>
      <c r="G357" s="33"/>
      <c r="H357" s="308"/>
      <c r="I357" s="33"/>
      <c r="J357" s="33"/>
      <c r="K357" s="33"/>
      <c r="L357" s="33"/>
      <c r="M357" s="33"/>
      <c r="N357" s="309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279"/>
      <c r="AB357" s="289"/>
      <c r="AC357" s="279"/>
      <c r="AD357" s="279"/>
      <c r="AE357" s="279"/>
      <c r="AF357" s="33"/>
    </row>
    <row r="358" spans="1:32" ht="23.25" customHeight="1">
      <c r="A358" s="33"/>
      <c r="B358" s="33"/>
      <c r="C358" s="33"/>
      <c r="D358" s="33"/>
      <c r="E358" s="33"/>
      <c r="F358" s="33"/>
      <c r="G358" s="33"/>
      <c r="H358" s="308"/>
      <c r="I358" s="33"/>
      <c r="J358" s="33"/>
      <c r="K358" s="33"/>
      <c r="L358" s="33"/>
      <c r="M358" s="33"/>
      <c r="N358" s="309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279"/>
      <c r="AB358" s="289"/>
      <c r="AC358" s="279"/>
      <c r="AD358" s="279"/>
      <c r="AE358" s="279"/>
      <c r="AF358" s="33"/>
    </row>
    <row r="359" spans="1:32" ht="23.25" customHeight="1">
      <c r="A359" s="33"/>
      <c r="B359" s="33"/>
      <c r="C359" s="33"/>
      <c r="D359" s="33"/>
      <c r="E359" s="33"/>
      <c r="F359" s="33"/>
      <c r="G359" s="33"/>
      <c r="H359" s="308"/>
      <c r="I359" s="33"/>
      <c r="J359" s="33"/>
      <c r="K359" s="33"/>
      <c r="L359" s="33"/>
      <c r="M359" s="33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279"/>
      <c r="AB359" s="289"/>
      <c r="AC359" s="279"/>
      <c r="AD359" s="279"/>
      <c r="AE359" s="279"/>
      <c r="AF359" s="33"/>
    </row>
    <row r="360" spans="1:32" ht="23.25" customHeight="1">
      <c r="A360" s="33"/>
      <c r="B360" s="33"/>
      <c r="C360" s="33"/>
      <c r="D360" s="33"/>
      <c r="E360" s="33"/>
      <c r="F360" s="33"/>
      <c r="G360" s="33"/>
      <c r="H360" s="308"/>
      <c r="I360" s="33"/>
      <c r="J360" s="33"/>
      <c r="K360" s="33"/>
      <c r="L360" s="33"/>
      <c r="M360" s="33"/>
      <c r="N360" s="309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279"/>
      <c r="AB360" s="289"/>
      <c r="AC360" s="279"/>
      <c r="AD360" s="279"/>
      <c r="AE360" s="279"/>
      <c r="AF360" s="33"/>
    </row>
    <row r="361" spans="1:32" ht="23.25" customHeight="1">
      <c r="A361" s="33"/>
      <c r="B361" s="33"/>
      <c r="C361" s="33"/>
      <c r="D361" s="33"/>
      <c r="E361" s="33"/>
      <c r="F361" s="33"/>
      <c r="G361" s="33"/>
      <c r="H361" s="308"/>
      <c r="I361" s="33"/>
      <c r="J361" s="33"/>
      <c r="K361" s="33"/>
      <c r="L361" s="33"/>
      <c r="M361" s="33"/>
      <c r="N361" s="309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279"/>
      <c r="AB361" s="289"/>
      <c r="AC361" s="279"/>
      <c r="AD361" s="279"/>
      <c r="AE361" s="279"/>
      <c r="AF361" s="33"/>
    </row>
    <row r="362" spans="1:32" ht="23.25" customHeight="1">
      <c r="A362" s="33"/>
      <c r="B362" s="33"/>
      <c r="C362" s="33"/>
      <c r="D362" s="33"/>
      <c r="E362" s="33"/>
      <c r="F362" s="33"/>
      <c r="G362" s="33"/>
      <c r="H362" s="308"/>
      <c r="I362" s="33"/>
      <c r="J362" s="33"/>
      <c r="K362" s="33"/>
      <c r="L362" s="33"/>
      <c r="M362" s="33"/>
      <c r="N362" s="309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279"/>
      <c r="AB362" s="289"/>
      <c r="AC362" s="279"/>
      <c r="AD362" s="279"/>
      <c r="AE362" s="279"/>
      <c r="AF362" s="33"/>
    </row>
    <row r="363" spans="1:32" ht="23.25" customHeight="1">
      <c r="A363" s="33"/>
      <c r="B363" s="33"/>
      <c r="C363" s="33"/>
      <c r="D363" s="33"/>
      <c r="E363" s="33"/>
      <c r="F363" s="33"/>
      <c r="G363" s="33"/>
      <c r="H363" s="308"/>
      <c r="I363" s="33"/>
      <c r="J363" s="33"/>
      <c r="K363" s="33"/>
      <c r="L363" s="33"/>
      <c r="M363" s="33"/>
      <c r="N363" s="309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279"/>
      <c r="AB363" s="289"/>
      <c r="AC363" s="279"/>
      <c r="AD363" s="279"/>
      <c r="AE363" s="279"/>
      <c r="AF363" s="33"/>
    </row>
    <row r="364" spans="1:32" ht="23.25" customHeight="1">
      <c r="A364" s="33"/>
      <c r="B364" s="33"/>
      <c r="C364" s="33"/>
      <c r="D364" s="33"/>
      <c r="E364" s="33"/>
      <c r="F364" s="33"/>
      <c r="G364" s="33"/>
      <c r="H364" s="308"/>
      <c r="I364" s="33"/>
      <c r="J364" s="33"/>
      <c r="K364" s="33"/>
      <c r="L364" s="33"/>
      <c r="M364" s="33"/>
      <c r="N364" s="309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279"/>
      <c r="AB364" s="289"/>
      <c r="AC364" s="279"/>
      <c r="AD364" s="279"/>
      <c r="AE364" s="279"/>
      <c r="AF364" s="33"/>
    </row>
    <row r="365" spans="1:32" ht="23.25" customHeight="1">
      <c r="A365" s="33"/>
      <c r="B365" s="33"/>
      <c r="C365" s="33"/>
      <c r="D365" s="33"/>
      <c r="E365" s="33"/>
      <c r="F365" s="33"/>
      <c r="G365" s="33"/>
      <c r="H365" s="308"/>
      <c r="I365" s="33"/>
      <c r="J365" s="33"/>
      <c r="K365" s="33"/>
      <c r="L365" s="33"/>
      <c r="M365" s="33"/>
      <c r="N365" s="309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279"/>
      <c r="AB365" s="289"/>
      <c r="AC365" s="279"/>
      <c r="AD365" s="279"/>
      <c r="AE365" s="279"/>
      <c r="AF365" s="33"/>
    </row>
    <row r="366" spans="1:32" ht="23.25" customHeight="1">
      <c r="A366" s="33"/>
      <c r="B366" s="33"/>
      <c r="C366" s="33"/>
      <c r="D366" s="33"/>
      <c r="E366" s="33"/>
      <c r="F366" s="33"/>
      <c r="G366" s="33"/>
      <c r="H366" s="308"/>
      <c r="I366" s="33"/>
      <c r="J366" s="33"/>
      <c r="K366" s="33"/>
      <c r="L366" s="33"/>
      <c r="M366" s="33"/>
      <c r="N366" s="309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279"/>
      <c r="AB366" s="289"/>
      <c r="AC366" s="279"/>
      <c r="AD366" s="279"/>
      <c r="AE366" s="279"/>
      <c r="AF366" s="33"/>
    </row>
    <row r="367" spans="1:32" ht="23.25" customHeight="1">
      <c r="A367" s="33"/>
      <c r="B367" s="33"/>
      <c r="C367" s="33"/>
      <c r="D367" s="33"/>
      <c r="E367" s="33"/>
      <c r="F367" s="33"/>
      <c r="G367" s="33"/>
      <c r="H367" s="308"/>
      <c r="I367" s="33"/>
      <c r="J367" s="33"/>
      <c r="K367" s="33"/>
      <c r="L367" s="33"/>
      <c r="M367" s="33"/>
      <c r="N367" s="309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279"/>
      <c r="AB367" s="289"/>
      <c r="AC367" s="279"/>
      <c r="AD367" s="279"/>
      <c r="AE367" s="279"/>
      <c r="AF367" s="33"/>
    </row>
    <row r="368" spans="1:32" ht="23.25" customHeight="1">
      <c r="A368" s="33"/>
      <c r="B368" s="33"/>
      <c r="C368" s="33"/>
      <c r="D368" s="33"/>
      <c r="E368" s="33"/>
      <c r="F368" s="33"/>
      <c r="G368" s="33"/>
      <c r="H368" s="308"/>
      <c r="I368" s="33"/>
      <c r="J368" s="33"/>
      <c r="K368" s="33"/>
      <c r="L368" s="33"/>
      <c r="M368" s="33"/>
      <c r="N368" s="309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279"/>
      <c r="AB368" s="289"/>
      <c r="AC368" s="279"/>
      <c r="AD368" s="279"/>
      <c r="AE368" s="279"/>
      <c r="AF368" s="33"/>
    </row>
    <row r="369" spans="1:32" ht="23.25" customHeight="1">
      <c r="A369" s="33"/>
      <c r="B369" s="33"/>
      <c r="C369" s="33"/>
      <c r="D369" s="33"/>
      <c r="E369" s="33"/>
      <c r="F369" s="33"/>
      <c r="G369" s="33"/>
      <c r="H369" s="308"/>
      <c r="I369" s="33"/>
      <c r="J369" s="33"/>
      <c r="K369" s="33"/>
      <c r="L369" s="33"/>
      <c r="M369" s="33"/>
      <c r="N369" s="309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279"/>
      <c r="AB369" s="289"/>
      <c r="AC369" s="279"/>
      <c r="AD369" s="279"/>
      <c r="AE369" s="279"/>
      <c r="AF369" s="33"/>
    </row>
    <row r="370" spans="1:32" ht="23.25" customHeight="1">
      <c r="A370" s="33"/>
      <c r="B370" s="33"/>
      <c r="C370" s="33"/>
      <c r="D370" s="33"/>
      <c r="E370" s="33"/>
      <c r="F370" s="33"/>
      <c r="G370" s="33"/>
      <c r="H370" s="308"/>
      <c r="I370" s="33"/>
      <c r="J370" s="33"/>
      <c r="K370" s="33"/>
      <c r="L370" s="33"/>
      <c r="M370" s="33"/>
      <c r="N370" s="309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279"/>
      <c r="AB370" s="289"/>
      <c r="AC370" s="279"/>
      <c r="AD370" s="279"/>
      <c r="AE370" s="279"/>
      <c r="AF370" s="33"/>
    </row>
    <row r="371" spans="1:32" ht="23.25" customHeight="1">
      <c r="A371" s="33"/>
      <c r="B371" s="33"/>
      <c r="C371" s="33"/>
      <c r="D371" s="33"/>
      <c r="E371" s="33"/>
      <c r="F371" s="33"/>
      <c r="G371" s="33"/>
      <c r="H371" s="308"/>
      <c r="I371" s="33"/>
      <c r="J371" s="33"/>
      <c r="K371" s="33"/>
      <c r="L371" s="33"/>
      <c r="M371" s="33"/>
      <c r="N371" s="309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279"/>
      <c r="AB371" s="289"/>
      <c r="AC371" s="279"/>
      <c r="AD371" s="279"/>
      <c r="AE371" s="279"/>
      <c r="AF371" s="33"/>
    </row>
    <row r="372" spans="1:32" ht="23.25" customHeight="1">
      <c r="A372" s="33"/>
      <c r="B372" s="33"/>
      <c r="C372" s="33"/>
      <c r="D372" s="33"/>
      <c r="E372" s="33"/>
      <c r="F372" s="33"/>
      <c r="G372" s="33"/>
      <c r="H372" s="308"/>
      <c r="I372" s="33"/>
      <c r="J372" s="33"/>
      <c r="K372" s="33"/>
      <c r="L372" s="33"/>
      <c r="M372" s="33"/>
      <c r="N372" s="309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279"/>
      <c r="AB372" s="289"/>
      <c r="AC372" s="279"/>
      <c r="AD372" s="279"/>
      <c r="AE372" s="279"/>
      <c r="AF372" s="33"/>
    </row>
    <row r="373" spans="1:32" ht="23.25" customHeight="1">
      <c r="A373" s="33"/>
      <c r="B373" s="33"/>
      <c r="C373" s="33"/>
      <c r="D373" s="33"/>
      <c r="E373" s="33"/>
      <c r="F373" s="33"/>
      <c r="G373" s="33"/>
      <c r="H373" s="308"/>
      <c r="I373" s="33"/>
      <c r="J373" s="33"/>
      <c r="K373" s="33"/>
      <c r="L373" s="33"/>
      <c r="M373" s="33"/>
      <c r="N373" s="309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279"/>
      <c r="AB373" s="289"/>
      <c r="AC373" s="279"/>
      <c r="AD373" s="279"/>
      <c r="AE373" s="279"/>
      <c r="AF373" s="33"/>
    </row>
    <row r="374" spans="1:32" ht="23.25" customHeight="1">
      <c r="A374" s="33"/>
      <c r="B374" s="33"/>
      <c r="C374" s="33"/>
      <c r="D374" s="33"/>
      <c r="E374" s="33"/>
      <c r="F374" s="33"/>
      <c r="G374" s="33"/>
      <c r="H374" s="308"/>
      <c r="I374" s="33"/>
      <c r="J374" s="33"/>
      <c r="K374" s="33"/>
      <c r="L374" s="33"/>
      <c r="M374" s="33"/>
      <c r="N374" s="309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279"/>
      <c r="AB374" s="289"/>
      <c r="AC374" s="279"/>
      <c r="AD374" s="279"/>
      <c r="AE374" s="279"/>
      <c r="AF374" s="33"/>
    </row>
    <row r="375" spans="1:32" ht="23.25" customHeight="1">
      <c r="A375" s="33"/>
      <c r="B375" s="33"/>
      <c r="C375" s="33"/>
      <c r="D375" s="33"/>
      <c r="E375" s="33"/>
      <c r="F375" s="33"/>
      <c r="G375" s="33"/>
      <c r="H375" s="308"/>
      <c r="I375" s="33"/>
      <c r="J375" s="33"/>
      <c r="K375" s="33"/>
      <c r="L375" s="33"/>
      <c r="M375" s="33"/>
      <c r="N375" s="309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279"/>
      <c r="AB375" s="289"/>
      <c r="AC375" s="279"/>
      <c r="AD375" s="279"/>
      <c r="AE375" s="279"/>
      <c r="AF375" s="33"/>
    </row>
    <row r="376" spans="1:32" ht="23.25" customHeight="1">
      <c r="A376" s="33"/>
      <c r="B376" s="33"/>
      <c r="C376" s="33"/>
      <c r="D376" s="33"/>
      <c r="E376" s="33"/>
      <c r="F376" s="33"/>
      <c r="G376" s="33"/>
      <c r="H376" s="308"/>
      <c r="I376" s="33"/>
      <c r="J376" s="33"/>
      <c r="K376" s="33"/>
      <c r="L376" s="33"/>
      <c r="M376" s="33"/>
      <c r="N376" s="309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279"/>
      <c r="AB376" s="289"/>
      <c r="AC376" s="279"/>
      <c r="AD376" s="279"/>
      <c r="AE376" s="279"/>
      <c r="AF376" s="33"/>
    </row>
    <row r="377" spans="1:32" ht="23.25" customHeight="1">
      <c r="A377" s="33"/>
      <c r="B377" s="33"/>
      <c r="C377" s="33"/>
      <c r="D377" s="33"/>
      <c r="E377" s="33"/>
      <c r="F377" s="33"/>
      <c r="G377" s="33"/>
      <c r="H377" s="308"/>
      <c r="I377" s="33"/>
      <c r="J377" s="33"/>
      <c r="K377" s="33"/>
      <c r="L377" s="33"/>
      <c r="M377" s="33"/>
      <c r="N377" s="309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279"/>
      <c r="AB377" s="289"/>
      <c r="AC377" s="279"/>
      <c r="AD377" s="279"/>
      <c r="AE377" s="279"/>
      <c r="AF377" s="33"/>
    </row>
    <row r="378" spans="1:32" ht="23.25" customHeight="1">
      <c r="A378" s="33"/>
      <c r="B378" s="33"/>
      <c r="C378" s="33"/>
      <c r="D378" s="33"/>
      <c r="E378" s="33"/>
      <c r="F378" s="33"/>
      <c r="G378" s="33"/>
      <c r="H378" s="308"/>
      <c r="I378" s="33"/>
      <c r="J378" s="33"/>
      <c r="K378" s="33"/>
      <c r="L378" s="33"/>
      <c r="M378" s="33"/>
      <c r="N378" s="309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279"/>
      <c r="AB378" s="289"/>
      <c r="AC378" s="279"/>
      <c r="AD378" s="279"/>
      <c r="AE378" s="279"/>
      <c r="AF378" s="33"/>
    </row>
    <row r="379" spans="1:32" ht="23.25" customHeight="1">
      <c r="A379" s="33"/>
      <c r="B379" s="33"/>
      <c r="C379" s="33"/>
      <c r="D379" s="33"/>
      <c r="E379" s="33"/>
      <c r="F379" s="33"/>
      <c r="G379" s="33"/>
      <c r="H379" s="308"/>
      <c r="I379" s="33"/>
      <c r="J379" s="33"/>
      <c r="K379" s="33"/>
      <c r="L379" s="33"/>
      <c r="M379" s="33"/>
      <c r="N379" s="309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279"/>
      <c r="AB379" s="289"/>
      <c r="AC379" s="279"/>
      <c r="AD379" s="279"/>
      <c r="AE379" s="279"/>
      <c r="AF379" s="33"/>
    </row>
    <row r="380" spans="1:32" ht="23.25" customHeight="1">
      <c r="A380" s="33"/>
      <c r="B380" s="33"/>
      <c r="C380" s="33"/>
      <c r="D380" s="33"/>
      <c r="E380" s="33"/>
      <c r="F380" s="33"/>
      <c r="G380" s="33"/>
      <c r="H380" s="308"/>
      <c r="I380" s="33"/>
      <c r="J380" s="33"/>
      <c r="K380" s="33"/>
      <c r="L380" s="33"/>
      <c r="M380" s="33"/>
      <c r="N380" s="309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279"/>
      <c r="AB380" s="289"/>
      <c r="AC380" s="279"/>
      <c r="AD380" s="279"/>
      <c r="AE380" s="279"/>
      <c r="AF380" s="33"/>
    </row>
    <row r="381" spans="1:32" ht="23.25" customHeight="1">
      <c r="A381" s="33"/>
      <c r="B381" s="33"/>
      <c r="C381" s="33"/>
      <c r="D381" s="33"/>
      <c r="E381" s="33"/>
      <c r="F381" s="33"/>
      <c r="G381" s="33"/>
      <c r="H381" s="308"/>
      <c r="I381" s="33"/>
      <c r="J381" s="33"/>
      <c r="K381" s="33"/>
      <c r="L381" s="33"/>
      <c r="M381" s="33"/>
      <c r="N381" s="309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279"/>
      <c r="AB381" s="289"/>
      <c r="AC381" s="279"/>
      <c r="AD381" s="279"/>
      <c r="AE381" s="279"/>
      <c r="AF381" s="33"/>
    </row>
    <row r="382" spans="1:32" ht="23.25" customHeight="1">
      <c r="A382" s="33"/>
      <c r="B382" s="33"/>
      <c r="C382" s="33"/>
      <c r="D382" s="33"/>
      <c r="E382" s="33"/>
      <c r="F382" s="33"/>
      <c r="G382" s="33"/>
      <c r="H382" s="308"/>
      <c r="I382" s="33"/>
      <c r="J382" s="33"/>
      <c r="K382" s="33"/>
      <c r="L382" s="33"/>
      <c r="M382" s="33"/>
      <c r="N382" s="309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279"/>
      <c r="AB382" s="289"/>
      <c r="AC382" s="279"/>
      <c r="AD382" s="279"/>
      <c r="AE382" s="279"/>
      <c r="AF382" s="33"/>
    </row>
    <row r="383" spans="1:32" ht="23.25" customHeight="1">
      <c r="A383" s="33"/>
      <c r="B383" s="33"/>
      <c r="C383" s="33"/>
      <c r="D383" s="33"/>
      <c r="E383" s="33"/>
      <c r="F383" s="33"/>
      <c r="G383" s="33"/>
      <c r="H383" s="308"/>
      <c r="I383" s="33"/>
      <c r="J383" s="33"/>
      <c r="K383" s="33"/>
      <c r="L383" s="33"/>
      <c r="M383" s="33"/>
      <c r="N383" s="309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279"/>
      <c r="AB383" s="289"/>
      <c r="AC383" s="279"/>
      <c r="AD383" s="279"/>
      <c r="AE383" s="279"/>
      <c r="AF383" s="33"/>
    </row>
    <row r="384" spans="1:32" ht="23.25" customHeight="1">
      <c r="A384" s="33"/>
      <c r="B384" s="33"/>
      <c r="C384" s="33"/>
      <c r="D384" s="33"/>
      <c r="E384" s="33"/>
      <c r="F384" s="33"/>
      <c r="G384" s="33"/>
      <c r="H384" s="308"/>
      <c r="I384" s="33"/>
      <c r="J384" s="33"/>
      <c r="K384" s="33"/>
      <c r="L384" s="33"/>
      <c r="M384" s="33"/>
      <c r="N384" s="309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279"/>
      <c r="AB384" s="289"/>
      <c r="AC384" s="279"/>
      <c r="AD384" s="279"/>
      <c r="AE384" s="279"/>
      <c r="AF384" s="33"/>
    </row>
    <row r="385" spans="1:32" ht="23.25" customHeight="1">
      <c r="A385" s="33"/>
      <c r="B385" s="33"/>
      <c r="C385" s="33"/>
      <c r="D385" s="33"/>
      <c r="E385" s="33"/>
      <c r="F385" s="33"/>
      <c r="G385" s="33"/>
      <c r="H385" s="308"/>
      <c r="I385" s="33"/>
      <c r="J385" s="33"/>
      <c r="K385" s="33"/>
      <c r="L385" s="33"/>
      <c r="M385" s="33"/>
      <c r="N385" s="309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279"/>
      <c r="AB385" s="289"/>
      <c r="AC385" s="279"/>
      <c r="AD385" s="279"/>
      <c r="AE385" s="279"/>
      <c r="AF385" s="33"/>
    </row>
    <row r="386" spans="1:32" ht="23.25" customHeight="1">
      <c r="A386" s="33"/>
      <c r="B386" s="33"/>
      <c r="C386" s="33"/>
      <c r="D386" s="33"/>
      <c r="E386" s="33"/>
      <c r="F386" s="33"/>
      <c r="G386" s="33"/>
      <c r="H386" s="308"/>
      <c r="I386" s="33"/>
      <c r="J386" s="33"/>
      <c r="K386" s="33"/>
      <c r="L386" s="33"/>
      <c r="M386" s="33"/>
      <c r="N386" s="309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279"/>
      <c r="AB386" s="289"/>
      <c r="AC386" s="279"/>
      <c r="AD386" s="279"/>
      <c r="AE386" s="279"/>
      <c r="AF386" s="33"/>
    </row>
    <row r="387" spans="1:32" ht="23.25" customHeight="1">
      <c r="A387" s="33"/>
      <c r="B387" s="33"/>
      <c r="C387" s="33"/>
      <c r="D387" s="33"/>
      <c r="E387" s="33"/>
      <c r="F387" s="33"/>
      <c r="G387" s="33"/>
      <c r="H387" s="308"/>
      <c r="I387" s="33"/>
      <c r="J387" s="33"/>
      <c r="K387" s="33"/>
      <c r="L387" s="33"/>
      <c r="M387" s="33"/>
      <c r="N387" s="309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279"/>
      <c r="AB387" s="289"/>
      <c r="AC387" s="279"/>
      <c r="AD387" s="279"/>
      <c r="AE387" s="279"/>
      <c r="AF387" s="33"/>
    </row>
    <row r="388" spans="1:32" ht="23.25" customHeight="1">
      <c r="A388" s="33"/>
      <c r="B388" s="33"/>
      <c r="C388" s="33"/>
      <c r="D388" s="33"/>
      <c r="E388" s="33"/>
      <c r="F388" s="33"/>
      <c r="G388" s="33"/>
      <c r="H388" s="308"/>
      <c r="I388" s="33"/>
      <c r="J388" s="33"/>
      <c r="K388" s="33"/>
      <c r="L388" s="33"/>
      <c r="M388" s="33"/>
      <c r="N388" s="309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279"/>
      <c r="AB388" s="289"/>
      <c r="AC388" s="279"/>
      <c r="AD388" s="279"/>
      <c r="AE388" s="279"/>
      <c r="AF388" s="33"/>
    </row>
    <row r="389" spans="1:32" ht="23.25" customHeight="1">
      <c r="A389" s="33"/>
      <c r="B389" s="33"/>
      <c r="C389" s="33"/>
      <c r="D389" s="33"/>
      <c r="E389" s="33"/>
      <c r="F389" s="33"/>
      <c r="G389" s="33"/>
      <c r="H389" s="308"/>
      <c r="I389" s="33"/>
      <c r="J389" s="33"/>
      <c r="K389" s="33"/>
      <c r="L389" s="33"/>
      <c r="M389" s="33"/>
      <c r="N389" s="309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279"/>
      <c r="AB389" s="289"/>
      <c r="AC389" s="279"/>
      <c r="AD389" s="279"/>
      <c r="AE389" s="279"/>
      <c r="AF389" s="33"/>
    </row>
    <row r="390" spans="1:32" ht="23.25" customHeight="1">
      <c r="A390" s="33"/>
      <c r="B390" s="33"/>
      <c r="C390" s="33"/>
      <c r="D390" s="33"/>
      <c r="E390" s="33"/>
      <c r="F390" s="33"/>
      <c r="G390" s="33"/>
      <c r="H390" s="308"/>
      <c r="I390" s="33"/>
      <c r="J390" s="33"/>
      <c r="K390" s="33"/>
      <c r="L390" s="33"/>
      <c r="M390" s="33"/>
      <c r="N390" s="309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279"/>
      <c r="AB390" s="289"/>
      <c r="AC390" s="279"/>
      <c r="AD390" s="279"/>
      <c r="AE390" s="279"/>
      <c r="AF390" s="33"/>
    </row>
    <row r="391" spans="1:32" ht="23.25" customHeight="1">
      <c r="A391" s="33"/>
      <c r="B391" s="33"/>
      <c r="C391" s="33"/>
      <c r="D391" s="33"/>
      <c r="E391" s="33"/>
      <c r="F391" s="33"/>
      <c r="G391" s="33"/>
      <c r="H391" s="308"/>
      <c r="I391" s="33"/>
      <c r="J391" s="33"/>
      <c r="K391" s="33"/>
      <c r="L391" s="33"/>
      <c r="M391" s="33"/>
      <c r="N391" s="309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279"/>
      <c r="AB391" s="289"/>
      <c r="AC391" s="279"/>
      <c r="AD391" s="279"/>
      <c r="AE391" s="279"/>
      <c r="AF391" s="33"/>
    </row>
    <row r="392" spans="1:32" ht="23.25" customHeight="1">
      <c r="A392" s="33"/>
      <c r="B392" s="33"/>
      <c r="C392" s="33"/>
      <c r="D392" s="33"/>
      <c r="E392" s="33"/>
      <c r="F392" s="33"/>
      <c r="G392" s="33"/>
      <c r="H392" s="308"/>
      <c r="I392" s="33"/>
      <c r="J392" s="33"/>
      <c r="K392" s="33"/>
      <c r="L392" s="33"/>
      <c r="M392" s="33"/>
      <c r="N392" s="309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279"/>
      <c r="AB392" s="289"/>
      <c r="AC392" s="279"/>
      <c r="AD392" s="279"/>
      <c r="AE392" s="279"/>
      <c r="AF392" s="33"/>
    </row>
    <row r="393" spans="1:32" ht="23.25" customHeight="1">
      <c r="A393" s="33"/>
      <c r="B393" s="33"/>
      <c r="C393" s="33"/>
      <c r="D393" s="33"/>
      <c r="E393" s="33"/>
      <c r="F393" s="33"/>
      <c r="G393" s="33"/>
      <c r="H393" s="308"/>
      <c r="I393" s="33"/>
      <c r="J393" s="33"/>
      <c r="K393" s="33"/>
      <c r="L393" s="33"/>
      <c r="M393" s="33"/>
      <c r="N393" s="309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279"/>
      <c r="AB393" s="289"/>
      <c r="AC393" s="279"/>
      <c r="AD393" s="279"/>
      <c r="AE393" s="279"/>
      <c r="AF393" s="33"/>
    </row>
    <row r="394" spans="1:32" ht="23.25" customHeight="1">
      <c r="A394" s="33"/>
      <c r="B394" s="33"/>
      <c r="C394" s="33"/>
      <c r="D394" s="33"/>
      <c r="E394" s="33"/>
      <c r="F394" s="33"/>
      <c r="G394" s="33"/>
      <c r="H394" s="308"/>
      <c r="I394" s="33"/>
      <c r="J394" s="33"/>
      <c r="K394" s="33"/>
      <c r="L394" s="33"/>
      <c r="M394" s="33"/>
      <c r="N394" s="309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279"/>
      <c r="AB394" s="289"/>
      <c r="AC394" s="279"/>
      <c r="AD394" s="279"/>
      <c r="AE394" s="279"/>
      <c r="AF394" s="33"/>
    </row>
    <row r="395" spans="1:32" ht="23.25" customHeight="1">
      <c r="A395" s="33"/>
      <c r="B395" s="33"/>
      <c r="C395" s="33"/>
      <c r="D395" s="33"/>
      <c r="E395" s="33"/>
      <c r="F395" s="33"/>
      <c r="G395" s="33"/>
      <c r="H395" s="308"/>
      <c r="I395" s="33"/>
      <c r="J395" s="33"/>
      <c r="K395" s="33"/>
      <c r="L395" s="33"/>
      <c r="M395" s="33"/>
      <c r="N395" s="309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279"/>
      <c r="AB395" s="289"/>
      <c r="AC395" s="279"/>
      <c r="AD395" s="279"/>
      <c r="AE395" s="279"/>
      <c r="AF395" s="33"/>
    </row>
    <row r="396" spans="1:32" ht="23.25" customHeight="1">
      <c r="A396" s="33"/>
      <c r="B396" s="33"/>
      <c r="C396" s="33"/>
      <c r="D396" s="33"/>
      <c r="E396" s="33"/>
      <c r="F396" s="33"/>
      <c r="G396" s="33"/>
      <c r="H396" s="308"/>
      <c r="I396" s="33"/>
      <c r="J396" s="33"/>
      <c r="K396" s="33"/>
      <c r="L396" s="33"/>
      <c r="M396" s="33"/>
      <c r="N396" s="309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279"/>
      <c r="AB396" s="289"/>
      <c r="AC396" s="279"/>
      <c r="AD396" s="279"/>
      <c r="AE396" s="279"/>
      <c r="AF396" s="33"/>
    </row>
    <row r="397" spans="1:32" ht="23.25" customHeight="1">
      <c r="A397" s="33"/>
      <c r="B397" s="33"/>
      <c r="C397" s="33"/>
      <c r="D397" s="33"/>
      <c r="E397" s="33"/>
      <c r="F397" s="33"/>
      <c r="G397" s="33"/>
      <c r="H397" s="308"/>
      <c r="I397" s="33"/>
      <c r="J397" s="33"/>
      <c r="K397" s="33"/>
      <c r="L397" s="33"/>
      <c r="M397" s="33"/>
      <c r="N397" s="309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279"/>
      <c r="AB397" s="289"/>
      <c r="AC397" s="279"/>
      <c r="AD397" s="279"/>
      <c r="AE397" s="279"/>
      <c r="AF397" s="33"/>
    </row>
    <row r="398" spans="1:32" ht="23.25" customHeight="1">
      <c r="A398" s="33"/>
      <c r="B398" s="33"/>
      <c r="C398" s="33"/>
      <c r="D398" s="33"/>
      <c r="E398" s="33"/>
      <c r="F398" s="33"/>
      <c r="G398" s="33"/>
      <c r="H398" s="308"/>
      <c r="I398" s="33"/>
      <c r="J398" s="33"/>
      <c r="K398" s="33"/>
      <c r="L398" s="33"/>
      <c r="M398" s="33"/>
      <c r="N398" s="309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279"/>
      <c r="AB398" s="289"/>
      <c r="AC398" s="279"/>
      <c r="AD398" s="279"/>
      <c r="AE398" s="279"/>
      <c r="AF398" s="33"/>
    </row>
    <row r="399" spans="1:32" ht="23.25" customHeight="1">
      <c r="A399" s="33"/>
      <c r="B399" s="33"/>
      <c r="C399" s="33"/>
      <c r="D399" s="33"/>
      <c r="E399" s="33"/>
      <c r="F399" s="33"/>
      <c r="G399" s="33"/>
      <c r="H399" s="308"/>
      <c r="I399" s="33"/>
      <c r="J399" s="33"/>
      <c r="K399" s="33"/>
      <c r="L399" s="33"/>
      <c r="M399" s="33"/>
      <c r="N399" s="309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279"/>
      <c r="AB399" s="289"/>
      <c r="AC399" s="279"/>
      <c r="AD399" s="279"/>
      <c r="AE399" s="279"/>
      <c r="AF399" s="33"/>
    </row>
    <row r="400" spans="1:32" ht="23.25" customHeight="1">
      <c r="A400" s="33"/>
      <c r="B400" s="33"/>
      <c r="C400" s="33"/>
      <c r="D400" s="33"/>
      <c r="E400" s="33"/>
      <c r="F400" s="33"/>
      <c r="G400" s="33"/>
      <c r="H400" s="308"/>
      <c r="I400" s="33"/>
      <c r="J400" s="33"/>
      <c r="K400" s="33"/>
      <c r="L400" s="33"/>
      <c r="M400" s="33"/>
      <c r="N400" s="309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279"/>
      <c r="AB400" s="289"/>
      <c r="AC400" s="279"/>
      <c r="AD400" s="279"/>
      <c r="AE400" s="279"/>
      <c r="AF400" s="33"/>
    </row>
    <row r="401" spans="1:32" ht="23.25" customHeight="1">
      <c r="A401" s="33"/>
      <c r="B401" s="33"/>
      <c r="C401" s="33"/>
      <c r="D401" s="33"/>
      <c r="E401" s="33"/>
      <c r="F401" s="33"/>
      <c r="G401" s="33"/>
      <c r="H401" s="308"/>
      <c r="I401" s="33"/>
      <c r="J401" s="33"/>
      <c r="K401" s="33"/>
      <c r="L401" s="33"/>
      <c r="M401" s="33"/>
      <c r="N401" s="309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279"/>
      <c r="AB401" s="289"/>
      <c r="AC401" s="279"/>
      <c r="AD401" s="279"/>
      <c r="AE401" s="279"/>
      <c r="AF401" s="33"/>
    </row>
    <row r="402" spans="1:32" ht="23.25" customHeight="1">
      <c r="A402" s="33"/>
      <c r="B402" s="33"/>
      <c r="C402" s="33"/>
      <c r="D402" s="33"/>
      <c r="E402" s="33"/>
      <c r="F402" s="33"/>
      <c r="G402" s="33"/>
      <c r="H402" s="308"/>
      <c r="I402" s="33"/>
      <c r="J402" s="33"/>
      <c r="K402" s="33"/>
      <c r="L402" s="33"/>
      <c r="M402" s="33"/>
      <c r="N402" s="309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279"/>
      <c r="AB402" s="289"/>
      <c r="AC402" s="279"/>
      <c r="AD402" s="279"/>
      <c r="AE402" s="279"/>
      <c r="AF402" s="33"/>
    </row>
    <row r="403" spans="1:32" ht="23.25" customHeight="1">
      <c r="A403" s="33"/>
      <c r="B403" s="33"/>
      <c r="C403" s="33"/>
      <c r="D403" s="33"/>
      <c r="E403" s="33"/>
      <c r="F403" s="33"/>
      <c r="G403" s="33"/>
      <c r="H403" s="308"/>
      <c r="I403" s="33"/>
      <c r="J403" s="33"/>
      <c r="K403" s="33"/>
      <c r="L403" s="33"/>
      <c r="M403" s="33"/>
      <c r="N403" s="309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279"/>
      <c r="AB403" s="289"/>
      <c r="AC403" s="279"/>
      <c r="AD403" s="279"/>
      <c r="AE403" s="279"/>
      <c r="AF403" s="33"/>
    </row>
    <row r="404" spans="1:32" ht="23.25" customHeight="1">
      <c r="A404" s="33"/>
      <c r="B404" s="33"/>
      <c r="C404" s="33"/>
      <c r="D404" s="33"/>
      <c r="E404" s="33"/>
      <c r="F404" s="33"/>
      <c r="G404" s="33"/>
      <c r="H404" s="308"/>
      <c r="I404" s="33"/>
      <c r="J404" s="33"/>
      <c r="K404" s="33"/>
      <c r="L404" s="33"/>
      <c r="M404" s="33"/>
      <c r="N404" s="309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279"/>
      <c r="AB404" s="289"/>
      <c r="AC404" s="279"/>
      <c r="AD404" s="279"/>
      <c r="AE404" s="279"/>
      <c r="AF404" s="33"/>
    </row>
    <row r="405" spans="1:32" ht="23.25" customHeight="1">
      <c r="A405" s="33"/>
      <c r="B405" s="33"/>
      <c r="C405" s="33"/>
      <c r="D405" s="33"/>
      <c r="E405" s="33"/>
      <c r="F405" s="33"/>
      <c r="G405" s="33"/>
      <c r="H405" s="308"/>
      <c r="I405" s="33"/>
      <c r="J405" s="33"/>
      <c r="K405" s="33"/>
      <c r="L405" s="33"/>
      <c r="M405" s="33"/>
      <c r="N405" s="309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279"/>
      <c r="AB405" s="289"/>
      <c r="AC405" s="279"/>
      <c r="AD405" s="279"/>
      <c r="AE405" s="279"/>
      <c r="AF405" s="33"/>
    </row>
    <row r="406" spans="1:32" ht="23.25" customHeight="1">
      <c r="A406" s="33"/>
      <c r="B406" s="33"/>
      <c r="C406" s="33"/>
      <c r="D406" s="33"/>
      <c r="E406" s="33"/>
      <c r="F406" s="33"/>
      <c r="G406" s="33"/>
      <c r="H406" s="308"/>
      <c r="I406" s="33"/>
      <c r="J406" s="33"/>
      <c r="K406" s="33"/>
      <c r="L406" s="33"/>
      <c r="M406" s="33"/>
      <c r="N406" s="309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279"/>
      <c r="AB406" s="289"/>
      <c r="AC406" s="279"/>
      <c r="AD406" s="279"/>
      <c r="AE406" s="279"/>
      <c r="AF406" s="33"/>
    </row>
    <row r="407" spans="1:32" ht="23.25" customHeight="1">
      <c r="A407" s="33"/>
      <c r="B407" s="33"/>
      <c r="C407" s="33"/>
      <c r="D407" s="33"/>
      <c r="E407" s="33"/>
      <c r="F407" s="33"/>
      <c r="G407" s="33"/>
      <c r="H407" s="308"/>
      <c r="I407" s="33"/>
      <c r="J407" s="33"/>
      <c r="K407" s="33"/>
      <c r="L407" s="33"/>
      <c r="M407" s="33"/>
      <c r="N407" s="309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279"/>
      <c r="AB407" s="289"/>
      <c r="AC407" s="279"/>
      <c r="AD407" s="279"/>
      <c r="AE407" s="279"/>
      <c r="AF407" s="33"/>
    </row>
    <row r="408" spans="1:32" ht="23.25" customHeight="1">
      <c r="A408" s="33"/>
      <c r="B408" s="33"/>
      <c r="C408" s="33"/>
      <c r="D408" s="33"/>
      <c r="E408" s="33"/>
      <c r="F408" s="33"/>
      <c r="G408" s="33"/>
      <c r="H408" s="308"/>
      <c r="I408" s="33"/>
      <c r="J408" s="33"/>
      <c r="K408" s="33"/>
      <c r="L408" s="33"/>
      <c r="M408" s="33"/>
      <c r="N408" s="309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279"/>
      <c r="AB408" s="289"/>
      <c r="AC408" s="279"/>
      <c r="AD408" s="279"/>
      <c r="AE408" s="279"/>
      <c r="AF408" s="33"/>
    </row>
    <row r="409" spans="1:32" ht="23.25" customHeight="1">
      <c r="A409" s="33"/>
      <c r="B409" s="33"/>
      <c r="C409" s="33"/>
      <c r="D409" s="33"/>
      <c r="E409" s="33"/>
      <c r="F409" s="33"/>
      <c r="G409" s="33"/>
      <c r="H409" s="308"/>
      <c r="I409" s="33"/>
      <c r="J409" s="33"/>
      <c r="K409" s="33"/>
      <c r="L409" s="33"/>
      <c r="M409" s="33"/>
      <c r="N409" s="309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279"/>
      <c r="AB409" s="289"/>
      <c r="AC409" s="279"/>
      <c r="AD409" s="279"/>
      <c r="AE409" s="279"/>
      <c r="AF409" s="33"/>
    </row>
    <row r="410" spans="1:32" ht="23.25" customHeight="1">
      <c r="A410" s="33"/>
      <c r="B410" s="33"/>
      <c r="C410" s="33"/>
      <c r="D410" s="33"/>
      <c r="E410" s="33"/>
      <c r="F410" s="33"/>
      <c r="G410" s="33"/>
      <c r="H410" s="308"/>
      <c r="I410" s="33"/>
      <c r="J410" s="33"/>
      <c r="K410" s="33"/>
      <c r="L410" s="33"/>
      <c r="M410" s="33"/>
      <c r="N410" s="309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279"/>
      <c r="AB410" s="289"/>
      <c r="AC410" s="279"/>
      <c r="AD410" s="279"/>
      <c r="AE410" s="279"/>
      <c r="AF410" s="33"/>
    </row>
    <row r="411" spans="1:32" ht="23.25" customHeight="1">
      <c r="A411" s="33"/>
      <c r="B411" s="33"/>
      <c r="C411" s="33"/>
      <c r="D411" s="33"/>
      <c r="E411" s="33"/>
      <c r="F411" s="33"/>
      <c r="G411" s="33"/>
      <c r="H411" s="308"/>
      <c r="I411" s="33"/>
      <c r="J411" s="33"/>
      <c r="K411" s="33"/>
      <c r="L411" s="33"/>
      <c r="M411" s="33"/>
      <c r="N411" s="309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279"/>
      <c r="AB411" s="289"/>
      <c r="AC411" s="279"/>
      <c r="AD411" s="279"/>
      <c r="AE411" s="279"/>
      <c r="AF411" s="33"/>
    </row>
    <row r="412" spans="1:32" ht="23.25" customHeight="1">
      <c r="A412" s="33"/>
      <c r="B412" s="33"/>
      <c r="C412" s="33"/>
      <c r="D412" s="33"/>
      <c r="E412" s="33"/>
      <c r="F412" s="33"/>
      <c r="G412" s="33"/>
      <c r="H412" s="308"/>
      <c r="I412" s="33"/>
      <c r="J412" s="33"/>
      <c r="K412" s="33"/>
      <c r="L412" s="33"/>
      <c r="M412" s="33"/>
      <c r="N412" s="309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279"/>
      <c r="AB412" s="289"/>
      <c r="AC412" s="279"/>
      <c r="AD412" s="279"/>
      <c r="AE412" s="279"/>
      <c r="AF412" s="33"/>
    </row>
    <row r="413" spans="1:32" ht="23.25" customHeight="1">
      <c r="A413" s="33"/>
      <c r="B413" s="33"/>
      <c r="C413" s="33"/>
      <c r="D413" s="33"/>
      <c r="E413" s="33"/>
      <c r="F413" s="33"/>
      <c r="G413" s="33"/>
      <c r="H413" s="308"/>
      <c r="I413" s="33"/>
      <c r="J413" s="33"/>
      <c r="K413" s="33"/>
      <c r="L413" s="33"/>
      <c r="M413" s="33"/>
      <c r="N413" s="309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279"/>
      <c r="AB413" s="289"/>
      <c r="AC413" s="279"/>
      <c r="AD413" s="279"/>
      <c r="AE413" s="279"/>
      <c r="AF413" s="33"/>
    </row>
    <row r="414" spans="1:32" ht="23.25" customHeight="1">
      <c r="A414" s="33"/>
      <c r="B414" s="33"/>
      <c r="C414" s="33"/>
      <c r="D414" s="33"/>
      <c r="E414" s="33"/>
      <c r="F414" s="33"/>
      <c r="G414" s="33"/>
      <c r="H414" s="308"/>
      <c r="I414" s="33"/>
      <c r="J414" s="33"/>
      <c r="K414" s="33"/>
      <c r="L414" s="33"/>
      <c r="M414" s="33"/>
      <c r="N414" s="309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279"/>
      <c r="AB414" s="289"/>
      <c r="AC414" s="279"/>
      <c r="AD414" s="279"/>
      <c r="AE414" s="279"/>
      <c r="AF414" s="33"/>
    </row>
    <row r="415" spans="1:32" ht="23.25" customHeight="1">
      <c r="A415" s="33"/>
      <c r="B415" s="33"/>
      <c r="C415" s="33"/>
      <c r="D415" s="33"/>
      <c r="E415" s="33"/>
      <c r="F415" s="33"/>
      <c r="G415" s="33"/>
      <c r="H415" s="308"/>
      <c r="I415" s="33"/>
      <c r="J415" s="33"/>
      <c r="K415" s="33"/>
      <c r="L415" s="33"/>
      <c r="M415" s="33"/>
      <c r="N415" s="309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279"/>
      <c r="AB415" s="289"/>
      <c r="AC415" s="279"/>
      <c r="AD415" s="279"/>
      <c r="AE415" s="279"/>
      <c r="AF415" s="33"/>
    </row>
    <row r="416" spans="1:32" ht="23.25" customHeight="1">
      <c r="A416" s="33"/>
      <c r="B416" s="33"/>
      <c r="C416" s="33"/>
      <c r="D416" s="33"/>
      <c r="E416" s="33"/>
      <c r="F416" s="33"/>
      <c r="G416" s="33"/>
      <c r="H416" s="308"/>
      <c r="I416" s="33"/>
      <c r="J416" s="33"/>
      <c r="K416" s="33"/>
      <c r="L416" s="33"/>
      <c r="M416" s="33"/>
      <c r="N416" s="309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279"/>
      <c r="AB416" s="289"/>
      <c r="AC416" s="279"/>
      <c r="AD416" s="279"/>
      <c r="AE416" s="279"/>
      <c r="AF416" s="33"/>
    </row>
    <row r="417" spans="1:32" ht="23.25" customHeight="1">
      <c r="A417" s="33"/>
      <c r="B417" s="33"/>
      <c r="C417" s="33"/>
      <c r="D417" s="33"/>
      <c r="E417" s="33"/>
      <c r="F417" s="33"/>
      <c r="G417" s="33"/>
      <c r="H417" s="308"/>
      <c r="I417" s="33"/>
      <c r="J417" s="33"/>
      <c r="K417" s="33"/>
      <c r="L417" s="33"/>
      <c r="M417" s="33"/>
      <c r="N417" s="309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279"/>
      <c r="AB417" s="289"/>
      <c r="AC417" s="279"/>
      <c r="AD417" s="279"/>
      <c r="AE417" s="279"/>
      <c r="AF417" s="33"/>
    </row>
    <row r="418" spans="1:32" ht="23.25" customHeight="1">
      <c r="A418" s="33"/>
      <c r="B418" s="33"/>
      <c r="C418" s="33"/>
      <c r="D418" s="33"/>
      <c r="E418" s="33"/>
      <c r="F418" s="33"/>
      <c r="G418" s="33"/>
      <c r="H418" s="308"/>
      <c r="I418" s="33"/>
      <c r="J418" s="33"/>
      <c r="K418" s="33"/>
      <c r="L418" s="33"/>
      <c r="M418" s="33"/>
      <c r="N418" s="309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279"/>
      <c r="AB418" s="289"/>
      <c r="AC418" s="279"/>
      <c r="AD418" s="279"/>
      <c r="AE418" s="279"/>
      <c r="AF418" s="33"/>
    </row>
    <row r="419" spans="1:32" ht="23.25" customHeight="1">
      <c r="A419" s="33"/>
      <c r="B419" s="33"/>
      <c r="C419" s="33"/>
      <c r="D419" s="33"/>
      <c r="E419" s="33"/>
      <c r="F419" s="33"/>
      <c r="G419" s="33"/>
      <c r="H419" s="308"/>
      <c r="I419" s="33"/>
      <c r="J419" s="33"/>
      <c r="K419" s="33"/>
      <c r="L419" s="33"/>
      <c r="M419" s="33"/>
      <c r="N419" s="309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279"/>
      <c r="AB419" s="289"/>
      <c r="AC419" s="279"/>
      <c r="AD419" s="279"/>
      <c r="AE419" s="279"/>
      <c r="AF419" s="33"/>
    </row>
    <row r="420" spans="1:32" ht="23.25" customHeight="1">
      <c r="A420" s="33"/>
      <c r="B420" s="33"/>
      <c r="C420" s="33"/>
      <c r="D420" s="33"/>
      <c r="E420" s="33"/>
      <c r="F420" s="33"/>
      <c r="G420" s="33"/>
      <c r="H420" s="308"/>
      <c r="I420" s="33"/>
      <c r="J420" s="33"/>
      <c r="K420" s="33"/>
      <c r="L420" s="33"/>
      <c r="M420" s="33"/>
      <c r="N420" s="309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279"/>
      <c r="AB420" s="289"/>
      <c r="AC420" s="279"/>
      <c r="AD420" s="279"/>
      <c r="AE420" s="279"/>
      <c r="AF420" s="33"/>
    </row>
    <row r="421" spans="1:32" ht="23.25" customHeight="1">
      <c r="A421" s="33"/>
      <c r="B421" s="33"/>
      <c r="C421" s="33"/>
      <c r="D421" s="33"/>
      <c r="E421" s="33"/>
      <c r="F421" s="33"/>
      <c r="G421" s="33"/>
      <c r="H421" s="308"/>
      <c r="I421" s="33"/>
      <c r="J421" s="33"/>
      <c r="K421" s="33"/>
      <c r="L421" s="33"/>
      <c r="M421" s="33"/>
      <c r="N421" s="309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279"/>
      <c r="AB421" s="289"/>
      <c r="AC421" s="279"/>
      <c r="AD421" s="279"/>
      <c r="AE421" s="279"/>
      <c r="AF421" s="33"/>
    </row>
    <row r="422" spans="1:32" ht="23.25" customHeight="1">
      <c r="A422" s="33"/>
      <c r="B422" s="33"/>
      <c r="C422" s="33"/>
      <c r="D422" s="33"/>
      <c r="E422" s="33"/>
      <c r="F422" s="33"/>
      <c r="G422" s="33"/>
      <c r="H422" s="308"/>
      <c r="I422" s="33"/>
      <c r="J422" s="33"/>
      <c r="K422" s="33"/>
      <c r="L422" s="33"/>
      <c r="M422" s="33"/>
      <c r="N422" s="309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279"/>
      <c r="AB422" s="289"/>
      <c r="AC422" s="279"/>
      <c r="AD422" s="279"/>
      <c r="AE422" s="279"/>
      <c r="AF422" s="33"/>
    </row>
    <row r="423" spans="1:32" ht="23.25" customHeight="1">
      <c r="A423" s="33"/>
      <c r="B423" s="33"/>
      <c r="C423" s="33"/>
      <c r="D423" s="33"/>
      <c r="E423" s="33"/>
      <c r="F423" s="33"/>
      <c r="G423" s="33"/>
      <c r="H423" s="308"/>
      <c r="I423" s="33"/>
      <c r="J423" s="33"/>
      <c r="K423" s="33"/>
      <c r="L423" s="33"/>
      <c r="M423" s="33"/>
      <c r="N423" s="309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279"/>
      <c r="AB423" s="289"/>
      <c r="AC423" s="279"/>
      <c r="AD423" s="279"/>
      <c r="AE423" s="279"/>
      <c r="AF423" s="33"/>
    </row>
    <row r="424" spans="1:32" ht="23.25" customHeight="1">
      <c r="A424" s="33"/>
      <c r="B424" s="33"/>
      <c r="C424" s="33"/>
      <c r="D424" s="33"/>
      <c r="E424" s="33"/>
      <c r="F424" s="33"/>
      <c r="G424" s="33"/>
      <c r="H424" s="308"/>
      <c r="I424" s="33"/>
      <c r="J424" s="33"/>
      <c r="K424" s="33"/>
      <c r="L424" s="33"/>
      <c r="M424" s="33"/>
      <c r="N424" s="309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279"/>
      <c r="AB424" s="289"/>
      <c r="AC424" s="279"/>
      <c r="AD424" s="279"/>
      <c r="AE424" s="279"/>
      <c r="AF424" s="33"/>
    </row>
    <row r="425" spans="1:32" ht="23.25" customHeight="1">
      <c r="A425" s="33"/>
      <c r="B425" s="33"/>
      <c r="C425" s="33"/>
      <c r="D425" s="33"/>
      <c r="E425" s="33"/>
      <c r="F425" s="33"/>
      <c r="G425" s="33"/>
      <c r="H425" s="308"/>
      <c r="I425" s="33"/>
      <c r="J425" s="33"/>
      <c r="K425" s="33"/>
      <c r="L425" s="33"/>
      <c r="M425" s="33"/>
      <c r="N425" s="309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279"/>
      <c r="AB425" s="289"/>
      <c r="AC425" s="279"/>
      <c r="AD425" s="279"/>
      <c r="AE425" s="279"/>
      <c r="AF425" s="33"/>
    </row>
    <row r="426" spans="1:32" ht="23.25" customHeight="1">
      <c r="A426" s="33"/>
      <c r="B426" s="33"/>
      <c r="C426" s="33"/>
      <c r="D426" s="33"/>
      <c r="E426" s="33"/>
      <c r="F426" s="33"/>
      <c r="G426" s="33"/>
      <c r="H426" s="308"/>
      <c r="I426" s="33"/>
      <c r="J426" s="33"/>
      <c r="K426" s="33"/>
      <c r="L426" s="33"/>
      <c r="M426" s="33"/>
      <c r="N426" s="309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279"/>
      <c r="AB426" s="289"/>
      <c r="AC426" s="279"/>
      <c r="AD426" s="279"/>
      <c r="AE426" s="279"/>
      <c r="AF426" s="33"/>
    </row>
    <row r="427" spans="1:32" ht="23.25" customHeight="1">
      <c r="A427" s="33"/>
      <c r="B427" s="33"/>
      <c r="C427" s="33"/>
      <c r="D427" s="33"/>
      <c r="E427" s="33"/>
      <c r="F427" s="33"/>
      <c r="G427" s="33"/>
      <c r="H427" s="308"/>
      <c r="I427" s="33"/>
      <c r="J427" s="33"/>
      <c r="K427" s="33"/>
      <c r="L427" s="33"/>
      <c r="M427" s="33"/>
      <c r="N427" s="309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279"/>
      <c r="AB427" s="289"/>
      <c r="AC427" s="279"/>
      <c r="AD427" s="279"/>
      <c r="AE427" s="279"/>
      <c r="AF427" s="33"/>
    </row>
    <row r="428" spans="1:32" ht="23.25" customHeight="1">
      <c r="A428" s="33"/>
      <c r="B428" s="33"/>
      <c r="C428" s="33"/>
      <c r="D428" s="33"/>
      <c r="E428" s="33"/>
      <c r="F428" s="33"/>
      <c r="G428" s="33"/>
      <c r="H428" s="308"/>
      <c r="I428" s="33"/>
      <c r="J428" s="33"/>
      <c r="K428" s="33"/>
      <c r="L428" s="33"/>
      <c r="M428" s="33"/>
      <c r="N428" s="309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279"/>
      <c r="AB428" s="289"/>
      <c r="AC428" s="279"/>
      <c r="AD428" s="279"/>
      <c r="AE428" s="279"/>
      <c r="AF428" s="33"/>
    </row>
    <row r="429" spans="1:32" ht="23.25" customHeight="1">
      <c r="A429" s="33"/>
      <c r="B429" s="33"/>
      <c r="C429" s="33"/>
      <c r="D429" s="33"/>
      <c r="E429" s="33"/>
      <c r="F429" s="33"/>
      <c r="G429" s="33"/>
      <c r="H429" s="308"/>
      <c r="I429" s="33"/>
      <c r="J429" s="33"/>
      <c r="K429" s="33"/>
      <c r="L429" s="33"/>
      <c r="M429" s="33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279"/>
      <c r="AB429" s="289"/>
      <c r="AC429" s="279"/>
      <c r="AD429" s="279"/>
      <c r="AE429" s="279"/>
      <c r="AF429" s="33"/>
    </row>
    <row r="430" spans="1:32" ht="23.25" customHeight="1">
      <c r="A430" s="33"/>
      <c r="B430" s="33"/>
      <c r="C430" s="33"/>
      <c r="D430" s="33"/>
      <c r="E430" s="33"/>
      <c r="F430" s="33"/>
      <c r="G430" s="33"/>
      <c r="H430" s="308"/>
      <c r="I430" s="33"/>
      <c r="J430" s="33"/>
      <c r="K430" s="33"/>
      <c r="L430" s="33"/>
      <c r="M430" s="33"/>
      <c r="N430" s="309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279"/>
      <c r="AB430" s="289"/>
      <c r="AC430" s="279"/>
      <c r="AD430" s="279"/>
      <c r="AE430" s="279"/>
      <c r="AF430" s="33"/>
    </row>
    <row r="431" spans="1:32" ht="23.25" customHeight="1">
      <c r="A431" s="33"/>
      <c r="B431" s="33"/>
      <c r="C431" s="33"/>
      <c r="D431" s="33"/>
      <c r="E431" s="33"/>
      <c r="F431" s="33"/>
      <c r="G431" s="33"/>
      <c r="H431" s="308"/>
      <c r="I431" s="33"/>
      <c r="J431" s="33"/>
      <c r="K431" s="33"/>
      <c r="L431" s="33"/>
      <c r="M431" s="33"/>
      <c r="N431" s="309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279"/>
      <c r="AB431" s="289"/>
      <c r="AC431" s="279"/>
      <c r="AD431" s="279"/>
      <c r="AE431" s="279"/>
      <c r="AF431" s="33"/>
    </row>
    <row r="432" spans="1:32" ht="23.25" customHeight="1">
      <c r="A432" s="33"/>
      <c r="B432" s="33"/>
      <c r="C432" s="33"/>
      <c r="D432" s="33"/>
      <c r="E432" s="33"/>
      <c r="F432" s="33"/>
      <c r="G432" s="33"/>
      <c r="H432" s="308"/>
      <c r="I432" s="33"/>
      <c r="J432" s="33"/>
      <c r="K432" s="33"/>
      <c r="L432" s="33"/>
      <c r="M432" s="33"/>
      <c r="N432" s="309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279"/>
      <c r="AB432" s="289"/>
      <c r="AC432" s="279"/>
      <c r="AD432" s="279"/>
      <c r="AE432" s="279"/>
      <c r="AF432" s="33"/>
    </row>
    <row r="433" spans="1:32" ht="23.25" customHeight="1">
      <c r="A433" s="33"/>
      <c r="B433" s="33"/>
      <c r="C433" s="33"/>
      <c r="D433" s="33"/>
      <c r="E433" s="33"/>
      <c r="F433" s="33"/>
      <c r="G433" s="33"/>
      <c r="H433" s="308"/>
      <c r="I433" s="33"/>
      <c r="J433" s="33"/>
      <c r="K433" s="33"/>
      <c r="L433" s="33"/>
      <c r="M433" s="33"/>
      <c r="N433" s="309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279"/>
      <c r="AB433" s="289"/>
      <c r="AC433" s="279"/>
      <c r="AD433" s="279"/>
      <c r="AE433" s="279"/>
      <c r="AF433" s="33"/>
    </row>
    <row r="434" spans="1:32" ht="23.25" customHeight="1">
      <c r="A434" s="33"/>
      <c r="B434" s="33"/>
      <c r="C434" s="33"/>
      <c r="D434" s="33"/>
      <c r="E434" s="33"/>
      <c r="F434" s="33"/>
      <c r="G434" s="33"/>
      <c r="H434" s="308"/>
      <c r="I434" s="33"/>
      <c r="J434" s="33"/>
      <c r="K434" s="33"/>
      <c r="L434" s="33"/>
      <c r="M434" s="33"/>
      <c r="N434" s="309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279"/>
      <c r="AB434" s="289"/>
      <c r="AC434" s="279"/>
      <c r="AD434" s="279"/>
      <c r="AE434" s="279"/>
      <c r="AF434" s="33"/>
    </row>
    <row r="435" spans="1:32" ht="23.25" customHeight="1">
      <c r="A435" s="33"/>
      <c r="B435" s="33"/>
      <c r="C435" s="33"/>
      <c r="D435" s="33"/>
      <c r="E435" s="33"/>
      <c r="F435" s="33"/>
      <c r="G435" s="33"/>
      <c r="H435" s="308"/>
      <c r="I435" s="33"/>
      <c r="J435" s="33"/>
      <c r="K435" s="33"/>
      <c r="L435" s="33"/>
      <c r="M435" s="33"/>
      <c r="N435" s="309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279"/>
      <c r="AB435" s="289"/>
      <c r="AC435" s="279"/>
      <c r="AD435" s="279"/>
      <c r="AE435" s="279"/>
      <c r="AF435" s="33"/>
    </row>
    <row r="436" spans="1:32" ht="23.25" customHeight="1">
      <c r="A436" s="33"/>
      <c r="B436" s="33"/>
      <c r="C436" s="33"/>
      <c r="D436" s="33"/>
      <c r="E436" s="33"/>
      <c r="F436" s="33"/>
      <c r="G436" s="33"/>
      <c r="H436" s="308"/>
      <c r="I436" s="33"/>
      <c r="J436" s="33"/>
      <c r="K436" s="33"/>
      <c r="L436" s="33"/>
      <c r="M436" s="33"/>
      <c r="N436" s="309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279"/>
      <c r="AB436" s="289"/>
      <c r="AC436" s="279"/>
      <c r="AD436" s="279"/>
      <c r="AE436" s="279"/>
      <c r="AF436" s="33"/>
    </row>
    <row r="437" spans="1:32" ht="23.25" customHeight="1">
      <c r="A437" s="33"/>
      <c r="B437" s="33"/>
      <c r="C437" s="33"/>
      <c r="D437" s="33"/>
      <c r="E437" s="33"/>
      <c r="F437" s="33"/>
      <c r="G437" s="33"/>
      <c r="H437" s="308"/>
      <c r="I437" s="33"/>
      <c r="J437" s="33"/>
      <c r="K437" s="33"/>
      <c r="L437" s="33"/>
      <c r="M437" s="33"/>
      <c r="N437" s="309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279"/>
      <c r="AB437" s="289"/>
      <c r="AC437" s="279"/>
      <c r="AD437" s="279"/>
      <c r="AE437" s="279"/>
      <c r="AF437" s="33"/>
    </row>
    <row r="438" spans="1:32" ht="23.25" customHeight="1">
      <c r="A438" s="33"/>
      <c r="B438" s="33"/>
      <c r="C438" s="33"/>
      <c r="D438" s="33"/>
      <c r="E438" s="33"/>
      <c r="F438" s="33"/>
      <c r="G438" s="33"/>
      <c r="H438" s="308"/>
      <c r="I438" s="33"/>
      <c r="J438" s="33"/>
      <c r="K438" s="33"/>
      <c r="L438" s="33"/>
      <c r="M438" s="33"/>
      <c r="N438" s="309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279"/>
      <c r="AB438" s="289"/>
      <c r="AC438" s="279"/>
      <c r="AD438" s="279"/>
      <c r="AE438" s="279"/>
      <c r="AF438" s="33"/>
    </row>
    <row r="439" spans="1:32" ht="23.25" customHeight="1">
      <c r="A439" s="33"/>
      <c r="B439" s="33"/>
      <c r="C439" s="33"/>
      <c r="D439" s="33"/>
      <c r="E439" s="33"/>
      <c r="F439" s="33"/>
      <c r="G439" s="33"/>
      <c r="H439" s="308"/>
      <c r="I439" s="33"/>
      <c r="J439" s="33"/>
      <c r="K439" s="33"/>
      <c r="L439" s="33"/>
      <c r="M439" s="33"/>
      <c r="N439" s="309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279"/>
      <c r="AB439" s="289"/>
      <c r="AC439" s="279"/>
      <c r="AD439" s="279"/>
      <c r="AE439" s="279"/>
      <c r="AF439" s="33"/>
    </row>
    <row r="440" spans="1:32" ht="23.25" customHeight="1">
      <c r="A440" s="33"/>
      <c r="B440" s="33"/>
      <c r="C440" s="33"/>
      <c r="D440" s="33"/>
      <c r="E440" s="33"/>
      <c r="F440" s="33"/>
      <c r="G440" s="33"/>
      <c r="H440" s="308"/>
      <c r="I440" s="33"/>
      <c r="J440" s="33"/>
      <c r="K440" s="33"/>
      <c r="L440" s="33"/>
      <c r="M440" s="33"/>
      <c r="N440" s="309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279"/>
      <c r="AB440" s="289"/>
      <c r="AC440" s="279"/>
      <c r="AD440" s="279"/>
      <c r="AE440" s="279"/>
      <c r="AF440" s="33"/>
    </row>
    <row r="441" spans="1:32" ht="23.25" customHeight="1">
      <c r="A441" s="33"/>
      <c r="B441" s="33"/>
      <c r="C441" s="33"/>
      <c r="D441" s="33"/>
      <c r="E441" s="33"/>
      <c r="F441" s="33"/>
      <c r="G441" s="33"/>
      <c r="H441" s="308"/>
      <c r="I441" s="33"/>
      <c r="J441" s="33"/>
      <c r="K441" s="33"/>
      <c r="L441" s="33"/>
      <c r="M441" s="33"/>
      <c r="N441" s="309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279"/>
      <c r="AB441" s="289"/>
      <c r="AC441" s="279"/>
      <c r="AD441" s="279"/>
      <c r="AE441" s="279"/>
      <c r="AF441" s="33"/>
    </row>
    <row r="442" spans="1:32" ht="23.25" customHeight="1">
      <c r="A442" s="33"/>
      <c r="B442" s="33"/>
      <c r="C442" s="33"/>
      <c r="D442" s="33"/>
      <c r="E442" s="33"/>
      <c r="F442" s="33"/>
      <c r="G442" s="33"/>
      <c r="H442" s="308"/>
      <c r="I442" s="33"/>
      <c r="J442" s="33"/>
      <c r="K442" s="33"/>
      <c r="L442" s="33"/>
      <c r="M442" s="33"/>
      <c r="N442" s="309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279"/>
      <c r="AB442" s="289"/>
      <c r="AC442" s="279"/>
      <c r="AD442" s="279"/>
      <c r="AE442" s="279"/>
      <c r="AF442" s="33"/>
    </row>
    <row r="443" spans="1:32" ht="23.25" customHeight="1">
      <c r="A443" s="33"/>
      <c r="B443" s="33"/>
      <c r="C443" s="33"/>
      <c r="D443" s="33"/>
      <c r="E443" s="33"/>
      <c r="F443" s="33"/>
      <c r="G443" s="33"/>
      <c r="H443" s="308"/>
      <c r="I443" s="33"/>
      <c r="J443" s="33"/>
      <c r="K443" s="33"/>
      <c r="L443" s="33"/>
      <c r="M443" s="33"/>
      <c r="N443" s="309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279"/>
      <c r="AB443" s="289"/>
      <c r="AC443" s="279"/>
      <c r="AD443" s="279"/>
      <c r="AE443" s="279"/>
      <c r="AF443" s="33"/>
    </row>
    <row r="444" spans="1:32" ht="23.25" customHeight="1">
      <c r="A444" s="33"/>
      <c r="B444" s="33"/>
      <c r="C444" s="33"/>
      <c r="D444" s="33"/>
      <c r="E444" s="33"/>
      <c r="F444" s="33"/>
      <c r="G444" s="33"/>
      <c r="H444" s="308"/>
      <c r="I444" s="33"/>
      <c r="J444" s="33"/>
      <c r="K444" s="33"/>
      <c r="L444" s="33"/>
      <c r="M444" s="33"/>
      <c r="N444" s="309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279"/>
      <c r="AB444" s="289"/>
      <c r="AC444" s="279"/>
      <c r="AD444" s="279"/>
      <c r="AE444" s="279"/>
      <c r="AF444" s="33"/>
    </row>
    <row r="445" spans="1:32" ht="23.25" customHeight="1">
      <c r="A445" s="33"/>
      <c r="B445" s="33"/>
      <c r="C445" s="33"/>
      <c r="D445" s="33"/>
      <c r="E445" s="33"/>
      <c r="F445" s="33"/>
      <c r="G445" s="33"/>
      <c r="H445" s="308"/>
      <c r="I445" s="33"/>
      <c r="J445" s="33"/>
      <c r="K445" s="33"/>
      <c r="L445" s="33"/>
      <c r="M445" s="33"/>
      <c r="N445" s="309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279"/>
      <c r="AB445" s="289"/>
      <c r="AC445" s="279"/>
      <c r="AD445" s="279"/>
      <c r="AE445" s="279"/>
      <c r="AF445" s="33"/>
    </row>
    <row r="446" spans="1:32" ht="23.25" customHeight="1">
      <c r="A446" s="33"/>
      <c r="B446" s="33"/>
      <c r="C446" s="33"/>
      <c r="D446" s="33"/>
      <c r="E446" s="33"/>
      <c r="F446" s="33"/>
      <c r="G446" s="33"/>
      <c r="H446" s="308"/>
      <c r="I446" s="33"/>
      <c r="J446" s="33"/>
      <c r="K446" s="33"/>
      <c r="L446" s="33"/>
      <c r="M446" s="33"/>
      <c r="N446" s="309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279"/>
      <c r="AB446" s="289"/>
      <c r="AC446" s="279"/>
      <c r="AD446" s="279"/>
      <c r="AE446" s="279"/>
      <c r="AF446" s="33"/>
    </row>
    <row r="447" spans="1:32" ht="23.25" customHeight="1">
      <c r="A447" s="33"/>
      <c r="B447" s="33"/>
      <c r="C447" s="33"/>
      <c r="D447" s="33"/>
      <c r="E447" s="33"/>
      <c r="F447" s="33"/>
      <c r="G447" s="33"/>
      <c r="H447" s="308"/>
      <c r="I447" s="33"/>
      <c r="J447" s="33"/>
      <c r="K447" s="33"/>
      <c r="L447" s="33"/>
      <c r="M447" s="33"/>
      <c r="N447" s="309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279"/>
      <c r="AB447" s="289"/>
      <c r="AC447" s="279"/>
      <c r="AD447" s="279"/>
      <c r="AE447" s="279"/>
      <c r="AF447" s="33"/>
    </row>
    <row r="448" spans="1:32" ht="23.25" customHeight="1">
      <c r="A448" s="33"/>
      <c r="B448" s="33"/>
      <c r="C448" s="33"/>
      <c r="D448" s="33"/>
      <c r="E448" s="33"/>
      <c r="F448" s="33"/>
      <c r="G448" s="33"/>
      <c r="H448" s="308"/>
      <c r="I448" s="33"/>
      <c r="J448" s="33"/>
      <c r="K448" s="33"/>
      <c r="L448" s="33"/>
      <c r="M448" s="33"/>
      <c r="N448" s="309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279"/>
      <c r="AB448" s="289"/>
      <c r="AC448" s="279"/>
      <c r="AD448" s="279"/>
      <c r="AE448" s="279"/>
      <c r="AF448" s="33"/>
    </row>
    <row r="449" spans="1:32" ht="23.25" customHeight="1">
      <c r="A449" s="33"/>
      <c r="B449" s="33"/>
      <c r="C449" s="33"/>
      <c r="D449" s="33"/>
      <c r="E449" s="33"/>
      <c r="F449" s="33"/>
      <c r="G449" s="33"/>
      <c r="H449" s="308"/>
      <c r="I449" s="33"/>
      <c r="J449" s="33"/>
      <c r="K449" s="33"/>
      <c r="L449" s="33"/>
      <c r="M449" s="33"/>
      <c r="N449" s="309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279"/>
      <c r="AB449" s="289"/>
      <c r="AC449" s="279"/>
      <c r="AD449" s="279"/>
      <c r="AE449" s="279"/>
      <c r="AF449" s="33"/>
    </row>
    <row r="450" spans="1:32" ht="23.25" customHeight="1">
      <c r="A450" s="33"/>
      <c r="B450" s="33"/>
      <c r="C450" s="33"/>
      <c r="D450" s="33"/>
      <c r="E450" s="33"/>
      <c r="F450" s="33"/>
      <c r="G450" s="33"/>
      <c r="H450" s="308"/>
      <c r="I450" s="33"/>
      <c r="J450" s="33"/>
      <c r="K450" s="33"/>
      <c r="L450" s="33"/>
      <c r="M450" s="33"/>
      <c r="N450" s="309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279"/>
      <c r="AB450" s="289"/>
      <c r="AC450" s="279"/>
      <c r="AD450" s="279"/>
      <c r="AE450" s="279"/>
      <c r="AF450" s="33"/>
    </row>
    <row r="451" spans="1:32" ht="23.25" customHeight="1">
      <c r="A451" s="33"/>
      <c r="B451" s="33"/>
      <c r="C451" s="33"/>
      <c r="D451" s="33"/>
      <c r="E451" s="33"/>
      <c r="F451" s="33"/>
      <c r="G451" s="33"/>
      <c r="H451" s="308"/>
      <c r="I451" s="33"/>
      <c r="J451" s="33"/>
      <c r="K451" s="33"/>
      <c r="L451" s="33"/>
      <c r="M451" s="33"/>
      <c r="N451" s="309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279"/>
      <c r="AB451" s="289"/>
      <c r="AC451" s="279"/>
      <c r="AD451" s="279"/>
      <c r="AE451" s="279"/>
      <c r="AF451" s="33"/>
    </row>
    <row r="452" spans="1:32" ht="23.25" customHeight="1">
      <c r="A452" s="33"/>
      <c r="B452" s="33"/>
      <c r="C452" s="33"/>
      <c r="D452" s="33"/>
      <c r="E452" s="33"/>
      <c r="F452" s="33"/>
      <c r="G452" s="33"/>
      <c r="H452" s="308"/>
      <c r="I452" s="33"/>
      <c r="J452" s="33"/>
      <c r="K452" s="33"/>
      <c r="L452" s="33"/>
      <c r="M452" s="33"/>
      <c r="N452" s="309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279"/>
      <c r="AB452" s="289"/>
      <c r="AC452" s="279"/>
      <c r="AD452" s="279"/>
      <c r="AE452" s="279"/>
      <c r="AF452" s="33"/>
    </row>
    <row r="453" spans="1:32" ht="23.25" customHeight="1">
      <c r="A453" s="33"/>
      <c r="B453" s="33"/>
      <c r="C453" s="33"/>
      <c r="D453" s="33"/>
      <c r="E453" s="33"/>
      <c r="F453" s="33"/>
      <c r="G453" s="33"/>
      <c r="H453" s="308"/>
      <c r="I453" s="33"/>
      <c r="J453" s="33"/>
      <c r="K453" s="33"/>
      <c r="L453" s="33"/>
      <c r="M453" s="33"/>
      <c r="N453" s="309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279"/>
      <c r="AB453" s="289"/>
      <c r="AC453" s="279"/>
      <c r="AD453" s="279"/>
      <c r="AE453" s="279"/>
      <c r="AF453" s="33"/>
    </row>
    <row r="454" spans="1:32" ht="23.25" customHeight="1">
      <c r="A454" s="33"/>
      <c r="B454" s="33"/>
      <c r="C454" s="33"/>
      <c r="D454" s="33"/>
      <c r="E454" s="33"/>
      <c r="F454" s="33"/>
      <c r="G454" s="33"/>
      <c r="H454" s="308"/>
      <c r="I454" s="33"/>
      <c r="J454" s="33"/>
      <c r="K454" s="33"/>
      <c r="L454" s="33"/>
      <c r="M454" s="33"/>
      <c r="N454" s="309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279"/>
      <c r="AB454" s="289"/>
      <c r="AC454" s="279"/>
      <c r="AD454" s="279"/>
      <c r="AE454" s="279"/>
      <c r="AF454" s="33"/>
    </row>
    <row r="455" spans="1:32" ht="23.25" customHeight="1">
      <c r="A455" s="33"/>
      <c r="B455" s="33"/>
      <c r="C455" s="33"/>
      <c r="D455" s="33"/>
      <c r="E455" s="33"/>
      <c r="F455" s="33"/>
      <c r="G455" s="33"/>
      <c r="H455" s="308"/>
      <c r="I455" s="33"/>
      <c r="J455" s="33"/>
      <c r="K455" s="33"/>
      <c r="L455" s="33"/>
      <c r="M455" s="33"/>
      <c r="N455" s="309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279"/>
      <c r="AB455" s="289"/>
      <c r="AC455" s="279"/>
      <c r="AD455" s="279"/>
      <c r="AE455" s="279"/>
      <c r="AF455" s="33"/>
    </row>
    <row r="456" spans="1:32" ht="23.25" customHeight="1">
      <c r="A456" s="33"/>
      <c r="B456" s="33"/>
      <c r="C456" s="33"/>
      <c r="D456" s="33"/>
      <c r="E456" s="33"/>
      <c r="F456" s="33"/>
      <c r="G456" s="33"/>
      <c r="H456" s="308"/>
      <c r="I456" s="33"/>
      <c r="J456" s="33"/>
      <c r="K456" s="33"/>
      <c r="L456" s="33"/>
      <c r="M456" s="33"/>
      <c r="N456" s="309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279"/>
      <c r="AB456" s="289"/>
      <c r="AC456" s="279"/>
      <c r="AD456" s="279"/>
      <c r="AE456" s="279"/>
      <c r="AF456" s="33"/>
    </row>
    <row r="457" spans="1:32" ht="23.25" customHeight="1">
      <c r="A457" s="33"/>
      <c r="B457" s="33"/>
      <c r="C457" s="33"/>
      <c r="D457" s="33"/>
      <c r="E457" s="33"/>
      <c r="F457" s="33"/>
      <c r="G457" s="33"/>
      <c r="H457" s="308"/>
      <c r="I457" s="33"/>
      <c r="J457" s="33"/>
      <c r="K457" s="33"/>
      <c r="L457" s="33"/>
      <c r="M457" s="33"/>
      <c r="N457" s="309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279"/>
      <c r="AB457" s="289"/>
      <c r="AC457" s="279"/>
      <c r="AD457" s="279"/>
      <c r="AE457" s="279"/>
      <c r="AF457" s="33"/>
    </row>
    <row r="458" spans="1:32" ht="23.25" customHeight="1">
      <c r="A458" s="33"/>
      <c r="B458" s="33"/>
      <c r="C458" s="33"/>
      <c r="D458" s="33"/>
      <c r="E458" s="33"/>
      <c r="F458" s="33"/>
      <c r="G458" s="33"/>
      <c r="H458" s="308"/>
      <c r="I458" s="33"/>
      <c r="J458" s="33"/>
      <c r="K458" s="33"/>
      <c r="L458" s="33"/>
      <c r="M458" s="33"/>
      <c r="N458" s="309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279"/>
      <c r="AB458" s="289"/>
      <c r="AC458" s="279"/>
      <c r="AD458" s="279"/>
      <c r="AE458" s="279"/>
      <c r="AF458" s="33"/>
    </row>
    <row r="459" spans="1:32" ht="23.25" customHeight="1">
      <c r="A459" s="33"/>
      <c r="B459" s="33"/>
      <c r="C459" s="33"/>
      <c r="D459" s="33"/>
      <c r="E459" s="33"/>
      <c r="F459" s="33"/>
      <c r="G459" s="33"/>
      <c r="H459" s="308"/>
      <c r="I459" s="33"/>
      <c r="J459" s="33"/>
      <c r="K459" s="33"/>
      <c r="L459" s="33"/>
      <c r="M459" s="33"/>
      <c r="N459" s="309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279"/>
      <c r="AB459" s="289"/>
      <c r="AC459" s="279"/>
      <c r="AD459" s="279"/>
      <c r="AE459" s="279"/>
      <c r="AF459" s="33"/>
    </row>
    <row r="460" spans="1:32" ht="23.25" customHeight="1">
      <c r="A460" s="33"/>
      <c r="B460" s="33"/>
      <c r="C460" s="33"/>
      <c r="D460" s="33"/>
      <c r="E460" s="33"/>
      <c r="F460" s="33"/>
      <c r="G460" s="33"/>
      <c r="H460" s="308"/>
      <c r="I460" s="33"/>
      <c r="J460" s="33"/>
      <c r="K460" s="33"/>
      <c r="L460" s="33"/>
      <c r="M460" s="33"/>
      <c r="N460" s="309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279"/>
      <c r="AB460" s="289"/>
      <c r="AC460" s="279"/>
      <c r="AD460" s="279"/>
      <c r="AE460" s="279"/>
      <c r="AF460" s="33"/>
    </row>
    <row r="461" spans="1:32" ht="23.25" customHeight="1">
      <c r="A461" s="33"/>
      <c r="B461" s="33"/>
      <c r="C461" s="33"/>
      <c r="D461" s="33"/>
      <c r="E461" s="33"/>
      <c r="F461" s="33"/>
      <c r="G461" s="33"/>
      <c r="H461" s="308"/>
      <c r="I461" s="33"/>
      <c r="J461" s="33"/>
      <c r="K461" s="33"/>
      <c r="L461" s="33"/>
      <c r="M461" s="33"/>
      <c r="N461" s="309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279"/>
      <c r="AB461" s="289"/>
      <c r="AC461" s="279"/>
      <c r="AD461" s="279"/>
      <c r="AE461" s="279"/>
      <c r="AF461" s="33"/>
    </row>
    <row r="462" spans="1:32" ht="23.25" customHeight="1">
      <c r="A462" s="33"/>
      <c r="B462" s="33"/>
      <c r="C462" s="33"/>
      <c r="D462" s="33"/>
      <c r="E462" s="33"/>
      <c r="F462" s="33"/>
      <c r="G462" s="33"/>
      <c r="H462" s="308"/>
      <c r="I462" s="33"/>
      <c r="J462" s="33"/>
      <c r="K462" s="33"/>
      <c r="L462" s="33"/>
      <c r="M462" s="33"/>
      <c r="N462" s="309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279"/>
      <c r="AB462" s="289"/>
      <c r="AC462" s="279"/>
      <c r="AD462" s="279"/>
      <c r="AE462" s="279"/>
      <c r="AF462" s="33"/>
    </row>
    <row r="463" spans="1:32" ht="23.25" customHeight="1">
      <c r="A463" s="33"/>
      <c r="B463" s="33"/>
      <c r="C463" s="33"/>
      <c r="D463" s="33"/>
      <c r="E463" s="33"/>
      <c r="F463" s="33"/>
      <c r="G463" s="33"/>
      <c r="H463" s="308"/>
      <c r="I463" s="33"/>
      <c r="J463" s="33"/>
      <c r="K463" s="33"/>
      <c r="L463" s="33"/>
      <c r="M463" s="33"/>
      <c r="N463" s="309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279"/>
      <c r="AB463" s="289"/>
      <c r="AC463" s="279"/>
      <c r="AD463" s="279"/>
      <c r="AE463" s="279"/>
      <c r="AF463" s="33"/>
    </row>
    <row r="464" spans="1:32" ht="23.25" customHeight="1">
      <c r="A464" s="33"/>
      <c r="B464" s="33"/>
      <c r="C464" s="33"/>
      <c r="D464" s="33"/>
      <c r="E464" s="33"/>
      <c r="F464" s="33"/>
      <c r="G464" s="33"/>
      <c r="H464" s="308"/>
      <c r="I464" s="33"/>
      <c r="J464" s="33"/>
      <c r="K464" s="33"/>
      <c r="L464" s="33"/>
      <c r="M464" s="33"/>
      <c r="N464" s="309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279"/>
      <c r="AB464" s="289"/>
      <c r="AC464" s="279"/>
      <c r="AD464" s="279"/>
      <c r="AE464" s="279"/>
      <c r="AF464" s="33"/>
    </row>
    <row r="465" spans="1:32" ht="23.25" customHeight="1">
      <c r="A465" s="33"/>
      <c r="B465" s="33"/>
      <c r="C465" s="33"/>
      <c r="D465" s="33"/>
      <c r="E465" s="33"/>
      <c r="F465" s="33"/>
      <c r="G465" s="33"/>
      <c r="H465" s="308"/>
      <c r="I465" s="33"/>
      <c r="J465" s="33"/>
      <c r="K465" s="33"/>
      <c r="L465" s="33"/>
      <c r="M465" s="33"/>
      <c r="N465" s="309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279"/>
      <c r="AB465" s="289"/>
      <c r="AC465" s="279"/>
      <c r="AD465" s="279"/>
      <c r="AE465" s="279"/>
      <c r="AF465" s="33"/>
    </row>
    <row r="466" spans="1:32" ht="23.25" customHeight="1">
      <c r="A466" s="33"/>
      <c r="B466" s="33"/>
      <c r="C466" s="33"/>
      <c r="D466" s="33"/>
      <c r="E466" s="33"/>
      <c r="F466" s="33"/>
      <c r="G466" s="33"/>
      <c r="H466" s="308"/>
      <c r="I466" s="33"/>
      <c r="J466" s="33"/>
      <c r="K466" s="33"/>
      <c r="L466" s="33"/>
      <c r="M466" s="33"/>
      <c r="N466" s="309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279"/>
      <c r="AB466" s="289"/>
      <c r="AC466" s="279"/>
      <c r="AD466" s="279"/>
      <c r="AE466" s="279"/>
      <c r="AF466" s="33"/>
    </row>
    <row r="467" spans="1:32" ht="23.25" customHeight="1">
      <c r="A467" s="33"/>
      <c r="B467" s="33"/>
      <c r="C467" s="33"/>
      <c r="D467" s="33"/>
      <c r="E467" s="33"/>
      <c r="F467" s="33"/>
      <c r="G467" s="33"/>
      <c r="H467" s="308"/>
      <c r="I467" s="33"/>
      <c r="J467" s="33"/>
      <c r="K467" s="33"/>
      <c r="L467" s="33"/>
      <c r="M467" s="33"/>
      <c r="N467" s="309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279"/>
      <c r="AB467" s="289"/>
      <c r="AC467" s="279"/>
      <c r="AD467" s="279"/>
      <c r="AE467" s="279"/>
      <c r="AF467" s="33"/>
    </row>
    <row r="468" spans="1:32" ht="23.25" customHeight="1">
      <c r="A468" s="33"/>
      <c r="B468" s="33"/>
      <c r="C468" s="33"/>
      <c r="D468" s="33"/>
      <c r="E468" s="33"/>
      <c r="F468" s="33"/>
      <c r="G468" s="33"/>
      <c r="H468" s="308"/>
      <c r="I468" s="33"/>
      <c r="J468" s="33"/>
      <c r="K468" s="33"/>
      <c r="L468" s="33"/>
      <c r="M468" s="33"/>
      <c r="N468" s="309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279"/>
      <c r="AB468" s="289"/>
      <c r="AC468" s="279"/>
      <c r="AD468" s="279"/>
      <c r="AE468" s="279"/>
      <c r="AF468" s="33"/>
    </row>
    <row r="469" spans="1:32" ht="23.25" customHeight="1">
      <c r="A469" s="33"/>
      <c r="B469" s="33"/>
      <c r="C469" s="33"/>
      <c r="D469" s="33"/>
      <c r="E469" s="33"/>
      <c r="F469" s="33"/>
      <c r="G469" s="33"/>
      <c r="H469" s="308"/>
      <c r="I469" s="33"/>
      <c r="J469" s="33"/>
      <c r="K469" s="33"/>
      <c r="L469" s="33"/>
      <c r="M469" s="33"/>
      <c r="N469" s="309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279"/>
      <c r="AB469" s="289"/>
      <c r="AC469" s="279"/>
      <c r="AD469" s="279"/>
      <c r="AE469" s="279"/>
      <c r="AF469" s="33"/>
    </row>
    <row r="470" spans="1:32" ht="23.25" customHeight="1">
      <c r="A470" s="33"/>
      <c r="B470" s="33"/>
      <c r="C470" s="33"/>
      <c r="D470" s="33"/>
      <c r="E470" s="33"/>
      <c r="F470" s="33"/>
      <c r="G470" s="33"/>
      <c r="H470" s="308"/>
      <c r="I470" s="33"/>
      <c r="J470" s="33"/>
      <c r="K470" s="33"/>
      <c r="L470" s="33"/>
      <c r="M470" s="33"/>
      <c r="N470" s="309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279"/>
      <c r="AB470" s="289"/>
      <c r="AC470" s="279"/>
      <c r="AD470" s="279"/>
      <c r="AE470" s="279"/>
      <c r="AF470" s="33"/>
    </row>
    <row r="471" spans="1:32" ht="23.25" customHeight="1">
      <c r="A471" s="33"/>
      <c r="B471" s="33"/>
      <c r="C471" s="33"/>
      <c r="D471" s="33"/>
      <c r="E471" s="33"/>
      <c r="F471" s="33"/>
      <c r="G471" s="33"/>
      <c r="H471" s="308"/>
      <c r="I471" s="33"/>
      <c r="J471" s="33"/>
      <c r="K471" s="33"/>
      <c r="L471" s="33"/>
      <c r="M471" s="33"/>
      <c r="N471" s="309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279"/>
      <c r="AB471" s="289"/>
      <c r="AC471" s="279"/>
      <c r="AD471" s="279"/>
      <c r="AE471" s="279"/>
      <c r="AF471" s="33"/>
    </row>
    <row r="472" spans="1:32" ht="23.25" customHeight="1">
      <c r="A472" s="33"/>
      <c r="B472" s="33"/>
      <c r="C472" s="33"/>
      <c r="D472" s="33"/>
      <c r="E472" s="33"/>
      <c r="F472" s="33"/>
      <c r="G472" s="33"/>
      <c r="H472" s="308"/>
      <c r="I472" s="33"/>
      <c r="J472" s="33"/>
      <c r="K472" s="33"/>
      <c r="L472" s="33"/>
      <c r="M472" s="33"/>
      <c r="N472" s="309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279"/>
      <c r="AB472" s="289"/>
      <c r="AC472" s="279"/>
      <c r="AD472" s="279"/>
      <c r="AE472" s="279"/>
      <c r="AF472" s="33"/>
    </row>
    <row r="473" spans="1:32" ht="23.25" customHeight="1">
      <c r="A473" s="33"/>
      <c r="B473" s="33"/>
      <c r="C473" s="33"/>
      <c r="D473" s="33"/>
      <c r="E473" s="33"/>
      <c r="F473" s="33"/>
      <c r="G473" s="33"/>
      <c r="H473" s="308"/>
      <c r="I473" s="33"/>
      <c r="J473" s="33"/>
      <c r="K473" s="33"/>
      <c r="L473" s="33"/>
      <c r="M473" s="33"/>
      <c r="N473" s="309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279"/>
      <c r="AB473" s="289"/>
      <c r="AC473" s="279"/>
      <c r="AD473" s="279"/>
      <c r="AE473" s="279"/>
      <c r="AF473" s="33"/>
    </row>
    <row r="474" spans="1:32" ht="23.25" customHeight="1">
      <c r="A474" s="33"/>
      <c r="B474" s="33"/>
      <c r="C474" s="33"/>
      <c r="D474" s="33"/>
      <c r="E474" s="33"/>
      <c r="F474" s="33"/>
      <c r="G474" s="33"/>
      <c r="H474" s="308"/>
      <c r="I474" s="33"/>
      <c r="J474" s="33"/>
      <c r="K474" s="33"/>
      <c r="L474" s="33"/>
      <c r="M474" s="33"/>
      <c r="N474" s="309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279"/>
      <c r="AB474" s="289"/>
      <c r="AC474" s="279"/>
      <c r="AD474" s="279"/>
      <c r="AE474" s="279"/>
      <c r="AF474" s="33"/>
    </row>
    <row r="475" spans="1:32" ht="23.25" customHeight="1">
      <c r="A475" s="33"/>
      <c r="B475" s="33"/>
      <c r="C475" s="33"/>
      <c r="D475" s="33"/>
      <c r="E475" s="33"/>
      <c r="F475" s="33"/>
      <c r="G475" s="33"/>
      <c r="H475" s="308"/>
      <c r="I475" s="33"/>
      <c r="J475" s="33"/>
      <c r="K475" s="33"/>
      <c r="L475" s="33"/>
      <c r="M475" s="33"/>
      <c r="N475" s="309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279"/>
      <c r="AB475" s="289"/>
      <c r="AC475" s="279"/>
      <c r="AD475" s="279"/>
      <c r="AE475" s="279"/>
      <c r="AF475" s="33"/>
    </row>
    <row r="476" spans="1:32" ht="23.25" customHeight="1">
      <c r="A476" s="33"/>
      <c r="B476" s="33"/>
      <c r="C476" s="33"/>
      <c r="D476" s="33"/>
      <c r="E476" s="33"/>
      <c r="F476" s="33"/>
      <c r="G476" s="33"/>
      <c r="H476" s="308"/>
      <c r="I476" s="33"/>
      <c r="J476" s="33"/>
      <c r="K476" s="33"/>
      <c r="L476" s="33"/>
      <c r="M476" s="33"/>
      <c r="N476" s="309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279"/>
      <c r="AB476" s="289"/>
      <c r="AC476" s="279"/>
      <c r="AD476" s="279"/>
      <c r="AE476" s="279"/>
      <c r="AF476" s="33"/>
    </row>
    <row r="477" spans="1:32" ht="23.25" customHeight="1">
      <c r="A477" s="33"/>
      <c r="B477" s="33"/>
      <c r="C477" s="33"/>
      <c r="D477" s="33"/>
      <c r="E477" s="33"/>
      <c r="F477" s="33"/>
      <c r="G477" s="33"/>
      <c r="H477" s="308"/>
      <c r="I477" s="33"/>
      <c r="J477" s="33"/>
      <c r="K477" s="33"/>
      <c r="L477" s="33"/>
      <c r="M477" s="33"/>
      <c r="N477" s="309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279"/>
      <c r="AB477" s="289"/>
      <c r="AC477" s="279"/>
      <c r="AD477" s="279"/>
      <c r="AE477" s="279"/>
      <c r="AF477" s="33"/>
    </row>
    <row r="478" spans="1:32" ht="23.25" customHeight="1">
      <c r="A478" s="33"/>
      <c r="B478" s="33"/>
      <c r="C478" s="33"/>
      <c r="D478" s="33"/>
      <c r="E478" s="33"/>
      <c r="F478" s="33"/>
      <c r="G478" s="33"/>
      <c r="H478" s="308"/>
      <c r="I478" s="33"/>
      <c r="J478" s="33"/>
      <c r="K478" s="33"/>
      <c r="L478" s="33"/>
      <c r="M478" s="33"/>
      <c r="N478" s="309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279"/>
      <c r="AB478" s="289"/>
      <c r="AC478" s="279"/>
      <c r="AD478" s="279"/>
      <c r="AE478" s="279"/>
      <c r="AF478" s="33"/>
    </row>
    <row r="479" spans="1:32" ht="23.25" customHeight="1">
      <c r="A479" s="33"/>
      <c r="B479" s="33"/>
      <c r="C479" s="33"/>
      <c r="D479" s="33"/>
      <c r="E479" s="33"/>
      <c r="F479" s="33"/>
      <c r="G479" s="33"/>
      <c r="H479" s="308"/>
      <c r="I479" s="33"/>
      <c r="J479" s="33"/>
      <c r="K479" s="33"/>
      <c r="L479" s="33"/>
      <c r="M479" s="33"/>
      <c r="N479" s="309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279"/>
      <c r="AB479" s="289"/>
      <c r="AC479" s="279"/>
      <c r="AD479" s="279"/>
      <c r="AE479" s="279"/>
      <c r="AF479" s="33"/>
    </row>
    <row r="480" spans="1:32" ht="23.25" customHeight="1">
      <c r="A480" s="33"/>
      <c r="B480" s="33"/>
      <c r="C480" s="33"/>
      <c r="D480" s="33"/>
      <c r="E480" s="33"/>
      <c r="F480" s="33"/>
      <c r="G480" s="33"/>
      <c r="H480" s="308"/>
      <c r="I480" s="33"/>
      <c r="J480" s="33"/>
      <c r="K480" s="33"/>
      <c r="L480" s="33"/>
      <c r="M480" s="33"/>
      <c r="N480" s="309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279"/>
      <c r="AB480" s="289"/>
      <c r="AC480" s="279"/>
      <c r="AD480" s="279"/>
      <c r="AE480" s="279"/>
      <c r="AF480" s="33"/>
    </row>
    <row r="481" spans="1:32" ht="23.25" customHeight="1">
      <c r="A481" s="33"/>
      <c r="B481" s="33"/>
      <c r="C481" s="33"/>
      <c r="D481" s="33"/>
      <c r="E481" s="33"/>
      <c r="F481" s="33"/>
      <c r="G481" s="33"/>
      <c r="H481" s="308"/>
      <c r="I481" s="33"/>
      <c r="J481" s="33"/>
      <c r="K481" s="33"/>
      <c r="L481" s="33"/>
      <c r="M481" s="33"/>
      <c r="N481" s="309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279"/>
      <c r="AB481" s="289"/>
      <c r="AC481" s="279"/>
      <c r="AD481" s="279"/>
      <c r="AE481" s="279"/>
      <c r="AF481" s="33"/>
    </row>
    <row r="482" spans="1:32" ht="23.25" customHeight="1">
      <c r="A482" s="33"/>
      <c r="B482" s="33"/>
      <c r="C482" s="33"/>
      <c r="D482" s="33"/>
      <c r="E482" s="33"/>
      <c r="F482" s="33"/>
      <c r="G482" s="33"/>
      <c r="H482" s="308"/>
      <c r="I482" s="33"/>
      <c r="J482" s="33"/>
      <c r="K482" s="33"/>
      <c r="L482" s="33"/>
      <c r="M482" s="33"/>
      <c r="N482" s="309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279"/>
      <c r="AB482" s="289"/>
      <c r="AC482" s="279"/>
      <c r="AD482" s="279"/>
      <c r="AE482" s="279"/>
      <c r="AF482" s="33"/>
    </row>
    <row r="483" spans="1:32" ht="23.25" customHeight="1">
      <c r="A483" s="33"/>
      <c r="B483" s="33"/>
      <c r="C483" s="33"/>
      <c r="D483" s="33"/>
      <c r="E483" s="33"/>
      <c r="F483" s="33"/>
      <c r="G483" s="33"/>
      <c r="H483" s="308"/>
      <c r="I483" s="33"/>
      <c r="J483" s="33"/>
      <c r="K483" s="33"/>
      <c r="L483" s="33"/>
      <c r="M483" s="33"/>
      <c r="N483" s="309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279"/>
      <c r="AB483" s="289"/>
      <c r="AC483" s="279"/>
      <c r="AD483" s="279"/>
      <c r="AE483" s="279"/>
      <c r="AF483" s="33"/>
    </row>
    <row r="484" spans="1:32" ht="23.25" customHeight="1">
      <c r="A484" s="33"/>
      <c r="B484" s="33"/>
      <c r="C484" s="33"/>
      <c r="D484" s="33"/>
      <c r="E484" s="33"/>
      <c r="F484" s="33"/>
      <c r="G484" s="33"/>
      <c r="H484" s="308"/>
      <c r="I484" s="33"/>
      <c r="J484" s="33"/>
      <c r="K484" s="33"/>
      <c r="L484" s="33"/>
      <c r="M484" s="33"/>
      <c r="N484" s="309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279"/>
      <c r="AB484" s="289"/>
      <c r="AC484" s="279"/>
      <c r="AD484" s="279"/>
      <c r="AE484" s="279"/>
      <c r="AF484" s="33"/>
    </row>
    <row r="485" spans="1:32" ht="23.25" customHeight="1">
      <c r="A485" s="33"/>
      <c r="B485" s="33"/>
      <c r="C485" s="33"/>
      <c r="D485" s="33"/>
      <c r="E485" s="33"/>
      <c r="F485" s="33"/>
      <c r="G485" s="33"/>
      <c r="H485" s="308"/>
      <c r="I485" s="33"/>
      <c r="J485" s="33"/>
      <c r="K485" s="33"/>
      <c r="L485" s="33"/>
      <c r="M485" s="33"/>
      <c r="N485" s="309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279"/>
      <c r="AB485" s="289"/>
      <c r="AC485" s="279"/>
      <c r="AD485" s="279"/>
      <c r="AE485" s="279"/>
      <c r="AF485" s="33"/>
    </row>
    <row r="486" spans="1:32" ht="23.25" customHeight="1">
      <c r="A486" s="33"/>
      <c r="B486" s="33"/>
      <c r="C486" s="33"/>
      <c r="D486" s="33"/>
      <c r="E486" s="33"/>
      <c r="F486" s="33"/>
      <c r="G486" s="33"/>
      <c r="H486" s="308"/>
      <c r="I486" s="33"/>
      <c r="J486" s="33"/>
      <c r="K486" s="33"/>
      <c r="L486" s="33"/>
      <c r="M486" s="33"/>
      <c r="N486" s="309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279"/>
      <c r="AB486" s="289"/>
      <c r="AC486" s="279"/>
      <c r="AD486" s="279"/>
      <c r="AE486" s="279"/>
      <c r="AF486" s="33"/>
    </row>
    <row r="487" spans="1:32" ht="23.25" customHeight="1">
      <c r="A487" s="33"/>
      <c r="B487" s="33"/>
      <c r="C487" s="33"/>
      <c r="D487" s="33"/>
      <c r="E487" s="33"/>
      <c r="F487" s="33"/>
      <c r="G487" s="33"/>
      <c r="H487" s="308"/>
      <c r="I487" s="33"/>
      <c r="J487" s="33"/>
      <c r="K487" s="33"/>
      <c r="L487" s="33"/>
      <c r="M487" s="33"/>
      <c r="N487" s="309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279"/>
      <c r="AB487" s="289"/>
      <c r="AC487" s="279"/>
      <c r="AD487" s="279"/>
      <c r="AE487" s="279"/>
      <c r="AF487" s="33"/>
    </row>
    <row r="488" spans="1:32" ht="23.25" customHeight="1">
      <c r="A488" s="33"/>
      <c r="B488" s="33"/>
      <c r="C488" s="33"/>
      <c r="D488" s="33"/>
      <c r="E488" s="33"/>
      <c r="F488" s="33"/>
      <c r="G488" s="33"/>
      <c r="H488" s="308"/>
      <c r="I488" s="33"/>
      <c r="J488" s="33"/>
      <c r="K488" s="33"/>
      <c r="L488" s="33"/>
      <c r="M488" s="33"/>
      <c r="N488" s="309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279"/>
      <c r="AB488" s="289"/>
      <c r="AC488" s="279"/>
      <c r="AD488" s="279"/>
      <c r="AE488" s="279"/>
      <c r="AF488" s="33"/>
    </row>
    <row r="489" spans="1:32" ht="23.25" customHeight="1">
      <c r="A489" s="33"/>
      <c r="B489" s="33"/>
      <c r="C489" s="33"/>
      <c r="D489" s="33"/>
      <c r="E489" s="33"/>
      <c r="F489" s="33"/>
      <c r="G489" s="33"/>
      <c r="H489" s="308"/>
      <c r="I489" s="33"/>
      <c r="J489" s="33"/>
      <c r="K489" s="33"/>
      <c r="L489" s="33"/>
      <c r="M489" s="33"/>
      <c r="N489" s="309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279"/>
      <c r="AB489" s="289"/>
      <c r="AC489" s="279"/>
      <c r="AD489" s="279"/>
      <c r="AE489" s="279"/>
      <c r="AF489" s="33"/>
    </row>
    <row r="490" spans="1:32" ht="23.25" customHeight="1">
      <c r="A490" s="33"/>
      <c r="B490" s="33"/>
      <c r="C490" s="33"/>
      <c r="D490" s="33"/>
      <c r="E490" s="33"/>
      <c r="F490" s="33"/>
      <c r="G490" s="33"/>
      <c r="H490" s="308"/>
      <c r="I490" s="33"/>
      <c r="J490" s="33"/>
      <c r="K490" s="33"/>
      <c r="L490" s="33"/>
      <c r="M490" s="33"/>
      <c r="N490" s="309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279"/>
      <c r="AB490" s="289"/>
      <c r="AC490" s="279"/>
      <c r="AD490" s="279"/>
      <c r="AE490" s="279"/>
      <c r="AF490" s="33"/>
    </row>
    <row r="491" spans="1:32" ht="23.25" customHeight="1">
      <c r="A491" s="33"/>
      <c r="B491" s="33"/>
      <c r="C491" s="33"/>
      <c r="D491" s="33"/>
      <c r="E491" s="33"/>
      <c r="F491" s="33"/>
      <c r="G491" s="33"/>
      <c r="H491" s="308"/>
      <c r="I491" s="33"/>
      <c r="J491" s="33"/>
      <c r="K491" s="33"/>
      <c r="L491" s="33"/>
      <c r="M491" s="33"/>
      <c r="N491" s="309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279"/>
      <c r="AB491" s="289"/>
      <c r="AC491" s="279"/>
      <c r="AD491" s="279"/>
      <c r="AE491" s="279"/>
      <c r="AF491" s="33"/>
    </row>
    <row r="492" spans="1:32" ht="23.25" customHeight="1">
      <c r="A492" s="33"/>
      <c r="B492" s="33"/>
      <c r="C492" s="33"/>
      <c r="D492" s="33"/>
      <c r="E492" s="33"/>
      <c r="F492" s="33"/>
      <c r="G492" s="33"/>
      <c r="H492" s="308"/>
      <c r="I492" s="33"/>
      <c r="J492" s="33"/>
      <c r="K492" s="33"/>
      <c r="L492" s="33"/>
      <c r="M492" s="33"/>
      <c r="N492" s="309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279"/>
      <c r="AB492" s="289"/>
      <c r="AC492" s="279"/>
      <c r="AD492" s="279"/>
      <c r="AE492" s="279"/>
      <c r="AF492" s="33"/>
    </row>
    <row r="493" spans="1:32" ht="23.25" customHeight="1">
      <c r="A493" s="33"/>
      <c r="B493" s="33"/>
      <c r="C493" s="33"/>
      <c r="D493" s="33"/>
      <c r="E493" s="33"/>
      <c r="F493" s="33"/>
      <c r="G493" s="33"/>
      <c r="H493" s="308"/>
      <c r="I493" s="33"/>
      <c r="J493" s="33"/>
      <c r="K493" s="33"/>
      <c r="L493" s="33"/>
      <c r="M493" s="33"/>
      <c r="N493" s="309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279"/>
      <c r="AB493" s="289"/>
      <c r="AC493" s="279"/>
      <c r="AD493" s="279"/>
      <c r="AE493" s="279"/>
      <c r="AF493" s="33"/>
    </row>
    <row r="494" spans="1:32" ht="23.25" customHeight="1">
      <c r="A494" s="33"/>
      <c r="B494" s="33"/>
      <c r="C494" s="33"/>
      <c r="D494" s="33"/>
      <c r="E494" s="33"/>
      <c r="F494" s="33"/>
      <c r="G494" s="33"/>
      <c r="H494" s="308"/>
      <c r="I494" s="33"/>
      <c r="J494" s="33"/>
      <c r="K494" s="33"/>
      <c r="L494" s="33"/>
      <c r="M494" s="33"/>
      <c r="N494" s="309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279"/>
      <c r="AB494" s="289"/>
      <c r="AC494" s="279"/>
      <c r="AD494" s="279"/>
      <c r="AE494" s="279"/>
      <c r="AF494" s="33"/>
    </row>
    <row r="495" spans="1:32" ht="23.25" customHeight="1">
      <c r="A495" s="33"/>
      <c r="B495" s="33"/>
      <c r="C495" s="33"/>
      <c r="D495" s="33"/>
      <c r="E495" s="33"/>
      <c r="F495" s="33"/>
      <c r="G495" s="33"/>
      <c r="H495" s="308"/>
      <c r="I495" s="33"/>
      <c r="J495" s="33"/>
      <c r="K495" s="33"/>
      <c r="L495" s="33"/>
      <c r="M495" s="33"/>
      <c r="N495" s="309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279"/>
      <c r="AB495" s="289"/>
      <c r="AC495" s="279"/>
      <c r="AD495" s="279"/>
      <c r="AE495" s="279"/>
      <c r="AF495" s="33"/>
    </row>
    <row r="496" spans="1:32" ht="23.25" customHeight="1">
      <c r="A496" s="33"/>
      <c r="B496" s="33"/>
      <c r="C496" s="33"/>
      <c r="D496" s="33"/>
      <c r="E496" s="33"/>
      <c r="F496" s="33"/>
      <c r="G496" s="33"/>
      <c r="H496" s="308"/>
      <c r="I496" s="33"/>
      <c r="J496" s="33"/>
      <c r="K496" s="33"/>
      <c r="L496" s="33"/>
      <c r="M496" s="33"/>
      <c r="N496" s="309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279"/>
      <c r="AB496" s="289"/>
      <c r="AC496" s="279"/>
      <c r="AD496" s="279"/>
      <c r="AE496" s="279"/>
      <c r="AF496" s="33"/>
    </row>
    <row r="497" spans="1:32" ht="23.25" customHeight="1">
      <c r="A497" s="33"/>
      <c r="B497" s="33"/>
      <c r="C497" s="33"/>
      <c r="D497" s="33"/>
      <c r="E497" s="33"/>
      <c r="F497" s="33"/>
      <c r="G497" s="33"/>
      <c r="H497" s="308"/>
      <c r="I497" s="33"/>
      <c r="J497" s="33"/>
      <c r="K497" s="33"/>
      <c r="L497" s="33"/>
      <c r="M497" s="33"/>
      <c r="N497" s="309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279"/>
      <c r="AB497" s="289"/>
      <c r="AC497" s="279"/>
      <c r="AD497" s="279"/>
      <c r="AE497" s="279"/>
      <c r="AF497" s="33"/>
    </row>
    <row r="498" spans="1:32" ht="23.25" customHeight="1">
      <c r="A498" s="33"/>
      <c r="B498" s="33"/>
      <c r="C498" s="33"/>
      <c r="D498" s="33"/>
      <c r="E498" s="33"/>
      <c r="F498" s="33"/>
      <c r="G498" s="33"/>
      <c r="H498" s="308"/>
      <c r="I498" s="33"/>
      <c r="J498" s="33"/>
      <c r="K498" s="33"/>
      <c r="L498" s="33"/>
      <c r="M498" s="33"/>
      <c r="N498" s="309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279"/>
      <c r="AB498" s="289"/>
      <c r="AC498" s="279"/>
      <c r="AD498" s="279"/>
      <c r="AE498" s="279"/>
      <c r="AF498" s="33"/>
    </row>
    <row r="499" spans="1:32" ht="23.25" customHeight="1">
      <c r="A499" s="33"/>
      <c r="B499" s="33"/>
      <c r="C499" s="33"/>
      <c r="D499" s="33"/>
      <c r="E499" s="33"/>
      <c r="F499" s="33"/>
      <c r="G499" s="33"/>
      <c r="H499" s="308"/>
      <c r="I499" s="33"/>
      <c r="J499" s="33"/>
      <c r="K499" s="33"/>
      <c r="L499" s="33"/>
      <c r="M499" s="33"/>
      <c r="N499" s="309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279"/>
      <c r="AB499" s="289"/>
      <c r="AC499" s="279"/>
      <c r="AD499" s="279"/>
      <c r="AE499" s="279"/>
      <c r="AF499" s="33"/>
    </row>
    <row r="500" spans="1:32" ht="23.25" customHeight="1">
      <c r="A500" s="33"/>
      <c r="B500" s="33"/>
      <c r="C500" s="33"/>
      <c r="D500" s="33"/>
      <c r="E500" s="33"/>
      <c r="F500" s="33"/>
      <c r="G500" s="33"/>
      <c r="H500" s="308"/>
      <c r="I500" s="33"/>
      <c r="J500" s="33"/>
      <c r="K500" s="33"/>
      <c r="L500" s="33"/>
      <c r="M500" s="33"/>
      <c r="N500" s="309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279"/>
      <c r="AB500" s="289"/>
      <c r="AC500" s="279"/>
      <c r="AD500" s="279"/>
      <c r="AE500" s="279"/>
      <c r="AF500" s="33"/>
    </row>
    <row r="501" spans="1:32" ht="23.25" customHeight="1">
      <c r="A501" s="33"/>
      <c r="B501" s="33"/>
      <c r="C501" s="33"/>
      <c r="D501" s="33"/>
      <c r="E501" s="33"/>
      <c r="F501" s="33"/>
      <c r="G501" s="33"/>
      <c r="H501" s="308"/>
      <c r="I501" s="33"/>
      <c r="J501" s="33"/>
      <c r="K501" s="33"/>
      <c r="L501" s="33"/>
      <c r="M501" s="33"/>
      <c r="N501" s="309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279"/>
      <c r="AB501" s="289"/>
      <c r="AC501" s="279"/>
      <c r="AD501" s="279"/>
      <c r="AE501" s="279"/>
      <c r="AF501" s="33"/>
    </row>
    <row r="502" spans="1:32" ht="23.25" customHeight="1">
      <c r="A502" s="33"/>
      <c r="B502" s="33"/>
      <c r="C502" s="33"/>
      <c r="D502" s="33"/>
      <c r="E502" s="33"/>
      <c r="F502" s="33"/>
      <c r="G502" s="33"/>
      <c r="H502" s="308"/>
      <c r="I502" s="33"/>
      <c r="J502" s="33"/>
      <c r="K502" s="33"/>
      <c r="L502" s="33"/>
      <c r="M502" s="33"/>
      <c r="N502" s="309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279"/>
      <c r="AB502" s="289"/>
      <c r="AC502" s="279"/>
      <c r="AD502" s="279"/>
      <c r="AE502" s="279"/>
      <c r="AF502" s="33"/>
    </row>
    <row r="503" spans="1:32" ht="23.25" customHeight="1">
      <c r="A503" s="33"/>
      <c r="B503" s="33"/>
      <c r="C503" s="33"/>
      <c r="D503" s="33"/>
      <c r="E503" s="33"/>
      <c r="F503" s="33"/>
      <c r="G503" s="33"/>
      <c r="H503" s="308"/>
      <c r="I503" s="33"/>
      <c r="J503" s="33"/>
      <c r="K503" s="33"/>
      <c r="L503" s="33"/>
      <c r="M503" s="33"/>
      <c r="N503" s="309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279"/>
      <c r="AB503" s="289"/>
      <c r="AC503" s="279"/>
      <c r="AD503" s="279"/>
      <c r="AE503" s="279"/>
      <c r="AF503" s="33"/>
    </row>
    <row r="504" spans="1:32" ht="23.25" customHeight="1">
      <c r="A504" s="33"/>
      <c r="B504" s="33"/>
      <c r="C504" s="33"/>
      <c r="D504" s="33"/>
      <c r="E504" s="33"/>
      <c r="F504" s="33"/>
      <c r="G504" s="33"/>
      <c r="H504" s="308"/>
      <c r="I504" s="33"/>
      <c r="J504" s="33"/>
      <c r="K504" s="33"/>
      <c r="L504" s="33"/>
      <c r="M504" s="33"/>
      <c r="N504" s="309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279"/>
      <c r="AB504" s="289"/>
      <c r="AC504" s="279"/>
      <c r="AD504" s="279"/>
      <c r="AE504" s="279"/>
      <c r="AF504" s="33"/>
    </row>
    <row r="505" spans="1:32" ht="23.25" customHeight="1">
      <c r="A505" s="33"/>
      <c r="B505" s="33"/>
      <c r="C505" s="33"/>
      <c r="D505" s="33"/>
      <c r="E505" s="33"/>
      <c r="F505" s="33"/>
      <c r="G505" s="33"/>
      <c r="H505" s="308"/>
      <c r="I505" s="33"/>
      <c r="J505" s="33"/>
      <c r="K505" s="33"/>
      <c r="L505" s="33"/>
      <c r="M505" s="33"/>
      <c r="N505" s="309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279"/>
      <c r="AB505" s="289"/>
      <c r="AC505" s="279"/>
      <c r="AD505" s="279"/>
      <c r="AE505" s="279"/>
      <c r="AF505" s="33"/>
    </row>
    <row r="506" spans="1:32" ht="23.25" customHeight="1">
      <c r="A506" s="33"/>
      <c r="B506" s="33"/>
      <c r="C506" s="33"/>
      <c r="D506" s="33"/>
      <c r="E506" s="33"/>
      <c r="F506" s="33"/>
      <c r="G506" s="33"/>
      <c r="H506" s="308"/>
      <c r="I506" s="33"/>
      <c r="J506" s="33"/>
      <c r="K506" s="33"/>
      <c r="L506" s="33"/>
      <c r="M506" s="33"/>
      <c r="N506" s="309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279"/>
      <c r="AB506" s="289"/>
      <c r="AC506" s="279"/>
      <c r="AD506" s="279"/>
      <c r="AE506" s="279"/>
      <c r="AF506" s="33"/>
    </row>
    <row r="507" spans="1:32" ht="23.25" customHeight="1">
      <c r="A507" s="33"/>
      <c r="B507" s="33"/>
      <c r="C507" s="33"/>
      <c r="D507" s="33"/>
      <c r="E507" s="33"/>
      <c r="F507" s="33"/>
      <c r="G507" s="33"/>
      <c r="H507" s="308"/>
      <c r="I507" s="33"/>
      <c r="J507" s="33"/>
      <c r="K507" s="33"/>
      <c r="L507" s="33"/>
      <c r="M507" s="33"/>
      <c r="N507" s="309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279"/>
      <c r="AB507" s="289"/>
      <c r="AC507" s="279"/>
      <c r="AD507" s="279"/>
      <c r="AE507" s="279"/>
      <c r="AF507" s="33"/>
    </row>
    <row r="508" spans="1:32" ht="23.25" customHeight="1">
      <c r="A508" s="33"/>
      <c r="B508" s="33"/>
      <c r="C508" s="33"/>
      <c r="D508" s="33"/>
      <c r="E508" s="33"/>
      <c r="F508" s="33"/>
      <c r="G508" s="33"/>
      <c r="H508" s="308"/>
      <c r="I508" s="33"/>
      <c r="J508" s="33"/>
      <c r="K508" s="33"/>
      <c r="L508" s="33"/>
      <c r="M508" s="33"/>
      <c r="N508" s="309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279"/>
      <c r="AB508" s="289"/>
      <c r="AC508" s="279"/>
      <c r="AD508" s="279"/>
      <c r="AE508" s="279"/>
      <c r="AF508" s="33"/>
    </row>
    <row r="509" spans="1:32" ht="23.25" customHeight="1">
      <c r="A509" s="33"/>
      <c r="B509" s="33"/>
      <c r="C509" s="33"/>
      <c r="D509" s="33"/>
      <c r="E509" s="33"/>
      <c r="F509" s="33"/>
      <c r="G509" s="33"/>
      <c r="H509" s="308"/>
      <c r="I509" s="33"/>
      <c r="J509" s="33"/>
      <c r="K509" s="33"/>
      <c r="L509" s="33"/>
      <c r="M509" s="33"/>
      <c r="N509" s="309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279"/>
      <c r="AB509" s="289"/>
      <c r="AC509" s="279"/>
      <c r="AD509" s="279"/>
      <c r="AE509" s="279"/>
      <c r="AF509" s="33"/>
    </row>
    <row r="510" spans="1:32" ht="23.25" customHeight="1">
      <c r="A510" s="33"/>
      <c r="B510" s="33"/>
      <c r="C510" s="33"/>
      <c r="D510" s="33"/>
      <c r="E510" s="33"/>
      <c r="F510" s="33"/>
      <c r="G510" s="33"/>
      <c r="H510" s="308"/>
      <c r="I510" s="33"/>
      <c r="J510" s="33"/>
      <c r="K510" s="33"/>
      <c r="L510" s="33"/>
      <c r="M510" s="33"/>
      <c r="N510" s="309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279"/>
      <c r="AB510" s="289"/>
      <c r="AC510" s="279"/>
      <c r="AD510" s="279"/>
      <c r="AE510" s="279"/>
      <c r="AF510" s="33"/>
    </row>
    <row r="511" spans="1:32" ht="23.25" customHeight="1">
      <c r="A511" s="33"/>
      <c r="B511" s="33"/>
      <c r="C511" s="33"/>
      <c r="D511" s="33"/>
      <c r="E511" s="33"/>
      <c r="F511" s="33"/>
      <c r="G511" s="33"/>
      <c r="H511" s="308"/>
      <c r="I511" s="33"/>
      <c r="J511" s="33"/>
      <c r="K511" s="33"/>
      <c r="L511" s="33"/>
      <c r="M511" s="33"/>
      <c r="N511" s="309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279"/>
      <c r="AB511" s="289"/>
      <c r="AC511" s="279"/>
      <c r="AD511" s="279"/>
      <c r="AE511" s="279"/>
      <c r="AF511" s="33"/>
    </row>
    <row r="512" spans="1:32" ht="23.25" customHeight="1">
      <c r="A512" s="33"/>
      <c r="B512" s="33"/>
      <c r="C512" s="33"/>
      <c r="D512" s="33"/>
      <c r="E512" s="33"/>
      <c r="F512" s="33"/>
      <c r="G512" s="33"/>
      <c r="H512" s="308"/>
      <c r="I512" s="33"/>
      <c r="J512" s="33"/>
      <c r="K512" s="33"/>
      <c r="L512" s="33"/>
      <c r="M512" s="33"/>
      <c r="N512" s="309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279"/>
      <c r="AB512" s="289"/>
      <c r="AC512" s="279"/>
      <c r="AD512" s="279"/>
      <c r="AE512" s="279"/>
      <c r="AF512" s="33"/>
    </row>
    <row r="513" spans="1:32" ht="23.25" customHeight="1">
      <c r="A513" s="33"/>
      <c r="B513" s="33"/>
      <c r="C513" s="33"/>
      <c r="D513" s="33"/>
      <c r="E513" s="33"/>
      <c r="F513" s="33"/>
      <c r="G513" s="33"/>
      <c r="H513" s="308"/>
      <c r="I513" s="33"/>
      <c r="J513" s="33"/>
      <c r="K513" s="33"/>
      <c r="L513" s="33"/>
      <c r="M513" s="33"/>
      <c r="N513" s="309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279"/>
      <c r="AB513" s="289"/>
      <c r="AC513" s="279"/>
      <c r="AD513" s="279"/>
      <c r="AE513" s="279"/>
      <c r="AF513" s="33"/>
    </row>
    <row r="514" spans="1:32" ht="23.25" customHeight="1">
      <c r="A514" s="33"/>
      <c r="B514" s="33"/>
      <c r="C514" s="33"/>
      <c r="D514" s="33"/>
      <c r="E514" s="33"/>
      <c r="F514" s="33"/>
      <c r="G514" s="33"/>
      <c r="H514" s="308"/>
      <c r="I514" s="33"/>
      <c r="J514" s="33"/>
      <c r="K514" s="33"/>
      <c r="L514" s="33"/>
      <c r="M514" s="33"/>
      <c r="N514" s="309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279"/>
      <c r="AB514" s="289"/>
      <c r="AC514" s="279"/>
      <c r="AD514" s="279"/>
      <c r="AE514" s="279"/>
      <c r="AF514" s="33"/>
    </row>
    <row r="515" spans="1:32" ht="23.25" customHeight="1">
      <c r="A515" s="33"/>
      <c r="B515" s="33"/>
      <c r="C515" s="33"/>
      <c r="D515" s="33"/>
      <c r="E515" s="33"/>
      <c r="F515" s="33"/>
      <c r="G515" s="33"/>
      <c r="H515" s="308"/>
      <c r="I515" s="33"/>
      <c r="J515" s="33"/>
      <c r="K515" s="33"/>
      <c r="L515" s="33"/>
      <c r="M515" s="33"/>
      <c r="N515" s="309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279"/>
      <c r="AB515" s="289"/>
      <c r="AC515" s="279"/>
      <c r="AD515" s="279"/>
      <c r="AE515" s="279"/>
      <c r="AF515" s="33"/>
    </row>
    <row r="516" spans="1:32" ht="23.25" customHeight="1">
      <c r="A516" s="33"/>
      <c r="B516" s="33"/>
      <c r="C516" s="33"/>
      <c r="D516" s="33"/>
      <c r="E516" s="33"/>
      <c r="F516" s="33"/>
      <c r="G516" s="33"/>
      <c r="H516" s="308"/>
      <c r="I516" s="33"/>
      <c r="J516" s="33"/>
      <c r="K516" s="33"/>
      <c r="L516" s="33"/>
      <c r="M516" s="33"/>
      <c r="N516" s="309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279"/>
      <c r="AB516" s="289"/>
      <c r="AC516" s="279"/>
      <c r="AD516" s="279"/>
      <c r="AE516" s="279"/>
      <c r="AF516" s="33"/>
    </row>
    <row r="517" spans="1:32" ht="23.25" customHeight="1">
      <c r="A517" s="33"/>
      <c r="B517" s="33"/>
      <c r="C517" s="33"/>
      <c r="D517" s="33"/>
      <c r="E517" s="33"/>
      <c r="F517" s="33"/>
      <c r="G517" s="33"/>
      <c r="H517" s="308"/>
      <c r="I517" s="33"/>
      <c r="J517" s="33"/>
      <c r="K517" s="33"/>
      <c r="L517" s="33"/>
      <c r="M517" s="33"/>
      <c r="N517" s="309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279"/>
      <c r="AB517" s="289"/>
      <c r="AC517" s="279"/>
      <c r="AD517" s="279"/>
      <c r="AE517" s="279"/>
      <c r="AF517" s="33"/>
    </row>
    <row r="518" spans="1:32" ht="23.25" customHeight="1">
      <c r="A518" s="33"/>
      <c r="B518" s="33"/>
      <c r="C518" s="33"/>
      <c r="D518" s="33"/>
      <c r="E518" s="33"/>
      <c r="F518" s="33"/>
      <c r="G518" s="33"/>
      <c r="H518" s="308"/>
      <c r="I518" s="33"/>
      <c r="J518" s="33"/>
      <c r="K518" s="33"/>
      <c r="L518" s="33"/>
      <c r="M518" s="33"/>
      <c r="N518" s="309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279"/>
      <c r="AB518" s="289"/>
      <c r="AC518" s="279"/>
      <c r="AD518" s="279"/>
      <c r="AE518" s="279"/>
      <c r="AF518" s="33"/>
    </row>
    <row r="519" spans="1:32" ht="23.25" customHeight="1">
      <c r="A519" s="33"/>
      <c r="B519" s="33"/>
      <c r="C519" s="33"/>
      <c r="D519" s="33"/>
      <c r="E519" s="33"/>
      <c r="F519" s="33"/>
      <c r="G519" s="33"/>
      <c r="H519" s="308"/>
      <c r="I519" s="33"/>
      <c r="J519" s="33"/>
      <c r="K519" s="33"/>
      <c r="L519" s="33"/>
      <c r="M519" s="33"/>
      <c r="N519" s="309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279"/>
      <c r="AB519" s="289"/>
      <c r="AC519" s="279"/>
      <c r="AD519" s="279"/>
      <c r="AE519" s="279"/>
      <c r="AF519" s="33"/>
    </row>
    <row r="520" spans="1:32" ht="23.25" customHeight="1">
      <c r="A520" s="33"/>
      <c r="B520" s="33"/>
      <c r="C520" s="33"/>
      <c r="D520" s="33"/>
      <c r="E520" s="33"/>
      <c r="F520" s="33"/>
      <c r="G520" s="33"/>
      <c r="H520" s="308"/>
      <c r="I520" s="33"/>
      <c r="J520" s="33"/>
      <c r="K520" s="33"/>
      <c r="L520" s="33"/>
      <c r="M520" s="33"/>
      <c r="N520" s="309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279"/>
      <c r="AB520" s="289"/>
      <c r="AC520" s="279"/>
      <c r="AD520" s="279"/>
      <c r="AE520" s="279"/>
      <c r="AF520" s="33"/>
    </row>
    <row r="521" spans="1:32" ht="23.25" customHeight="1">
      <c r="A521" s="33"/>
      <c r="B521" s="33"/>
      <c r="C521" s="33"/>
      <c r="D521" s="33"/>
      <c r="E521" s="33"/>
      <c r="F521" s="33"/>
      <c r="G521" s="33"/>
      <c r="H521" s="308"/>
      <c r="I521" s="33"/>
      <c r="J521" s="33"/>
      <c r="K521" s="33"/>
      <c r="L521" s="33"/>
      <c r="M521" s="33"/>
      <c r="N521" s="309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279"/>
      <c r="AB521" s="289"/>
      <c r="AC521" s="279"/>
      <c r="AD521" s="279"/>
      <c r="AE521" s="279"/>
      <c r="AF521" s="33"/>
    </row>
    <row r="522" spans="1:32" ht="23.25" customHeight="1">
      <c r="A522" s="33"/>
      <c r="B522" s="33"/>
      <c r="C522" s="33"/>
      <c r="D522" s="33"/>
      <c r="E522" s="33"/>
      <c r="F522" s="33"/>
      <c r="G522" s="33"/>
      <c r="H522" s="308"/>
      <c r="I522" s="33"/>
      <c r="J522" s="33"/>
      <c r="K522" s="33"/>
      <c r="L522" s="33"/>
      <c r="M522" s="33"/>
      <c r="N522" s="309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279"/>
      <c r="AB522" s="289"/>
      <c r="AC522" s="279"/>
      <c r="AD522" s="279"/>
      <c r="AE522" s="279"/>
      <c r="AF522" s="33"/>
    </row>
    <row r="523" spans="1:32" ht="23.25" customHeight="1">
      <c r="A523" s="33"/>
      <c r="B523" s="33"/>
      <c r="C523" s="33"/>
      <c r="D523" s="33"/>
      <c r="E523" s="33"/>
      <c r="F523" s="33"/>
      <c r="G523" s="33"/>
      <c r="H523" s="308"/>
      <c r="I523" s="33"/>
      <c r="J523" s="33"/>
      <c r="K523" s="33"/>
      <c r="L523" s="33"/>
      <c r="M523" s="33"/>
      <c r="N523" s="309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279"/>
      <c r="AB523" s="289"/>
      <c r="AC523" s="279"/>
      <c r="AD523" s="279"/>
      <c r="AE523" s="279"/>
      <c r="AF523" s="33"/>
    </row>
    <row r="524" spans="1:32" ht="23.25" customHeight="1">
      <c r="A524" s="33"/>
      <c r="B524" s="33"/>
      <c r="C524" s="33"/>
      <c r="D524" s="33"/>
      <c r="E524" s="33"/>
      <c r="F524" s="33"/>
      <c r="G524" s="33"/>
      <c r="H524" s="308"/>
      <c r="I524" s="33"/>
      <c r="J524" s="33"/>
      <c r="K524" s="33"/>
      <c r="L524" s="33"/>
      <c r="M524" s="33"/>
      <c r="N524" s="309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279"/>
      <c r="AB524" s="289"/>
      <c r="AC524" s="279"/>
      <c r="AD524" s="279"/>
      <c r="AE524" s="279"/>
      <c r="AF524" s="33"/>
    </row>
    <row r="525" spans="1:32" ht="23.25" customHeight="1">
      <c r="A525" s="33"/>
      <c r="B525" s="33"/>
      <c r="C525" s="33"/>
      <c r="D525" s="33"/>
      <c r="E525" s="33"/>
      <c r="F525" s="33"/>
      <c r="G525" s="33"/>
      <c r="H525" s="308"/>
      <c r="I525" s="33"/>
      <c r="J525" s="33"/>
      <c r="K525" s="33"/>
      <c r="L525" s="33"/>
      <c r="M525" s="33"/>
      <c r="N525" s="309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279"/>
      <c r="AB525" s="289"/>
      <c r="AC525" s="279"/>
      <c r="AD525" s="279"/>
      <c r="AE525" s="279"/>
      <c r="AF525" s="33"/>
    </row>
    <row r="526" spans="1:32" ht="23.25" customHeight="1">
      <c r="A526" s="33"/>
      <c r="B526" s="33"/>
      <c r="C526" s="33"/>
      <c r="D526" s="33"/>
      <c r="E526" s="33"/>
      <c r="F526" s="33"/>
      <c r="G526" s="33"/>
      <c r="H526" s="308"/>
      <c r="I526" s="33"/>
      <c r="J526" s="33"/>
      <c r="K526" s="33"/>
      <c r="L526" s="33"/>
      <c r="M526" s="33"/>
      <c r="N526" s="309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279"/>
      <c r="AB526" s="289"/>
      <c r="AC526" s="279"/>
      <c r="AD526" s="279"/>
      <c r="AE526" s="279"/>
      <c r="AF526" s="33"/>
    </row>
    <row r="527" spans="1:32" ht="23.25" customHeight="1">
      <c r="A527" s="33"/>
      <c r="B527" s="33"/>
      <c r="C527" s="33"/>
      <c r="D527" s="33"/>
      <c r="E527" s="33"/>
      <c r="F527" s="33"/>
      <c r="G527" s="33"/>
      <c r="H527" s="308"/>
      <c r="I527" s="33"/>
      <c r="J527" s="33"/>
      <c r="K527" s="33"/>
      <c r="L527" s="33"/>
      <c r="M527" s="33"/>
      <c r="N527" s="309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279"/>
      <c r="AB527" s="289"/>
      <c r="AC527" s="279"/>
      <c r="AD527" s="279"/>
      <c r="AE527" s="279"/>
      <c r="AF527" s="33"/>
    </row>
    <row r="528" spans="1:32" ht="23.25" customHeight="1">
      <c r="A528" s="33"/>
      <c r="B528" s="33"/>
      <c r="C528" s="33"/>
      <c r="D528" s="33"/>
      <c r="E528" s="33"/>
      <c r="F528" s="33"/>
      <c r="G528" s="33"/>
      <c r="H528" s="308"/>
      <c r="I528" s="33"/>
      <c r="J528" s="33"/>
      <c r="K528" s="33"/>
      <c r="L528" s="33"/>
      <c r="M528" s="33"/>
      <c r="N528" s="309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279"/>
      <c r="AB528" s="289"/>
      <c r="AC528" s="279"/>
      <c r="AD528" s="279"/>
      <c r="AE528" s="279"/>
      <c r="AF528" s="33"/>
    </row>
    <row r="529" spans="1:32" ht="23.25" customHeight="1">
      <c r="A529" s="33"/>
      <c r="B529" s="33"/>
      <c r="C529" s="33"/>
      <c r="D529" s="33"/>
      <c r="E529" s="33"/>
      <c r="F529" s="33"/>
      <c r="G529" s="33"/>
      <c r="H529" s="308"/>
      <c r="I529" s="33"/>
      <c r="J529" s="33"/>
      <c r="K529" s="33"/>
      <c r="L529" s="33"/>
      <c r="M529" s="33"/>
      <c r="N529" s="309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279"/>
      <c r="AB529" s="289"/>
      <c r="AC529" s="279"/>
      <c r="AD529" s="279"/>
      <c r="AE529" s="279"/>
      <c r="AF529" s="33"/>
    </row>
    <row r="530" spans="1:32" ht="23.25" customHeight="1">
      <c r="A530" s="33"/>
      <c r="B530" s="33"/>
      <c r="C530" s="33"/>
      <c r="D530" s="33"/>
      <c r="E530" s="33"/>
      <c r="F530" s="33"/>
      <c r="G530" s="33"/>
      <c r="H530" s="308"/>
      <c r="I530" s="33"/>
      <c r="J530" s="33"/>
      <c r="K530" s="33"/>
      <c r="L530" s="33"/>
      <c r="M530" s="33"/>
      <c r="N530" s="309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279"/>
      <c r="AB530" s="289"/>
      <c r="AC530" s="279"/>
      <c r="AD530" s="279"/>
      <c r="AE530" s="279"/>
      <c r="AF530" s="33"/>
    </row>
    <row r="531" spans="1:32" ht="23.25" customHeight="1">
      <c r="A531" s="33"/>
      <c r="B531" s="33"/>
      <c r="C531" s="33"/>
      <c r="D531" s="33"/>
      <c r="E531" s="33"/>
      <c r="F531" s="33"/>
      <c r="G531" s="33"/>
      <c r="H531" s="308"/>
      <c r="I531" s="33"/>
      <c r="J531" s="33"/>
      <c r="K531" s="33"/>
      <c r="L531" s="33"/>
      <c r="M531" s="33"/>
      <c r="N531" s="309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279"/>
      <c r="AB531" s="289"/>
      <c r="AC531" s="279"/>
      <c r="AD531" s="279"/>
      <c r="AE531" s="279"/>
      <c r="AF531" s="33"/>
    </row>
    <row r="532" spans="1:32" ht="23.25" customHeight="1">
      <c r="A532" s="33"/>
      <c r="B532" s="33"/>
      <c r="C532" s="33"/>
      <c r="D532" s="33"/>
      <c r="E532" s="33"/>
      <c r="F532" s="33"/>
      <c r="G532" s="33"/>
      <c r="H532" s="308"/>
      <c r="I532" s="33"/>
      <c r="J532" s="33"/>
      <c r="K532" s="33"/>
      <c r="L532" s="33"/>
      <c r="M532" s="33"/>
      <c r="N532" s="309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279"/>
      <c r="AB532" s="289"/>
      <c r="AC532" s="279"/>
      <c r="AD532" s="279"/>
      <c r="AE532" s="279"/>
      <c r="AF532" s="33"/>
    </row>
    <row r="533" spans="1:32" ht="23.25" customHeight="1">
      <c r="A533" s="33"/>
      <c r="B533" s="33"/>
      <c r="C533" s="33"/>
      <c r="D533" s="33"/>
      <c r="E533" s="33"/>
      <c r="F533" s="33"/>
      <c r="G533" s="33"/>
      <c r="H533" s="308"/>
      <c r="I533" s="33"/>
      <c r="J533" s="33"/>
      <c r="K533" s="33"/>
      <c r="L533" s="33"/>
      <c r="M533" s="33"/>
      <c r="N533" s="309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279"/>
      <c r="AB533" s="289"/>
      <c r="AC533" s="279"/>
      <c r="AD533" s="279"/>
      <c r="AE533" s="279"/>
      <c r="AF533" s="33"/>
    </row>
    <row r="534" spans="1:32" ht="23.25" customHeight="1">
      <c r="A534" s="33"/>
      <c r="B534" s="33"/>
      <c r="C534" s="33"/>
      <c r="D534" s="33"/>
      <c r="E534" s="33"/>
      <c r="F534" s="33"/>
      <c r="G534" s="33"/>
      <c r="H534" s="308"/>
      <c r="I534" s="33"/>
      <c r="J534" s="33"/>
      <c r="K534" s="33"/>
      <c r="L534" s="33"/>
      <c r="M534" s="33"/>
      <c r="N534" s="309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279"/>
      <c r="AB534" s="289"/>
      <c r="AC534" s="279"/>
      <c r="AD534" s="279"/>
      <c r="AE534" s="279"/>
      <c r="AF534" s="33"/>
    </row>
    <row r="535" spans="1:32" ht="23.25" customHeight="1">
      <c r="A535" s="33"/>
      <c r="B535" s="33"/>
      <c r="C535" s="33"/>
      <c r="D535" s="33"/>
      <c r="E535" s="33"/>
      <c r="F535" s="33"/>
      <c r="G535" s="33"/>
      <c r="H535" s="308"/>
      <c r="I535" s="33"/>
      <c r="J535" s="33"/>
      <c r="K535" s="33"/>
      <c r="L535" s="33"/>
      <c r="M535" s="33"/>
      <c r="N535" s="309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279"/>
      <c r="AB535" s="289"/>
      <c r="AC535" s="279"/>
      <c r="AD535" s="279"/>
      <c r="AE535" s="279"/>
      <c r="AF535" s="33"/>
    </row>
    <row r="536" spans="1:32" ht="23.25" customHeight="1">
      <c r="A536" s="33"/>
      <c r="B536" s="33"/>
      <c r="C536" s="33"/>
      <c r="D536" s="33"/>
      <c r="E536" s="33"/>
      <c r="F536" s="33"/>
      <c r="G536" s="33"/>
      <c r="H536" s="308"/>
      <c r="I536" s="33"/>
      <c r="J536" s="33"/>
      <c r="K536" s="33"/>
      <c r="L536" s="33"/>
      <c r="M536" s="33"/>
      <c r="N536" s="309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279"/>
      <c r="AB536" s="289"/>
      <c r="AC536" s="279"/>
      <c r="AD536" s="279"/>
      <c r="AE536" s="279"/>
      <c r="AF536" s="33"/>
    </row>
    <row r="537" spans="1:32" ht="23.25" customHeight="1">
      <c r="A537" s="33"/>
      <c r="B537" s="33"/>
      <c r="C537" s="33"/>
      <c r="D537" s="33"/>
      <c r="E537" s="33"/>
      <c r="F537" s="33"/>
      <c r="G537" s="33"/>
      <c r="H537" s="308"/>
      <c r="I537" s="33"/>
      <c r="J537" s="33"/>
      <c r="K537" s="33"/>
      <c r="L537" s="33"/>
      <c r="M537" s="33"/>
      <c r="N537" s="309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279"/>
      <c r="AB537" s="289"/>
      <c r="AC537" s="279"/>
      <c r="AD537" s="279"/>
      <c r="AE537" s="279"/>
      <c r="AF537" s="33"/>
    </row>
    <row r="538" spans="1:32" ht="23.25" customHeight="1">
      <c r="A538" s="33"/>
      <c r="B538" s="33"/>
      <c r="C538" s="33"/>
      <c r="D538" s="33"/>
      <c r="E538" s="33"/>
      <c r="F538" s="33"/>
      <c r="G538" s="33"/>
      <c r="H538" s="308"/>
      <c r="I538" s="33"/>
      <c r="J538" s="33"/>
      <c r="K538" s="33"/>
      <c r="L538" s="33"/>
      <c r="M538" s="33"/>
      <c r="N538" s="309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279"/>
      <c r="AB538" s="289"/>
      <c r="AC538" s="279"/>
      <c r="AD538" s="279"/>
      <c r="AE538" s="279"/>
      <c r="AF538" s="33"/>
    </row>
    <row r="539" spans="1:32" ht="23.25" customHeight="1">
      <c r="A539" s="33"/>
      <c r="B539" s="33"/>
      <c r="C539" s="33"/>
      <c r="D539" s="33"/>
      <c r="E539" s="33"/>
      <c r="F539" s="33"/>
      <c r="G539" s="33"/>
      <c r="H539" s="308"/>
      <c r="I539" s="33"/>
      <c r="J539" s="33"/>
      <c r="K539" s="33"/>
      <c r="L539" s="33"/>
      <c r="M539" s="33"/>
      <c r="N539" s="309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279"/>
      <c r="AB539" s="289"/>
      <c r="AC539" s="279"/>
      <c r="AD539" s="279"/>
      <c r="AE539" s="279"/>
      <c r="AF539" s="33"/>
    </row>
    <row r="540" spans="1:32" ht="23.25" customHeight="1">
      <c r="A540" s="33"/>
      <c r="B540" s="33"/>
      <c r="C540" s="33"/>
      <c r="D540" s="33"/>
      <c r="E540" s="33"/>
      <c r="F540" s="33"/>
      <c r="G540" s="33"/>
      <c r="H540" s="308"/>
      <c r="I540" s="33"/>
      <c r="J540" s="33"/>
      <c r="K540" s="33"/>
      <c r="L540" s="33"/>
      <c r="M540" s="33"/>
      <c r="N540" s="309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279"/>
      <c r="AB540" s="289"/>
      <c r="AC540" s="279"/>
      <c r="AD540" s="279"/>
      <c r="AE540" s="279"/>
      <c r="AF540" s="33"/>
    </row>
    <row r="541" spans="1:32" ht="23.25" customHeight="1">
      <c r="A541" s="33"/>
      <c r="B541" s="33"/>
      <c r="C541" s="33"/>
      <c r="D541" s="33"/>
      <c r="E541" s="33"/>
      <c r="F541" s="33"/>
      <c r="G541" s="33"/>
      <c r="H541" s="308"/>
      <c r="I541" s="33"/>
      <c r="J541" s="33"/>
      <c r="K541" s="33"/>
      <c r="L541" s="33"/>
      <c r="M541" s="33"/>
      <c r="N541" s="309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279"/>
      <c r="AB541" s="289"/>
      <c r="AC541" s="279"/>
      <c r="AD541" s="279"/>
      <c r="AE541" s="279"/>
      <c r="AF541" s="33"/>
    </row>
    <row r="542" spans="1:32" ht="23.25" customHeight="1">
      <c r="A542" s="33"/>
      <c r="B542" s="33"/>
      <c r="C542" s="33"/>
      <c r="D542" s="33"/>
      <c r="E542" s="33"/>
      <c r="F542" s="33"/>
      <c r="G542" s="33"/>
      <c r="H542" s="308"/>
      <c r="I542" s="33"/>
      <c r="J542" s="33"/>
      <c r="K542" s="33"/>
      <c r="L542" s="33"/>
      <c r="M542" s="33"/>
      <c r="N542" s="309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279"/>
      <c r="AB542" s="289"/>
      <c r="AC542" s="279"/>
      <c r="AD542" s="279"/>
      <c r="AE542" s="279"/>
      <c r="AF542" s="33"/>
    </row>
    <row r="543" spans="1:32" ht="23.25" customHeight="1">
      <c r="A543" s="33"/>
      <c r="B543" s="33"/>
      <c r="C543" s="33"/>
      <c r="D543" s="33"/>
      <c r="E543" s="33"/>
      <c r="F543" s="33"/>
      <c r="G543" s="33"/>
      <c r="H543" s="308"/>
      <c r="I543" s="33"/>
      <c r="J543" s="33"/>
      <c r="K543" s="33"/>
      <c r="L543" s="33"/>
      <c r="M543" s="33"/>
      <c r="N543" s="309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279"/>
      <c r="AB543" s="289"/>
      <c r="AC543" s="279"/>
      <c r="AD543" s="279"/>
      <c r="AE543" s="279"/>
      <c r="AF543" s="33"/>
    </row>
    <row r="544" spans="1:32" ht="23.25" customHeight="1">
      <c r="A544" s="33"/>
      <c r="B544" s="33"/>
      <c r="C544" s="33"/>
      <c r="D544" s="33"/>
      <c r="E544" s="33"/>
      <c r="F544" s="33"/>
      <c r="G544" s="33"/>
      <c r="H544" s="308"/>
      <c r="I544" s="33"/>
      <c r="J544" s="33"/>
      <c r="K544" s="33"/>
      <c r="L544" s="33"/>
      <c r="M544" s="33"/>
      <c r="N544" s="309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279"/>
      <c r="AB544" s="289"/>
      <c r="AC544" s="279"/>
      <c r="AD544" s="279"/>
      <c r="AE544" s="279"/>
      <c r="AF544" s="33"/>
    </row>
    <row r="545" spans="1:32" ht="23.25" customHeight="1">
      <c r="A545" s="33"/>
      <c r="B545" s="33"/>
      <c r="C545" s="33"/>
      <c r="D545" s="33"/>
      <c r="E545" s="33"/>
      <c r="F545" s="33"/>
      <c r="G545" s="33"/>
      <c r="H545" s="308"/>
      <c r="I545" s="33"/>
      <c r="J545" s="33"/>
      <c r="K545" s="33"/>
      <c r="L545" s="33"/>
      <c r="M545" s="33"/>
      <c r="N545" s="309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279"/>
      <c r="AB545" s="289"/>
      <c r="AC545" s="279"/>
      <c r="AD545" s="279"/>
      <c r="AE545" s="279"/>
      <c r="AF545" s="33"/>
    </row>
    <row r="546" spans="1:32" ht="23.25" customHeight="1">
      <c r="A546" s="33"/>
      <c r="B546" s="33"/>
      <c r="C546" s="33"/>
      <c r="D546" s="33"/>
      <c r="E546" s="33"/>
      <c r="F546" s="33"/>
      <c r="G546" s="33"/>
      <c r="H546" s="308"/>
      <c r="I546" s="33"/>
      <c r="J546" s="33"/>
      <c r="K546" s="33"/>
      <c r="L546" s="33"/>
      <c r="M546" s="33"/>
      <c r="N546" s="309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279"/>
      <c r="AB546" s="289"/>
      <c r="AC546" s="279"/>
      <c r="AD546" s="279"/>
      <c r="AE546" s="279"/>
      <c r="AF546" s="33"/>
    </row>
    <row r="547" spans="1:32" ht="23.25" customHeight="1">
      <c r="A547" s="33"/>
      <c r="B547" s="33"/>
      <c r="C547" s="33"/>
      <c r="D547" s="33"/>
      <c r="E547" s="33"/>
      <c r="F547" s="33"/>
      <c r="G547" s="33"/>
      <c r="H547" s="308"/>
      <c r="I547" s="33"/>
      <c r="J547" s="33"/>
      <c r="K547" s="33"/>
      <c r="L547" s="33"/>
      <c r="M547" s="33"/>
      <c r="N547" s="309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279"/>
      <c r="AB547" s="289"/>
      <c r="AC547" s="279"/>
      <c r="AD547" s="279"/>
      <c r="AE547" s="279"/>
      <c r="AF547" s="33"/>
    </row>
    <row r="548" spans="1:32" ht="23.25" customHeight="1">
      <c r="A548" s="33"/>
      <c r="B548" s="33"/>
      <c r="C548" s="33"/>
      <c r="D548" s="33"/>
      <c r="E548" s="33"/>
      <c r="F548" s="33"/>
      <c r="G548" s="33"/>
      <c r="H548" s="308"/>
      <c r="I548" s="33"/>
      <c r="J548" s="33"/>
      <c r="K548" s="33"/>
      <c r="L548" s="33"/>
      <c r="M548" s="33"/>
      <c r="N548" s="309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279"/>
      <c r="AB548" s="289"/>
      <c r="AC548" s="279"/>
      <c r="AD548" s="279"/>
      <c r="AE548" s="279"/>
      <c r="AF548" s="33"/>
    </row>
    <row r="549" spans="1:32" ht="23.25" customHeight="1">
      <c r="A549" s="33"/>
      <c r="B549" s="33"/>
      <c r="C549" s="33"/>
      <c r="D549" s="33"/>
      <c r="E549" s="33"/>
      <c r="F549" s="33"/>
      <c r="G549" s="33"/>
      <c r="H549" s="308"/>
      <c r="I549" s="33"/>
      <c r="J549" s="33"/>
      <c r="K549" s="33"/>
      <c r="L549" s="33"/>
      <c r="M549" s="33"/>
      <c r="N549" s="309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279"/>
      <c r="AB549" s="289"/>
      <c r="AC549" s="279"/>
      <c r="AD549" s="279"/>
      <c r="AE549" s="279"/>
      <c r="AF549" s="33"/>
    </row>
    <row r="550" spans="1:32" ht="23.25" customHeight="1">
      <c r="A550" s="33"/>
      <c r="B550" s="33"/>
      <c r="C550" s="33"/>
      <c r="D550" s="33"/>
      <c r="E550" s="33"/>
      <c r="F550" s="33"/>
      <c r="G550" s="33"/>
      <c r="H550" s="308"/>
      <c r="I550" s="33"/>
      <c r="J550" s="33"/>
      <c r="K550" s="33"/>
      <c r="L550" s="33"/>
      <c r="M550" s="33"/>
      <c r="N550" s="309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279"/>
      <c r="AB550" s="289"/>
      <c r="AC550" s="279"/>
      <c r="AD550" s="279"/>
      <c r="AE550" s="279"/>
      <c r="AF550" s="33"/>
    </row>
    <row r="551" spans="1:32" ht="23.25" customHeight="1">
      <c r="A551" s="33"/>
      <c r="B551" s="33"/>
      <c r="C551" s="33"/>
      <c r="D551" s="33"/>
      <c r="E551" s="33"/>
      <c r="F551" s="33"/>
      <c r="G551" s="33"/>
      <c r="H551" s="308"/>
      <c r="I551" s="33"/>
      <c r="J551" s="33"/>
      <c r="K551" s="33"/>
      <c r="L551" s="33"/>
      <c r="M551" s="33"/>
      <c r="N551" s="309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279"/>
      <c r="AB551" s="289"/>
      <c r="AC551" s="279"/>
      <c r="AD551" s="279"/>
      <c r="AE551" s="279"/>
      <c r="AF551" s="33"/>
    </row>
    <row r="552" spans="1:32" ht="23.25" customHeight="1">
      <c r="A552" s="33"/>
      <c r="B552" s="33"/>
      <c r="C552" s="33"/>
      <c r="D552" s="33"/>
      <c r="E552" s="33"/>
      <c r="F552" s="33"/>
      <c r="G552" s="33"/>
      <c r="H552" s="308"/>
      <c r="I552" s="33"/>
      <c r="J552" s="33"/>
      <c r="K552" s="33"/>
      <c r="L552" s="33"/>
      <c r="M552" s="33"/>
      <c r="N552" s="309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279"/>
      <c r="AB552" s="289"/>
      <c r="AC552" s="279"/>
      <c r="AD552" s="279"/>
      <c r="AE552" s="279"/>
      <c r="AF552" s="33"/>
    </row>
    <row r="553" spans="1:32" ht="23.25" customHeight="1">
      <c r="A553" s="33"/>
      <c r="B553" s="33"/>
      <c r="C553" s="33"/>
      <c r="D553" s="33"/>
      <c r="E553" s="33"/>
      <c r="F553" s="33"/>
      <c r="G553" s="33"/>
      <c r="H553" s="308"/>
      <c r="I553" s="33"/>
      <c r="J553" s="33"/>
      <c r="K553" s="33"/>
      <c r="L553" s="33"/>
      <c r="M553" s="33"/>
      <c r="N553" s="309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279"/>
      <c r="AB553" s="289"/>
      <c r="AC553" s="279"/>
      <c r="AD553" s="279"/>
      <c r="AE553" s="279"/>
      <c r="AF553" s="33"/>
    </row>
    <row r="554" spans="1:32" ht="23.25" customHeight="1">
      <c r="A554" s="33"/>
      <c r="B554" s="33"/>
      <c r="C554" s="33"/>
      <c r="D554" s="33"/>
      <c r="E554" s="33"/>
      <c r="F554" s="33"/>
      <c r="G554" s="33"/>
      <c r="H554" s="308"/>
      <c r="I554" s="33"/>
      <c r="J554" s="33"/>
      <c r="K554" s="33"/>
      <c r="L554" s="33"/>
      <c r="M554" s="33"/>
      <c r="N554" s="309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279"/>
      <c r="AB554" s="289"/>
      <c r="AC554" s="279"/>
      <c r="AD554" s="279"/>
      <c r="AE554" s="279"/>
      <c r="AF554" s="33"/>
    </row>
    <row r="555" spans="1:32" ht="23.25" customHeight="1">
      <c r="A555" s="33"/>
      <c r="B555" s="33"/>
      <c r="C555" s="33"/>
      <c r="D555" s="33"/>
      <c r="E555" s="33"/>
      <c r="F555" s="33"/>
      <c r="G555" s="33"/>
      <c r="H555" s="308"/>
      <c r="I555" s="33"/>
      <c r="J555" s="33"/>
      <c r="K555" s="33"/>
      <c r="L555" s="33"/>
      <c r="M555" s="33"/>
      <c r="N555" s="309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279"/>
      <c r="AB555" s="289"/>
      <c r="AC555" s="279"/>
      <c r="AD555" s="279"/>
      <c r="AE555" s="279"/>
      <c r="AF555" s="33"/>
    </row>
    <row r="556" spans="1:32" ht="23.25" customHeight="1">
      <c r="A556" s="33"/>
      <c r="B556" s="33"/>
      <c r="C556" s="33"/>
      <c r="D556" s="33"/>
      <c r="E556" s="33"/>
      <c r="F556" s="33"/>
      <c r="G556" s="33"/>
      <c r="H556" s="308"/>
      <c r="I556" s="33"/>
      <c r="J556" s="33"/>
      <c r="K556" s="33"/>
      <c r="L556" s="33"/>
      <c r="M556" s="33"/>
      <c r="N556" s="309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279"/>
      <c r="AB556" s="289"/>
      <c r="AC556" s="279"/>
      <c r="AD556" s="279"/>
      <c r="AE556" s="279"/>
      <c r="AF556" s="33"/>
    </row>
    <row r="557" spans="1:32" ht="23.25" customHeight="1">
      <c r="A557" s="33"/>
      <c r="B557" s="33"/>
      <c r="C557" s="33"/>
      <c r="D557" s="33"/>
      <c r="E557" s="33"/>
      <c r="F557" s="33"/>
      <c r="G557" s="33"/>
      <c r="H557" s="308"/>
      <c r="I557" s="33"/>
      <c r="J557" s="33"/>
      <c r="K557" s="33"/>
      <c r="L557" s="33"/>
      <c r="M557" s="33"/>
      <c r="N557" s="309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279"/>
      <c r="AB557" s="289"/>
      <c r="AC557" s="279"/>
      <c r="AD557" s="279"/>
      <c r="AE557" s="279"/>
      <c r="AF557" s="33"/>
    </row>
    <row r="558" spans="1:32" ht="23.25" customHeight="1">
      <c r="A558" s="33"/>
      <c r="B558" s="33"/>
      <c r="C558" s="33"/>
      <c r="D558" s="33"/>
      <c r="E558" s="33"/>
      <c r="F558" s="33"/>
      <c r="G558" s="33"/>
      <c r="H558" s="308"/>
      <c r="I558" s="33"/>
      <c r="J558" s="33"/>
      <c r="K558" s="33"/>
      <c r="L558" s="33"/>
      <c r="M558" s="33"/>
      <c r="N558" s="309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279"/>
      <c r="AB558" s="289"/>
      <c r="AC558" s="279"/>
      <c r="AD558" s="279"/>
      <c r="AE558" s="279"/>
      <c r="AF558" s="33"/>
    </row>
    <row r="559" spans="1:32" ht="23.25" customHeight="1">
      <c r="A559" s="33"/>
      <c r="B559" s="33"/>
      <c r="C559" s="33"/>
      <c r="D559" s="33"/>
      <c r="E559" s="33"/>
      <c r="F559" s="33"/>
      <c r="G559" s="33"/>
      <c r="H559" s="308"/>
      <c r="I559" s="33"/>
      <c r="J559" s="33"/>
      <c r="K559" s="33"/>
      <c r="L559" s="33"/>
      <c r="M559" s="33"/>
      <c r="N559" s="309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279"/>
      <c r="AB559" s="289"/>
      <c r="AC559" s="279"/>
      <c r="AD559" s="279"/>
      <c r="AE559" s="279"/>
      <c r="AF559" s="33"/>
    </row>
    <row r="560" spans="1:32" ht="23.25" customHeight="1">
      <c r="A560" s="33"/>
      <c r="B560" s="33"/>
      <c r="C560" s="33"/>
      <c r="D560" s="33"/>
      <c r="E560" s="33"/>
      <c r="F560" s="33"/>
      <c r="G560" s="33"/>
      <c r="H560" s="308"/>
      <c r="I560" s="33"/>
      <c r="J560" s="33"/>
      <c r="K560" s="33"/>
      <c r="L560" s="33"/>
      <c r="M560" s="33"/>
      <c r="N560" s="309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279"/>
      <c r="AB560" s="289"/>
      <c r="AC560" s="279"/>
      <c r="AD560" s="279"/>
      <c r="AE560" s="279"/>
      <c r="AF560" s="33"/>
    </row>
    <row r="561" spans="1:32" ht="23.25" customHeight="1">
      <c r="A561" s="33"/>
      <c r="B561" s="33"/>
      <c r="C561" s="33"/>
      <c r="D561" s="33"/>
      <c r="E561" s="33"/>
      <c r="F561" s="33"/>
      <c r="G561" s="33"/>
      <c r="H561" s="308"/>
      <c r="I561" s="33"/>
      <c r="J561" s="33"/>
      <c r="K561" s="33"/>
      <c r="L561" s="33"/>
      <c r="M561" s="33"/>
      <c r="N561" s="309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279"/>
      <c r="AB561" s="289"/>
      <c r="AC561" s="279"/>
      <c r="AD561" s="279"/>
      <c r="AE561" s="279"/>
      <c r="AF561" s="33"/>
    </row>
    <row r="562" spans="1:32" ht="23.25" customHeight="1">
      <c r="A562" s="33"/>
      <c r="B562" s="33"/>
      <c r="C562" s="33"/>
      <c r="D562" s="33"/>
      <c r="E562" s="33"/>
      <c r="F562" s="33"/>
      <c r="G562" s="33"/>
      <c r="H562" s="308"/>
      <c r="I562" s="33"/>
      <c r="J562" s="33"/>
      <c r="K562" s="33"/>
      <c r="L562" s="33"/>
      <c r="M562" s="33"/>
      <c r="N562" s="309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279"/>
      <c r="AB562" s="289"/>
      <c r="AC562" s="279"/>
      <c r="AD562" s="279"/>
      <c r="AE562" s="279"/>
      <c r="AF562" s="33"/>
    </row>
    <row r="563" spans="1:32" ht="23.25" customHeight="1">
      <c r="A563" s="33"/>
      <c r="B563" s="33"/>
      <c r="C563" s="33"/>
      <c r="D563" s="33"/>
      <c r="E563" s="33"/>
      <c r="F563" s="33"/>
      <c r="G563" s="33"/>
      <c r="H563" s="308"/>
      <c r="I563" s="33"/>
      <c r="J563" s="33"/>
      <c r="K563" s="33"/>
      <c r="L563" s="33"/>
      <c r="M563" s="33"/>
      <c r="N563" s="309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279"/>
      <c r="AB563" s="289"/>
      <c r="AC563" s="279"/>
      <c r="AD563" s="279"/>
      <c r="AE563" s="279"/>
      <c r="AF563" s="33"/>
    </row>
    <row r="564" spans="1:32" ht="23.25" customHeight="1">
      <c r="A564" s="33"/>
      <c r="B564" s="33"/>
      <c r="C564" s="33"/>
      <c r="D564" s="33"/>
      <c r="E564" s="33"/>
      <c r="F564" s="33"/>
      <c r="G564" s="33"/>
      <c r="H564" s="308"/>
      <c r="I564" s="33"/>
      <c r="J564" s="33"/>
      <c r="K564" s="33"/>
      <c r="L564" s="33"/>
      <c r="M564" s="33"/>
      <c r="N564" s="309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279"/>
      <c r="AB564" s="289"/>
      <c r="AC564" s="279"/>
      <c r="AD564" s="279"/>
      <c r="AE564" s="279"/>
      <c r="AF564" s="33"/>
    </row>
    <row r="565" spans="1:32" ht="23.25" customHeight="1">
      <c r="A565" s="33"/>
      <c r="B565" s="33"/>
      <c r="C565" s="33"/>
      <c r="D565" s="33"/>
      <c r="E565" s="33"/>
      <c r="F565" s="33"/>
      <c r="G565" s="33"/>
      <c r="H565" s="308"/>
      <c r="I565" s="33"/>
      <c r="J565" s="33"/>
      <c r="K565" s="33"/>
      <c r="L565" s="33"/>
      <c r="M565" s="33"/>
      <c r="N565" s="309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279"/>
      <c r="AB565" s="289"/>
      <c r="AC565" s="279"/>
      <c r="AD565" s="279"/>
      <c r="AE565" s="279"/>
      <c r="AF565" s="33"/>
    </row>
    <row r="566" spans="1:32" ht="23.25" customHeight="1">
      <c r="A566" s="33"/>
      <c r="B566" s="33"/>
      <c r="C566" s="33"/>
      <c r="D566" s="33"/>
      <c r="E566" s="33"/>
      <c r="F566" s="33"/>
      <c r="G566" s="33"/>
      <c r="H566" s="308"/>
      <c r="I566" s="33"/>
      <c r="J566" s="33"/>
      <c r="K566" s="33"/>
      <c r="L566" s="33"/>
      <c r="M566" s="33"/>
      <c r="N566" s="309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279"/>
      <c r="AB566" s="289"/>
      <c r="AC566" s="279"/>
      <c r="AD566" s="279"/>
      <c r="AE566" s="279"/>
      <c r="AF566" s="33"/>
    </row>
    <row r="567" spans="1:32" ht="23.25" customHeight="1">
      <c r="A567" s="33"/>
      <c r="B567" s="33"/>
      <c r="C567" s="33"/>
      <c r="D567" s="33"/>
      <c r="E567" s="33"/>
      <c r="F567" s="33"/>
      <c r="G567" s="33"/>
      <c r="H567" s="308"/>
      <c r="I567" s="33"/>
      <c r="J567" s="33"/>
      <c r="K567" s="33"/>
      <c r="L567" s="33"/>
      <c r="M567" s="33"/>
      <c r="N567" s="309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279"/>
      <c r="AB567" s="289"/>
      <c r="AC567" s="279"/>
      <c r="AD567" s="279"/>
      <c r="AE567" s="279"/>
      <c r="AF567" s="33"/>
    </row>
    <row r="568" spans="1:32" ht="23.25" customHeight="1">
      <c r="A568" s="33"/>
      <c r="B568" s="33"/>
      <c r="C568" s="33"/>
      <c r="D568" s="33"/>
      <c r="E568" s="33"/>
      <c r="F568" s="33"/>
      <c r="G568" s="33"/>
      <c r="H568" s="308"/>
      <c r="I568" s="33"/>
      <c r="J568" s="33"/>
      <c r="K568" s="33"/>
      <c r="L568" s="33"/>
      <c r="M568" s="33"/>
      <c r="N568" s="309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279"/>
      <c r="AB568" s="289"/>
      <c r="AC568" s="279"/>
      <c r="AD568" s="279"/>
      <c r="AE568" s="279"/>
      <c r="AF568" s="33"/>
    </row>
    <row r="569" spans="1:32" ht="23.25" customHeight="1">
      <c r="A569" s="33"/>
      <c r="B569" s="33"/>
      <c r="C569" s="33"/>
      <c r="D569" s="33"/>
      <c r="E569" s="33"/>
      <c r="F569" s="33"/>
      <c r="G569" s="33"/>
      <c r="H569" s="308"/>
      <c r="I569" s="33"/>
      <c r="J569" s="33"/>
      <c r="K569" s="33"/>
      <c r="L569" s="33"/>
      <c r="M569" s="33"/>
      <c r="N569" s="309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279"/>
      <c r="AB569" s="289"/>
      <c r="AC569" s="279"/>
      <c r="AD569" s="279"/>
      <c r="AE569" s="279"/>
      <c r="AF569" s="33"/>
    </row>
    <row r="570" spans="1:32" ht="23.25" customHeight="1">
      <c r="A570" s="33"/>
      <c r="B570" s="33"/>
      <c r="C570" s="33"/>
      <c r="D570" s="33"/>
      <c r="E570" s="33"/>
      <c r="F570" s="33"/>
      <c r="G570" s="33"/>
      <c r="H570" s="308"/>
      <c r="I570" s="33"/>
      <c r="J570" s="33"/>
      <c r="K570" s="33"/>
      <c r="L570" s="33"/>
      <c r="M570" s="33"/>
      <c r="N570" s="309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279"/>
      <c r="AB570" s="289"/>
      <c r="AC570" s="279"/>
      <c r="AD570" s="279"/>
      <c r="AE570" s="279"/>
      <c r="AF570" s="33"/>
    </row>
    <row r="571" spans="1:32" ht="23.25" customHeight="1">
      <c r="A571" s="33"/>
      <c r="B571" s="33"/>
      <c r="C571" s="33"/>
      <c r="D571" s="33"/>
      <c r="E571" s="33"/>
      <c r="F571" s="33"/>
      <c r="G571" s="33"/>
      <c r="H571" s="308"/>
      <c r="I571" s="33"/>
      <c r="J571" s="33"/>
      <c r="K571" s="33"/>
      <c r="L571" s="33"/>
      <c r="M571" s="33"/>
      <c r="N571" s="309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279"/>
      <c r="AB571" s="289"/>
      <c r="AC571" s="279"/>
      <c r="AD571" s="279"/>
      <c r="AE571" s="279"/>
      <c r="AF571" s="33"/>
    </row>
    <row r="572" spans="1:32" ht="23.25" customHeight="1">
      <c r="A572" s="33"/>
      <c r="B572" s="33"/>
      <c r="C572" s="33"/>
      <c r="D572" s="33"/>
      <c r="E572" s="33"/>
      <c r="F572" s="33"/>
      <c r="G572" s="33"/>
      <c r="H572" s="308"/>
      <c r="I572" s="33"/>
      <c r="J572" s="33"/>
      <c r="K572" s="33"/>
      <c r="L572" s="33"/>
      <c r="M572" s="33"/>
      <c r="N572" s="309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279"/>
      <c r="AB572" s="289"/>
      <c r="AC572" s="279"/>
      <c r="AD572" s="279"/>
      <c r="AE572" s="279"/>
      <c r="AF572" s="33"/>
    </row>
    <row r="573" spans="1:32" ht="23.25" customHeight="1">
      <c r="A573" s="33"/>
      <c r="B573" s="33"/>
      <c r="C573" s="33"/>
      <c r="D573" s="33"/>
      <c r="E573" s="33"/>
      <c r="F573" s="33"/>
      <c r="G573" s="33"/>
      <c r="H573" s="308"/>
      <c r="I573" s="33"/>
      <c r="J573" s="33"/>
      <c r="K573" s="33"/>
      <c r="L573" s="33"/>
      <c r="M573" s="33"/>
      <c r="N573" s="309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279"/>
      <c r="AB573" s="289"/>
      <c r="AC573" s="279"/>
      <c r="AD573" s="279"/>
      <c r="AE573" s="279"/>
      <c r="AF573" s="33"/>
    </row>
    <row r="574" spans="1:32" ht="23.25" customHeight="1">
      <c r="A574" s="33"/>
      <c r="B574" s="33"/>
      <c r="C574" s="33"/>
      <c r="D574" s="33"/>
      <c r="E574" s="33"/>
      <c r="F574" s="33"/>
      <c r="G574" s="33"/>
      <c r="H574" s="308"/>
      <c r="I574" s="33"/>
      <c r="J574" s="33"/>
      <c r="K574" s="33"/>
      <c r="L574" s="33"/>
      <c r="M574" s="33"/>
      <c r="N574" s="309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279"/>
      <c r="AB574" s="289"/>
      <c r="AC574" s="279"/>
      <c r="AD574" s="279"/>
      <c r="AE574" s="279"/>
      <c r="AF574" s="33"/>
    </row>
    <row r="575" spans="1:32" ht="23.25" customHeight="1">
      <c r="A575" s="33"/>
      <c r="B575" s="33"/>
      <c r="C575" s="33"/>
      <c r="D575" s="33"/>
      <c r="E575" s="33"/>
      <c r="F575" s="33"/>
      <c r="G575" s="33"/>
      <c r="H575" s="308"/>
      <c r="I575" s="33"/>
      <c r="J575" s="33"/>
      <c r="K575" s="33"/>
      <c r="L575" s="33"/>
      <c r="M575" s="33"/>
      <c r="N575" s="309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279"/>
      <c r="AB575" s="289"/>
      <c r="AC575" s="279"/>
      <c r="AD575" s="279"/>
      <c r="AE575" s="279"/>
      <c r="AF575" s="33"/>
    </row>
    <row r="576" spans="1:32" ht="23.25" customHeight="1">
      <c r="A576" s="33"/>
      <c r="B576" s="33"/>
      <c r="C576" s="33"/>
      <c r="D576" s="33"/>
      <c r="E576" s="33"/>
      <c r="F576" s="33"/>
      <c r="G576" s="33"/>
      <c r="H576" s="308"/>
      <c r="I576" s="33"/>
      <c r="J576" s="33"/>
      <c r="K576" s="33"/>
      <c r="L576" s="33"/>
      <c r="M576" s="33"/>
      <c r="N576" s="309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279"/>
      <c r="AB576" s="289"/>
      <c r="AC576" s="279"/>
      <c r="AD576" s="279"/>
      <c r="AE576" s="279"/>
      <c r="AF576" s="33"/>
    </row>
    <row r="577" spans="1:32" ht="23.25" customHeight="1">
      <c r="A577" s="33"/>
      <c r="B577" s="33"/>
      <c r="C577" s="33"/>
      <c r="D577" s="33"/>
      <c r="E577" s="33"/>
      <c r="F577" s="33"/>
      <c r="G577" s="33"/>
      <c r="H577" s="308"/>
      <c r="I577" s="33"/>
      <c r="J577" s="33"/>
      <c r="K577" s="33"/>
      <c r="L577" s="33"/>
      <c r="M577" s="33"/>
      <c r="N577" s="309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279"/>
      <c r="AB577" s="289"/>
      <c r="AC577" s="279"/>
      <c r="AD577" s="279"/>
      <c r="AE577" s="279"/>
      <c r="AF577" s="33"/>
    </row>
    <row r="578" spans="1:32" ht="23.25" customHeight="1">
      <c r="A578" s="33"/>
      <c r="B578" s="33"/>
      <c r="C578" s="33"/>
      <c r="D578" s="33"/>
      <c r="E578" s="33"/>
      <c r="F578" s="33"/>
      <c r="G578" s="33"/>
      <c r="H578" s="308"/>
      <c r="I578" s="33"/>
      <c r="J578" s="33"/>
      <c r="K578" s="33"/>
      <c r="L578" s="33"/>
      <c r="M578" s="33"/>
      <c r="N578" s="309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279"/>
      <c r="AB578" s="289"/>
      <c r="AC578" s="279"/>
      <c r="AD578" s="279"/>
      <c r="AE578" s="279"/>
      <c r="AF578" s="33"/>
    </row>
    <row r="579" spans="1:32" ht="23.25" customHeight="1">
      <c r="A579" s="33"/>
      <c r="B579" s="33"/>
      <c r="C579" s="33"/>
      <c r="D579" s="33"/>
      <c r="E579" s="33"/>
      <c r="F579" s="33"/>
      <c r="G579" s="33"/>
      <c r="H579" s="308"/>
      <c r="I579" s="33"/>
      <c r="J579" s="33"/>
      <c r="K579" s="33"/>
      <c r="L579" s="33"/>
      <c r="M579" s="33"/>
      <c r="N579" s="309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279"/>
      <c r="AB579" s="289"/>
      <c r="AC579" s="279"/>
      <c r="AD579" s="279"/>
      <c r="AE579" s="279"/>
      <c r="AF579" s="33"/>
    </row>
    <row r="580" spans="1:32" ht="23.25" customHeight="1">
      <c r="A580" s="33"/>
      <c r="B580" s="33"/>
      <c r="C580" s="33"/>
      <c r="D580" s="33"/>
      <c r="E580" s="33"/>
      <c r="F580" s="33"/>
      <c r="G580" s="33"/>
      <c r="H580" s="308"/>
      <c r="I580" s="33"/>
      <c r="J580" s="33"/>
      <c r="K580" s="33"/>
      <c r="L580" s="33"/>
      <c r="M580" s="33"/>
      <c r="N580" s="309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279"/>
      <c r="AB580" s="289"/>
      <c r="AC580" s="279"/>
      <c r="AD580" s="279"/>
      <c r="AE580" s="279"/>
      <c r="AF580" s="33"/>
    </row>
    <row r="581" spans="1:32" ht="23.25" customHeight="1">
      <c r="A581" s="33"/>
      <c r="B581" s="33"/>
      <c r="C581" s="33"/>
      <c r="D581" s="33"/>
      <c r="E581" s="33"/>
      <c r="F581" s="33"/>
      <c r="G581" s="33"/>
      <c r="H581" s="308"/>
      <c r="I581" s="33"/>
      <c r="J581" s="33"/>
      <c r="K581" s="33"/>
      <c r="L581" s="33"/>
      <c r="M581" s="33"/>
      <c r="N581" s="309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279"/>
      <c r="AB581" s="289"/>
      <c r="AC581" s="279"/>
      <c r="AD581" s="279"/>
      <c r="AE581" s="279"/>
      <c r="AF581" s="33"/>
    </row>
    <row r="582" spans="1:32" ht="23.25" customHeight="1">
      <c r="A582" s="33"/>
      <c r="B582" s="33"/>
      <c r="C582" s="33"/>
      <c r="D582" s="33"/>
      <c r="E582" s="33"/>
      <c r="F582" s="33"/>
      <c r="G582" s="33"/>
      <c r="H582" s="308"/>
      <c r="I582" s="33"/>
      <c r="J582" s="33"/>
      <c r="K582" s="33"/>
      <c r="L582" s="33"/>
      <c r="M582" s="33"/>
      <c r="N582" s="309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279"/>
      <c r="AB582" s="289"/>
      <c r="AC582" s="279"/>
      <c r="AD582" s="279"/>
      <c r="AE582" s="279"/>
      <c r="AF582" s="33"/>
    </row>
    <row r="583" spans="1:32" ht="23.25" customHeight="1">
      <c r="A583" s="33"/>
      <c r="B583" s="33"/>
      <c r="C583" s="33"/>
      <c r="D583" s="33"/>
      <c r="E583" s="33"/>
      <c r="F583" s="33"/>
      <c r="G583" s="33"/>
      <c r="H583" s="308"/>
      <c r="I583" s="33"/>
      <c r="J583" s="33"/>
      <c r="K583" s="33"/>
      <c r="L583" s="33"/>
      <c r="M583" s="33"/>
      <c r="N583" s="309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279"/>
      <c r="AB583" s="289"/>
      <c r="AC583" s="279"/>
      <c r="AD583" s="279"/>
      <c r="AE583" s="279"/>
      <c r="AF583" s="33"/>
    </row>
    <row r="584" spans="1:32" ht="23.25" customHeight="1">
      <c r="A584" s="33"/>
      <c r="B584" s="33"/>
      <c r="C584" s="33"/>
      <c r="D584" s="33"/>
      <c r="E584" s="33"/>
      <c r="F584" s="33"/>
      <c r="G584" s="33"/>
      <c r="H584" s="308"/>
      <c r="I584" s="33"/>
      <c r="J584" s="33"/>
      <c r="K584" s="33"/>
      <c r="L584" s="33"/>
      <c r="M584" s="33"/>
      <c r="N584" s="309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279"/>
      <c r="AB584" s="289"/>
      <c r="AC584" s="279"/>
      <c r="AD584" s="279"/>
      <c r="AE584" s="279"/>
      <c r="AF584" s="33"/>
    </row>
    <row r="585" spans="1:32" ht="23.25" customHeight="1">
      <c r="A585" s="33"/>
      <c r="B585" s="33"/>
      <c r="C585" s="33"/>
      <c r="D585" s="33"/>
      <c r="E585" s="33"/>
      <c r="F585" s="33"/>
      <c r="G585" s="33"/>
      <c r="H585" s="308"/>
      <c r="I585" s="33"/>
      <c r="J585" s="33"/>
      <c r="K585" s="33"/>
      <c r="L585" s="33"/>
      <c r="M585" s="33"/>
      <c r="N585" s="309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279"/>
      <c r="AB585" s="289"/>
      <c r="AC585" s="279"/>
      <c r="AD585" s="279"/>
      <c r="AE585" s="279"/>
      <c r="AF585" s="33"/>
    </row>
    <row r="586" spans="1:32" ht="23.25" customHeight="1">
      <c r="A586" s="33"/>
      <c r="B586" s="33"/>
      <c r="C586" s="33"/>
      <c r="D586" s="33"/>
      <c r="E586" s="33"/>
      <c r="F586" s="33"/>
      <c r="G586" s="33"/>
      <c r="H586" s="308"/>
      <c r="I586" s="33"/>
      <c r="J586" s="33"/>
      <c r="K586" s="33"/>
      <c r="L586" s="33"/>
      <c r="M586" s="33"/>
      <c r="N586" s="309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279"/>
      <c r="AB586" s="289"/>
      <c r="AC586" s="279"/>
      <c r="AD586" s="279"/>
      <c r="AE586" s="279"/>
      <c r="AF586" s="33"/>
    </row>
    <row r="587" spans="1:32" ht="23.25" customHeight="1">
      <c r="A587" s="33"/>
      <c r="B587" s="33"/>
      <c r="C587" s="33"/>
      <c r="D587" s="33"/>
      <c r="E587" s="33"/>
      <c r="F587" s="33"/>
      <c r="G587" s="33"/>
      <c r="H587" s="308"/>
      <c r="I587" s="33"/>
      <c r="J587" s="33"/>
      <c r="K587" s="33"/>
      <c r="L587" s="33"/>
      <c r="M587" s="33"/>
      <c r="N587" s="309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279"/>
      <c r="AB587" s="289"/>
      <c r="AC587" s="279"/>
      <c r="AD587" s="279"/>
      <c r="AE587" s="279"/>
      <c r="AF587" s="33"/>
    </row>
    <row r="588" spans="1:32" ht="23.25" customHeight="1">
      <c r="A588" s="33"/>
      <c r="B588" s="33"/>
      <c r="C588" s="33"/>
      <c r="D588" s="33"/>
      <c r="E588" s="33"/>
      <c r="F588" s="33"/>
      <c r="G588" s="33"/>
      <c r="H588" s="308"/>
      <c r="I588" s="33"/>
      <c r="J588" s="33"/>
      <c r="K588" s="33"/>
      <c r="L588" s="33"/>
      <c r="M588" s="33"/>
      <c r="N588" s="309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279"/>
      <c r="AB588" s="289"/>
      <c r="AC588" s="279"/>
      <c r="AD588" s="279"/>
      <c r="AE588" s="279"/>
      <c r="AF588" s="33"/>
    </row>
    <row r="589" spans="1:32" ht="23.25" customHeight="1">
      <c r="A589" s="33"/>
      <c r="B589" s="33"/>
      <c r="C589" s="33"/>
      <c r="D589" s="33"/>
      <c r="E589" s="33"/>
      <c r="F589" s="33"/>
      <c r="G589" s="33"/>
      <c r="H589" s="308"/>
      <c r="I589" s="33"/>
      <c r="J589" s="33"/>
      <c r="K589" s="33"/>
      <c r="L589" s="33"/>
      <c r="M589" s="33"/>
      <c r="N589" s="309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279"/>
      <c r="AB589" s="289"/>
      <c r="AC589" s="279"/>
      <c r="AD589" s="279"/>
      <c r="AE589" s="279"/>
      <c r="AF589" s="33"/>
    </row>
    <row r="590" spans="1:32" ht="23.25" customHeight="1">
      <c r="A590" s="33"/>
      <c r="B590" s="33"/>
      <c r="C590" s="33"/>
      <c r="D590" s="33"/>
      <c r="E590" s="33"/>
      <c r="F590" s="33"/>
      <c r="G590" s="33"/>
      <c r="H590" s="308"/>
      <c r="I590" s="33"/>
      <c r="J590" s="33"/>
      <c r="K590" s="33"/>
      <c r="L590" s="33"/>
      <c r="M590" s="33"/>
      <c r="N590" s="309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279"/>
      <c r="AB590" s="289"/>
      <c r="AC590" s="279"/>
      <c r="AD590" s="279"/>
      <c r="AE590" s="279"/>
      <c r="AF590" s="33"/>
    </row>
    <row r="591" spans="1:32" ht="23.25" customHeight="1">
      <c r="A591" s="33"/>
      <c r="B591" s="33"/>
      <c r="C591" s="33"/>
      <c r="D591" s="33"/>
      <c r="E591" s="33"/>
      <c r="F591" s="33"/>
      <c r="G591" s="33"/>
      <c r="H591" s="308"/>
      <c r="I591" s="33"/>
      <c r="J591" s="33"/>
      <c r="K591" s="33"/>
      <c r="L591" s="33"/>
      <c r="M591" s="33"/>
      <c r="N591" s="309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279"/>
      <c r="AB591" s="289"/>
      <c r="AC591" s="279"/>
      <c r="AD591" s="279"/>
      <c r="AE591" s="279"/>
      <c r="AF591" s="33"/>
    </row>
    <row r="592" spans="1:32" ht="23.25" customHeight="1">
      <c r="A592" s="33"/>
      <c r="B592" s="33"/>
      <c r="C592" s="33"/>
      <c r="D592" s="33"/>
      <c r="E592" s="33"/>
      <c r="F592" s="33"/>
      <c r="G592" s="33"/>
      <c r="H592" s="308"/>
      <c r="I592" s="33"/>
      <c r="J592" s="33"/>
      <c r="K592" s="33"/>
      <c r="L592" s="33"/>
      <c r="M592" s="33"/>
      <c r="N592" s="309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279"/>
      <c r="AB592" s="289"/>
      <c r="AC592" s="279"/>
      <c r="AD592" s="279"/>
      <c r="AE592" s="279"/>
      <c r="AF592" s="33"/>
    </row>
    <row r="593" spans="1:32" ht="23.25" customHeight="1">
      <c r="A593" s="33"/>
      <c r="B593" s="33"/>
      <c r="C593" s="33"/>
      <c r="D593" s="33"/>
      <c r="E593" s="33"/>
      <c r="F593" s="33"/>
      <c r="G593" s="33"/>
      <c r="H593" s="308"/>
      <c r="I593" s="33"/>
      <c r="J593" s="33"/>
      <c r="K593" s="33"/>
      <c r="L593" s="33"/>
      <c r="M593" s="33"/>
      <c r="N593" s="309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279"/>
      <c r="AB593" s="289"/>
      <c r="AC593" s="279"/>
      <c r="AD593" s="279"/>
      <c r="AE593" s="279"/>
      <c r="AF593" s="33"/>
    </row>
    <row r="594" spans="1:32" ht="23.25" customHeight="1">
      <c r="A594" s="33"/>
      <c r="B594" s="33"/>
      <c r="C594" s="33"/>
      <c r="D594" s="33"/>
      <c r="E594" s="33"/>
      <c r="F594" s="33"/>
      <c r="G594" s="33"/>
      <c r="H594" s="308"/>
      <c r="I594" s="33"/>
      <c r="J594" s="33"/>
      <c r="K594" s="33"/>
      <c r="L594" s="33"/>
      <c r="M594" s="33"/>
      <c r="N594" s="309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279"/>
      <c r="AB594" s="289"/>
      <c r="AC594" s="279"/>
      <c r="AD594" s="279"/>
      <c r="AE594" s="279"/>
      <c r="AF594" s="33"/>
    </row>
    <row r="595" spans="1:32" ht="23.25" customHeight="1">
      <c r="A595" s="33"/>
      <c r="B595" s="33"/>
      <c r="C595" s="33"/>
      <c r="D595" s="33"/>
      <c r="E595" s="33"/>
      <c r="F595" s="33"/>
      <c r="G595" s="33"/>
      <c r="H595" s="308"/>
      <c r="I595" s="33"/>
      <c r="J595" s="33"/>
      <c r="K595" s="33"/>
      <c r="L595" s="33"/>
      <c r="M595" s="33"/>
      <c r="N595" s="309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279"/>
      <c r="AB595" s="289"/>
      <c r="AC595" s="279"/>
      <c r="AD595" s="279"/>
      <c r="AE595" s="279"/>
      <c r="AF595" s="33"/>
    </row>
    <row r="596" spans="1:32" ht="23.25" customHeight="1">
      <c r="A596" s="33"/>
      <c r="B596" s="33"/>
      <c r="C596" s="33"/>
      <c r="D596" s="33"/>
      <c r="E596" s="33"/>
      <c r="F596" s="33"/>
      <c r="G596" s="33"/>
      <c r="H596" s="308"/>
      <c r="I596" s="33"/>
      <c r="J596" s="33"/>
      <c r="K596" s="33"/>
      <c r="L596" s="33"/>
      <c r="M596" s="33"/>
      <c r="N596" s="309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279"/>
      <c r="AB596" s="289"/>
      <c r="AC596" s="279"/>
      <c r="AD596" s="279"/>
      <c r="AE596" s="279"/>
      <c r="AF596" s="33"/>
    </row>
    <row r="597" spans="1:32" ht="23.25" customHeight="1">
      <c r="A597" s="33"/>
      <c r="B597" s="33"/>
      <c r="C597" s="33"/>
      <c r="D597" s="33"/>
      <c r="E597" s="33"/>
      <c r="F597" s="33"/>
      <c r="G597" s="33"/>
      <c r="H597" s="308"/>
      <c r="I597" s="33"/>
      <c r="J597" s="33"/>
      <c r="K597" s="33"/>
      <c r="L597" s="33"/>
      <c r="M597" s="33"/>
      <c r="N597" s="309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279"/>
      <c r="AB597" s="289"/>
      <c r="AC597" s="279"/>
      <c r="AD597" s="279"/>
      <c r="AE597" s="279"/>
      <c r="AF597" s="33"/>
    </row>
    <row r="598" spans="1:32" ht="23.25" customHeight="1">
      <c r="A598" s="33"/>
      <c r="B598" s="33"/>
      <c r="C598" s="33"/>
      <c r="D598" s="33"/>
      <c r="E598" s="33"/>
      <c r="F598" s="33"/>
      <c r="G598" s="33"/>
      <c r="H598" s="308"/>
      <c r="I598" s="33"/>
      <c r="J598" s="33"/>
      <c r="K598" s="33"/>
      <c r="L598" s="33"/>
      <c r="M598" s="33"/>
      <c r="N598" s="309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279"/>
      <c r="AB598" s="289"/>
      <c r="AC598" s="279"/>
      <c r="AD598" s="279"/>
      <c r="AE598" s="279"/>
      <c r="AF598" s="33"/>
    </row>
    <row r="599" spans="1:32" ht="23.25" customHeight="1">
      <c r="A599" s="33"/>
      <c r="B599" s="33"/>
      <c r="C599" s="33"/>
      <c r="D599" s="33"/>
      <c r="E599" s="33"/>
      <c r="F599" s="33"/>
      <c r="G599" s="33"/>
      <c r="H599" s="308"/>
      <c r="I599" s="33"/>
      <c r="J599" s="33"/>
      <c r="K599" s="33"/>
      <c r="L599" s="33"/>
      <c r="M599" s="33"/>
      <c r="N599" s="309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279"/>
      <c r="AB599" s="289"/>
      <c r="AC599" s="279"/>
      <c r="AD599" s="279"/>
      <c r="AE599" s="279"/>
      <c r="AF599" s="33"/>
    </row>
    <row r="600" spans="1:32" ht="23.25" customHeight="1">
      <c r="A600" s="33"/>
      <c r="B600" s="33"/>
      <c r="C600" s="33"/>
      <c r="D600" s="33"/>
      <c r="E600" s="33"/>
      <c r="F600" s="33"/>
      <c r="G600" s="33"/>
      <c r="H600" s="308"/>
      <c r="I600" s="33"/>
      <c r="J600" s="33"/>
      <c r="K600" s="33"/>
      <c r="L600" s="33"/>
      <c r="M600" s="33"/>
      <c r="N600" s="309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279"/>
      <c r="AB600" s="289"/>
      <c r="AC600" s="279"/>
      <c r="AD600" s="279"/>
      <c r="AE600" s="279"/>
      <c r="AF600" s="33"/>
    </row>
    <row r="601" spans="1:32" ht="23.25" customHeight="1">
      <c r="A601" s="33"/>
      <c r="B601" s="33"/>
      <c r="C601" s="33"/>
      <c r="D601" s="33"/>
      <c r="E601" s="33"/>
      <c r="F601" s="33"/>
      <c r="G601" s="33"/>
      <c r="H601" s="308"/>
      <c r="I601" s="33"/>
      <c r="J601" s="33"/>
      <c r="K601" s="33"/>
      <c r="L601" s="33"/>
      <c r="M601" s="33"/>
      <c r="N601" s="309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279"/>
      <c r="AB601" s="289"/>
      <c r="AC601" s="279"/>
      <c r="AD601" s="279"/>
      <c r="AE601" s="279"/>
      <c r="AF601" s="33"/>
    </row>
    <row r="602" spans="1:32" ht="23.25" customHeight="1">
      <c r="A602" s="33"/>
      <c r="B602" s="33"/>
      <c r="C602" s="33"/>
      <c r="D602" s="33"/>
      <c r="E602" s="33"/>
      <c r="F602" s="33"/>
      <c r="G602" s="33"/>
      <c r="H602" s="308"/>
      <c r="I602" s="33"/>
      <c r="J602" s="33"/>
      <c r="K602" s="33"/>
      <c r="L602" s="33"/>
      <c r="M602" s="33"/>
      <c r="N602" s="309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279"/>
      <c r="AB602" s="289"/>
      <c r="AC602" s="279"/>
      <c r="AD602" s="279"/>
      <c r="AE602" s="279"/>
      <c r="AF602" s="33"/>
    </row>
    <row r="603" spans="1:32" ht="23.25" customHeight="1">
      <c r="A603" s="33"/>
      <c r="B603" s="33"/>
      <c r="C603" s="33"/>
      <c r="D603" s="33"/>
      <c r="E603" s="33"/>
      <c r="F603" s="33"/>
      <c r="G603" s="33"/>
      <c r="H603" s="308"/>
      <c r="I603" s="33"/>
      <c r="J603" s="33"/>
      <c r="K603" s="33"/>
      <c r="L603" s="33"/>
      <c r="M603" s="33"/>
      <c r="N603" s="309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279"/>
      <c r="AB603" s="289"/>
      <c r="AC603" s="279"/>
      <c r="AD603" s="279"/>
      <c r="AE603" s="279"/>
      <c r="AF603" s="33"/>
    </row>
    <row r="604" spans="1:32" ht="23.25" customHeight="1">
      <c r="A604" s="33"/>
      <c r="B604" s="33"/>
      <c r="C604" s="33"/>
      <c r="D604" s="33"/>
      <c r="E604" s="33"/>
      <c r="F604" s="33"/>
      <c r="G604" s="33"/>
      <c r="H604" s="308"/>
      <c r="I604" s="33"/>
      <c r="J604" s="33"/>
      <c r="K604" s="33"/>
      <c r="L604" s="33"/>
      <c r="M604" s="33"/>
      <c r="N604" s="309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279"/>
      <c r="AB604" s="289"/>
      <c r="AC604" s="279"/>
      <c r="AD604" s="279"/>
      <c r="AE604" s="279"/>
      <c r="AF604" s="33"/>
    </row>
    <row r="605" spans="1:32" ht="23.25" customHeight="1">
      <c r="A605" s="33"/>
      <c r="B605" s="33"/>
      <c r="C605" s="33"/>
      <c r="D605" s="33"/>
      <c r="E605" s="33"/>
      <c r="F605" s="33"/>
      <c r="G605" s="33"/>
      <c r="H605" s="308"/>
      <c r="I605" s="33"/>
      <c r="J605" s="33"/>
      <c r="K605" s="33"/>
      <c r="L605" s="33"/>
      <c r="M605" s="33"/>
      <c r="N605" s="309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279"/>
      <c r="AB605" s="289"/>
      <c r="AC605" s="279"/>
      <c r="AD605" s="279"/>
      <c r="AE605" s="279"/>
      <c r="AF605" s="33"/>
    </row>
    <row r="606" spans="1:32" ht="23.25" customHeight="1">
      <c r="A606" s="33"/>
      <c r="B606" s="33"/>
      <c r="C606" s="33"/>
      <c r="D606" s="33"/>
      <c r="E606" s="33"/>
      <c r="F606" s="33"/>
      <c r="G606" s="33"/>
      <c r="H606" s="308"/>
      <c r="I606" s="33"/>
      <c r="J606" s="33"/>
      <c r="K606" s="33"/>
      <c r="L606" s="33"/>
      <c r="M606" s="33"/>
      <c r="N606" s="309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279"/>
      <c r="AB606" s="289"/>
      <c r="AC606" s="279"/>
      <c r="AD606" s="279"/>
      <c r="AE606" s="279"/>
      <c r="AF606" s="33"/>
    </row>
    <row r="607" spans="1:32" ht="23.25" customHeight="1">
      <c r="A607" s="33"/>
      <c r="B607" s="33"/>
      <c r="C607" s="33"/>
      <c r="D607" s="33"/>
      <c r="E607" s="33"/>
      <c r="F607" s="33"/>
      <c r="G607" s="33"/>
      <c r="H607" s="308"/>
      <c r="I607" s="33"/>
      <c r="J607" s="33"/>
      <c r="K607" s="33"/>
      <c r="L607" s="33"/>
      <c r="M607" s="33"/>
      <c r="N607" s="309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279"/>
      <c r="AB607" s="289"/>
      <c r="AC607" s="279"/>
      <c r="AD607" s="279"/>
      <c r="AE607" s="279"/>
      <c r="AF607" s="33"/>
    </row>
    <row r="608" spans="1:32" ht="23.25" customHeight="1">
      <c r="A608" s="33"/>
      <c r="B608" s="33"/>
      <c r="C608" s="33"/>
      <c r="D608" s="33"/>
      <c r="E608" s="33"/>
      <c r="F608" s="33"/>
      <c r="G608" s="33"/>
      <c r="H608" s="308"/>
      <c r="I608" s="33"/>
      <c r="J608" s="33"/>
      <c r="K608" s="33"/>
      <c r="L608" s="33"/>
      <c r="M608" s="33"/>
      <c r="N608" s="309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279"/>
      <c r="AB608" s="289"/>
      <c r="AC608" s="279"/>
      <c r="AD608" s="279"/>
      <c r="AE608" s="279"/>
      <c r="AF608" s="33"/>
    </row>
    <row r="609" spans="1:32" ht="23.25" customHeight="1">
      <c r="A609" s="33"/>
      <c r="B609" s="33"/>
      <c r="C609" s="33"/>
      <c r="D609" s="33"/>
      <c r="E609" s="33"/>
      <c r="F609" s="33"/>
      <c r="G609" s="33"/>
      <c r="H609" s="308"/>
      <c r="I609" s="33"/>
      <c r="J609" s="33"/>
      <c r="K609" s="33"/>
      <c r="L609" s="33"/>
      <c r="M609" s="33"/>
      <c r="N609" s="309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279"/>
      <c r="AB609" s="289"/>
      <c r="AC609" s="279"/>
      <c r="AD609" s="279"/>
      <c r="AE609" s="279"/>
      <c r="AF609" s="33"/>
    </row>
    <row r="610" spans="1:32" ht="23.25" customHeight="1">
      <c r="A610" s="33"/>
      <c r="B610" s="33"/>
      <c r="C610" s="33"/>
      <c r="D610" s="33"/>
      <c r="E610" s="33"/>
      <c r="F610" s="33"/>
      <c r="G610" s="33"/>
      <c r="H610" s="308"/>
      <c r="I610" s="33"/>
      <c r="J610" s="33"/>
      <c r="K610" s="33"/>
      <c r="L610" s="33"/>
      <c r="M610" s="33"/>
      <c r="N610" s="309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279"/>
      <c r="AB610" s="289"/>
      <c r="AC610" s="279"/>
      <c r="AD610" s="279"/>
      <c r="AE610" s="279"/>
      <c r="AF610" s="33"/>
    </row>
    <row r="611" spans="1:32" ht="23.25" customHeight="1">
      <c r="A611" s="33"/>
      <c r="B611" s="33"/>
      <c r="C611" s="33"/>
      <c r="D611" s="33"/>
      <c r="E611" s="33"/>
      <c r="F611" s="33"/>
      <c r="G611" s="33"/>
      <c r="H611" s="308"/>
      <c r="I611" s="33"/>
      <c r="J611" s="33"/>
      <c r="K611" s="33"/>
      <c r="L611" s="33"/>
      <c r="M611" s="33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279"/>
      <c r="AB611" s="289"/>
      <c r="AC611" s="279"/>
      <c r="AD611" s="279"/>
      <c r="AE611" s="279"/>
      <c r="AF611" s="33"/>
    </row>
    <row r="612" spans="1:32" ht="23.25" customHeight="1">
      <c r="A612" s="33"/>
      <c r="B612" s="33"/>
      <c r="C612" s="33"/>
      <c r="D612" s="33"/>
      <c r="E612" s="33"/>
      <c r="F612" s="33"/>
      <c r="G612" s="33"/>
      <c r="H612" s="308"/>
      <c r="I612" s="33"/>
      <c r="J612" s="33"/>
      <c r="K612" s="33"/>
      <c r="L612" s="33"/>
      <c r="M612" s="33"/>
      <c r="N612" s="309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279"/>
      <c r="AB612" s="289"/>
      <c r="AC612" s="279"/>
      <c r="AD612" s="279"/>
      <c r="AE612" s="279"/>
      <c r="AF612" s="33"/>
    </row>
    <row r="613" spans="1:32" ht="23.25" customHeight="1">
      <c r="A613" s="33"/>
      <c r="B613" s="33"/>
      <c r="C613" s="33"/>
      <c r="D613" s="33"/>
      <c r="E613" s="33"/>
      <c r="F613" s="33"/>
      <c r="G613" s="33"/>
      <c r="H613" s="308"/>
      <c r="I613" s="33"/>
      <c r="J613" s="33"/>
      <c r="K613" s="33"/>
      <c r="L613" s="33"/>
      <c r="M613" s="33"/>
      <c r="N613" s="309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279"/>
      <c r="AB613" s="289"/>
      <c r="AC613" s="279"/>
      <c r="AD613" s="279"/>
      <c r="AE613" s="279"/>
      <c r="AF613" s="33"/>
    </row>
    <row r="614" spans="1:32" ht="23.25" customHeight="1">
      <c r="A614" s="33"/>
      <c r="B614" s="33"/>
      <c r="C614" s="33"/>
      <c r="D614" s="33"/>
      <c r="E614" s="33"/>
      <c r="F614" s="33"/>
      <c r="G614" s="33"/>
      <c r="H614" s="308"/>
      <c r="I614" s="33"/>
      <c r="J614" s="33"/>
      <c r="K614" s="33"/>
      <c r="L614" s="33"/>
      <c r="M614" s="33"/>
      <c r="N614" s="309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279"/>
      <c r="AB614" s="289"/>
      <c r="AC614" s="279"/>
      <c r="AD614" s="279"/>
      <c r="AE614" s="279"/>
      <c r="AF614" s="33"/>
    </row>
    <row r="615" spans="1:32" ht="23.25" customHeight="1">
      <c r="A615" s="33"/>
      <c r="B615" s="33"/>
      <c r="C615" s="33"/>
      <c r="D615" s="33"/>
      <c r="E615" s="33"/>
      <c r="F615" s="33"/>
      <c r="G615" s="33"/>
      <c r="H615" s="308"/>
      <c r="I615" s="33"/>
      <c r="J615" s="33"/>
      <c r="K615" s="33"/>
      <c r="L615" s="33"/>
      <c r="M615" s="33"/>
      <c r="N615" s="309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279"/>
      <c r="AB615" s="289"/>
      <c r="AC615" s="279"/>
      <c r="AD615" s="279"/>
      <c r="AE615" s="279"/>
      <c r="AF615" s="33"/>
    </row>
    <row r="616" spans="1:32" ht="23.25" customHeight="1">
      <c r="A616" s="33"/>
      <c r="B616" s="33"/>
      <c r="C616" s="33"/>
      <c r="D616" s="33"/>
      <c r="E616" s="33"/>
      <c r="F616" s="33"/>
      <c r="G616" s="33"/>
      <c r="H616" s="308"/>
      <c r="I616" s="33"/>
      <c r="J616" s="33"/>
      <c r="K616" s="33"/>
      <c r="L616" s="33"/>
      <c r="M616" s="33"/>
      <c r="N616" s="309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279"/>
      <c r="AB616" s="289"/>
      <c r="AC616" s="279"/>
      <c r="AD616" s="279"/>
      <c r="AE616" s="279"/>
      <c r="AF616" s="33"/>
    </row>
    <row r="617" spans="1:32" ht="23.25" customHeight="1">
      <c r="A617" s="33"/>
      <c r="B617" s="33"/>
      <c r="C617" s="33"/>
      <c r="D617" s="33"/>
      <c r="E617" s="33"/>
      <c r="F617" s="33"/>
      <c r="G617" s="33"/>
      <c r="H617" s="308"/>
      <c r="I617" s="33"/>
      <c r="J617" s="33"/>
      <c r="K617" s="33"/>
      <c r="L617" s="33"/>
      <c r="M617" s="33"/>
      <c r="N617" s="309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279"/>
      <c r="AB617" s="289"/>
      <c r="AC617" s="279"/>
      <c r="AD617" s="279"/>
      <c r="AE617" s="279"/>
      <c r="AF617" s="33"/>
    </row>
    <row r="618" spans="1:32" ht="23.25" customHeight="1">
      <c r="A618" s="33"/>
      <c r="B618" s="33"/>
      <c r="C618" s="33"/>
      <c r="D618" s="33"/>
      <c r="E618" s="33"/>
      <c r="F618" s="33"/>
      <c r="G618" s="33"/>
      <c r="H618" s="308"/>
      <c r="I618" s="33"/>
      <c r="J618" s="33"/>
      <c r="K618" s="33"/>
      <c r="L618" s="33"/>
      <c r="M618" s="33"/>
      <c r="N618" s="309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279"/>
      <c r="AB618" s="289"/>
      <c r="AC618" s="279"/>
      <c r="AD618" s="279"/>
      <c r="AE618" s="279"/>
      <c r="AF618" s="33"/>
    </row>
    <row r="619" spans="1:32" ht="23.25" customHeight="1">
      <c r="A619" s="33"/>
      <c r="B619" s="33"/>
      <c r="C619" s="33"/>
      <c r="D619" s="33"/>
      <c r="E619" s="33"/>
      <c r="F619" s="33"/>
      <c r="G619" s="33"/>
      <c r="H619" s="308"/>
      <c r="I619" s="33"/>
      <c r="J619" s="33"/>
      <c r="K619" s="33"/>
      <c r="L619" s="33"/>
      <c r="M619" s="33"/>
      <c r="N619" s="309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279"/>
      <c r="AB619" s="289"/>
      <c r="AC619" s="279"/>
      <c r="AD619" s="279"/>
      <c r="AE619" s="279"/>
      <c r="AF619" s="33"/>
    </row>
    <row r="620" spans="1:32" ht="23.25" customHeight="1">
      <c r="A620" s="33"/>
      <c r="B620" s="33"/>
      <c r="C620" s="33"/>
      <c r="D620" s="33"/>
      <c r="E620" s="33"/>
      <c r="F620" s="33"/>
      <c r="G620" s="33"/>
      <c r="H620" s="308"/>
      <c r="I620" s="33"/>
      <c r="J620" s="33"/>
      <c r="K620" s="33"/>
      <c r="L620" s="33"/>
      <c r="M620" s="33"/>
      <c r="N620" s="309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279"/>
      <c r="AB620" s="289"/>
      <c r="AC620" s="279"/>
      <c r="AD620" s="279"/>
      <c r="AE620" s="279"/>
      <c r="AF620" s="33"/>
    </row>
    <row r="621" spans="1:32" ht="23.25" customHeight="1">
      <c r="A621" s="33"/>
      <c r="B621" s="33"/>
      <c r="C621" s="33"/>
      <c r="D621" s="33"/>
      <c r="E621" s="33"/>
      <c r="F621" s="33"/>
      <c r="G621" s="33"/>
      <c r="H621" s="308"/>
      <c r="I621" s="33"/>
      <c r="J621" s="33"/>
      <c r="K621" s="33"/>
      <c r="L621" s="33"/>
      <c r="M621" s="33"/>
      <c r="N621" s="309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279"/>
      <c r="AB621" s="289"/>
      <c r="AC621" s="279"/>
      <c r="AD621" s="279"/>
      <c r="AE621" s="279"/>
      <c r="AF621" s="33"/>
    </row>
    <row r="622" spans="1:32" ht="23.25" customHeight="1">
      <c r="A622" s="33"/>
      <c r="B622" s="33"/>
      <c r="C622" s="33"/>
      <c r="D622" s="33"/>
      <c r="E622" s="33"/>
      <c r="F622" s="33"/>
      <c r="G622" s="33"/>
      <c r="H622" s="308"/>
      <c r="I622" s="33"/>
      <c r="J622" s="33"/>
      <c r="K622" s="33"/>
      <c r="L622" s="33"/>
      <c r="M622" s="33"/>
      <c r="N622" s="309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279"/>
      <c r="AB622" s="289"/>
      <c r="AC622" s="279"/>
      <c r="AD622" s="279"/>
      <c r="AE622" s="279"/>
      <c r="AF622" s="33"/>
    </row>
    <row r="623" spans="1:32" ht="23.25" customHeight="1">
      <c r="A623" s="33"/>
      <c r="B623" s="33"/>
      <c r="C623" s="33"/>
      <c r="D623" s="33"/>
      <c r="E623" s="33"/>
      <c r="F623" s="33"/>
      <c r="G623" s="33"/>
      <c r="H623" s="308"/>
      <c r="I623" s="33"/>
      <c r="J623" s="33"/>
      <c r="K623" s="33"/>
      <c r="L623" s="33"/>
      <c r="M623" s="33"/>
      <c r="N623" s="309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279"/>
      <c r="AB623" s="289"/>
      <c r="AC623" s="279"/>
      <c r="AD623" s="279"/>
      <c r="AE623" s="279"/>
      <c r="AF623" s="33"/>
    </row>
    <row r="624" spans="1:32" ht="23.25" customHeight="1">
      <c r="A624" s="33"/>
      <c r="B624" s="33"/>
      <c r="C624" s="33"/>
      <c r="D624" s="33"/>
      <c r="E624" s="33"/>
      <c r="F624" s="33"/>
      <c r="G624" s="33"/>
      <c r="H624" s="308"/>
      <c r="I624" s="33"/>
      <c r="J624" s="33"/>
      <c r="K624" s="33"/>
      <c r="L624" s="33"/>
      <c r="M624" s="33"/>
      <c r="N624" s="309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279"/>
      <c r="AB624" s="289"/>
      <c r="AC624" s="279"/>
      <c r="AD624" s="279"/>
      <c r="AE624" s="279"/>
      <c r="AF624" s="33"/>
    </row>
    <row r="625" spans="1:32" ht="23.25" customHeight="1">
      <c r="A625" s="33"/>
      <c r="B625" s="33"/>
      <c r="C625" s="33"/>
      <c r="D625" s="33"/>
      <c r="E625" s="33"/>
      <c r="F625" s="33"/>
      <c r="G625" s="33"/>
      <c r="H625" s="308"/>
      <c r="I625" s="33"/>
      <c r="J625" s="33"/>
      <c r="K625" s="33"/>
      <c r="L625" s="33"/>
      <c r="M625" s="33"/>
      <c r="N625" s="309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279"/>
      <c r="AB625" s="289"/>
      <c r="AC625" s="279"/>
      <c r="AD625" s="279"/>
      <c r="AE625" s="279"/>
      <c r="AF625" s="33"/>
    </row>
    <row r="626" spans="1:32" ht="23.25" customHeight="1">
      <c r="A626" s="33"/>
      <c r="B626" s="33"/>
      <c r="C626" s="33"/>
      <c r="D626" s="33"/>
      <c r="E626" s="33"/>
      <c r="F626" s="33"/>
      <c r="G626" s="33"/>
      <c r="H626" s="308"/>
      <c r="I626" s="33"/>
      <c r="J626" s="33"/>
      <c r="K626" s="33"/>
      <c r="L626" s="33"/>
      <c r="M626" s="33"/>
      <c r="N626" s="309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279"/>
      <c r="AB626" s="289"/>
      <c r="AC626" s="279"/>
      <c r="AD626" s="279"/>
      <c r="AE626" s="279"/>
      <c r="AF626" s="33"/>
    </row>
    <row r="627" spans="1:32" ht="23.25" customHeight="1">
      <c r="A627" s="33"/>
      <c r="B627" s="33"/>
      <c r="C627" s="33"/>
      <c r="D627" s="33"/>
      <c r="E627" s="33"/>
      <c r="F627" s="33"/>
      <c r="G627" s="33"/>
      <c r="H627" s="308"/>
      <c r="I627" s="33"/>
      <c r="J627" s="33"/>
      <c r="K627" s="33"/>
      <c r="L627" s="33"/>
      <c r="M627" s="33"/>
      <c r="N627" s="309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279"/>
      <c r="AB627" s="289"/>
      <c r="AC627" s="279"/>
      <c r="AD627" s="279"/>
      <c r="AE627" s="279"/>
      <c r="AF627" s="33"/>
    </row>
    <row r="628" spans="1:32" ht="23.25" customHeight="1">
      <c r="A628" s="33"/>
      <c r="B628" s="33"/>
      <c r="C628" s="33"/>
      <c r="D628" s="33"/>
      <c r="E628" s="33"/>
      <c r="F628" s="33"/>
      <c r="G628" s="33"/>
      <c r="H628" s="308"/>
      <c r="I628" s="33"/>
      <c r="J628" s="33"/>
      <c r="K628" s="33"/>
      <c r="L628" s="33"/>
      <c r="M628" s="33"/>
      <c r="N628" s="309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279"/>
      <c r="AB628" s="289"/>
      <c r="AC628" s="279"/>
      <c r="AD628" s="279"/>
      <c r="AE628" s="279"/>
      <c r="AF628" s="33"/>
    </row>
    <row r="629" spans="1:32" ht="23.25" customHeight="1">
      <c r="A629" s="33"/>
      <c r="B629" s="33"/>
      <c r="C629" s="33"/>
      <c r="D629" s="33"/>
      <c r="E629" s="33"/>
      <c r="F629" s="33"/>
      <c r="G629" s="33"/>
      <c r="H629" s="308"/>
      <c r="I629" s="33"/>
      <c r="J629" s="33"/>
      <c r="K629" s="33"/>
      <c r="L629" s="33"/>
      <c r="M629" s="33"/>
      <c r="N629" s="309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279"/>
      <c r="AB629" s="289"/>
      <c r="AC629" s="279"/>
      <c r="AD629" s="279"/>
      <c r="AE629" s="279"/>
      <c r="AF629" s="33"/>
    </row>
    <row r="630" spans="1:32" ht="23.25" customHeight="1">
      <c r="A630" s="33"/>
      <c r="B630" s="33"/>
      <c r="C630" s="33"/>
      <c r="D630" s="33"/>
      <c r="E630" s="33"/>
      <c r="F630" s="33"/>
      <c r="G630" s="33"/>
      <c r="H630" s="308"/>
      <c r="I630" s="33"/>
      <c r="J630" s="33"/>
      <c r="K630" s="33"/>
      <c r="L630" s="33"/>
      <c r="M630" s="33"/>
      <c r="N630" s="309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279"/>
      <c r="AB630" s="289"/>
      <c r="AC630" s="279"/>
      <c r="AD630" s="279"/>
      <c r="AE630" s="279"/>
      <c r="AF630" s="33"/>
    </row>
    <row r="631" spans="1:32" ht="23.25" customHeight="1">
      <c r="A631" s="33"/>
      <c r="B631" s="33"/>
      <c r="C631" s="33"/>
      <c r="D631" s="33"/>
      <c r="E631" s="33"/>
      <c r="F631" s="33"/>
      <c r="G631" s="33"/>
      <c r="H631" s="308"/>
      <c r="I631" s="33"/>
      <c r="J631" s="33"/>
      <c r="K631" s="33"/>
      <c r="L631" s="33"/>
      <c r="M631" s="33"/>
      <c r="N631" s="309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279"/>
      <c r="AB631" s="289"/>
      <c r="AC631" s="279"/>
      <c r="AD631" s="279"/>
      <c r="AE631" s="279"/>
      <c r="AF631" s="33"/>
    </row>
    <row r="632" spans="1:32" ht="23.25" customHeight="1">
      <c r="A632" s="33"/>
      <c r="B632" s="33"/>
      <c r="C632" s="33"/>
      <c r="D632" s="33"/>
      <c r="E632" s="33"/>
      <c r="F632" s="33"/>
      <c r="G632" s="33"/>
      <c r="H632" s="308"/>
      <c r="I632" s="33"/>
      <c r="J632" s="33"/>
      <c r="K632" s="33"/>
      <c r="L632" s="33"/>
      <c r="M632" s="33"/>
      <c r="N632" s="309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279"/>
      <c r="AB632" s="289"/>
      <c r="AC632" s="279"/>
      <c r="AD632" s="279"/>
      <c r="AE632" s="279"/>
      <c r="AF632" s="33"/>
    </row>
    <row r="633" spans="1:32" ht="23.25" customHeight="1">
      <c r="A633" s="33"/>
      <c r="B633" s="33"/>
      <c r="C633" s="33"/>
      <c r="D633" s="33"/>
      <c r="E633" s="33"/>
      <c r="F633" s="33"/>
      <c r="G633" s="33"/>
      <c r="H633" s="308"/>
      <c r="I633" s="33"/>
      <c r="J633" s="33"/>
      <c r="K633" s="33"/>
      <c r="L633" s="33"/>
      <c r="M633" s="33"/>
      <c r="N633" s="309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279"/>
      <c r="AB633" s="289"/>
      <c r="AC633" s="279"/>
      <c r="AD633" s="279"/>
      <c r="AE633" s="279"/>
      <c r="AF633" s="33"/>
    </row>
    <row r="634" spans="1:32" ht="23.25" customHeight="1">
      <c r="A634" s="33"/>
      <c r="B634" s="33"/>
      <c r="C634" s="33"/>
      <c r="D634" s="33"/>
      <c r="E634" s="33"/>
      <c r="F634" s="33"/>
      <c r="G634" s="33"/>
      <c r="H634" s="308"/>
      <c r="I634" s="33"/>
      <c r="J634" s="33"/>
      <c r="K634" s="33"/>
      <c r="L634" s="33"/>
      <c r="M634" s="33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279"/>
      <c r="AB634" s="289"/>
      <c r="AC634" s="279"/>
      <c r="AD634" s="279"/>
      <c r="AE634" s="279"/>
      <c r="AF634" s="33"/>
    </row>
    <row r="635" spans="1:32" ht="23.25" customHeight="1">
      <c r="A635" s="33"/>
      <c r="B635" s="33"/>
      <c r="C635" s="33"/>
      <c r="D635" s="33"/>
      <c r="E635" s="33"/>
      <c r="F635" s="33"/>
      <c r="G635" s="33"/>
      <c r="H635" s="308"/>
      <c r="I635" s="33"/>
      <c r="J635" s="33"/>
      <c r="K635" s="33"/>
      <c r="L635" s="33"/>
      <c r="M635" s="33"/>
      <c r="N635" s="309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279"/>
      <c r="AB635" s="289"/>
      <c r="AC635" s="279"/>
      <c r="AD635" s="279"/>
      <c r="AE635" s="279"/>
      <c r="AF635" s="33"/>
    </row>
    <row r="636" spans="1:32" ht="23.25" customHeight="1">
      <c r="A636" s="33"/>
      <c r="B636" s="33"/>
      <c r="C636" s="33"/>
      <c r="D636" s="33"/>
      <c r="E636" s="33"/>
      <c r="F636" s="33"/>
      <c r="G636" s="33"/>
      <c r="H636" s="308"/>
      <c r="I636" s="33"/>
      <c r="J636" s="33"/>
      <c r="K636" s="33"/>
      <c r="L636" s="33"/>
      <c r="M636" s="33"/>
      <c r="N636" s="309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279"/>
      <c r="AB636" s="289"/>
      <c r="AC636" s="279"/>
      <c r="AD636" s="279"/>
      <c r="AE636" s="279"/>
      <c r="AF636" s="33"/>
    </row>
    <row r="637" spans="1:32" ht="23.25" customHeight="1">
      <c r="A637" s="33"/>
      <c r="B637" s="33"/>
      <c r="C637" s="33"/>
      <c r="D637" s="33"/>
      <c r="E637" s="33"/>
      <c r="F637" s="33"/>
      <c r="G637" s="33"/>
      <c r="H637" s="308"/>
      <c r="I637" s="33"/>
      <c r="J637" s="33"/>
      <c r="K637" s="33"/>
      <c r="L637" s="33"/>
      <c r="M637" s="33"/>
      <c r="N637" s="309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279"/>
      <c r="AB637" s="289"/>
      <c r="AC637" s="279"/>
      <c r="AD637" s="279"/>
      <c r="AE637" s="279"/>
      <c r="AF637" s="33"/>
    </row>
    <row r="638" spans="1:32" ht="23.25" customHeight="1">
      <c r="A638" s="33"/>
      <c r="B638" s="33"/>
      <c r="C638" s="33"/>
      <c r="D638" s="33"/>
      <c r="E638" s="33"/>
      <c r="F638" s="33"/>
      <c r="G638" s="33"/>
      <c r="H638" s="308"/>
      <c r="I638" s="33"/>
      <c r="J638" s="33"/>
      <c r="K638" s="33"/>
      <c r="L638" s="33"/>
      <c r="M638" s="33"/>
      <c r="N638" s="309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279"/>
      <c r="AB638" s="289"/>
      <c r="AC638" s="279"/>
      <c r="AD638" s="279"/>
      <c r="AE638" s="279"/>
      <c r="AF638" s="33"/>
    </row>
    <row r="639" spans="1:32" ht="23.25" customHeight="1">
      <c r="A639" s="33"/>
      <c r="B639" s="33"/>
      <c r="C639" s="33"/>
      <c r="D639" s="33"/>
      <c r="E639" s="33"/>
      <c r="F639" s="33"/>
      <c r="G639" s="33"/>
      <c r="H639" s="308"/>
      <c r="I639" s="33"/>
      <c r="J639" s="33"/>
      <c r="K639" s="33"/>
      <c r="L639" s="33"/>
      <c r="M639" s="33"/>
      <c r="N639" s="309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279"/>
      <c r="AB639" s="289"/>
      <c r="AC639" s="279"/>
      <c r="AD639" s="279"/>
      <c r="AE639" s="279"/>
      <c r="AF639" s="33"/>
    </row>
    <row r="640" spans="1:32" ht="23.25" customHeight="1">
      <c r="A640" s="33"/>
      <c r="B640" s="33"/>
      <c r="C640" s="33"/>
      <c r="D640" s="33"/>
      <c r="E640" s="33"/>
      <c r="F640" s="33"/>
      <c r="G640" s="33"/>
      <c r="H640" s="308"/>
      <c r="I640" s="33"/>
      <c r="J640" s="33"/>
      <c r="K640" s="33"/>
      <c r="L640" s="33"/>
      <c r="M640" s="33"/>
      <c r="N640" s="309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279"/>
      <c r="AB640" s="289"/>
      <c r="AC640" s="279"/>
      <c r="AD640" s="279"/>
      <c r="AE640" s="279"/>
      <c r="AF640" s="33"/>
    </row>
    <row r="641" spans="1:32" ht="23.25" customHeight="1">
      <c r="A641" s="33"/>
      <c r="B641" s="33"/>
      <c r="C641" s="33"/>
      <c r="D641" s="33"/>
      <c r="E641" s="33"/>
      <c r="F641" s="33"/>
      <c r="G641" s="33"/>
      <c r="H641" s="308"/>
      <c r="I641" s="33"/>
      <c r="J641" s="33"/>
      <c r="K641" s="33"/>
      <c r="L641" s="33"/>
      <c r="M641" s="33"/>
      <c r="N641" s="309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279"/>
      <c r="AB641" s="289"/>
      <c r="AC641" s="279"/>
      <c r="AD641" s="279"/>
      <c r="AE641" s="279"/>
      <c r="AF641" s="33"/>
    </row>
    <row r="642" spans="1:32" ht="23.25" customHeight="1">
      <c r="A642" s="33"/>
      <c r="B642" s="33"/>
      <c r="C642" s="33"/>
      <c r="D642" s="33"/>
      <c r="E642" s="33"/>
      <c r="F642" s="33"/>
      <c r="G642" s="33"/>
      <c r="H642" s="308"/>
      <c r="I642" s="33"/>
      <c r="J642" s="33"/>
      <c r="K642" s="33"/>
      <c r="L642" s="33"/>
      <c r="M642" s="33"/>
      <c r="N642" s="309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279"/>
      <c r="AB642" s="289"/>
      <c r="AC642" s="279"/>
      <c r="AD642" s="279"/>
      <c r="AE642" s="279"/>
      <c r="AF642" s="33"/>
    </row>
    <row r="643" spans="1:32" ht="23.25" customHeight="1">
      <c r="A643" s="33"/>
      <c r="B643" s="33"/>
      <c r="C643" s="33"/>
      <c r="D643" s="33"/>
      <c r="E643" s="33"/>
      <c r="F643" s="33"/>
      <c r="G643" s="33"/>
      <c r="H643" s="308"/>
      <c r="I643" s="33"/>
      <c r="J643" s="33"/>
      <c r="K643" s="33"/>
      <c r="L643" s="33"/>
      <c r="M643" s="33"/>
      <c r="N643" s="309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279"/>
      <c r="AB643" s="289"/>
      <c r="AC643" s="279"/>
      <c r="AD643" s="279"/>
      <c r="AE643" s="279"/>
      <c r="AF643" s="33"/>
    </row>
    <row r="644" spans="1:32" ht="23.25" customHeight="1">
      <c r="A644" s="33"/>
      <c r="B644" s="33"/>
      <c r="C644" s="33"/>
      <c r="D644" s="33"/>
      <c r="E644" s="33"/>
      <c r="F644" s="33"/>
      <c r="G644" s="33"/>
      <c r="H644" s="308"/>
      <c r="I644" s="33"/>
      <c r="J644" s="33"/>
      <c r="K644" s="33"/>
      <c r="L644" s="33"/>
      <c r="M644" s="33"/>
      <c r="N644" s="309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279"/>
      <c r="AB644" s="289"/>
      <c r="AC644" s="279"/>
      <c r="AD644" s="279"/>
      <c r="AE644" s="279"/>
      <c r="AF644" s="33"/>
    </row>
    <row r="645" spans="1:32" ht="23.25" customHeight="1">
      <c r="A645" s="33"/>
      <c r="B645" s="33"/>
      <c r="C645" s="33"/>
      <c r="D645" s="33"/>
      <c r="E645" s="33"/>
      <c r="F645" s="33"/>
      <c r="G645" s="33"/>
      <c r="H645" s="308"/>
      <c r="I645" s="33"/>
      <c r="J645" s="33"/>
      <c r="K645" s="33"/>
      <c r="L645" s="33"/>
      <c r="M645" s="33"/>
      <c r="N645" s="309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279"/>
      <c r="AB645" s="289"/>
      <c r="AC645" s="279"/>
      <c r="AD645" s="279"/>
      <c r="AE645" s="279"/>
      <c r="AF645" s="33"/>
    </row>
    <row r="646" spans="1:32" ht="23.25" customHeight="1">
      <c r="A646" s="33"/>
      <c r="B646" s="33"/>
      <c r="C646" s="33"/>
      <c r="D646" s="33"/>
      <c r="E646" s="33"/>
      <c r="F646" s="33"/>
      <c r="G646" s="33"/>
      <c r="H646" s="308"/>
      <c r="I646" s="33"/>
      <c r="J646" s="33"/>
      <c r="K646" s="33"/>
      <c r="L646" s="33"/>
      <c r="M646" s="33"/>
      <c r="N646" s="309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279"/>
      <c r="AB646" s="289"/>
      <c r="AC646" s="279"/>
      <c r="AD646" s="279"/>
      <c r="AE646" s="279"/>
      <c r="AF646" s="33"/>
    </row>
    <row r="647" spans="1:32" ht="23.25" customHeight="1">
      <c r="A647" s="33"/>
      <c r="B647" s="33"/>
      <c r="C647" s="33"/>
      <c r="D647" s="33"/>
      <c r="E647" s="33"/>
      <c r="F647" s="33"/>
      <c r="G647" s="33"/>
      <c r="H647" s="308"/>
      <c r="I647" s="33"/>
      <c r="J647" s="33"/>
      <c r="K647" s="33"/>
      <c r="L647" s="33"/>
      <c r="M647" s="33"/>
      <c r="N647" s="309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279"/>
      <c r="AB647" s="289"/>
      <c r="AC647" s="279"/>
      <c r="AD647" s="279"/>
      <c r="AE647" s="279"/>
      <c r="AF647" s="33"/>
    </row>
    <row r="648" spans="1:32" ht="23.25" customHeight="1">
      <c r="A648" s="33"/>
      <c r="B648" s="33"/>
      <c r="C648" s="33"/>
      <c r="D648" s="33"/>
      <c r="E648" s="33"/>
      <c r="F648" s="33"/>
      <c r="G648" s="33"/>
      <c r="H648" s="308"/>
      <c r="I648" s="33"/>
      <c r="J648" s="33"/>
      <c r="K648" s="33"/>
      <c r="L648" s="33"/>
      <c r="M648" s="33"/>
      <c r="N648" s="30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279"/>
      <c r="AB648" s="289"/>
      <c r="AC648" s="279"/>
      <c r="AD648" s="279"/>
      <c r="AE648" s="279"/>
      <c r="AF648" s="33"/>
    </row>
    <row r="649" spans="1:32" ht="23.25" customHeight="1">
      <c r="A649" s="33"/>
      <c r="B649" s="33"/>
      <c r="C649" s="33"/>
      <c r="D649" s="33"/>
      <c r="E649" s="33"/>
      <c r="F649" s="33"/>
      <c r="G649" s="33"/>
      <c r="H649" s="308"/>
      <c r="I649" s="33"/>
      <c r="J649" s="33"/>
      <c r="K649" s="33"/>
      <c r="L649" s="33"/>
      <c r="M649" s="33"/>
      <c r="N649" s="30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279"/>
      <c r="AB649" s="289"/>
      <c r="AC649" s="279"/>
      <c r="AD649" s="279"/>
      <c r="AE649" s="279"/>
      <c r="AF649" s="33"/>
    </row>
    <row r="650" spans="1:32" ht="23.25" customHeight="1">
      <c r="A650" s="33"/>
      <c r="B650" s="33"/>
      <c r="C650" s="33"/>
      <c r="D650" s="33"/>
      <c r="E650" s="33"/>
      <c r="F650" s="33"/>
      <c r="G650" s="33"/>
      <c r="H650" s="308"/>
      <c r="I650" s="33"/>
      <c r="J650" s="33"/>
      <c r="K650" s="33"/>
      <c r="L650" s="33"/>
      <c r="M650" s="33"/>
      <c r="N650" s="30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279"/>
      <c r="AB650" s="289"/>
      <c r="AC650" s="279"/>
      <c r="AD650" s="279"/>
      <c r="AE650" s="279"/>
      <c r="AF650" s="33"/>
    </row>
    <row r="651" spans="1:32" ht="23.25" customHeight="1">
      <c r="A651" s="33"/>
      <c r="B651" s="33"/>
      <c r="C651" s="33"/>
      <c r="D651" s="33"/>
      <c r="E651" s="33"/>
      <c r="F651" s="33"/>
      <c r="G651" s="33"/>
      <c r="H651" s="308"/>
      <c r="I651" s="33"/>
      <c r="J651" s="33"/>
      <c r="K651" s="33"/>
      <c r="L651" s="33"/>
      <c r="M651" s="33"/>
      <c r="N651" s="30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279"/>
      <c r="AB651" s="289"/>
      <c r="AC651" s="279"/>
      <c r="AD651" s="279"/>
      <c r="AE651" s="279"/>
      <c r="AF651" s="33"/>
    </row>
    <row r="652" spans="1:32" ht="23.25" customHeight="1">
      <c r="A652" s="33"/>
      <c r="B652" s="33"/>
      <c r="C652" s="33"/>
      <c r="D652" s="33"/>
      <c r="E652" s="33"/>
      <c r="F652" s="33"/>
      <c r="G652" s="33"/>
      <c r="H652" s="308"/>
      <c r="I652" s="33"/>
      <c r="J652" s="33"/>
      <c r="K652" s="33"/>
      <c r="L652" s="33"/>
      <c r="M652" s="33"/>
      <c r="N652" s="30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279"/>
      <c r="AB652" s="289"/>
      <c r="AC652" s="279"/>
      <c r="AD652" s="279"/>
      <c r="AE652" s="279"/>
      <c r="AF652" s="33"/>
    </row>
    <row r="653" spans="1:32" ht="23.25" customHeight="1">
      <c r="A653" s="33"/>
      <c r="B653" s="33"/>
      <c r="C653" s="33"/>
      <c r="D653" s="33"/>
      <c r="E653" s="33"/>
      <c r="F653" s="33"/>
      <c r="G653" s="33"/>
      <c r="H653" s="308"/>
      <c r="I653" s="33"/>
      <c r="J653" s="33"/>
      <c r="K653" s="33"/>
      <c r="L653" s="33"/>
      <c r="M653" s="33"/>
      <c r="N653" s="30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279"/>
      <c r="AB653" s="289"/>
      <c r="AC653" s="279"/>
      <c r="AD653" s="279"/>
      <c r="AE653" s="279"/>
      <c r="AF653" s="33"/>
    </row>
    <row r="654" spans="1:32" ht="23.25" customHeight="1">
      <c r="A654" s="33"/>
      <c r="B654" s="33"/>
      <c r="C654" s="33"/>
      <c r="D654" s="33"/>
      <c r="E654" s="33"/>
      <c r="F654" s="33"/>
      <c r="G654" s="33"/>
      <c r="H654" s="308"/>
      <c r="I654" s="33"/>
      <c r="J654" s="33"/>
      <c r="K654" s="33"/>
      <c r="L654" s="33"/>
      <c r="M654" s="33"/>
      <c r="N654" s="30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279"/>
      <c r="AB654" s="289"/>
      <c r="AC654" s="279"/>
      <c r="AD654" s="279"/>
      <c r="AE654" s="279"/>
      <c r="AF654" s="33"/>
    </row>
    <row r="655" spans="1:32" ht="23.25" customHeight="1">
      <c r="A655" s="33"/>
      <c r="B655" s="33"/>
      <c r="C655" s="33"/>
      <c r="D655" s="33"/>
      <c r="E655" s="33"/>
      <c r="F655" s="33"/>
      <c r="G655" s="33"/>
      <c r="H655" s="308"/>
      <c r="I655" s="33"/>
      <c r="J655" s="33"/>
      <c r="K655" s="33"/>
      <c r="L655" s="33"/>
      <c r="M655" s="33"/>
      <c r="N655" s="30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279"/>
      <c r="AB655" s="289"/>
      <c r="AC655" s="279"/>
      <c r="AD655" s="279"/>
      <c r="AE655" s="279"/>
      <c r="AF655" s="33"/>
    </row>
    <row r="656" spans="1:32" ht="23.25" customHeight="1">
      <c r="A656" s="33"/>
      <c r="B656" s="33"/>
      <c r="C656" s="33"/>
      <c r="D656" s="33"/>
      <c r="E656" s="33"/>
      <c r="F656" s="33"/>
      <c r="G656" s="33"/>
      <c r="H656" s="308"/>
      <c r="I656" s="33"/>
      <c r="J656" s="33"/>
      <c r="K656" s="33"/>
      <c r="L656" s="33"/>
      <c r="M656" s="33"/>
      <c r="N656" s="30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279"/>
      <c r="AB656" s="289"/>
      <c r="AC656" s="279"/>
      <c r="AD656" s="279"/>
      <c r="AE656" s="279"/>
      <c r="AF656" s="33"/>
    </row>
    <row r="657" spans="1:32" ht="23.25" customHeight="1">
      <c r="A657" s="33"/>
      <c r="B657" s="33"/>
      <c r="C657" s="33"/>
      <c r="D657" s="33"/>
      <c r="E657" s="33"/>
      <c r="F657" s="33"/>
      <c r="G657" s="33"/>
      <c r="H657" s="308"/>
      <c r="I657" s="33"/>
      <c r="J657" s="33"/>
      <c r="K657" s="33"/>
      <c r="L657" s="33"/>
      <c r="M657" s="33"/>
      <c r="N657" s="30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279"/>
      <c r="AB657" s="289"/>
      <c r="AC657" s="279"/>
      <c r="AD657" s="279"/>
      <c r="AE657" s="279"/>
      <c r="AF657" s="33"/>
    </row>
    <row r="658" spans="1:32" ht="23.25" customHeight="1">
      <c r="A658" s="33"/>
      <c r="B658" s="33"/>
      <c r="C658" s="33"/>
      <c r="D658" s="33"/>
      <c r="E658" s="33"/>
      <c r="F658" s="33"/>
      <c r="G658" s="33"/>
      <c r="H658" s="308"/>
      <c r="I658" s="33"/>
      <c r="J658" s="33"/>
      <c r="K658" s="33"/>
      <c r="L658" s="33"/>
      <c r="M658" s="33"/>
      <c r="N658" s="30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279"/>
      <c r="AB658" s="289"/>
      <c r="AC658" s="279"/>
      <c r="AD658" s="279"/>
      <c r="AE658" s="279"/>
      <c r="AF658" s="33"/>
    </row>
    <row r="659" spans="1:32" ht="23.25" customHeight="1">
      <c r="A659" s="33"/>
      <c r="B659" s="33"/>
      <c r="C659" s="33"/>
      <c r="D659" s="33"/>
      <c r="E659" s="33"/>
      <c r="F659" s="33"/>
      <c r="G659" s="33"/>
      <c r="H659" s="308"/>
      <c r="I659" s="33"/>
      <c r="J659" s="33"/>
      <c r="K659" s="33"/>
      <c r="L659" s="33"/>
      <c r="M659" s="33"/>
      <c r="N659" s="30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279"/>
      <c r="AB659" s="289"/>
      <c r="AC659" s="279"/>
      <c r="AD659" s="279"/>
      <c r="AE659" s="279"/>
      <c r="AF659" s="33"/>
    </row>
    <row r="660" spans="1:32" ht="23.25" customHeight="1">
      <c r="A660" s="33"/>
      <c r="B660" s="33"/>
      <c r="C660" s="33"/>
      <c r="D660" s="33"/>
      <c r="E660" s="33"/>
      <c r="F660" s="33"/>
      <c r="G660" s="33"/>
      <c r="H660" s="308"/>
      <c r="I660" s="33"/>
      <c r="J660" s="33"/>
      <c r="K660" s="33"/>
      <c r="L660" s="33"/>
      <c r="M660" s="33"/>
      <c r="N660" s="30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279"/>
      <c r="AB660" s="289"/>
      <c r="AC660" s="279"/>
      <c r="AD660" s="279"/>
      <c r="AE660" s="279"/>
      <c r="AF660" s="33"/>
    </row>
    <row r="661" spans="1:32" ht="23.25" customHeight="1">
      <c r="A661" s="33"/>
      <c r="B661" s="33"/>
      <c r="C661" s="33"/>
      <c r="D661" s="33"/>
      <c r="E661" s="33"/>
      <c r="F661" s="33"/>
      <c r="G661" s="33"/>
      <c r="H661" s="308"/>
      <c r="I661" s="33"/>
      <c r="J661" s="33"/>
      <c r="K661" s="33"/>
      <c r="L661" s="33"/>
      <c r="M661" s="33"/>
      <c r="N661" s="30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279"/>
      <c r="AB661" s="289"/>
      <c r="AC661" s="279"/>
      <c r="AD661" s="279"/>
      <c r="AE661" s="279"/>
      <c r="AF661" s="33"/>
    </row>
    <row r="662" spans="1:32" ht="23.25" customHeight="1">
      <c r="A662" s="33"/>
      <c r="B662" s="33"/>
      <c r="C662" s="33"/>
      <c r="D662" s="33"/>
      <c r="E662" s="33"/>
      <c r="F662" s="33"/>
      <c r="G662" s="33"/>
      <c r="H662" s="308"/>
      <c r="I662" s="33"/>
      <c r="J662" s="33"/>
      <c r="K662" s="33"/>
      <c r="L662" s="33"/>
      <c r="M662" s="33"/>
      <c r="N662" s="30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279"/>
      <c r="AB662" s="289"/>
      <c r="AC662" s="279"/>
      <c r="AD662" s="279"/>
      <c r="AE662" s="279"/>
      <c r="AF662" s="33"/>
    </row>
    <row r="663" spans="1:32" ht="23.25" customHeight="1">
      <c r="A663" s="33"/>
      <c r="B663" s="33"/>
      <c r="C663" s="33"/>
      <c r="D663" s="33"/>
      <c r="E663" s="33"/>
      <c r="F663" s="33"/>
      <c r="G663" s="33"/>
      <c r="H663" s="308"/>
      <c r="I663" s="33"/>
      <c r="J663" s="33"/>
      <c r="K663" s="33"/>
      <c r="L663" s="33"/>
      <c r="M663" s="33"/>
      <c r="N663" s="30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279"/>
      <c r="AB663" s="289"/>
      <c r="AC663" s="279"/>
      <c r="AD663" s="279"/>
      <c r="AE663" s="279"/>
      <c r="AF663" s="33"/>
    </row>
    <row r="664" spans="1:32" ht="23.25" customHeight="1">
      <c r="A664" s="33"/>
      <c r="B664" s="33"/>
      <c r="C664" s="33"/>
      <c r="D664" s="33"/>
      <c r="E664" s="33"/>
      <c r="F664" s="33"/>
      <c r="G664" s="33"/>
      <c r="H664" s="308"/>
      <c r="I664" s="33"/>
      <c r="J664" s="33"/>
      <c r="K664" s="33"/>
      <c r="L664" s="33"/>
      <c r="M664" s="33"/>
      <c r="N664" s="30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279"/>
      <c r="AB664" s="289"/>
      <c r="AC664" s="279"/>
      <c r="AD664" s="279"/>
      <c r="AE664" s="279"/>
      <c r="AF664" s="33"/>
    </row>
    <row r="665" spans="1:32" ht="23.25" customHeight="1">
      <c r="A665" s="33"/>
      <c r="B665" s="33"/>
      <c r="C665" s="33"/>
      <c r="D665" s="33"/>
      <c r="E665" s="33"/>
      <c r="F665" s="33"/>
      <c r="G665" s="33"/>
      <c r="H665" s="308"/>
      <c r="I665" s="33"/>
      <c r="J665" s="33"/>
      <c r="K665" s="33"/>
      <c r="L665" s="33"/>
      <c r="M665" s="33"/>
      <c r="N665" s="30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279"/>
      <c r="AB665" s="289"/>
      <c r="AC665" s="279"/>
      <c r="AD665" s="279"/>
      <c r="AE665" s="279"/>
      <c r="AF665" s="33"/>
    </row>
    <row r="666" spans="1:32" ht="23.25" customHeight="1">
      <c r="A666" s="33"/>
      <c r="B666" s="33"/>
      <c r="C666" s="33"/>
      <c r="D666" s="33"/>
      <c r="E666" s="33"/>
      <c r="F666" s="33"/>
      <c r="G666" s="33"/>
      <c r="H666" s="308"/>
      <c r="I666" s="33"/>
      <c r="J666" s="33"/>
      <c r="K666" s="33"/>
      <c r="L666" s="33"/>
      <c r="M666" s="33"/>
      <c r="N666" s="30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279"/>
      <c r="AB666" s="289"/>
      <c r="AC666" s="279"/>
      <c r="AD666" s="279"/>
      <c r="AE666" s="279"/>
      <c r="AF666" s="33"/>
    </row>
    <row r="667" spans="1:32" ht="23.25" customHeight="1">
      <c r="A667" s="33"/>
      <c r="B667" s="33"/>
      <c r="C667" s="33"/>
      <c r="D667" s="33"/>
      <c r="E667" s="33"/>
      <c r="F667" s="33"/>
      <c r="G667" s="33"/>
      <c r="H667" s="308"/>
      <c r="I667" s="33"/>
      <c r="J667" s="33"/>
      <c r="K667" s="33"/>
      <c r="L667" s="33"/>
      <c r="M667" s="33"/>
      <c r="N667" s="30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279"/>
      <c r="AB667" s="289"/>
      <c r="AC667" s="279"/>
      <c r="AD667" s="279"/>
      <c r="AE667" s="279"/>
      <c r="AF667" s="33"/>
    </row>
    <row r="668" spans="1:32" ht="23.25" customHeight="1">
      <c r="A668" s="33"/>
      <c r="B668" s="33"/>
      <c r="C668" s="33"/>
      <c r="D668" s="33"/>
      <c r="E668" s="33"/>
      <c r="F668" s="33"/>
      <c r="G668" s="33"/>
      <c r="H668" s="308"/>
      <c r="I668" s="33"/>
      <c r="J668" s="33"/>
      <c r="K668" s="33"/>
      <c r="L668" s="33"/>
      <c r="M668" s="33"/>
      <c r="N668" s="30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279"/>
      <c r="AB668" s="289"/>
      <c r="AC668" s="279"/>
      <c r="AD668" s="279"/>
      <c r="AE668" s="279"/>
      <c r="AF668" s="33"/>
    </row>
    <row r="669" spans="1:32" ht="23.25" customHeight="1">
      <c r="A669" s="33"/>
      <c r="B669" s="33"/>
      <c r="C669" s="33"/>
      <c r="D669" s="33"/>
      <c r="E669" s="33"/>
      <c r="F669" s="33"/>
      <c r="G669" s="33"/>
      <c r="H669" s="308"/>
      <c r="I669" s="33"/>
      <c r="J669" s="33"/>
      <c r="K669" s="33"/>
      <c r="L669" s="33"/>
      <c r="M669" s="33"/>
      <c r="N669" s="30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279"/>
      <c r="AB669" s="289"/>
      <c r="AC669" s="279"/>
      <c r="AD669" s="279"/>
      <c r="AE669" s="279"/>
      <c r="AF669" s="33"/>
    </row>
    <row r="670" spans="1:32" ht="23.25" customHeight="1">
      <c r="A670" s="33"/>
      <c r="B670" s="33"/>
      <c r="C670" s="33"/>
      <c r="D670" s="33"/>
      <c r="E670" s="33"/>
      <c r="F670" s="33"/>
      <c r="G670" s="33"/>
      <c r="H670" s="308"/>
      <c r="I670" s="33"/>
      <c r="J670" s="33"/>
      <c r="K670" s="33"/>
      <c r="L670" s="33"/>
      <c r="M670" s="33"/>
      <c r="N670" s="30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279"/>
      <c r="AB670" s="289"/>
      <c r="AC670" s="279"/>
      <c r="AD670" s="279"/>
      <c r="AE670" s="279"/>
      <c r="AF670" s="33"/>
    </row>
    <row r="671" spans="1:32" ht="23.25" customHeight="1">
      <c r="A671" s="33"/>
      <c r="B671" s="33"/>
      <c r="C671" s="33"/>
      <c r="D671" s="33"/>
      <c r="E671" s="33"/>
      <c r="F671" s="33"/>
      <c r="G671" s="33"/>
      <c r="H671" s="308"/>
      <c r="I671" s="33"/>
      <c r="J671" s="33"/>
      <c r="K671" s="33"/>
      <c r="L671" s="33"/>
      <c r="M671" s="33"/>
      <c r="N671" s="30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279"/>
      <c r="AB671" s="289"/>
      <c r="AC671" s="279"/>
      <c r="AD671" s="279"/>
      <c r="AE671" s="279"/>
      <c r="AF671" s="33"/>
    </row>
    <row r="672" spans="1:32" ht="23.25" customHeight="1">
      <c r="A672" s="33"/>
      <c r="B672" s="33"/>
      <c r="C672" s="33"/>
      <c r="D672" s="33"/>
      <c r="E672" s="33"/>
      <c r="F672" s="33"/>
      <c r="G672" s="33"/>
      <c r="H672" s="308"/>
      <c r="I672" s="33"/>
      <c r="J672" s="33"/>
      <c r="K672" s="33"/>
      <c r="L672" s="33"/>
      <c r="M672" s="33"/>
      <c r="N672" s="30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279"/>
      <c r="AB672" s="289"/>
      <c r="AC672" s="279"/>
      <c r="AD672" s="279"/>
      <c r="AE672" s="279"/>
      <c r="AF672" s="33"/>
    </row>
    <row r="673" spans="1:32" ht="23.25" customHeight="1">
      <c r="A673" s="33"/>
      <c r="B673" s="33"/>
      <c r="C673" s="33"/>
      <c r="D673" s="33"/>
      <c r="E673" s="33"/>
      <c r="F673" s="33"/>
      <c r="G673" s="33"/>
      <c r="H673" s="308"/>
      <c r="I673" s="33"/>
      <c r="J673" s="33"/>
      <c r="K673" s="33"/>
      <c r="L673" s="33"/>
      <c r="M673" s="33"/>
      <c r="N673" s="30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279"/>
      <c r="AB673" s="289"/>
      <c r="AC673" s="279"/>
      <c r="AD673" s="279"/>
      <c r="AE673" s="279"/>
      <c r="AF673" s="33"/>
    </row>
    <row r="674" spans="1:32" ht="23.25" customHeight="1">
      <c r="A674" s="33"/>
      <c r="B674" s="33"/>
      <c r="C674" s="33"/>
      <c r="D674" s="33"/>
      <c r="E674" s="33"/>
      <c r="F674" s="33"/>
      <c r="G674" s="33"/>
      <c r="H674" s="308"/>
      <c r="I674" s="33"/>
      <c r="J674" s="33"/>
      <c r="K674" s="33"/>
      <c r="L674" s="33"/>
      <c r="M674" s="33"/>
      <c r="N674" s="30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279"/>
      <c r="AB674" s="289"/>
      <c r="AC674" s="279"/>
      <c r="AD674" s="279"/>
      <c r="AE674" s="279"/>
      <c r="AF674" s="33"/>
    </row>
    <row r="675" spans="1:32" ht="23.25" customHeight="1">
      <c r="A675" s="33"/>
      <c r="B675" s="33"/>
      <c r="C675" s="33"/>
      <c r="D675" s="33"/>
      <c r="E675" s="33"/>
      <c r="F675" s="33"/>
      <c r="G675" s="33"/>
      <c r="H675" s="308"/>
      <c r="I675" s="33"/>
      <c r="J675" s="33"/>
      <c r="K675" s="33"/>
      <c r="L675" s="33"/>
      <c r="M675" s="33"/>
      <c r="N675" s="30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279"/>
      <c r="AB675" s="289"/>
      <c r="AC675" s="279"/>
      <c r="AD675" s="279"/>
      <c r="AE675" s="279"/>
      <c r="AF675" s="33"/>
    </row>
    <row r="676" spans="1:32" ht="23.25" customHeight="1">
      <c r="A676" s="33"/>
      <c r="B676" s="33"/>
      <c r="C676" s="33"/>
      <c r="D676" s="33"/>
      <c r="E676" s="33"/>
      <c r="F676" s="33"/>
      <c r="G676" s="33"/>
      <c r="H676" s="308"/>
      <c r="I676" s="33"/>
      <c r="J676" s="33"/>
      <c r="K676" s="33"/>
      <c r="L676" s="33"/>
      <c r="M676" s="33"/>
      <c r="N676" s="30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279"/>
      <c r="AB676" s="289"/>
      <c r="AC676" s="279"/>
      <c r="AD676" s="279"/>
      <c r="AE676" s="279"/>
      <c r="AF676" s="33"/>
    </row>
    <row r="677" spans="1:32" ht="23.25" customHeight="1">
      <c r="A677" s="33"/>
      <c r="B677" s="33"/>
      <c r="C677" s="33"/>
      <c r="D677" s="33"/>
      <c r="E677" s="33"/>
      <c r="F677" s="33"/>
      <c r="G677" s="33"/>
      <c r="H677" s="308"/>
      <c r="I677" s="33"/>
      <c r="J677" s="33"/>
      <c r="K677" s="33"/>
      <c r="L677" s="33"/>
      <c r="M677" s="33"/>
      <c r="N677" s="30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279"/>
      <c r="AB677" s="289"/>
      <c r="AC677" s="279"/>
      <c r="AD677" s="279"/>
      <c r="AE677" s="279"/>
      <c r="AF677" s="33"/>
    </row>
    <row r="678" spans="1:32" ht="23.25" customHeight="1">
      <c r="A678" s="33"/>
      <c r="B678" s="33"/>
      <c r="C678" s="33"/>
      <c r="D678" s="33"/>
      <c r="E678" s="33"/>
      <c r="F678" s="33"/>
      <c r="G678" s="33"/>
      <c r="H678" s="308"/>
      <c r="I678" s="33"/>
      <c r="J678" s="33"/>
      <c r="K678" s="33"/>
      <c r="L678" s="33"/>
      <c r="M678" s="33"/>
      <c r="N678" s="30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279"/>
      <c r="AB678" s="289"/>
      <c r="AC678" s="279"/>
      <c r="AD678" s="279"/>
      <c r="AE678" s="279"/>
      <c r="AF678" s="33"/>
    </row>
    <row r="679" spans="1:32" ht="23.25" customHeight="1">
      <c r="A679" s="33"/>
      <c r="B679" s="33"/>
      <c r="C679" s="33"/>
      <c r="D679" s="33"/>
      <c r="E679" s="33"/>
      <c r="F679" s="33"/>
      <c r="G679" s="33"/>
      <c r="H679" s="308"/>
      <c r="I679" s="33"/>
      <c r="J679" s="33"/>
      <c r="K679" s="33"/>
      <c r="L679" s="33"/>
      <c r="M679" s="33"/>
      <c r="N679" s="30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279"/>
      <c r="AB679" s="289"/>
      <c r="AC679" s="279"/>
      <c r="AD679" s="279"/>
      <c r="AE679" s="279"/>
      <c r="AF679" s="33"/>
    </row>
    <row r="680" spans="1:32" ht="23.25" customHeight="1">
      <c r="A680" s="33"/>
      <c r="B680" s="33"/>
      <c r="C680" s="33"/>
      <c r="D680" s="33"/>
      <c r="E680" s="33"/>
      <c r="F680" s="33"/>
      <c r="G680" s="33"/>
      <c r="H680" s="308"/>
      <c r="I680" s="33"/>
      <c r="J680" s="33"/>
      <c r="K680" s="33"/>
      <c r="L680" s="33"/>
      <c r="M680" s="33"/>
      <c r="N680" s="30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279"/>
      <c r="AB680" s="289"/>
      <c r="AC680" s="279"/>
      <c r="AD680" s="279"/>
      <c r="AE680" s="279"/>
      <c r="AF680" s="33"/>
    </row>
    <row r="681" spans="1:32" ht="23.25" customHeight="1">
      <c r="A681" s="33"/>
      <c r="B681" s="33"/>
      <c r="C681" s="33"/>
      <c r="D681" s="33"/>
      <c r="E681" s="33"/>
      <c r="F681" s="33"/>
      <c r="G681" s="33"/>
      <c r="H681" s="308"/>
      <c r="I681" s="33"/>
      <c r="J681" s="33"/>
      <c r="K681" s="33"/>
      <c r="L681" s="33"/>
      <c r="M681" s="33"/>
      <c r="N681" s="30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279"/>
      <c r="AB681" s="289"/>
      <c r="AC681" s="279"/>
      <c r="AD681" s="279"/>
      <c r="AE681" s="279"/>
      <c r="AF681" s="33"/>
    </row>
    <row r="682" spans="1:32" ht="23.25" customHeight="1">
      <c r="A682" s="33"/>
      <c r="B682" s="33"/>
      <c r="C682" s="33"/>
      <c r="D682" s="33"/>
      <c r="E682" s="33"/>
      <c r="F682" s="33"/>
      <c r="G682" s="33"/>
      <c r="H682" s="308"/>
      <c r="I682" s="33"/>
      <c r="J682" s="33"/>
      <c r="K682" s="33"/>
      <c r="L682" s="33"/>
      <c r="M682" s="33"/>
      <c r="N682" s="30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279"/>
      <c r="AB682" s="289"/>
      <c r="AC682" s="279"/>
      <c r="AD682" s="279"/>
      <c r="AE682" s="279"/>
      <c r="AF682" s="33"/>
    </row>
    <row r="683" spans="1:32" ht="23.25" customHeight="1">
      <c r="A683" s="33"/>
      <c r="B683" s="33"/>
      <c r="C683" s="33"/>
      <c r="D683" s="33"/>
      <c r="E683" s="33"/>
      <c r="F683" s="33"/>
      <c r="G683" s="33"/>
      <c r="H683" s="308"/>
      <c r="I683" s="33"/>
      <c r="J683" s="33"/>
      <c r="K683" s="33"/>
      <c r="L683" s="33"/>
      <c r="M683" s="33"/>
      <c r="N683" s="30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279"/>
      <c r="AB683" s="289"/>
      <c r="AC683" s="279"/>
      <c r="AD683" s="279"/>
      <c r="AE683" s="279"/>
      <c r="AF683" s="33"/>
    </row>
    <row r="684" spans="1:32" ht="23.25" customHeight="1">
      <c r="A684" s="33"/>
      <c r="B684" s="33"/>
      <c r="C684" s="33"/>
      <c r="D684" s="33"/>
      <c r="E684" s="33"/>
      <c r="F684" s="33"/>
      <c r="G684" s="33"/>
      <c r="H684" s="308"/>
      <c r="I684" s="33"/>
      <c r="J684" s="33"/>
      <c r="K684" s="33"/>
      <c r="L684" s="33"/>
      <c r="M684" s="33"/>
      <c r="N684" s="30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279"/>
      <c r="AB684" s="289"/>
      <c r="AC684" s="279"/>
      <c r="AD684" s="279"/>
      <c r="AE684" s="279"/>
      <c r="AF684" s="33"/>
    </row>
    <row r="685" spans="1:32" ht="23.25" customHeight="1">
      <c r="A685" s="33"/>
      <c r="B685" s="33"/>
      <c r="C685" s="33"/>
      <c r="D685" s="33"/>
      <c r="E685" s="33"/>
      <c r="F685" s="33"/>
      <c r="G685" s="33"/>
      <c r="H685" s="308"/>
      <c r="I685" s="33"/>
      <c r="J685" s="33"/>
      <c r="K685" s="33"/>
      <c r="L685" s="33"/>
      <c r="M685" s="33"/>
      <c r="N685" s="30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279"/>
      <c r="AB685" s="289"/>
      <c r="AC685" s="279"/>
      <c r="AD685" s="279"/>
      <c r="AE685" s="279"/>
      <c r="AF685" s="33"/>
    </row>
    <row r="686" spans="1:32" ht="23.25" customHeight="1">
      <c r="A686" s="33"/>
      <c r="B686" s="33"/>
      <c r="C686" s="33"/>
      <c r="D686" s="33"/>
      <c r="E686" s="33"/>
      <c r="F686" s="33"/>
      <c r="G686" s="33"/>
      <c r="H686" s="308"/>
      <c r="I686" s="33"/>
      <c r="J686" s="33"/>
      <c r="K686" s="33"/>
      <c r="L686" s="33"/>
      <c r="M686" s="33"/>
      <c r="N686" s="30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279"/>
      <c r="AB686" s="289"/>
      <c r="AC686" s="279"/>
      <c r="AD686" s="279"/>
      <c r="AE686" s="279"/>
      <c r="AF686" s="33"/>
    </row>
    <row r="687" spans="1:32" ht="23.25" customHeight="1">
      <c r="A687" s="33"/>
      <c r="B687" s="33"/>
      <c r="C687" s="33"/>
      <c r="D687" s="33"/>
      <c r="E687" s="33"/>
      <c r="F687" s="33"/>
      <c r="G687" s="33"/>
      <c r="H687" s="308"/>
      <c r="I687" s="33"/>
      <c r="J687" s="33"/>
      <c r="K687" s="33"/>
      <c r="L687" s="33"/>
      <c r="M687" s="33"/>
      <c r="N687" s="30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279"/>
      <c r="AB687" s="289"/>
      <c r="AC687" s="279"/>
      <c r="AD687" s="279"/>
      <c r="AE687" s="279"/>
      <c r="AF687" s="33"/>
    </row>
    <row r="688" spans="1:32" ht="23.25" customHeight="1">
      <c r="A688" s="33"/>
      <c r="B688" s="33"/>
      <c r="C688" s="33"/>
      <c r="D688" s="33"/>
      <c r="E688" s="33"/>
      <c r="F688" s="33"/>
      <c r="G688" s="33"/>
      <c r="H688" s="308"/>
      <c r="I688" s="33"/>
      <c r="J688" s="33"/>
      <c r="K688" s="33"/>
      <c r="L688" s="33"/>
      <c r="M688" s="33"/>
      <c r="N688" s="30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279"/>
      <c r="AB688" s="289"/>
      <c r="AC688" s="279"/>
      <c r="AD688" s="279"/>
      <c r="AE688" s="279"/>
      <c r="AF688" s="33"/>
    </row>
    <row r="689" spans="1:32" ht="23.25" customHeight="1">
      <c r="A689" s="33"/>
      <c r="B689" s="33"/>
      <c r="C689" s="33"/>
      <c r="D689" s="33"/>
      <c r="E689" s="33"/>
      <c r="F689" s="33"/>
      <c r="G689" s="33"/>
      <c r="H689" s="308"/>
      <c r="I689" s="33"/>
      <c r="J689" s="33"/>
      <c r="K689" s="33"/>
      <c r="L689" s="33"/>
      <c r="M689" s="33"/>
      <c r="N689" s="30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279"/>
      <c r="AB689" s="289"/>
      <c r="AC689" s="279"/>
      <c r="AD689" s="279"/>
      <c r="AE689" s="279"/>
      <c r="AF689" s="33"/>
    </row>
    <row r="690" spans="1:32" ht="23.25" customHeight="1">
      <c r="A690" s="33"/>
      <c r="B690" s="33"/>
      <c r="C690" s="33"/>
      <c r="D690" s="33"/>
      <c r="E690" s="33"/>
      <c r="F690" s="33"/>
      <c r="G690" s="33"/>
      <c r="H690" s="308"/>
      <c r="I690" s="33"/>
      <c r="J690" s="33"/>
      <c r="K690" s="33"/>
      <c r="L690" s="33"/>
      <c r="M690" s="33"/>
      <c r="N690" s="30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279"/>
      <c r="AB690" s="289"/>
      <c r="AC690" s="279"/>
      <c r="AD690" s="279"/>
      <c r="AE690" s="279"/>
      <c r="AF690" s="33"/>
    </row>
    <row r="691" spans="1:32" ht="23.25" customHeight="1">
      <c r="A691" s="33"/>
      <c r="B691" s="33"/>
      <c r="C691" s="33"/>
      <c r="D691" s="33"/>
      <c r="E691" s="33"/>
      <c r="F691" s="33"/>
      <c r="G691" s="33"/>
      <c r="H691" s="308"/>
      <c r="I691" s="33"/>
      <c r="J691" s="33"/>
      <c r="K691" s="33"/>
      <c r="L691" s="33"/>
      <c r="M691" s="33"/>
      <c r="N691" s="30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279"/>
      <c r="AB691" s="289"/>
      <c r="AC691" s="279"/>
      <c r="AD691" s="279"/>
      <c r="AE691" s="279"/>
      <c r="AF691" s="33"/>
    </row>
    <row r="692" spans="1:32" ht="23.25" customHeight="1">
      <c r="A692" s="33"/>
      <c r="B692" s="33"/>
      <c r="C692" s="33"/>
      <c r="D692" s="33"/>
      <c r="E692" s="33"/>
      <c r="F692" s="33"/>
      <c r="G692" s="33"/>
      <c r="H692" s="308"/>
      <c r="I692" s="33"/>
      <c r="J692" s="33"/>
      <c r="K692" s="33"/>
      <c r="L692" s="33"/>
      <c r="M692" s="33"/>
      <c r="N692" s="30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279"/>
      <c r="AB692" s="289"/>
      <c r="AC692" s="279"/>
      <c r="AD692" s="279"/>
      <c r="AE692" s="279"/>
      <c r="AF692" s="33"/>
    </row>
    <row r="693" spans="1:32" ht="23.25" customHeight="1">
      <c r="A693" s="33"/>
      <c r="B693" s="33"/>
      <c r="C693" s="33"/>
      <c r="D693" s="33"/>
      <c r="E693" s="33"/>
      <c r="F693" s="33"/>
      <c r="G693" s="33"/>
      <c r="H693" s="308"/>
      <c r="I693" s="33"/>
      <c r="J693" s="33"/>
      <c r="K693" s="33"/>
      <c r="L693" s="33"/>
      <c r="M693" s="33"/>
      <c r="N693" s="30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279"/>
      <c r="AB693" s="289"/>
      <c r="AC693" s="279"/>
      <c r="AD693" s="279"/>
      <c r="AE693" s="279"/>
      <c r="AF693" s="33"/>
    </row>
    <row r="694" spans="1:32" ht="23.25" customHeight="1">
      <c r="A694" s="33"/>
      <c r="B694" s="33"/>
      <c r="C694" s="33"/>
      <c r="D694" s="33"/>
      <c r="E694" s="33"/>
      <c r="F694" s="33"/>
      <c r="G694" s="33"/>
      <c r="H694" s="308"/>
      <c r="I694" s="33"/>
      <c r="J694" s="33"/>
      <c r="K694" s="33"/>
      <c r="L694" s="33"/>
      <c r="M694" s="33"/>
      <c r="N694" s="30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279"/>
      <c r="AB694" s="289"/>
      <c r="AC694" s="279"/>
      <c r="AD694" s="279"/>
      <c r="AE694" s="279"/>
      <c r="AF694" s="33"/>
    </row>
    <row r="695" spans="1:32" ht="23.25" customHeight="1">
      <c r="A695" s="33"/>
      <c r="B695" s="33"/>
      <c r="C695" s="33"/>
      <c r="D695" s="33"/>
      <c r="E695" s="33"/>
      <c r="F695" s="33"/>
      <c r="G695" s="33"/>
      <c r="H695" s="308"/>
      <c r="I695" s="33"/>
      <c r="J695" s="33"/>
      <c r="K695" s="33"/>
      <c r="L695" s="33"/>
      <c r="M695" s="33"/>
      <c r="N695" s="30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279"/>
      <c r="AB695" s="289"/>
      <c r="AC695" s="279"/>
      <c r="AD695" s="279"/>
      <c r="AE695" s="279"/>
      <c r="AF695" s="33"/>
    </row>
    <row r="696" spans="1:32" ht="23.25" customHeight="1">
      <c r="A696" s="33"/>
      <c r="B696" s="33"/>
      <c r="C696" s="33"/>
      <c r="D696" s="33"/>
      <c r="E696" s="33"/>
      <c r="F696" s="33"/>
      <c r="G696" s="33"/>
      <c r="H696" s="308"/>
      <c r="I696" s="33"/>
      <c r="J696" s="33"/>
      <c r="K696" s="33"/>
      <c r="L696" s="33"/>
      <c r="M696" s="33"/>
      <c r="N696" s="30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279"/>
      <c r="AB696" s="289"/>
      <c r="AC696" s="279"/>
      <c r="AD696" s="279"/>
      <c r="AE696" s="279"/>
      <c r="AF696" s="33"/>
    </row>
    <row r="697" spans="1:32" ht="23.25" customHeight="1">
      <c r="A697" s="33"/>
      <c r="B697" s="33"/>
      <c r="C697" s="33"/>
      <c r="D697" s="33"/>
      <c r="E697" s="33"/>
      <c r="F697" s="33"/>
      <c r="G697" s="33"/>
      <c r="H697" s="308"/>
      <c r="I697" s="33"/>
      <c r="J697" s="33"/>
      <c r="K697" s="33"/>
      <c r="L697" s="33"/>
      <c r="M697" s="33"/>
      <c r="N697" s="30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279"/>
      <c r="AB697" s="289"/>
      <c r="AC697" s="279"/>
      <c r="AD697" s="279"/>
      <c r="AE697" s="279"/>
      <c r="AF697" s="33"/>
    </row>
    <row r="698" spans="1:32" ht="23.25" customHeight="1">
      <c r="A698" s="33"/>
      <c r="B698" s="33"/>
      <c r="C698" s="33"/>
      <c r="D698" s="33"/>
      <c r="E698" s="33"/>
      <c r="F698" s="33"/>
      <c r="G698" s="33"/>
      <c r="H698" s="308"/>
      <c r="I698" s="33"/>
      <c r="J698" s="33"/>
      <c r="K698" s="33"/>
      <c r="L698" s="33"/>
      <c r="M698" s="33"/>
      <c r="N698" s="30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279"/>
      <c r="AB698" s="289"/>
      <c r="AC698" s="279"/>
      <c r="AD698" s="279"/>
      <c r="AE698" s="279"/>
      <c r="AF698" s="33"/>
    </row>
    <row r="699" spans="1:32" ht="23.25" customHeight="1">
      <c r="A699" s="33"/>
      <c r="B699" s="33"/>
      <c r="C699" s="33"/>
      <c r="D699" s="33"/>
      <c r="E699" s="33"/>
      <c r="F699" s="33"/>
      <c r="G699" s="33"/>
      <c r="H699" s="308"/>
      <c r="I699" s="33"/>
      <c r="J699" s="33"/>
      <c r="K699" s="33"/>
      <c r="L699" s="33"/>
      <c r="M699" s="33"/>
      <c r="N699" s="30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279"/>
      <c r="AB699" s="289"/>
      <c r="AC699" s="279"/>
      <c r="AD699" s="279"/>
      <c r="AE699" s="279"/>
      <c r="AF699" s="33"/>
    </row>
    <row r="700" spans="1:32" ht="23.25" customHeight="1">
      <c r="A700" s="33"/>
      <c r="B700" s="33"/>
      <c r="C700" s="33"/>
      <c r="D700" s="33"/>
      <c r="E700" s="33"/>
      <c r="F700" s="33"/>
      <c r="G700" s="33"/>
      <c r="H700" s="308"/>
      <c r="I700" s="33"/>
      <c r="J700" s="33"/>
      <c r="K700" s="33"/>
      <c r="L700" s="33"/>
      <c r="M700" s="33"/>
      <c r="N700" s="30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279"/>
      <c r="AB700" s="289"/>
      <c r="AC700" s="279"/>
      <c r="AD700" s="279"/>
      <c r="AE700" s="279"/>
      <c r="AF700" s="33"/>
    </row>
    <row r="701" spans="1:32" ht="23.25" customHeight="1">
      <c r="A701" s="33"/>
      <c r="B701" s="33"/>
      <c r="C701" s="33"/>
      <c r="D701" s="33"/>
      <c r="E701" s="33"/>
      <c r="F701" s="33"/>
      <c r="G701" s="33"/>
      <c r="H701" s="308"/>
      <c r="I701" s="33"/>
      <c r="J701" s="33"/>
      <c r="K701" s="33"/>
      <c r="L701" s="33"/>
      <c r="M701" s="33"/>
      <c r="N701" s="30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279"/>
      <c r="AB701" s="289"/>
      <c r="AC701" s="279"/>
      <c r="AD701" s="279"/>
      <c r="AE701" s="279"/>
      <c r="AF701" s="33"/>
    </row>
    <row r="702" spans="1:32" ht="23.25" customHeight="1">
      <c r="A702" s="33"/>
      <c r="B702" s="33"/>
      <c r="C702" s="33"/>
      <c r="D702" s="33"/>
      <c r="E702" s="33"/>
      <c r="F702" s="33"/>
      <c r="G702" s="33"/>
      <c r="H702" s="308"/>
      <c r="I702" s="33"/>
      <c r="J702" s="33"/>
      <c r="K702" s="33"/>
      <c r="L702" s="33"/>
      <c r="M702" s="33"/>
      <c r="N702" s="30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279"/>
      <c r="AB702" s="289"/>
      <c r="AC702" s="279"/>
      <c r="AD702" s="279"/>
      <c r="AE702" s="279"/>
      <c r="AF702" s="33"/>
    </row>
    <row r="703" spans="1:32" ht="23.25" customHeight="1">
      <c r="A703" s="33"/>
      <c r="B703" s="33"/>
      <c r="C703" s="33"/>
      <c r="D703" s="33"/>
      <c r="E703" s="33"/>
      <c r="F703" s="33"/>
      <c r="G703" s="33"/>
      <c r="H703" s="308"/>
      <c r="I703" s="33"/>
      <c r="J703" s="33"/>
      <c r="K703" s="33"/>
      <c r="L703" s="33"/>
      <c r="M703" s="33"/>
      <c r="N703" s="30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279"/>
      <c r="AB703" s="289"/>
      <c r="AC703" s="279"/>
      <c r="AD703" s="279"/>
      <c r="AE703" s="279"/>
      <c r="AF703" s="33"/>
    </row>
    <row r="704" spans="1:32" ht="23.25" customHeight="1">
      <c r="A704" s="33"/>
      <c r="B704" s="33"/>
      <c r="C704" s="33"/>
      <c r="D704" s="33"/>
      <c r="E704" s="33"/>
      <c r="F704" s="33"/>
      <c r="G704" s="33"/>
      <c r="H704" s="308"/>
      <c r="I704" s="33"/>
      <c r="J704" s="33"/>
      <c r="K704" s="33"/>
      <c r="L704" s="33"/>
      <c r="M704" s="33"/>
      <c r="N704" s="30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279"/>
      <c r="AB704" s="289"/>
      <c r="AC704" s="279"/>
      <c r="AD704" s="279"/>
      <c r="AE704" s="279"/>
      <c r="AF704" s="33"/>
    </row>
    <row r="705" spans="1:32" ht="23.25" customHeight="1">
      <c r="A705" s="33"/>
      <c r="B705" s="33"/>
      <c r="C705" s="33"/>
      <c r="D705" s="33"/>
      <c r="E705" s="33"/>
      <c r="F705" s="33"/>
      <c r="G705" s="33"/>
      <c r="H705" s="308"/>
      <c r="I705" s="33"/>
      <c r="J705" s="33"/>
      <c r="K705" s="33"/>
      <c r="L705" s="33"/>
      <c r="M705" s="33"/>
      <c r="N705" s="30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279"/>
      <c r="AB705" s="289"/>
      <c r="AC705" s="279"/>
      <c r="AD705" s="279"/>
      <c r="AE705" s="279"/>
      <c r="AF705" s="33"/>
    </row>
    <row r="706" spans="1:32" ht="23.25" customHeight="1">
      <c r="A706" s="33"/>
      <c r="B706" s="33"/>
      <c r="C706" s="33"/>
      <c r="D706" s="33"/>
      <c r="E706" s="33"/>
      <c r="F706" s="33"/>
      <c r="G706" s="33"/>
      <c r="H706" s="308"/>
      <c r="I706" s="33"/>
      <c r="J706" s="33"/>
      <c r="K706" s="33"/>
      <c r="L706" s="33"/>
      <c r="M706" s="33"/>
      <c r="N706" s="30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279"/>
      <c r="AB706" s="289"/>
      <c r="AC706" s="279"/>
      <c r="AD706" s="279"/>
      <c r="AE706" s="279"/>
      <c r="AF706" s="33"/>
    </row>
    <row r="707" spans="1:32" ht="23.25" customHeight="1">
      <c r="A707" s="33"/>
      <c r="B707" s="33"/>
      <c r="C707" s="33"/>
      <c r="D707" s="33"/>
      <c r="E707" s="33"/>
      <c r="F707" s="33"/>
      <c r="G707" s="33"/>
      <c r="H707" s="308"/>
      <c r="I707" s="33"/>
      <c r="J707" s="33"/>
      <c r="K707" s="33"/>
      <c r="L707" s="33"/>
      <c r="M707" s="33"/>
      <c r="N707" s="30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279"/>
      <c r="AB707" s="289"/>
      <c r="AC707" s="279"/>
      <c r="AD707" s="279"/>
      <c r="AE707" s="279"/>
      <c r="AF707" s="33"/>
    </row>
    <row r="708" spans="1:32" ht="23.25" customHeight="1">
      <c r="A708" s="33"/>
      <c r="B708" s="33"/>
      <c r="C708" s="33"/>
      <c r="D708" s="33"/>
      <c r="E708" s="33"/>
      <c r="F708" s="33"/>
      <c r="G708" s="33"/>
      <c r="H708" s="308"/>
      <c r="I708" s="33"/>
      <c r="J708" s="33"/>
      <c r="K708" s="33"/>
      <c r="L708" s="33"/>
      <c r="M708" s="33"/>
      <c r="N708" s="30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279"/>
      <c r="AB708" s="289"/>
      <c r="AC708" s="279"/>
      <c r="AD708" s="279"/>
      <c r="AE708" s="279"/>
      <c r="AF708" s="33"/>
    </row>
    <row r="709" spans="1:32" ht="23.25" customHeight="1">
      <c r="A709" s="33"/>
      <c r="B709" s="33"/>
      <c r="C709" s="33"/>
      <c r="D709" s="33"/>
      <c r="E709" s="33"/>
      <c r="F709" s="33"/>
      <c r="G709" s="33"/>
      <c r="H709" s="308"/>
      <c r="I709" s="33"/>
      <c r="J709" s="33"/>
      <c r="K709" s="33"/>
      <c r="L709" s="33"/>
      <c r="M709" s="33"/>
      <c r="N709" s="30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279"/>
      <c r="AB709" s="289"/>
      <c r="AC709" s="279"/>
      <c r="AD709" s="279"/>
      <c r="AE709" s="279"/>
      <c r="AF709" s="33"/>
    </row>
    <row r="710" spans="1:32" ht="23.25" customHeight="1">
      <c r="A710" s="33"/>
      <c r="B710" s="33"/>
      <c r="C710" s="33"/>
      <c r="D710" s="33"/>
      <c r="E710" s="33"/>
      <c r="F710" s="33"/>
      <c r="G710" s="33"/>
      <c r="H710" s="308"/>
      <c r="I710" s="33"/>
      <c r="J710" s="33"/>
      <c r="K710" s="33"/>
      <c r="L710" s="33"/>
      <c r="M710" s="33"/>
      <c r="N710" s="30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279"/>
      <c r="AB710" s="289"/>
      <c r="AC710" s="279"/>
      <c r="AD710" s="279"/>
      <c r="AE710" s="279"/>
      <c r="AF710" s="33"/>
    </row>
    <row r="711" spans="1:32" ht="23.25" customHeight="1">
      <c r="A711" s="33"/>
      <c r="B711" s="33"/>
      <c r="C711" s="33"/>
      <c r="D711" s="33"/>
      <c r="E711" s="33"/>
      <c r="F711" s="33"/>
      <c r="G711" s="33"/>
      <c r="H711" s="308"/>
      <c r="I711" s="33"/>
      <c r="J711" s="33"/>
      <c r="K711" s="33"/>
      <c r="L711" s="33"/>
      <c r="M711" s="33"/>
      <c r="N711" s="30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279"/>
      <c r="AB711" s="289"/>
      <c r="AC711" s="279"/>
      <c r="AD711" s="279"/>
      <c r="AE711" s="279"/>
      <c r="AF711" s="33"/>
    </row>
    <row r="712" spans="1:32" ht="23.25" customHeight="1">
      <c r="A712" s="33"/>
      <c r="B712" s="33"/>
      <c r="C712" s="33"/>
      <c r="D712" s="33"/>
      <c r="E712" s="33"/>
      <c r="F712" s="33"/>
      <c r="G712" s="33"/>
      <c r="H712" s="308"/>
      <c r="I712" s="33"/>
      <c r="J712" s="33"/>
      <c r="K712" s="33"/>
      <c r="L712" s="33"/>
      <c r="M712" s="33"/>
      <c r="N712" s="30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279"/>
      <c r="AB712" s="289"/>
      <c r="AC712" s="279"/>
      <c r="AD712" s="279"/>
      <c r="AE712" s="279"/>
      <c r="AF712" s="33"/>
    </row>
    <row r="713" spans="1:32" ht="23.25" customHeight="1">
      <c r="A713" s="33"/>
      <c r="B713" s="33"/>
      <c r="C713" s="33"/>
      <c r="D713" s="33"/>
      <c r="E713" s="33"/>
      <c r="F713" s="33"/>
      <c r="G713" s="33"/>
      <c r="H713" s="308"/>
      <c r="I713" s="33"/>
      <c r="J713" s="33"/>
      <c r="K713" s="33"/>
      <c r="L713" s="33"/>
      <c r="M713" s="33"/>
      <c r="N713" s="30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279"/>
      <c r="AB713" s="289"/>
      <c r="AC713" s="279"/>
      <c r="AD713" s="279"/>
      <c r="AE713" s="279"/>
      <c r="AF713" s="33"/>
    </row>
    <row r="714" spans="1:32" ht="23.25" customHeight="1">
      <c r="A714" s="33"/>
      <c r="B714" s="33"/>
      <c r="C714" s="33"/>
      <c r="D714" s="33"/>
      <c r="E714" s="33"/>
      <c r="F714" s="33"/>
      <c r="G714" s="33"/>
      <c r="H714" s="308"/>
      <c r="I714" s="33"/>
      <c r="J714" s="33"/>
      <c r="K714" s="33"/>
      <c r="L714" s="33"/>
      <c r="M714" s="33"/>
      <c r="N714" s="30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279"/>
      <c r="AB714" s="289"/>
      <c r="AC714" s="279"/>
      <c r="AD714" s="279"/>
      <c r="AE714" s="279"/>
      <c r="AF714" s="33"/>
    </row>
    <row r="715" spans="1:32" ht="23.25" customHeight="1">
      <c r="A715" s="33"/>
      <c r="B715" s="33"/>
      <c r="C715" s="33"/>
      <c r="D715" s="33"/>
      <c r="E715" s="33"/>
      <c r="F715" s="33"/>
      <c r="G715" s="33"/>
      <c r="H715" s="308"/>
      <c r="I715" s="33"/>
      <c r="J715" s="33"/>
      <c r="K715" s="33"/>
      <c r="L715" s="33"/>
      <c r="M715" s="33"/>
      <c r="N715" s="30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279"/>
      <c r="AB715" s="289"/>
      <c r="AC715" s="279"/>
      <c r="AD715" s="279"/>
      <c r="AE715" s="279"/>
      <c r="AF715" s="33"/>
    </row>
    <row r="716" spans="1:32" ht="23.25" customHeight="1">
      <c r="A716" s="33"/>
      <c r="B716" s="33"/>
      <c r="C716" s="33"/>
      <c r="D716" s="33"/>
      <c r="E716" s="33"/>
      <c r="F716" s="33"/>
      <c r="G716" s="33"/>
      <c r="H716" s="308"/>
      <c r="I716" s="33"/>
      <c r="J716" s="33"/>
      <c r="K716" s="33"/>
      <c r="L716" s="33"/>
      <c r="M716" s="33"/>
      <c r="N716" s="30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279"/>
      <c r="AB716" s="289"/>
      <c r="AC716" s="279"/>
      <c r="AD716" s="279"/>
      <c r="AE716" s="279"/>
      <c r="AF716" s="33"/>
    </row>
    <row r="717" spans="1:32" ht="23.25" customHeight="1">
      <c r="A717" s="33"/>
      <c r="B717" s="33"/>
      <c r="C717" s="33"/>
      <c r="D717" s="33"/>
      <c r="E717" s="33"/>
      <c r="F717" s="33"/>
      <c r="G717" s="33"/>
      <c r="H717" s="308"/>
      <c r="I717" s="33"/>
      <c r="J717" s="33"/>
      <c r="K717" s="33"/>
      <c r="L717" s="33"/>
      <c r="M717" s="33"/>
      <c r="N717" s="30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279"/>
      <c r="AB717" s="289"/>
      <c r="AC717" s="279"/>
      <c r="AD717" s="279"/>
      <c r="AE717" s="279"/>
      <c r="AF717" s="33"/>
    </row>
    <row r="718" spans="1:32" ht="23.25" customHeight="1">
      <c r="A718" s="33"/>
      <c r="B718" s="33"/>
      <c r="C718" s="33"/>
      <c r="D718" s="33"/>
      <c r="E718" s="33"/>
      <c r="F718" s="33"/>
      <c r="G718" s="33"/>
      <c r="H718" s="308"/>
      <c r="I718" s="33"/>
      <c r="J718" s="33"/>
      <c r="K718" s="33"/>
      <c r="L718" s="33"/>
      <c r="M718" s="33"/>
      <c r="N718" s="30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279"/>
      <c r="AB718" s="289"/>
      <c r="AC718" s="279"/>
      <c r="AD718" s="279"/>
      <c r="AE718" s="279"/>
      <c r="AF718" s="33"/>
    </row>
    <row r="719" spans="1:32" ht="23.25" customHeight="1">
      <c r="A719" s="33"/>
      <c r="B719" s="33"/>
      <c r="C719" s="33"/>
      <c r="D719" s="33"/>
      <c r="E719" s="33"/>
      <c r="F719" s="33"/>
      <c r="G719" s="33"/>
      <c r="H719" s="308"/>
      <c r="I719" s="33"/>
      <c r="J719" s="33"/>
      <c r="K719" s="33"/>
      <c r="L719" s="33"/>
      <c r="M719" s="33"/>
      <c r="N719" s="30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279"/>
      <c r="AB719" s="289"/>
      <c r="AC719" s="279"/>
      <c r="AD719" s="279"/>
      <c r="AE719" s="279"/>
      <c r="AF719" s="33"/>
    </row>
    <row r="720" spans="1:32" ht="23.25" customHeight="1">
      <c r="A720" s="33"/>
      <c r="B720" s="33"/>
      <c r="C720" s="33"/>
      <c r="D720" s="33"/>
      <c r="E720" s="33"/>
      <c r="F720" s="33"/>
      <c r="G720" s="33"/>
      <c r="H720" s="308"/>
      <c r="I720" s="33"/>
      <c r="J720" s="33"/>
      <c r="K720" s="33"/>
      <c r="L720" s="33"/>
      <c r="M720" s="33"/>
      <c r="N720" s="30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279"/>
      <c r="AB720" s="289"/>
      <c r="AC720" s="279"/>
      <c r="AD720" s="279"/>
      <c r="AE720" s="279"/>
      <c r="AF720" s="33"/>
    </row>
    <row r="721" spans="1:32" ht="23.25" customHeight="1">
      <c r="A721" s="33"/>
      <c r="B721" s="33"/>
      <c r="C721" s="33"/>
      <c r="D721" s="33"/>
      <c r="E721" s="33"/>
      <c r="F721" s="33"/>
      <c r="G721" s="33"/>
      <c r="H721" s="308"/>
      <c r="I721" s="33"/>
      <c r="J721" s="33"/>
      <c r="K721" s="33"/>
      <c r="L721" s="33"/>
      <c r="M721" s="33"/>
      <c r="N721" s="30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279"/>
      <c r="AB721" s="289"/>
      <c r="AC721" s="279"/>
      <c r="AD721" s="279"/>
      <c r="AE721" s="279"/>
      <c r="AF721" s="33"/>
    </row>
    <row r="722" spans="1:32" ht="23.25" customHeight="1">
      <c r="A722" s="33"/>
      <c r="B722" s="33"/>
      <c r="C722" s="33"/>
      <c r="D722" s="33"/>
      <c r="E722" s="33"/>
      <c r="F722" s="33"/>
      <c r="G722" s="33"/>
      <c r="H722" s="308"/>
      <c r="I722" s="33"/>
      <c r="J722" s="33"/>
      <c r="K722" s="33"/>
      <c r="L722" s="33"/>
      <c r="M722" s="33"/>
      <c r="N722" s="30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279"/>
      <c r="AB722" s="289"/>
      <c r="AC722" s="279"/>
      <c r="AD722" s="279"/>
      <c r="AE722" s="279"/>
      <c r="AF722" s="33"/>
    </row>
    <row r="723" spans="1:32" ht="23.25" customHeight="1">
      <c r="A723" s="33"/>
      <c r="B723" s="33"/>
      <c r="C723" s="33"/>
      <c r="D723" s="33"/>
      <c r="E723" s="33"/>
      <c r="F723" s="33"/>
      <c r="G723" s="33"/>
      <c r="H723" s="308"/>
      <c r="I723" s="33"/>
      <c r="J723" s="33"/>
      <c r="K723" s="33"/>
      <c r="L723" s="33"/>
      <c r="M723" s="33"/>
      <c r="N723" s="30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279"/>
      <c r="AB723" s="289"/>
      <c r="AC723" s="279"/>
      <c r="AD723" s="279"/>
      <c r="AE723" s="279"/>
      <c r="AF723" s="33"/>
    </row>
    <row r="724" spans="1:32" ht="23.25" customHeight="1">
      <c r="A724" s="33"/>
      <c r="B724" s="33"/>
      <c r="C724" s="33"/>
      <c r="D724" s="33"/>
      <c r="E724" s="33"/>
      <c r="F724" s="33"/>
      <c r="G724" s="33"/>
      <c r="H724" s="308"/>
      <c r="I724" s="33"/>
      <c r="J724" s="33"/>
      <c r="K724" s="33"/>
      <c r="L724" s="33"/>
      <c r="M724" s="33"/>
      <c r="N724" s="30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279"/>
      <c r="AB724" s="289"/>
      <c r="AC724" s="279"/>
      <c r="AD724" s="279"/>
      <c r="AE724" s="279"/>
      <c r="AF724" s="33"/>
    </row>
    <row r="725" spans="1:32" ht="23.25" customHeight="1">
      <c r="A725" s="33"/>
      <c r="B725" s="33"/>
      <c r="C725" s="33"/>
      <c r="D725" s="33"/>
      <c r="E725" s="33"/>
      <c r="F725" s="33"/>
      <c r="G725" s="33"/>
      <c r="H725" s="308"/>
      <c r="I725" s="33"/>
      <c r="J725" s="33"/>
      <c r="K725" s="33"/>
      <c r="L725" s="33"/>
      <c r="M725" s="33"/>
      <c r="N725" s="30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279"/>
      <c r="AB725" s="289"/>
      <c r="AC725" s="279"/>
      <c r="AD725" s="279"/>
      <c r="AE725" s="279"/>
      <c r="AF725" s="33"/>
    </row>
    <row r="726" spans="1:32" ht="23.25" customHeight="1">
      <c r="A726" s="33"/>
      <c r="B726" s="33"/>
      <c r="C726" s="33"/>
      <c r="D726" s="33"/>
      <c r="E726" s="33"/>
      <c r="F726" s="33"/>
      <c r="G726" s="33"/>
      <c r="H726" s="308"/>
      <c r="I726" s="33"/>
      <c r="J726" s="33"/>
      <c r="K726" s="33"/>
      <c r="L726" s="33"/>
      <c r="M726" s="33"/>
      <c r="N726" s="30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279"/>
      <c r="AB726" s="289"/>
      <c r="AC726" s="279"/>
      <c r="AD726" s="279"/>
      <c r="AE726" s="279"/>
      <c r="AF726" s="33"/>
    </row>
    <row r="727" spans="1:32" ht="23.25" customHeight="1">
      <c r="A727" s="33"/>
      <c r="B727" s="33"/>
      <c r="C727" s="33"/>
      <c r="D727" s="33"/>
      <c r="E727" s="33"/>
      <c r="F727" s="33"/>
      <c r="G727" s="33"/>
      <c r="H727" s="308"/>
      <c r="I727" s="33"/>
      <c r="J727" s="33"/>
      <c r="K727" s="33"/>
      <c r="L727" s="33"/>
      <c r="M727" s="33"/>
      <c r="N727" s="30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279"/>
      <c r="AB727" s="289"/>
      <c r="AC727" s="279"/>
      <c r="AD727" s="279"/>
      <c r="AE727" s="279"/>
      <c r="AF727" s="33"/>
    </row>
    <row r="728" spans="1:32" ht="23.25" customHeight="1">
      <c r="A728" s="33"/>
      <c r="B728" s="33"/>
      <c r="C728" s="33"/>
      <c r="D728" s="33"/>
      <c r="E728" s="33"/>
      <c r="F728" s="33"/>
      <c r="G728" s="33"/>
      <c r="H728" s="308"/>
      <c r="I728" s="33"/>
      <c r="J728" s="33"/>
      <c r="K728" s="33"/>
      <c r="L728" s="33"/>
      <c r="M728" s="33"/>
      <c r="N728" s="30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279"/>
      <c r="AB728" s="289"/>
      <c r="AC728" s="279"/>
      <c r="AD728" s="279"/>
      <c r="AE728" s="279"/>
      <c r="AF728" s="33"/>
    </row>
    <row r="729" spans="1:32" ht="23.25" customHeight="1">
      <c r="A729" s="33"/>
      <c r="B729" s="33"/>
      <c r="C729" s="33"/>
      <c r="D729" s="33"/>
      <c r="E729" s="33"/>
      <c r="F729" s="33"/>
      <c r="G729" s="33"/>
      <c r="H729" s="308"/>
      <c r="I729" s="33"/>
      <c r="J729" s="33"/>
      <c r="K729" s="33"/>
      <c r="L729" s="33"/>
      <c r="M729" s="33"/>
      <c r="N729" s="30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279"/>
      <c r="AB729" s="289"/>
      <c r="AC729" s="279"/>
      <c r="AD729" s="279"/>
      <c r="AE729" s="279"/>
      <c r="AF729" s="33"/>
    </row>
    <row r="730" spans="1:32" ht="23.25" customHeight="1">
      <c r="A730" s="33"/>
      <c r="B730" s="33"/>
      <c r="C730" s="33"/>
      <c r="D730" s="33"/>
      <c r="E730" s="33"/>
      <c r="F730" s="33"/>
      <c r="G730" s="33"/>
      <c r="H730" s="308"/>
      <c r="I730" s="33"/>
      <c r="J730" s="33"/>
      <c r="K730" s="33"/>
      <c r="L730" s="33"/>
      <c r="M730" s="33"/>
      <c r="N730" s="30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279"/>
      <c r="AB730" s="289"/>
      <c r="AC730" s="279"/>
      <c r="AD730" s="279"/>
      <c r="AE730" s="279"/>
      <c r="AF730" s="33"/>
    </row>
    <row r="731" spans="1:32" ht="23.25" customHeight="1">
      <c r="A731" s="33"/>
      <c r="B731" s="33"/>
      <c r="C731" s="33"/>
      <c r="D731" s="33"/>
      <c r="E731" s="33"/>
      <c r="F731" s="33"/>
      <c r="G731" s="33"/>
      <c r="H731" s="308"/>
      <c r="I731" s="33"/>
      <c r="J731" s="33"/>
      <c r="K731" s="33"/>
      <c r="L731" s="33"/>
      <c r="M731" s="33"/>
      <c r="N731" s="30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279"/>
      <c r="AB731" s="289"/>
      <c r="AC731" s="279"/>
      <c r="AD731" s="279"/>
      <c r="AE731" s="279"/>
      <c r="AF731" s="33"/>
    </row>
    <row r="732" spans="1:32" ht="23.25" customHeight="1">
      <c r="A732" s="33"/>
      <c r="B732" s="33"/>
      <c r="C732" s="33"/>
      <c r="D732" s="33"/>
      <c r="E732" s="33"/>
      <c r="F732" s="33"/>
      <c r="G732" s="33"/>
      <c r="H732" s="308"/>
      <c r="I732" s="33"/>
      <c r="J732" s="33"/>
      <c r="K732" s="33"/>
      <c r="L732" s="33"/>
      <c r="M732" s="33"/>
      <c r="N732" s="30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279"/>
      <c r="AB732" s="289"/>
      <c r="AC732" s="279"/>
      <c r="AD732" s="279"/>
      <c r="AE732" s="279"/>
      <c r="AF732" s="33"/>
    </row>
    <row r="733" spans="1:32" ht="23.25" customHeight="1">
      <c r="A733" s="33"/>
      <c r="B733" s="33"/>
      <c r="C733" s="33"/>
      <c r="D733" s="33"/>
      <c r="E733" s="33"/>
      <c r="F733" s="33"/>
      <c r="G733" s="33"/>
      <c r="H733" s="308"/>
      <c r="I733" s="33"/>
      <c r="J733" s="33"/>
      <c r="K733" s="33"/>
      <c r="L733" s="33"/>
      <c r="M733" s="33"/>
      <c r="N733" s="30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279"/>
      <c r="AB733" s="289"/>
      <c r="AC733" s="279"/>
      <c r="AD733" s="279"/>
      <c r="AE733" s="279"/>
      <c r="AF733" s="33"/>
    </row>
    <row r="734" spans="1:32" ht="23.25" customHeight="1">
      <c r="A734" s="33"/>
      <c r="B734" s="33"/>
      <c r="C734" s="33"/>
      <c r="D734" s="33"/>
      <c r="E734" s="33"/>
      <c r="F734" s="33"/>
      <c r="G734" s="33"/>
      <c r="H734" s="308"/>
      <c r="I734" s="33"/>
      <c r="J734" s="33"/>
      <c r="K734" s="33"/>
      <c r="L734" s="33"/>
      <c r="M734" s="33"/>
      <c r="N734" s="30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279"/>
      <c r="AB734" s="289"/>
      <c r="AC734" s="279"/>
      <c r="AD734" s="279"/>
      <c r="AE734" s="279"/>
      <c r="AF734" s="33"/>
    </row>
    <row r="735" spans="1:32" ht="23.25" customHeight="1">
      <c r="A735" s="33"/>
      <c r="B735" s="33"/>
      <c r="C735" s="33"/>
      <c r="D735" s="33"/>
      <c r="E735" s="33"/>
      <c r="F735" s="33"/>
      <c r="G735" s="33"/>
      <c r="H735" s="308"/>
      <c r="I735" s="33"/>
      <c r="J735" s="33"/>
      <c r="K735" s="33"/>
      <c r="L735" s="33"/>
      <c r="M735" s="33"/>
      <c r="N735" s="30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279"/>
      <c r="AB735" s="289"/>
      <c r="AC735" s="279"/>
      <c r="AD735" s="279"/>
      <c r="AE735" s="279"/>
      <c r="AF735" s="33"/>
    </row>
    <row r="736" spans="1:32" ht="23.25" customHeight="1">
      <c r="A736" s="33"/>
      <c r="B736" s="33"/>
      <c r="C736" s="33"/>
      <c r="D736" s="33"/>
      <c r="E736" s="33"/>
      <c r="F736" s="33"/>
      <c r="G736" s="33"/>
      <c r="H736" s="308"/>
      <c r="I736" s="33"/>
      <c r="J736" s="33"/>
      <c r="K736" s="33"/>
      <c r="L736" s="33"/>
      <c r="M736" s="33"/>
      <c r="N736" s="30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279"/>
      <c r="AB736" s="289"/>
      <c r="AC736" s="279"/>
      <c r="AD736" s="279"/>
      <c r="AE736" s="279"/>
      <c r="AF736" s="33"/>
    </row>
    <row r="737" spans="1:32" ht="23.25" customHeight="1">
      <c r="A737" s="33"/>
      <c r="B737" s="33"/>
      <c r="C737" s="33"/>
      <c r="D737" s="33"/>
      <c r="E737" s="33"/>
      <c r="F737" s="33"/>
      <c r="G737" s="33"/>
      <c r="H737" s="308"/>
      <c r="I737" s="33"/>
      <c r="J737" s="33"/>
      <c r="K737" s="33"/>
      <c r="L737" s="33"/>
      <c r="M737" s="33"/>
      <c r="N737" s="30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279"/>
      <c r="AB737" s="289"/>
      <c r="AC737" s="279"/>
      <c r="AD737" s="279"/>
      <c r="AE737" s="279"/>
      <c r="AF737" s="33"/>
    </row>
    <row r="738" spans="1:32" ht="23.25" customHeight="1">
      <c r="A738" s="33"/>
      <c r="B738" s="33"/>
      <c r="C738" s="33"/>
      <c r="D738" s="33"/>
      <c r="E738" s="33"/>
      <c r="F738" s="33"/>
      <c r="G738" s="33"/>
      <c r="H738" s="308"/>
      <c r="I738" s="33"/>
      <c r="J738" s="33"/>
      <c r="K738" s="33"/>
      <c r="L738" s="33"/>
      <c r="M738" s="33"/>
      <c r="N738" s="30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279"/>
      <c r="AB738" s="289"/>
      <c r="AC738" s="279"/>
      <c r="AD738" s="279"/>
      <c r="AE738" s="279"/>
      <c r="AF738" s="33"/>
    </row>
    <row r="739" spans="1:32" ht="23.25" customHeight="1">
      <c r="A739" s="33"/>
      <c r="B739" s="33"/>
      <c r="C739" s="33"/>
      <c r="D739" s="33"/>
      <c r="E739" s="33"/>
      <c r="F739" s="33"/>
      <c r="G739" s="33"/>
      <c r="H739" s="308"/>
      <c r="I739" s="33"/>
      <c r="J739" s="33"/>
      <c r="K739" s="33"/>
      <c r="L739" s="33"/>
      <c r="M739" s="33"/>
      <c r="N739" s="30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279"/>
      <c r="AB739" s="289"/>
      <c r="AC739" s="279"/>
      <c r="AD739" s="279"/>
      <c r="AE739" s="279"/>
      <c r="AF739" s="33"/>
    </row>
    <row r="740" spans="1:32" ht="23.25" customHeight="1">
      <c r="A740" s="33"/>
      <c r="B740" s="33"/>
      <c r="C740" s="33"/>
      <c r="D740" s="33"/>
      <c r="E740" s="33"/>
      <c r="F740" s="33"/>
      <c r="G740" s="33"/>
      <c r="H740" s="308"/>
      <c r="I740" s="33"/>
      <c r="J740" s="33"/>
      <c r="K740" s="33"/>
      <c r="L740" s="33"/>
      <c r="M740" s="33"/>
      <c r="N740" s="30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279"/>
      <c r="AB740" s="289"/>
      <c r="AC740" s="279"/>
      <c r="AD740" s="279"/>
      <c r="AE740" s="279"/>
      <c r="AF740" s="33"/>
    </row>
    <row r="741" spans="1:32" ht="23.25" customHeight="1">
      <c r="A741" s="33"/>
      <c r="B741" s="33"/>
      <c r="C741" s="33"/>
      <c r="D741" s="33"/>
      <c r="E741" s="33"/>
      <c r="F741" s="33"/>
      <c r="G741" s="33"/>
      <c r="H741" s="308"/>
      <c r="I741" s="33"/>
      <c r="J741" s="33"/>
      <c r="K741" s="33"/>
      <c r="L741" s="33"/>
      <c r="M741" s="33"/>
      <c r="N741" s="30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279"/>
      <c r="AB741" s="289"/>
      <c r="AC741" s="279"/>
      <c r="AD741" s="279"/>
      <c r="AE741" s="279"/>
      <c r="AF741" s="33"/>
    </row>
    <row r="742" spans="1:32" ht="23.25" customHeight="1">
      <c r="A742" s="33"/>
      <c r="B742" s="33"/>
      <c r="C742" s="33"/>
      <c r="D742" s="33"/>
      <c r="E742" s="33"/>
      <c r="F742" s="33"/>
      <c r="G742" s="33"/>
      <c r="H742" s="308"/>
      <c r="I742" s="33"/>
      <c r="J742" s="33"/>
      <c r="K742" s="33"/>
      <c r="L742" s="33"/>
      <c r="M742" s="33"/>
      <c r="N742" s="30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279"/>
      <c r="AB742" s="289"/>
      <c r="AC742" s="279"/>
      <c r="AD742" s="279"/>
      <c r="AE742" s="279"/>
      <c r="AF742" s="33"/>
    </row>
    <row r="743" spans="1:32" ht="23.25" customHeight="1">
      <c r="A743" s="33"/>
      <c r="B743" s="33"/>
      <c r="C743" s="33"/>
      <c r="D743" s="33"/>
      <c r="E743" s="33"/>
      <c r="F743" s="33"/>
      <c r="G743" s="33"/>
      <c r="H743" s="308"/>
      <c r="I743" s="33"/>
      <c r="J743" s="33"/>
      <c r="K743" s="33"/>
      <c r="L743" s="33"/>
      <c r="M743" s="33"/>
      <c r="N743" s="30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279"/>
      <c r="AB743" s="289"/>
      <c r="AC743" s="279"/>
      <c r="AD743" s="279"/>
      <c r="AE743" s="279"/>
      <c r="AF743" s="33"/>
    </row>
    <row r="744" spans="1:32" ht="23.25" customHeight="1">
      <c r="A744" s="33"/>
      <c r="B744" s="33"/>
      <c r="C744" s="33"/>
      <c r="D744" s="33"/>
      <c r="E744" s="33"/>
      <c r="F744" s="33"/>
      <c r="G744" s="33"/>
      <c r="H744" s="308"/>
      <c r="I744" s="33"/>
      <c r="J744" s="33"/>
      <c r="K744" s="33"/>
      <c r="L744" s="33"/>
      <c r="M744" s="33"/>
      <c r="N744" s="30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279"/>
      <c r="AB744" s="289"/>
      <c r="AC744" s="279"/>
      <c r="AD744" s="279"/>
      <c r="AE744" s="279"/>
      <c r="AF744" s="33"/>
    </row>
    <row r="745" spans="1:32" ht="23.25" customHeight="1">
      <c r="A745" s="33"/>
      <c r="B745" s="33"/>
      <c r="C745" s="33"/>
      <c r="D745" s="33"/>
      <c r="E745" s="33"/>
      <c r="F745" s="33"/>
      <c r="G745" s="33"/>
      <c r="H745" s="308"/>
      <c r="I745" s="33"/>
      <c r="J745" s="33"/>
      <c r="K745" s="33"/>
      <c r="L745" s="33"/>
      <c r="M745" s="33"/>
      <c r="N745" s="30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279"/>
      <c r="AB745" s="289"/>
      <c r="AC745" s="279"/>
      <c r="AD745" s="279"/>
      <c r="AE745" s="279"/>
      <c r="AF745" s="33"/>
    </row>
    <row r="746" spans="1:32" ht="23.25" customHeight="1">
      <c r="A746" s="33"/>
      <c r="B746" s="33"/>
      <c r="C746" s="33"/>
      <c r="D746" s="33"/>
      <c r="E746" s="33"/>
      <c r="F746" s="33"/>
      <c r="G746" s="33"/>
      <c r="H746" s="308"/>
      <c r="I746" s="33"/>
      <c r="J746" s="33"/>
      <c r="K746" s="33"/>
      <c r="L746" s="33"/>
      <c r="M746" s="33"/>
      <c r="N746" s="30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279"/>
      <c r="AB746" s="289"/>
      <c r="AC746" s="279"/>
      <c r="AD746" s="279"/>
      <c r="AE746" s="279"/>
      <c r="AF746" s="33"/>
    </row>
    <row r="747" spans="1:32" ht="23.25" customHeight="1">
      <c r="A747" s="33"/>
      <c r="B747" s="33"/>
      <c r="C747" s="33"/>
      <c r="D747" s="33"/>
      <c r="E747" s="33"/>
      <c r="F747" s="33"/>
      <c r="G747" s="33"/>
      <c r="H747" s="308"/>
      <c r="I747" s="33"/>
      <c r="J747" s="33"/>
      <c r="K747" s="33"/>
      <c r="L747" s="33"/>
      <c r="M747" s="33"/>
      <c r="N747" s="30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279"/>
      <c r="AB747" s="289"/>
      <c r="AC747" s="279"/>
      <c r="AD747" s="279"/>
      <c r="AE747" s="279"/>
      <c r="AF747" s="33"/>
    </row>
    <row r="748" spans="1:32" ht="23.25" customHeight="1">
      <c r="A748" s="33"/>
      <c r="B748" s="33"/>
      <c r="C748" s="33"/>
      <c r="D748" s="33"/>
      <c r="E748" s="33"/>
      <c r="F748" s="33"/>
      <c r="G748" s="33"/>
      <c r="H748" s="308"/>
      <c r="I748" s="33"/>
      <c r="J748" s="33"/>
      <c r="K748" s="33"/>
      <c r="L748" s="33"/>
      <c r="M748" s="33"/>
      <c r="N748" s="30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279"/>
      <c r="AB748" s="289"/>
      <c r="AC748" s="279"/>
      <c r="AD748" s="279"/>
      <c r="AE748" s="279"/>
      <c r="AF748" s="33"/>
    </row>
    <row r="749" spans="1:32" ht="23.25" customHeight="1">
      <c r="A749" s="33"/>
      <c r="B749" s="33"/>
      <c r="C749" s="33"/>
      <c r="D749" s="33"/>
      <c r="E749" s="33"/>
      <c r="F749" s="33"/>
      <c r="G749" s="33"/>
      <c r="H749" s="308"/>
      <c r="I749" s="33"/>
      <c r="J749" s="33"/>
      <c r="K749" s="33"/>
      <c r="L749" s="33"/>
      <c r="M749" s="33"/>
      <c r="N749" s="30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279"/>
      <c r="AB749" s="289"/>
      <c r="AC749" s="279"/>
      <c r="AD749" s="279"/>
      <c r="AE749" s="279"/>
      <c r="AF749" s="33"/>
    </row>
    <row r="750" spans="1:32" ht="23.25" customHeight="1">
      <c r="A750" s="33"/>
      <c r="B750" s="33"/>
      <c r="C750" s="33"/>
      <c r="D750" s="33"/>
      <c r="E750" s="33"/>
      <c r="F750" s="33"/>
      <c r="G750" s="33"/>
      <c r="H750" s="308"/>
      <c r="I750" s="33"/>
      <c r="J750" s="33"/>
      <c r="K750" s="33"/>
      <c r="L750" s="33"/>
      <c r="M750" s="33"/>
      <c r="N750" s="30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279"/>
      <c r="AB750" s="289"/>
      <c r="AC750" s="279"/>
      <c r="AD750" s="279"/>
      <c r="AE750" s="279"/>
      <c r="AF750" s="33"/>
    </row>
    <row r="751" spans="1:32" ht="23.25" customHeight="1">
      <c r="A751" s="33"/>
      <c r="B751" s="33"/>
      <c r="C751" s="33"/>
      <c r="D751" s="33"/>
      <c r="E751" s="33"/>
      <c r="F751" s="33"/>
      <c r="G751" s="33"/>
      <c r="H751" s="308"/>
      <c r="I751" s="33"/>
      <c r="J751" s="33"/>
      <c r="K751" s="33"/>
      <c r="L751" s="33"/>
      <c r="M751" s="33"/>
      <c r="N751" s="30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279"/>
      <c r="AB751" s="289"/>
      <c r="AC751" s="279"/>
      <c r="AD751" s="279"/>
      <c r="AE751" s="279"/>
      <c r="AF751" s="33"/>
    </row>
    <row r="752" spans="1:32" ht="23.25" customHeight="1">
      <c r="A752" s="33"/>
      <c r="B752" s="33"/>
      <c r="C752" s="33"/>
      <c r="D752" s="33"/>
      <c r="E752" s="33"/>
      <c r="F752" s="33"/>
      <c r="G752" s="33"/>
      <c r="H752" s="308"/>
      <c r="I752" s="33"/>
      <c r="J752" s="33"/>
      <c r="K752" s="33"/>
      <c r="L752" s="33"/>
      <c r="M752" s="33"/>
      <c r="N752" s="30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279"/>
      <c r="AB752" s="289"/>
      <c r="AC752" s="279"/>
      <c r="AD752" s="279"/>
      <c r="AE752" s="279"/>
      <c r="AF752" s="33"/>
    </row>
    <row r="753" spans="1:32" ht="23.25" customHeight="1">
      <c r="A753" s="33"/>
      <c r="B753" s="33"/>
      <c r="C753" s="33"/>
      <c r="D753" s="33"/>
      <c r="E753" s="33"/>
      <c r="F753" s="33"/>
      <c r="G753" s="33"/>
      <c r="H753" s="308"/>
      <c r="I753" s="33"/>
      <c r="J753" s="33"/>
      <c r="K753" s="33"/>
      <c r="L753" s="33"/>
      <c r="M753" s="33"/>
      <c r="N753" s="30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279"/>
      <c r="AB753" s="289"/>
      <c r="AC753" s="279"/>
      <c r="AD753" s="279"/>
      <c r="AE753" s="279"/>
      <c r="AF753" s="33"/>
    </row>
    <row r="754" spans="1:32" ht="23.25" customHeight="1">
      <c r="A754" s="33"/>
      <c r="B754" s="33"/>
      <c r="C754" s="33"/>
      <c r="D754" s="33"/>
      <c r="E754" s="33"/>
      <c r="F754" s="33"/>
      <c r="G754" s="33"/>
      <c r="H754" s="308"/>
      <c r="I754" s="33"/>
      <c r="J754" s="33"/>
      <c r="K754" s="33"/>
      <c r="L754" s="33"/>
      <c r="M754" s="33"/>
      <c r="N754" s="30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279"/>
      <c r="AB754" s="289"/>
      <c r="AC754" s="279"/>
      <c r="AD754" s="279"/>
      <c r="AE754" s="279"/>
      <c r="AF754" s="33"/>
    </row>
    <row r="755" spans="1:32" ht="23.25" customHeight="1">
      <c r="A755" s="33"/>
      <c r="B755" s="33"/>
      <c r="C755" s="33"/>
      <c r="D755" s="33"/>
      <c r="E755" s="33"/>
      <c r="F755" s="33"/>
      <c r="G755" s="33"/>
      <c r="H755" s="308"/>
      <c r="I755" s="33"/>
      <c r="J755" s="33"/>
      <c r="K755" s="33"/>
      <c r="L755" s="33"/>
      <c r="M755" s="33"/>
      <c r="N755" s="30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279"/>
      <c r="AB755" s="289"/>
      <c r="AC755" s="279"/>
      <c r="AD755" s="279"/>
      <c r="AE755" s="279"/>
      <c r="AF755" s="33"/>
    </row>
    <row r="756" spans="1:32" ht="23.25" customHeight="1">
      <c r="A756" s="33"/>
      <c r="B756" s="33"/>
      <c r="C756" s="33"/>
      <c r="D756" s="33"/>
      <c r="E756" s="33"/>
      <c r="F756" s="33"/>
      <c r="G756" s="33"/>
      <c r="H756" s="308"/>
      <c r="I756" s="33"/>
      <c r="J756" s="33"/>
      <c r="K756" s="33"/>
      <c r="L756" s="33"/>
      <c r="M756" s="33"/>
      <c r="N756" s="30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279"/>
      <c r="AB756" s="289"/>
      <c r="AC756" s="279"/>
      <c r="AD756" s="279"/>
      <c r="AE756" s="279"/>
      <c r="AF756" s="33"/>
    </row>
    <row r="757" spans="1:32" ht="23.25" customHeight="1">
      <c r="A757" s="33"/>
      <c r="B757" s="33"/>
      <c r="C757" s="33"/>
      <c r="D757" s="33"/>
      <c r="E757" s="33"/>
      <c r="F757" s="33"/>
      <c r="G757" s="33"/>
      <c r="H757" s="308"/>
      <c r="I757" s="33"/>
      <c r="J757" s="33"/>
      <c r="K757" s="33"/>
      <c r="L757" s="33"/>
      <c r="M757" s="33"/>
      <c r="N757" s="30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279"/>
      <c r="AB757" s="289"/>
      <c r="AC757" s="279"/>
      <c r="AD757" s="279"/>
      <c r="AE757" s="279"/>
      <c r="AF757" s="33"/>
    </row>
    <row r="758" spans="1:32" ht="23.25" customHeight="1">
      <c r="A758" s="33"/>
      <c r="B758" s="33"/>
      <c r="C758" s="33"/>
      <c r="D758" s="33"/>
      <c r="E758" s="33"/>
      <c r="F758" s="33"/>
      <c r="G758" s="33"/>
      <c r="H758" s="308"/>
      <c r="I758" s="33"/>
      <c r="J758" s="33"/>
      <c r="K758" s="33"/>
      <c r="L758" s="33"/>
      <c r="M758" s="33"/>
      <c r="N758" s="30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279"/>
      <c r="AB758" s="289"/>
      <c r="AC758" s="279"/>
      <c r="AD758" s="279"/>
      <c r="AE758" s="279"/>
      <c r="AF758" s="33"/>
    </row>
    <row r="759" spans="1:32" ht="23.25" customHeight="1">
      <c r="A759" s="33"/>
      <c r="B759" s="33"/>
      <c r="C759" s="33"/>
      <c r="D759" s="33"/>
      <c r="E759" s="33"/>
      <c r="F759" s="33"/>
      <c r="G759" s="33"/>
      <c r="H759" s="308"/>
      <c r="I759" s="33"/>
      <c r="J759" s="33"/>
      <c r="K759" s="33"/>
      <c r="L759" s="33"/>
      <c r="M759" s="33"/>
      <c r="N759" s="30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279"/>
      <c r="AB759" s="289"/>
      <c r="AC759" s="279"/>
      <c r="AD759" s="279"/>
      <c r="AE759" s="279"/>
      <c r="AF759" s="33"/>
    </row>
    <row r="760" spans="1:32" ht="23.25" customHeight="1">
      <c r="A760" s="33"/>
      <c r="B760" s="33"/>
      <c r="C760" s="33"/>
      <c r="D760" s="33"/>
      <c r="E760" s="33"/>
      <c r="F760" s="33"/>
      <c r="G760" s="33"/>
      <c r="H760" s="308"/>
      <c r="I760" s="33"/>
      <c r="J760" s="33"/>
      <c r="K760" s="33"/>
      <c r="L760" s="33"/>
      <c r="M760" s="33"/>
      <c r="N760" s="30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279"/>
      <c r="AB760" s="289"/>
      <c r="AC760" s="279"/>
      <c r="AD760" s="279"/>
      <c r="AE760" s="279"/>
      <c r="AF760" s="33"/>
    </row>
    <row r="761" spans="1:32" ht="23.25" customHeight="1">
      <c r="A761" s="33"/>
      <c r="B761" s="33"/>
      <c r="C761" s="33"/>
      <c r="D761" s="33"/>
      <c r="E761" s="33"/>
      <c r="F761" s="33"/>
      <c r="G761" s="33"/>
      <c r="H761" s="308"/>
      <c r="I761" s="33"/>
      <c r="J761" s="33"/>
      <c r="K761" s="33"/>
      <c r="L761" s="33"/>
      <c r="M761" s="33"/>
      <c r="N761" s="30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279"/>
      <c r="AB761" s="289"/>
      <c r="AC761" s="279"/>
      <c r="AD761" s="279"/>
      <c r="AE761" s="279"/>
      <c r="AF761" s="33"/>
    </row>
    <row r="762" spans="1:32" ht="23.25" customHeight="1">
      <c r="A762" s="33"/>
      <c r="B762" s="33"/>
      <c r="C762" s="33"/>
      <c r="D762" s="33"/>
      <c r="E762" s="33"/>
      <c r="F762" s="33"/>
      <c r="G762" s="33"/>
      <c r="H762" s="308"/>
      <c r="I762" s="33"/>
      <c r="J762" s="33"/>
      <c r="K762" s="33"/>
      <c r="L762" s="33"/>
      <c r="M762" s="33"/>
      <c r="N762" s="30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279"/>
      <c r="AB762" s="289"/>
      <c r="AC762" s="279"/>
      <c r="AD762" s="279"/>
      <c r="AE762" s="279"/>
      <c r="AF762" s="33"/>
    </row>
    <row r="763" spans="1:32" ht="23.25" customHeight="1">
      <c r="A763" s="33"/>
      <c r="B763" s="33"/>
      <c r="C763" s="33"/>
      <c r="D763" s="33"/>
      <c r="E763" s="33"/>
      <c r="F763" s="33"/>
      <c r="G763" s="33"/>
      <c r="H763" s="308"/>
      <c r="I763" s="33"/>
      <c r="J763" s="33"/>
      <c r="K763" s="33"/>
      <c r="L763" s="33"/>
      <c r="M763" s="33"/>
      <c r="N763" s="30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279"/>
      <c r="AB763" s="289"/>
      <c r="AC763" s="279"/>
      <c r="AD763" s="279"/>
      <c r="AE763" s="279"/>
      <c r="AF763" s="33"/>
    </row>
    <row r="764" spans="1:32" ht="23.25" customHeight="1">
      <c r="A764" s="33"/>
      <c r="B764" s="33"/>
      <c r="C764" s="33"/>
      <c r="D764" s="33"/>
      <c r="E764" s="33"/>
      <c r="F764" s="33"/>
      <c r="G764" s="33"/>
      <c r="H764" s="308"/>
      <c r="I764" s="33"/>
      <c r="J764" s="33"/>
      <c r="K764" s="33"/>
      <c r="L764" s="33"/>
      <c r="M764" s="33"/>
      <c r="N764" s="30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279"/>
      <c r="AB764" s="289"/>
      <c r="AC764" s="279"/>
      <c r="AD764" s="279"/>
      <c r="AE764" s="279"/>
      <c r="AF764" s="33"/>
    </row>
    <row r="765" spans="1:32" ht="23.25" customHeight="1">
      <c r="A765" s="33"/>
      <c r="B765" s="33"/>
      <c r="C765" s="33"/>
      <c r="D765" s="33"/>
      <c r="E765" s="33"/>
      <c r="F765" s="33"/>
      <c r="G765" s="33"/>
      <c r="H765" s="308"/>
      <c r="I765" s="33"/>
      <c r="J765" s="33"/>
      <c r="K765" s="33"/>
      <c r="L765" s="33"/>
      <c r="M765" s="33"/>
      <c r="N765" s="30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279"/>
      <c r="AB765" s="289"/>
      <c r="AC765" s="279"/>
      <c r="AD765" s="279"/>
      <c r="AE765" s="279"/>
      <c r="AF765" s="33"/>
    </row>
    <row r="766" spans="1:32" ht="23.25" customHeight="1">
      <c r="A766" s="33"/>
      <c r="B766" s="33"/>
      <c r="C766" s="33"/>
      <c r="D766" s="33"/>
      <c r="E766" s="33"/>
      <c r="F766" s="33"/>
      <c r="G766" s="33"/>
      <c r="H766" s="308"/>
      <c r="I766" s="33"/>
      <c r="J766" s="33"/>
      <c r="K766" s="33"/>
      <c r="L766" s="33"/>
      <c r="M766" s="33"/>
      <c r="N766" s="30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279"/>
      <c r="AB766" s="289"/>
      <c r="AC766" s="279"/>
      <c r="AD766" s="279"/>
      <c r="AE766" s="279"/>
      <c r="AF766" s="33"/>
    </row>
    <row r="767" spans="1:32" ht="23.25" customHeight="1">
      <c r="A767" s="33"/>
      <c r="B767" s="33"/>
      <c r="C767" s="33"/>
      <c r="D767" s="33"/>
      <c r="E767" s="33"/>
      <c r="F767" s="33"/>
      <c r="G767" s="33"/>
      <c r="H767" s="308"/>
      <c r="I767" s="33"/>
      <c r="J767" s="33"/>
      <c r="K767" s="33"/>
      <c r="L767" s="33"/>
      <c r="M767" s="33"/>
      <c r="N767" s="30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279"/>
      <c r="AB767" s="289"/>
      <c r="AC767" s="279"/>
      <c r="AD767" s="279"/>
      <c r="AE767" s="279"/>
      <c r="AF767" s="33"/>
    </row>
    <row r="768" spans="1:32" ht="23.25" customHeight="1">
      <c r="A768" s="33"/>
      <c r="B768" s="33"/>
      <c r="C768" s="33"/>
      <c r="D768" s="33"/>
      <c r="E768" s="33"/>
      <c r="F768" s="33"/>
      <c r="G768" s="33"/>
      <c r="H768" s="308"/>
      <c r="I768" s="33"/>
      <c r="J768" s="33"/>
      <c r="K768" s="33"/>
      <c r="L768" s="33"/>
      <c r="M768" s="33"/>
      <c r="N768" s="30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279"/>
      <c r="AB768" s="289"/>
      <c r="AC768" s="279"/>
      <c r="AD768" s="279"/>
      <c r="AE768" s="279"/>
      <c r="AF768" s="33"/>
    </row>
    <row r="769" spans="1:32" ht="23.25" customHeight="1">
      <c r="A769" s="33"/>
      <c r="B769" s="33"/>
      <c r="C769" s="33"/>
      <c r="D769" s="33"/>
      <c r="E769" s="33"/>
      <c r="F769" s="33"/>
      <c r="G769" s="33"/>
      <c r="H769" s="308"/>
      <c r="I769" s="33"/>
      <c r="J769" s="33"/>
      <c r="K769" s="33"/>
      <c r="L769" s="33"/>
      <c r="M769" s="33"/>
      <c r="N769" s="30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279"/>
      <c r="AB769" s="289"/>
      <c r="AC769" s="279"/>
      <c r="AD769" s="279"/>
      <c r="AE769" s="279"/>
      <c r="AF769" s="33"/>
    </row>
    <row r="770" spans="1:32" ht="23.25" customHeight="1">
      <c r="A770" s="33"/>
      <c r="B770" s="33"/>
      <c r="C770" s="33"/>
      <c r="D770" s="33"/>
      <c r="E770" s="33"/>
      <c r="F770" s="33"/>
      <c r="G770" s="33"/>
      <c r="H770" s="308"/>
      <c r="I770" s="33"/>
      <c r="J770" s="33"/>
      <c r="K770" s="33"/>
      <c r="L770" s="33"/>
      <c r="M770" s="33"/>
      <c r="N770" s="30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279"/>
      <c r="AB770" s="289"/>
      <c r="AC770" s="279"/>
      <c r="AD770" s="279"/>
      <c r="AE770" s="279"/>
      <c r="AF770" s="33"/>
    </row>
    <row r="771" spans="1:32" ht="23.25" customHeight="1">
      <c r="A771" s="33"/>
      <c r="B771" s="33"/>
      <c r="C771" s="33"/>
      <c r="D771" s="33"/>
      <c r="E771" s="33"/>
      <c r="F771" s="33"/>
      <c r="G771" s="33"/>
      <c r="H771" s="308"/>
      <c r="I771" s="33"/>
      <c r="J771" s="33"/>
      <c r="K771" s="33"/>
      <c r="L771" s="33"/>
      <c r="M771" s="33"/>
      <c r="N771" s="30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279"/>
      <c r="AB771" s="289"/>
      <c r="AC771" s="279"/>
      <c r="AD771" s="279"/>
      <c r="AE771" s="279"/>
      <c r="AF771" s="33"/>
    </row>
    <row r="772" spans="1:32" ht="23.25" customHeight="1">
      <c r="A772" s="33"/>
      <c r="B772" s="33"/>
      <c r="C772" s="33"/>
      <c r="D772" s="33"/>
      <c r="E772" s="33"/>
      <c r="F772" s="33"/>
      <c r="G772" s="33"/>
      <c r="H772" s="308"/>
      <c r="I772" s="33"/>
      <c r="J772" s="33"/>
      <c r="K772" s="33"/>
      <c r="L772" s="33"/>
      <c r="M772" s="33"/>
      <c r="N772" s="30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279"/>
      <c r="AB772" s="289"/>
      <c r="AC772" s="279"/>
      <c r="AD772" s="279"/>
      <c r="AE772" s="279"/>
      <c r="AF772" s="33"/>
    </row>
    <row r="773" spans="1:32" ht="23.25" customHeight="1">
      <c r="A773" s="33"/>
      <c r="B773" s="33"/>
      <c r="C773" s="33"/>
      <c r="D773" s="33"/>
      <c r="E773" s="33"/>
      <c r="F773" s="33"/>
      <c r="G773" s="33"/>
      <c r="H773" s="308"/>
      <c r="I773" s="33"/>
      <c r="J773" s="33"/>
      <c r="K773" s="33"/>
      <c r="L773" s="33"/>
      <c r="M773" s="33"/>
      <c r="N773" s="30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279"/>
      <c r="AB773" s="289"/>
      <c r="AC773" s="279"/>
      <c r="AD773" s="279"/>
      <c r="AE773" s="279"/>
      <c r="AF773" s="33"/>
    </row>
    <row r="774" spans="1:32" ht="23.25" customHeight="1">
      <c r="A774" s="33"/>
      <c r="B774" s="33"/>
      <c r="C774" s="33"/>
      <c r="D774" s="33"/>
      <c r="E774" s="33"/>
      <c r="F774" s="33"/>
      <c r="G774" s="33"/>
      <c r="H774" s="308"/>
      <c r="I774" s="33"/>
      <c r="J774" s="33"/>
      <c r="K774" s="33"/>
      <c r="L774" s="33"/>
      <c r="M774" s="33"/>
      <c r="N774" s="30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279"/>
      <c r="AB774" s="289"/>
      <c r="AC774" s="279"/>
      <c r="AD774" s="279"/>
      <c r="AE774" s="279"/>
      <c r="AF774" s="33"/>
    </row>
    <row r="775" spans="1:32" ht="23.25" customHeight="1">
      <c r="A775" s="33"/>
      <c r="B775" s="33"/>
      <c r="C775" s="33"/>
      <c r="D775" s="33"/>
      <c r="E775" s="33"/>
      <c r="F775" s="33"/>
      <c r="G775" s="33"/>
      <c r="H775" s="308"/>
      <c r="I775" s="33"/>
      <c r="J775" s="33"/>
      <c r="K775" s="33"/>
      <c r="L775" s="33"/>
      <c r="M775" s="33"/>
      <c r="N775" s="30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279"/>
      <c r="AB775" s="289"/>
      <c r="AC775" s="279"/>
      <c r="AD775" s="279"/>
      <c r="AE775" s="279"/>
      <c r="AF775" s="33"/>
    </row>
    <row r="776" spans="1:32" ht="23.25" customHeight="1">
      <c r="A776" s="33"/>
      <c r="B776" s="33"/>
      <c r="C776" s="33"/>
      <c r="D776" s="33"/>
      <c r="E776" s="33"/>
      <c r="F776" s="33"/>
      <c r="G776" s="33"/>
      <c r="H776" s="308"/>
      <c r="I776" s="33"/>
      <c r="J776" s="33"/>
      <c r="K776" s="33"/>
      <c r="L776" s="33"/>
      <c r="M776" s="33"/>
      <c r="N776" s="30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279"/>
      <c r="AB776" s="289"/>
      <c r="AC776" s="279"/>
      <c r="AD776" s="279"/>
      <c r="AE776" s="279"/>
      <c r="AF776" s="33"/>
    </row>
    <row r="777" spans="1:32" ht="23.25" customHeight="1">
      <c r="A777" s="33"/>
      <c r="B777" s="33"/>
      <c r="C777" s="33"/>
      <c r="D777" s="33"/>
      <c r="E777" s="33"/>
      <c r="F777" s="33"/>
      <c r="G777" s="33"/>
      <c r="H777" s="308"/>
      <c r="I777" s="33"/>
      <c r="J777" s="33"/>
      <c r="K777" s="33"/>
      <c r="L777" s="33"/>
      <c r="M777" s="33"/>
      <c r="N777" s="30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279"/>
      <c r="AB777" s="289"/>
      <c r="AC777" s="279"/>
      <c r="AD777" s="279"/>
      <c r="AE777" s="279"/>
      <c r="AF777" s="33"/>
    </row>
    <row r="778" spans="1:32" ht="23.25" customHeight="1">
      <c r="A778" s="33"/>
      <c r="B778" s="33"/>
      <c r="C778" s="33"/>
      <c r="D778" s="33"/>
      <c r="E778" s="33"/>
      <c r="F778" s="33"/>
      <c r="G778" s="33"/>
      <c r="H778" s="308"/>
      <c r="I778" s="33"/>
      <c r="J778" s="33"/>
      <c r="K778" s="33"/>
      <c r="L778" s="33"/>
      <c r="M778" s="33"/>
      <c r="N778" s="30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279"/>
      <c r="AB778" s="289"/>
      <c r="AC778" s="279"/>
      <c r="AD778" s="279"/>
      <c r="AE778" s="279"/>
      <c r="AF778" s="33"/>
    </row>
    <row r="779" spans="1:32" ht="23.25" customHeight="1">
      <c r="A779" s="33"/>
      <c r="B779" s="33"/>
      <c r="C779" s="33"/>
      <c r="D779" s="33"/>
      <c r="E779" s="33"/>
      <c r="F779" s="33"/>
      <c r="G779" s="33"/>
      <c r="H779" s="308"/>
      <c r="I779" s="33"/>
      <c r="J779" s="33"/>
      <c r="K779" s="33"/>
      <c r="L779" s="33"/>
      <c r="M779" s="33"/>
      <c r="N779" s="30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279"/>
      <c r="AB779" s="289"/>
      <c r="AC779" s="279"/>
      <c r="AD779" s="279"/>
      <c r="AE779" s="279"/>
      <c r="AF779" s="33"/>
    </row>
    <row r="780" spans="1:32" ht="23.25" customHeight="1">
      <c r="A780" s="33"/>
      <c r="B780" s="33"/>
      <c r="C780" s="33"/>
      <c r="D780" s="33"/>
      <c r="E780" s="33"/>
      <c r="F780" s="33"/>
      <c r="G780" s="33"/>
      <c r="H780" s="308"/>
      <c r="I780" s="33"/>
      <c r="J780" s="33"/>
      <c r="K780" s="33"/>
      <c r="L780" s="33"/>
      <c r="M780" s="33"/>
      <c r="N780" s="30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279"/>
      <c r="AB780" s="289"/>
      <c r="AC780" s="279"/>
      <c r="AD780" s="279"/>
      <c r="AE780" s="279"/>
      <c r="AF780" s="33"/>
    </row>
    <row r="781" spans="1:32" ht="23.25" customHeight="1">
      <c r="A781" s="33"/>
      <c r="B781" s="33"/>
      <c r="C781" s="33"/>
      <c r="D781" s="33"/>
      <c r="E781" s="33"/>
      <c r="F781" s="33"/>
      <c r="G781" s="33"/>
      <c r="H781" s="308"/>
      <c r="I781" s="33"/>
      <c r="J781" s="33"/>
      <c r="K781" s="33"/>
      <c r="L781" s="33"/>
      <c r="M781" s="33"/>
      <c r="N781" s="30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279"/>
      <c r="AB781" s="289"/>
      <c r="AC781" s="279"/>
      <c r="AD781" s="279"/>
      <c r="AE781" s="279"/>
      <c r="AF781" s="33"/>
    </row>
    <row r="782" spans="1:32" ht="23.25" customHeight="1">
      <c r="A782" s="33"/>
      <c r="B782" s="33"/>
      <c r="C782" s="33"/>
      <c r="D782" s="33"/>
      <c r="E782" s="33"/>
      <c r="F782" s="33"/>
      <c r="G782" s="33"/>
      <c r="H782" s="308"/>
      <c r="I782" s="33"/>
      <c r="J782" s="33"/>
      <c r="K782" s="33"/>
      <c r="L782" s="33"/>
      <c r="M782" s="33"/>
      <c r="N782" s="30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279"/>
      <c r="AB782" s="289"/>
      <c r="AC782" s="279"/>
      <c r="AD782" s="279"/>
      <c r="AE782" s="279"/>
      <c r="AF782" s="33"/>
    </row>
    <row r="783" spans="1:32" ht="23.25" customHeight="1">
      <c r="A783" s="33"/>
      <c r="B783" s="33"/>
      <c r="C783" s="33"/>
      <c r="D783" s="33"/>
      <c r="E783" s="33"/>
      <c r="F783" s="33"/>
      <c r="G783" s="33"/>
      <c r="H783" s="308"/>
      <c r="I783" s="33"/>
      <c r="J783" s="33"/>
      <c r="K783" s="33"/>
      <c r="L783" s="33"/>
      <c r="M783" s="33"/>
      <c r="N783" s="30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279"/>
      <c r="AB783" s="289"/>
      <c r="AC783" s="279"/>
      <c r="AD783" s="279"/>
      <c r="AE783" s="279"/>
      <c r="AF783" s="33"/>
    </row>
    <row r="784" spans="1:32" ht="23.25" customHeight="1">
      <c r="A784" s="33"/>
      <c r="B784" s="33"/>
      <c r="C784" s="33"/>
      <c r="D784" s="33"/>
      <c r="E784" s="33"/>
      <c r="F784" s="33"/>
      <c r="G784" s="33"/>
      <c r="H784" s="308"/>
      <c r="I784" s="33"/>
      <c r="J784" s="33"/>
      <c r="K784" s="33"/>
      <c r="L784" s="33"/>
      <c r="M784" s="33"/>
      <c r="N784" s="30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279"/>
      <c r="AB784" s="289"/>
      <c r="AC784" s="279"/>
      <c r="AD784" s="279"/>
      <c r="AE784" s="279"/>
      <c r="AF784" s="33"/>
    </row>
    <row r="785" spans="1:32" ht="23.25" customHeight="1">
      <c r="A785" s="33"/>
      <c r="B785" s="33"/>
      <c r="C785" s="33"/>
      <c r="D785" s="33"/>
      <c r="E785" s="33"/>
      <c r="F785" s="33"/>
      <c r="G785" s="33"/>
      <c r="H785" s="308"/>
      <c r="I785" s="33"/>
      <c r="J785" s="33"/>
      <c r="K785" s="33"/>
      <c r="L785" s="33"/>
      <c r="M785" s="33"/>
      <c r="N785" s="30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279"/>
      <c r="AB785" s="289"/>
      <c r="AC785" s="279"/>
      <c r="AD785" s="279"/>
      <c r="AE785" s="279"/>
      <c r="AF785" s="33"/>
    </row>
    <row r="786" spans="1:32" ht="23.25" customHeight="1">
      <c r="A786" s="33"/>
      <c r="B786" s="33"/>
      <c r="C786" s="33"/>
      <c r="D786" s="33"/>
      <c r="E786" s="33"/>
      <c r="F786" s="33"/>
      <c r="G786" s="33"/>
      <c r="H786" s="308"/>
      <c r="I786" s="33"/>
      <c r="J786" s="33"/>
      <c r="K786" s="33"/>
      <c r="L786" s="33"/>
      <c r="M786" s="33"/>
      <c r="N786" s="30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279"/>
      <c r="AB786" s="289"/>
      <c r="AC786" s="279"/>
      <c r="AD786" s="279"/>
      <c r="AE786" s="279"/>
      <c r="AF786" s="33"/>
    </row>
    <row r="787" spans="1:32" ht="23.25" customHeight="1">
      <c r="A787" s="33"/>
      <c r="B787" s="33"/>
      <c r="C787" s="33"/>
      <c r="D787" s="33"/>
      <c r="E787" s="33"/>
      <c r="F787" s="33"/>
      <c r="G787" s="33"/>
      <c r="H787" s="308"/>
      <c r="I787" s="33"/>
      <c r="J787" s="33"/>
      <c r="K787" s="33"/>
      <c r="L787" s="33"/>
      <c r="M787" s="33"/>
      <c r="N787" s="30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279"/>
      <c r="AB787" s="289"/>
      <c r="AC787" s="279"/>
      <c r="AD787" s="279"/>
      <c r="AE787" s="279"/>
      <c r="AF787" s="33"/>
    </row>
    <row r="788" spans="1:32" ht="23.25" customHeight="1">
      <c r="A788" s="33"/>
      <c r="B788" s="33"/>
      <c r="C788" s="33"/>
      <c r="D788" s="33"/>
      <c r="E788" s="33"/>
      <c r="F788" s="33"/>
      <c r="G788" s="33"/>
      <c r="H788" s="308"/>
      <c r="I788" s="33"/>
      <c r="J788" s="33"/>
      <c r="K788" s="33"/>
      <c r="L788" s="33"/>
      <c r="M788" s="33"/>
      <c r="N788" s="30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279"/>
      <c r="AB788" s="289"/>
      <c r="AC788" s="279"/>
      <c r="AD788" s="279"/>
      <c r="AE788" s="279"/>
      <c r="AF788" s="33"/>
    </row>
    <row r="789" spans="1:32" ht="23.25" customHeight="1">
      <c r="A789" s="33"/>
      <c r="B789" s="33"/>
      <c r="C789" s="33"/>
      <c r="D789" s="33"/>
      <c r="E789" s="33"/>
      <c r="F789" s="33"/>
      <c r="G789" s="33"/>
      <c r="H789" s="308"/>
      <c r="I789" s="33"/>
      <c r="J789" s="33"/>
      <c r="K789" s="33"/>
      <c r="L789" s="33"/>
      <c r="M789" s="33"/>
      <c r="N789" s="30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279"/>
      <c r="AB789" s="289"/>
      <c r="AC789" s="279"/>
      <c r="AD789" s="279"/>
      <c r="AE789" s="279"/>
      <c r="AF789" s="33"/>
    </row>
    <row r="790" spans="1:32" ht="23.25" customHeight="1">
      <c r="A790" s="33"/>
      <c r="B790" s="33"/>
      <c r="C790" s="33"/>
      <c r="D790" s="33"/>
      <c r="E790" s="33"/>
      <c r="F790" s="33"/>
      <c r="G790" s="33"/>
      <c r="H790" s="308"/>
      <c r="I790" s="33"/>
      <c r="J790" s="33"/>
      <c r="K790" s="33"/>
      <c r="L790" s="33"/>
      <c r="M790" s="33"/>
      <c r="N790" s="30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279"/>
      <c r="AB790" s="289"/>
      <c r="AC790" s="279"/>
      <c r="AD790" s="279"/>
      <c r="AE790" s="279"/>
      <c r="AF790" s="33"/>
    </row>
    <row r="791" spans="1:32" ht="23.25" customHeight="1">
      <c r="A791" s="33"/>
      <c r="B791" s="33"/>
      <c r="C791" s="33"/>
      <c r="D791" s="33"/>
      <c r="E791" s="33"/>
      <c r="F791" s="33"/>
      <c r="G791" s="33"/>
      <c r="H791" s="308"/>
      <c r="I791" s="33"/>
      <c r="J791" s="33"/>
      <c r="K791" s="33"/>
      <c r="L791" s="33"/>
      <c r="M791" s="33"/>
      <c r="N791" s="30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279"/>
      <c r="AB791" s="289"/>
      <c r="AC791" s="279"/>
      <c r="AD791" s="279"/>
      <c r="AE791" s="279"/>
      <c r="AF791" s="33"/>
    </row>
    <row r="792" spans="1:32" ht="23.25" customHeight="1">
      <c r="A792" s="33"/>
      <c r="B792" s="33"/>
      <c r="C792" s="33"/>
      <c r="D792" s="33"/>
      <c r="E792" s="33"/>
      <c r="F792" s="33"/>
      <c r="G792" s="33"/>
      <c r="H792" s="308"/>
      <c r="I792" s="33"/>
      <c r="J792" s="33"/>
      <c r="K792" s="33"/>
      <c r="L792" s="33"/>
      <c r="M792" s="33"/>
      <c r="N792" s="30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279"/>
      <c r="AB792" s="289"/>
      <c r="AC792" s="279"/>
      <c r="AD792" s="279"/>
      <c r="AE792" s="279"/>
      <c r="AF792" s="33"/>
    </row>
    <row r="793" spans="1:32" ht="23.25" customHeight="1">
      <c r="A793" s="33"/>
      <c r="B793" s="33"/>
      <c r="C793" s="33"/>
      <c r="D793" s="33"/>
      <c r="E793" s="33"/>
      <c r="F793" s="33"/>
      <c r="G793" s="33"/>
      <c r="H793" s="308"/>
      <c r="I793" s="33"/>
      <c r="J793" s="33"/>
      <c r="K793" s="33"/>
      <c r="L793" s="33"/>
      <c r="M793" s="33"/>
      <c r="N793" s="30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279"/>
      <c r="AB793" s="289"/>
      <c r="AC793" s="279"/>
      <c r="AD793" s="279"/>
      <c r="AE793" s="279"/>
      <c r="AF793" s="33"/>
    </row>
    <row r="794" spans="1:32" ht="23.25" customHeight="1">
      <c r="A794" s="33"/>
      <c r="B794" s="33"/>
      <c r="C794" s="33"/>
      <c r="D794" s="33"/>
      <c r="E794" s="33"/>
      <c r="F794" s="33"/>
      <c r="G794" s="33"/>
      <c r="H794" s="308"/>
      <c r="I794" s="33"/>
      <c r="J794" s="33"/>
      <c r="K794" s="33"/>
      <c r="L794" s="33"/>
      <c r="M794" s="33"/>
      <c r="N794" s="30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279"/>
      <c r="AB794" s="289"/>
      <c r="AC794" s="279"/>
      <c r="AD794" s="279"/>
      <c r="AE794" s="279"/>
      <c r="AF794" s="33"/>
    </row>
    <row r="795" spans="1:32" ht="23.25" customHeight="1">
      <c r="A795" s="33"/>
      <c r="B795" s="33"/>
      <c r="C795" s="33"/>
      <c r="D795" s="33"/>
      <c r="E795" s="33"/>
      <c r="F795" s="33"/>
      <c r="G795" s="33"/>
      <c r="H795" s="308"/>
      <c r="I795" s="33"/>
      <c r="J795" s="33"/>
      <c r="K795" s="33"/>
      <c r="L795" s="33"/>
      <c r="M795" s="33"/>
      <c r="N795" s="30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279"/>
      <c r="AB795" s="289"/>
      <c r="AC795" s="279"/>
      <c r="AD795" s="279"/>
      <c r="AE795" s="279"/>
      <c r="AF795" s="33"/>
    </row>
    <row r="796" spans="1:32" ht="23.25" customHeight="1">
      <c r="A796" s="33"/>
      <c r="B796" s="33"/>
      <c r="C796" s="33"/>
      <c r="D796" s="33"/>
      <c r="E796" s="33"/>
      <c r="F796" s="33"/>
      <c r="G796" s="33"/>
      <c r="H796" s="308"/>
      <c r="I796" s="33"/>
      <c r="J796" s="33"/>
      <c r="K796" s="33"/>
      <c r="L796" s="33"/>
      <c r="M796" s="33"/>
      <c r="N796" s="30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279"/>
      <c r="AB796" s="289"/>
      <c r="AC796" s="279"/>
      <c r="AD796" s="279"/>
      <c r="AE796" s="279"/>
      <c r="AF796" s="33"/>
    </row>
    <row r="797" spans="1:32" ht="23.25" customHeight="1">
      <c r="A797" s="33"/>
      <c r="B797" s="33"/>
      <c r="C797" s="33"/>
      <c r="D797" s="33"/>
      <c r="E797" s="33"/>
      <c r="F797" s="33"/>
      <c r="G797" s="33"/>
      <c r="H797" s="308"/>
      <c r="I797" s="33"/>
      <c r="J797" s="33"/>
      <c r="K797" s="33"/>
      <c r="L797" s="33"/>
      <c r="M797" s="33"/>
      <c r="N797" s="30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279"/>
      <c r="AB797" s="289"/>
      <c r="AC797" s="279"/>
      <c r="AD797" s="279"/>
      <c r="AE797" s="279"/>
      <c r="AF797" s="33"/>
    </row>
    <row r="798" spans="1:32" ht="23.25" customHeight="1">
      <c r="A798" s="33"/>
      <c r="B798" s="33"/>
      <c r="C798" s="33"/>
      <c r="D798" s="33"/>
      <c r="E798" s="33"/>
      <c r="F798" s="33"/>
      <c r="G798" s="33"/>
      <c r="H798" s="308"/>
      <c r="I798" s="33"/>
      <c r="J798" s="33"/>
      <c r="K798" s="33"/>
      <c r="L798" s="33"/>
      <c r="M798" s="33"/>
      <c r="N798" s="30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279"/>
      <c r="AB798" s="289"/>
      <c r="AC798" s="279"/>
      <c r="AD798" s="279"/>
      <c r="AE798" s="279"/>
      <c r="AF798" s="33"/>
    </row>
    <row r="799" spans="1:32" ht="23.25" customHeight="1">
      <c r="A799" s="33"/>
      <c r="B799" s="33"/>
      <c r="C799" s="33"/>
      <c r="D799" s="33"/>
      <c r="E799" s="33"/>
      <c r="F799" s="33"/>
      <c r="G799" s="33"/>
      <c r="H799" s="308"/>
      <c r="I799" s="33"/>
      <c r="J799" s="33"/>
      <c r="K799" s="33"/>
      <c r="L799" s="33"/>
      <c r="M799" s="33"/>
      <c r="N799" s="30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279"/>
      <c r="AB799" s="289"/>
      <c r="AC799" s="279"/>
      <c r="AD799" s="279"/>
      <c r="AE799" s="279"/>
      <c r="AF799" s="33"/>
    </row>
    <row r="800" spans="1:32" ht="23.25" customHeight="1">
      <c r="A800" s="33"/>
      <c r="B800" s="33"/>
      <c r="C800" s="33"/>
      <c r="D800" s="33"/>
      <c r="E800" s="33"/>
      <c r="F800" s="33"/>
      <c r="G800" s="33"/>
      <c r="H800" s="308"/>
      <c r="I800" s="33"/>
      <c r="J800" s="33"/>
      <c r="K800" s="33"/>
      <c r="L800" s="33"/>
      <c r="M800" s="33"/>
      <c r="N800" s="30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279"/>
      <c r="AB800" s="289"/>
      <c r="AC800" s="279"/>
      <c r="AD800" s="279"/>
      <c r="AE800" s="279"/>
      <c r="AF800" s="33"/>
    </row>
    <row r="801" spans="1:32" ht="23.25" customHeight="1">
      <c r="A801" s="33"/>
      <c r="B801" s="33"/>
      <c r="C801" s="33"/>
      <c r="D801" s="33"/>
      <c r="E801" s="33"/>
      <c r="F801" s="33"/>
      <c r="G801" s="33"/>
      <c r="H801" s="308"/>
      <c r="I801" s="33"/>
      <c r="J801" s="33"/>
      <c r="K801" s="33"/>
      <c r="L801" s="33"/>
      <c r="M801" s="33"/>
      <c r="N801" s="30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279"/>
      <c r="AB801" s="289"/>
      <c r="AC801" s="279"/>
      <c r="AD801" s="279"/>
      <c r="AE801" s="279"/>
      <c r="AF801" s="33"/>
    </row>
    <row r="802" spans="1:32" ht="23.25" customHeight="1">
      <c r="A802" s="33"/>
      <c r="B802" s="33"/>
      <c r="C802" s="33"/>
      <c r="D802" s="33"/>
      <c r="E802" s="33"/>
      <c r="F802" s="33"/>
      <c r="G802" s="33"/>
      <c r="H802" s="308"/>
      <c r="I802" s="33"/>
      <c r="J802" s="33"/>
      <c r="K802" s="33"/>
      <c r="L802" s="33"/>
      <c r="M802" s="33"/>
      <c r="N802" s="30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279"/>
      <c r="AB802" s="289"/>
      <c r="AC802" s="279"/>
      <c r="AD802" s="279"/>
      <c r="AE802" s="279"/>
      <c r="AF802" s="33"/>
    </row>
    <row r="803" spans="1:32" ht="23.25" customHeight="1">
      <c r="A803" s="33"/>
      <c r="B803" s="33"/>
      <c r="C803" s="33"/>
      <c r="D803" s="33"/>
      <c r="E803" s="33"/>
      <c r="F803" s="33"/>
      <c r="G803" s="33"/>
      <c r="H803" s="308"/>
      <c r="I803" s="33"/>
      <c r="J803" s="33"/>
      <c r="K803" s="33"/>
      <c r="L803" s="33"/>
      <c r="M803" s="33"/>
      <c r="N803" s="30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279"/>
      <c r="AB803" s="289"/>
      <c r="AC803" s="279"/>
      <c r="AD803" s="279"/>
      <c r="AE803" s="279"/>
      <c r="AF803" s="33"/>
    </row>
    <row r="804" spans="1:32" ht="23.25" customHeight="1">
      <c r="A804" s="33"/>
      <c r="B804" s="33"/>
      <c r="C804" s="33"/>
      <c r="D804" s="33"/>
      <c r="E804" s="33"/>
      <c r="F804" s="33"/>
      <c r="G804" s="33"/>
      <c r="H804" s="308"/>
      <c r="I804" s="33"/>
      <c r="J804" s="33"/>
      <c r="K804" s="33"/>
      <c r="L804" s="33"/>
      <c r="M804" s="33"/>
      <c r="N804" s="30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279"/>
      <c r="AB804" s="289"/>
      <c r="AC804" s="279"/>
      <c r="AD804" s="279"/>
      <c r="AE804" s="279"/>
      <c r="AF804" s="33"/>
    </row>
    <row r="805" spans="1:32" ht="23.25" customHeight="1">
      <c r="A805" s="33"/>
      <c r="B805" s="33"/>
      <c r="C805" s="33"/>
      <c r="D805" s="33"/>
      <c r="E805" s="33"/>
      <c r="F805" s="33"/>
      <c r="G805" s="33"/>
      <c r="H805" s="308"/>
      <c r="I805" s="33"/>
      <c r="J805" s="33"/>
      <c r="K805" s="33"/>
      <c r="L805" s="33"/>
      <c r="M805" s="33"/>
      <c r="N805" s="30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279"/>
      <c r="AB805" s="289"/>
      <c r="AC805" s="279"/>
      <c r="AD805" s="279"/>
      <c r="AE805" s="279"/>
      <c r="AF805" s="33"/>
    </row>
    <row r="806" spans="1:32" ht="23.25" customHeight="1">
      <c r="A806" s="33"/>
      <c r="B806" s="33"/>
      <c r="C806" s="33"/>
      <c r="D806" s="33"/>
      <c r="E806" s="33"/>
      <c r="F806" s="33"/>
      <c r="G806" s="33"/>
      <c r="H806" s="308"/>
      <c r="I806" s="33"/>
      <c r="J806" s="33"/>
      <c r="K806" s="33"/>
      <c r="L806" s="33"/>
      <c r="M806" s="33"/>
      <c r="N806" s="30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279"/>
      <c r="AB806" s="289"/>
      <c r="AC806" s="279"/>
      <c r="AD806" s="279"/>
      <c r="AE806" s="279"/>
      <c r="AF806" s="33"/>
    </row>
    <row r="807" spans="1:32" ht="23.25" customHeight="1">
      <c r="A807" s="33"/>
      <c r="B807" s="33"/>
      <c r="C807" s="33"/>
      <c r="D807" s="33"/>
      <c r="E807" s="33"/>
      <c r="F807" s="33"/>
      <c r="G807" s="33"/>
      <c r="H807" s="308"/>
      <c r="I807" s="33"/>
      <c r="J807" s="33"/>
      <c r="K807" s="33"/>
      <c r="L807" s="33"/>
      <c r="M807" s="33"/>
      <c r="N807" s="30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279"/>
      <c r="AB807" s="289"/>
      <c r="AC807" s="279"/>
      <c r="AD807" s="279"/>
      <c r="AE807" s="279"/>
      <c r="AF807" s="33"/>
    </row>
    <row r="808" spans="1:32" ht="23.25" customHeight="1">
      <c r="A808" s="33"/>
      <c r="B808" s="33"/>
      <c r="C808" s="33"/>
      <c r="D808" s="33"/>
      <c r="E808" s="33"/>
      <c r="F808" s="33"/>
      <c r="G808" s="33"/>
      <c r="H808" s="308"/>
      <c r="I808" s="33"/>
      <c r="J808" s="33"/>
      <c r="K808" s="33"/>
      <c r="L808" s="33"/>
      <c r="M808" s="33"/>
      <c r="N808" s="30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279"/>
      <c r="AB808" s="289"/>
      <c r="AC808" s="279"/>
      <c r="AD808" s="279"/>
      <c r="AE808" s="279"/>
      <c r="AF808" s="33"/>
    </row>
    <row r="809" spans="1:32" ht="23.25" customHeight="1">
      <c r="A809" s="33"/>
      <c r="B809" s="33"/>
      <c r="C809" s="33"/>
      <c r="D809" s="33"/>
      <c r="E809" s="33"/>
      <c r="F809" s="33"/>
      <c r="G809" s="33"/>
      <c r="H809" s="308"/>
      <c r="I809" s="33"/>
      <c r="J809" s="33"/>
      <c r="K809" s="33"/>
      <c r="L809" s="33"/>
      <c r="M809" s="33"/>
      <c r="N809" s="30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279"/>
      <c r="AB809" s="289"/>
      <c r="AC809" s="279"/>
      <c r="AD809" s="279"/>
      <c r="AE809" s="279"/>
      <c r="AF809" s="33"/>
    </row>
    <row r="810" spans="1:32" ht="23.25" customHeight="1">
      <c r="A810" s="33"/>
      <c r="B810" s="33"/>
      <c r="C810" s="33"/>
      <c r="D810" s="33"/>
      <c r="E810" s="33"/>
      <c r="F810" s="33"/>
      <c r="G810" s="33"/>
      <c r="H810" s="308"/>
      <c r="I810" s="33"/>
      <c r="J810" s="33"/>
      <c r="K810" s="33"/>
      <c r="L810" s="33"/>
      <c r="M810" s="33"/>
      <c r="N810" s="30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279"/>
      <c r="AB810" s="289"/>
      <c r="AC810" s="279"/>
      <c r="AD810" s="279"/>
      <c r="AE810" s="279"/>
      <c r="AF810" s="33"/>
    </row>
    <row r="811" spans="1:32" ht="23.25" customHeight="1">
      <c r="A811" s="33"/>
      <c r="B811" s="33"/>
      <c r="C811" s="33"/>
      <c r="D811" s="33"/>
      <c r="E811" s="33"/>
      <c r="F811" s="33"/>
      <c r="G811" s="33"/>
      <c r="H811" s="308"/>
      <c r="I811" s="33"/>
      <c r="J811" s="33"/>
      <c r="K811" s="33"/>
      <c r="L811" s="33"/>
      <c r="M811" s="33"/>
      <c r="N811" s="30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279"/>
      <c r="AB811" s="289"/>
      <c r="AC811" s="279"/>
      <c r="AD811" s="279"/>
      <c r="AE811" s="279"/>
      <c r="AF811" s="33"/>
    </row>
    <row r="812" spans="1:32" ht="23.25" customHeight="1">
      <c r="A812" s="33"/>
      <c r="B812" s="33"/>
      <c r="C812" s="33"/>
      <c r="D812" s="33"/>
      <c r="E812" s="33"/>
      <c r="F812" s="33"/>
      <c r="G812" s="33"/>
      <c r="H812" s="308"/>
      <c r="I812" s="33"/>
      <c r="J812" s="33"/>
      <c r="K812" s="33"/>
      <c r="L812" s="33"/>
      <c r="M812" s="33"/>
      <c r="N812" s="30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279"/>
      <c r="AB812" s="289"/>
      <c r="AC812" s="279"/>
      <c r="AD812" s="279"/>
      <c r="AE812" s="279"/>
      <c r="AF812" s="33"/>
    </row>
    <row r="813" spans="1:32" ht="23.25" customHeight="1">
      <c r="A813" s="33"/>
      <c r="B813" s="33"/>
      <c r="C813" s="33"/>
      <c r="D813" s="33"/>
      <c r="E813" s="33"/>
      <c r="F813" s="33"/>
      <c r="G813" s="33"/>
      <c r="H813" s="308"/>
      <c r="I813" s="33"/>
      <c r="J813" s="33"/>
      <c r="K813" s="33"/>
      <c r="L813" s="33"/>
      <c r="M813" s="33"/>
      <c r="N813" s="30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279"/>
      <c r="AB813" s="289"/>
      <c r="AC813" s="279"/>
      <c r="AD813" s="279"/>
      <c r="AE813" s="279"/>
      <c r="AF813" s="33"/>
    </row>
    <row r="814" spans="1:32" ht="23.25" customHeight="1">
      <c r="A814" s="33"/>
      <c r="B814" s="33"/>
      <c r="C814" s="33"/>
      <c r="D814" s="33"/>
      <c r="E814" s="33"/>
      <c r="F814" s="33"/>
      <c r="G814" s="33"/>
      <c r="H814" s="308"/>
      <c r="I814" s="33"/>
      <c r="J814" s="33"/>
      <c r="K814" s="33"/>
      <c r="L814" s="33"/>
      <c r="M814" s="33"/>
      <c r="N814" s="30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279"/>
      <c r="AB814" s="289"/>
      <c r="AC814" s="279"/>
      <c r="AD814" s="279"/>
      <c r="AE814" s="279"/>
      <c r="AF814" s="33"/>
    </row>
    <row r="815" spans="1:32" ht="23.25" customHeight="1">
      <c r="A815" s="33"/>
      <c r="B815" s="33"/>
      <c r="C815" s="33"/>
      <c r="D815" s="33"/>
      <c r="E815" s="33"/>
      <c r="F815" s="33"/>
      <c r="G815" s="33"/>
      <c r="H815" s="308"/>
      <c r="I815" s="33"/>
      <c r="J815" s="33"/>
      <c r="K815" s="33"/>
      <c r="L815" s="33"/>
      <c r="M815" s="33"/>
      <c r="N815" s="30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279"/>
      <c r="AB815" s="289"/>
      <c r="AC815" s="279"/>
      <c r="AD815" s="279"/>
      <c r="AE815" s="279"/>
      <c r="AF815" s="33"/>
    </row>
    <row r="816" spans="1:32" ht="23.25" customHeight="1">
      <c r="A816" s="33"/>
      <c r="B816" s="33"/>
      <c r="C816" s="33"/>
      <c r="D816" s="33"/>
      <c r="E816" s="33"/>
      <c r="F816" s="33"/>
      <c r="G816" s="33"/>
      <c r="H816" s="308"/>
      <c r="I816" s="33"/>
      <c r="J816" s="33"/>
      <c r="K816" s="33"/>
      <c r="L816" s="33"/>
      <c r="M816" s="33"/>
      <c r="N816" s="30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279"/>
      <c r="AB816" s="289"/>
      <c r="AC816" s="279"/>
      <c r="AD816" s="279"/>
      <c r="AE816" s="279"/>
      <c r="AF816" s="33"/>
    </row>
    <row r="817" spans="1:32" ht="23.25" customHeight="1">
      <c r="A817" s="33"/>
      <c r="B817" s="33"/>
      <c r="C817" s="33"/>
      <c r="D817" s="33"/>
      <c r="E817" s="33"/>
      <c r="F817" s="33"/>
      <c r="G817" s="33"/>
      <c r="H817" s="308"/>
      <c r="I817" s="33"/>
      <c r="J817" s="33"/>
      <c r="K817" s="33"/>
      <c r="L817" s="33"/>
      <c r="M817" s="33"/>
      <c r="N817" s="30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279"/>
      <c r="AB817" s="289"/>
      <c r="AC817" s="279"/>
      <c r="AD817" s="279"/>
      <c r="AE817" s="279"/>
      <c r="AF817" s="33"/>
    </row>
    <row r="818" spans="1:32" ht="23.25" customHeight="1">
      <c r="A818" s="33"/>
      <c r="B818" s="33"/>
      <c r="C818" s="33"/>
      <c r="D818" s="33"/>
      <c r="E818" s="33"/>
      <c r="F818" s="33"/>
      <c r="G818" s="33"/>
      <c r="H818" s="308"/>
      <c r="I818" s="33"/>
      <c r="J818" s="33"/>
      <c r="K818" s="33"/>
      <c r="L818" s="33"/>
      <c r="M818" s="33"/>
      <c r="N818" s="30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279"/>
      <c r="AB818" s="289"/>
      <c r="AC818" s="279"/>
      <c r="AD818" s="279"/>
      <c r="AE818" s="279"/>
      <c r="AF818" s="33"/>
    </row>
    <row r="819" spans="1:32" ht="23.25" customHeight="1">
      <c r="A819" s="33"/>
      <c r="B819" s="33"/>
      <c r="C819" s="33"/>
      <c r="D819" s="33"/>
      <c r="E819" s="33"/>
      <c r="F819" s="33"/>
      <c r="G819" s="33"/>
      <c r="H819" s="308"/>
      <c r="I819" s="33"/>
      <c r="J819" s="33"/>
      <c r="K819" s="33"/>
      <c r="L819" s="33"/>
      <c r="M819" s="33"/>
      <c r="N819" s="30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279"/>
      <c r="AB819" s="289"/>
      <c r="AC819" s="279"/>
      <c r="AD819" s="279"/>
      <c r="AE819" s="279"/>
      <c r="AF819" s="33"/>
    </row>
    <row r="820" spans="1:32" ht="23.25" customHeight="1">
      <c r="A820" s="33"/>
      <c r="B820" s="33"/>
      <c r="C820" s="33"/>
      <c r="D820" s="33"/>
      <c r="E820" s="33"/>
      <c r="F820" s="33"/>
      <c r="G820" s="33"/>
      <c r="H820" s="308"/>
      <c r="I820" s="33"/>
      <c r="J820" s="33"/>
      <c r="K820" s="33"/>
      <c r="L820" s="33"/>
      <c r="M820" s="33"/>
      <c r="N820" s="30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279"/>
      <c r="AB820" s="289"/>
      <c r="AC820" s="279"/>
      <c r="AD820" s="279"/>
      <c r="AE820" s="279"/>
      <c r="AF820" s="33"/>
    </row>
    <row r="821" spans="1:32" ht="23.25" customHeight="1">
      <c r="A821" s="33"/>
      <c r="B821" s="33"/>
      <c r="C821" s="33"/>
      <c r="D821" s="33"/>
      <c r="E821" s="33"/>
      <c r="F821" s="33"/>
      <c r="G821" s="33"/>
      <c r="H821" s="308"/>
      <c r="I821" s="33"/>
      <c r="J821" s="33"/>
      <c r="K821" s="33"/>
      <c r="L821" s="33"/>
      <c r="M821" s="33"/>
      <c r="N821" s="30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279"/>
      <c r="AB821" s="289"/>
      <c r="AC821" s="279"/>
      <c r="AD821" s="279"/>
      <c r="AE821" s="279"/>
      <c r="AF821" s="33"/>
    </row>
    <row r="822" spans="1:32" ht="23.25" customHeight="1">
      <c r="A822" s="33"/>
      <c r="B822" s="33"/>
      <c r="C822" s="33"/>
      <c r="D822" s="33"/>
      <c r="E822" s="33"/>
      <c r="F822" s="33"/>
      <c r="G822" s="33"/>
      <c r="H822" s="308"/>
      <c r="I822" s="33"/>
      <c r="J822" s="33"/>
      <c r="K822" s="33"/>
      <c r="L822" s="33"/>
      <c r="M822" s="33"/>
      <c r="N822" s="30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279"/>
      <c r="AB822" s="289"/>
      <c r="AC822" s="279"/>
      <c r="AD822" s="279"/>
      <c r="AE822" s="279"/>
      <c r="AF822" s="33"/>
    </row>
    <row r="823" spans="1:32" ht="23.25" customHeight="1">
      <c r="A823" s="33"/>
      <c r="B823" s="33"/>
      <c r="C823" s="33"/>
      <c r="D823" s="33"/>
      <c r="E823" s="33"/>
      <c r="F823" s="33"/>
      <c r="G823" s="33"/>
      <c r="H823" s="308"/>
      <c r="I823" s="33"/>
      <c r="J823" s="33"/>
      <c r="K823" s="33"/>
      <c r="L823" s="33"/>
      <c r="M823" s="33"/>
      <c r="N823" s="30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279"/>
      <c r="AB823" s="289"/>
      <c r="AC823" s="279"/>
      <c r="AD823" s="279"/>
      <c r="AE823" s="279"/>
      <c r="AF823" s="33"/>
    </row>
    <row r="824" spans="1:32" ht="23.25" customHeight="1">
      <c r="A824" s="33"/>
      <c r="B824" s="33"/>
      <c r="C824" s="33"/>
      <c r="D824" s="33"/>
      <c r="E824" s="33"/>
      <c r="F824" s="33"/>
      <c r="G824" s="33"/>
      <c r="H824" s="308"/>
      <c r="I824" s="33"/>
      <c r="J824" s="33"/>
      <c r="K824" s="33"/>
      <c r="L824" s="33"/>
      <c r="M824" s="33"/>
      <c r="N824" s="30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279"/>
      <c r="AB824" s="289"/>
      <c r="AC824" s="279"/>
      <c r="AD824" s="279"/>
      <c r="AE824" s="279"/>
      <c r="AF824" s="33"/>
    </row>
    <row r="825" spans="1:32" ht="23.25" customHeight="1">
      <c r="A825" s="33"/>
      <c r="B825" s="33"/>
      <c r="C825" s="33"/>
      <c r="D825" s="33"/>
      <c r="E825" s="33"/>
      <c r="F825" s="33"/>
      <c r="G825" s="33"/>
      <c r="H825" s="308"/>
      <c r="I825" s="33"/>
      <c r="J825" s="33"/>
      <c r="K825" s="33"/>
      <c r="L825" s="33"/>
      <c r="M825" s="33"/>
      <c r="N825" s="30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279"/>
      <c r="AB825" s="289"/>
      <c r="AC825" s="279"/>
      <c r="AD825" s="279"/>
      <c r="AE825" s="279"/>
      <c r="AF825" s="33"/>
    </row>
    <row r="826" spans="1:32" ht="23.25" customHeight="1">
      <c r="A826" s="33"/>
      <c r="B826" s="33"/>
      <c r="C826" s="33"/>
      <c r="D826" s="33"/>
      <c r="E826" s="33"/>
      <c r="F826" s="33"/>
      <c r="G826" s="33"/>
      <c r="H826" s="308"/>
      <c r="I826" s="33"/>
      <c r="J826" s="33"/>
      <c r="K826" s="33"/>
      <c r="L826" s="33"/>
      <c r="M826" s="33"/>
      <c r="N826" s="30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279"/>
      <c r="AB826" s="289"/>
      <c r="AC826" s="279"/>
      <c r="AD826" s="279"/>
      <c r="AE826" s="279"/>
      <c r="AF826" s="33"/>
    </row>
    <row r="827" spans="1:32" ht="23.25" customHeight="1">
      <c r="A827" s="33"/>
      <c r="B827" s="33"/>
      <c r="C827" s="33"/>
      <c r="D827" s="33"/>
      <c r="E827" s="33"/>
      <c r="F827" s="33"/>
      <c r="G827" s="33"/>
      <c r="H827" s="308"/>
      <c r="I827" s="33"/>
      <c r="J827" s="33"/>
      <c r="K827" s="33"/>
      <c r="L827" s="33"/>
      <c r="M827" s="33"/>
      <c r="N827" s="30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279"/>
      <c r="AB827" s="289"/>
      <c r="AC827" s="279"/>
      <c r="AD827" s="279"/>
      <c r="AE827" s="279"/>
      <c r="AF827" s="33"/>
    </row>
    <row r="828" spans="1:32" ht="23.25" customHeight="1">
      <c r="A828" s="33"/>
      <c r="B828" s="33"/>
      <c r="C828" s="33"/>
      <c r="D828" s="33"/>
      <c r="E828" s="33"/>
      <c r="F828" s="33"/>
      <c r="G828" s="33"/>
      <c r="H828" s="308"/>
      <c r="I828" s="33"/>
      <c r="J828" s="33"/>
      <c r="K828" s="33"/>
      <c r="L828" s="33"/>
      <c r="M828" s="33"/>
      <c r="N828" s="30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279"/>
      <c r="AB828" s="289"/>
      <c r="AC828" s="279"/>
      <c r="AD828" s="279"/>
      <c r="AE828" s="279"/>
      <c r="AF828" s="33"/>
    </row>
    <row r="829" spans="1:32" ht="23.25" customHeight="1">
      <c r="A829" s="33"/>
      <c r="B829" s="33"/>
      <c r="C829" s="33"/>
      <c r="D829" s="33"/>
      <c r="E829" s="33"/>
      <c r="F829" s="33"/>
      <c r="G829" s="33"/>
      <c r="H829" s="308"/>
      <c r="I829" s="33"/>
      <c r="J829" s="33"/>
      <c r="K829" s="33"/>
      <c r="L829" s="33"/>
      <c r="M829" s="33"/>
      <c r="N829" s="30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279"/>
      <c r="AB829" s="289"/>
      <c r="AC829" s="279"/>
      <c r="AD829" s="279"/>
      <c r="AE829" s="279"/>
      <c r="AF829" s="33"/>
    </row>
    <row r="830" spans="1:32" ht="23.25" customHeight="1">
      <c r="A830" s="33"/>
      <c r="B830" s="33"/>
      <c r="C830" s="33"/>
      <c r="D830" s="33"/>
      <c r="E830" s="33"/>
      <c r="F830" s="33"/>
      <c r="G830" s="33"/>
      <c r="H830" s="308"/>
      <c r="I830" s="33"/>
      <c r="J830" s="33"/>
      <c r="K830" s="33"/>
      <c r="L830" s="33"/>
      <c r="M830" s="33"/>
      <c r="N830" s="30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279"/>
      <c r="AB830" s="289"/>
      <c r="AC830" s="279"/>
      <c r="AD830" s="279"/>
      <c r="AE830" s="279"/>
      <c r="AF830" s="33"/>
    </row>
    <row r="831" spans="1:32" ht="23.25" customHeight="1">
      <c r="A831" s="33"/>
      <c r="B831" s="33"/>
      <c r="C831" s="33"/>
      <c r="D831" s="33"/>
      <c r="E831" s="33"/>
      <c r="F831" s="33"/>
      <c r="G831" s="33"/>
      <c r="H831" s="308"/>
      <c r="I831" s="33"/>
      <c r="J831" s="33"/>
      <c r="K831" s="33"/>
      <c r="L831" s="33"/>
      <c r="M831" s="33"/>
      <c r="N831" s="30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279"/>
      <c r="AB831" s="289"/>
      <c r="AC831" s="279"/>
      <c r="AD831" s="279"/>
      <c r="AE831" s="279"/>
      <c r="AF831" s="33"/>
    </row>
    <row r="832" spans="1:32" ht="23.25" customHeight="1">
      <c r="A832" s="33"/>
      <c r="B832" s="33"/>
      <c r="C832" s="33"/>
      <c r="D832" s="33"/>
      <c r="E832" s="33"/>
      <c r="F832" s="33"/>
      <c r="G832" s="33"/>
      <c r="H832" s="308"/>
      <c r="I832" s="33"/>
      <c r="J832" s="33"/>
      <c r="K832" s="33"/>
      <c r="L832" s="33"/>
      <c r="M832" s="33"/>
      <c r="N832" s="30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279"/>
      <c r="AB832" s="289"/>
      <c r="AC832" s="279"/>
      <c r="AD832" s="279"/>
      <c r="AE832" s="279"/>
      <c r="AF832" s="33"/>
    </row>
    <row r="833" spans="1:32" ht="23.25" customHeight="1">
      <c r="A833" s="33"/>
      <c r="B833" s="33"/>
      <c r="C833" s="33"/>
      <c r="D833" s="33"/>
      <c r="E833" s="33"/>
      <c r="F833" s="33"/>
      <c r="G833" s="33"/>
      <c r="H833" s="308"/>
      <c r="I833" s="33"/>
      <c r="J833" s="33"/>
      <c r="K833" s="33"/>
      <c r="L833" s="33"/>
      <c r="M833" s="33"/>
      <c r="N833" s="30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279"/>
      <c r="AB833" s="289"/>
      <c r="AC833" s="279"/>
      <c r="AD833" s="279"/>
      <c r="AE833" s="279"/>
      <c r="AF833" s="33"/>
    </row>
    <row r="834" spans="1:32" ht="23.25" customHeight="1">
      <c r="A834" s="33"/>
      <c r="B834" s="33"/>
      <c r="C834" s="33"/>
      <c r="D834" s="33"/>
      <c r="E834" s="33"/>
      <c r="F834" s="33"/>
      <c r="G834" s="33"/>
      <c r="H834" s="308"/>
      <c r="I834" s="33"/>
      <c r="J834" s="33"/>
      <c r="K834" s="33"/>
      <c r="L834" s="33"/>
      <c r="M834" s="33"/>
      <c r="N834" s="30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279"/>
      <c r="AB834" s="289"/>
      <c r="AC834" s="279"/>
      <c r="AD834" s="279"/>
      <c r="AE834" s="279"/>
      <c r="AF834" s="33"/>
    </row>
    <row r="835" spans="1:32" ht="23.25" customHeight="1">
      <c r="A835" s="33"/>
      <c r="B835" s="33"/>
      <c r="C835" s="33"/>
      <c r="D835" s="33"/>
      <c r="E835" s="33"/>
      <c r="F835" s="33"/>
      <c r="G835" s="33"/>
      <c r="H835" s="308"/>
      <c r="I835" s="33"/>
      <c r="J835" s="33"/>
      <c r="K835" s="33"/>
      <c r="L835" s="33"/>
      <c r="M835" s="33"/>
      <c r="N835" s="30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279"/>
      <c r="AB835" s="289"/>
      <c r="AC835" s="279"/>
      <c r="AD835" s="279"/>
      <c r="AE835" s="279"/>
      <c r="AF835" s="33"/>
    </row>
    <row r="836" spans="1:32" ht="23.25" customHeight="1">
      <c r="A836" s="33"/>
      <c r="B836" s="33"/>
      <c r="C836" s="33"/>
      <c r="D836" s="33"/>
      <c r="E836" s="33"/>
      <c r="F836" s="33"/>
      <c r="G836" s="33"/>
      <c r="H836" s="308"/>
      <c r="I836" s="33"/>
      <c r="J836" s="33"/>
      <c r="K836" s="33"/>
      <c r="L836" s="33"/>
      <c r="M836" s="33"/>
      <c r="N836" s="30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279"/>
      <c r="AB836" s="289"/>
      <c r="AC836" s="279"/>
      <c r="AD836" s="279"/>
      <c r="AE836" s="279"/>
      <c r="AF836" s="33"/>
    </row>
    <row r="837" spans="1:32" ht="23.25" customHeight="1">
      <c r="A837" s="33"/>
      <c r="B837" s="33"/>
      <c r="C837" s="33"/>
      <c r="D837" s="33"/>
      <c r="E837" s="33"/>
      <c r="F837" s="33"/>
      <c r="G837" s="33"/>
      <c r="H837" s="308"/>
      <c r="I837" s="33"/>
      <c r="J837" s="33"/>
      <c r="K837" s="33"/>
      <c r="L837" s="33"/>
      <c r="M837" s="33"/>
      <c r="N837" s="30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279"/>
      <c r="AB837" s="289"/>
      <c r="AC837" s="279"/>
      <c r="AD837" s="279"/>
      <c r="AE837" s="279"/>
      <c r="AF837" s="33"/>
    </row>
    <row r="838" spans="1:32" ht="23.25" customHeight="1">
      <c r="A838" s="33"/>
      <c r="B838" s="33"/>
      <c r="C838" s="33"/>
      <c r="D838" s="33"/>
      <c r="E838" s="33"/>
      <c r="F838" s="33"/>
      <c r="G838" s="33"/>
      <c r="H838" s="308"/>
      <c r="I838" s="33"/>
      <c r="J838" s="33"/>
      <c r="K838" s="33"/>
      <c r="L838" s="33"/>
      <c r="M838" s="33"/>
      <c r="N838" s="30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279"/>
      <c r="AB838" s="289"/>
      <c r="AC838" s="279"/>
      <c r="AD838" s="279"/>
      <c r="AE838" s="279"/>
      <c r="AF838" s="33"/>
    </row>
    <row r="839" spans="1:32" ht="23.25" customHeight="1">
      <c r="A839" s="33"/>
      <c r="B839" s="33"/>
      <c r="C839" s="33"/>
      <c r="D839" s="33"/>
      <c r="E839" s="33"/>
      <c r="F839" s="33"/>
      <c r="G839" s="33"/>
      <c r="H839" s="308"/>
      <c r="I839" s="33"/>
      <c r="J839" s="33"/>
      <c r="K839" s="33"/>
      <c r="L839" s="33"/>
      <c r="M839" s="33"/>
      <c r="N839" s="30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279"/>
      <c r="AB839" s="289"/>
      <c r="AC839" s="279"/>
      <c r="AD839" s="279"/>
      <c r="AE839" s="279"/>
      <c r="AF839" s="33"/>
    </row>
    <row r="840" spans="1:32" ht="23.25" customHeight="1">
      <c r="A840" s="33"/>
      <c r="B840" s="33"/>
      <c r="C840" s="33"/>
      <c r="D840" s="33"/>
      <c r="E840" s="33"/>
      <c r="F840" s="33"/>
      <c r="G840" s="33"/>
      <c r="H840" s="308"/>
      <c r="I840" s="33"/>
      <c r="J840" s="33"/>
      <c r="K840" s="33"/>
      <c r="L840" s="33"/>
      <c r="M840" s="33"/>
      <c r="N840" s="30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279"/>
      <c r="AB840" s="289"/>
      <c r="AC840" s="279"/>
      <c r="AD840" s="279"/>
      <c r="AE840" s="279"/>
      <c r="AF840" s="33"/>
    </row>
    <row r="841" spans="1:32" ht="23.25" customHeight="1">
      <c r="A841" s="33"/>
      <c r="B841" s="33"/>
      <c r="C841" s="33"/>
      <c r="D841" s="33"/>
      <c r="E841" s="33"/>
      <c r="F841" s="33"/>
      <c r="G841" s="33"/>
      <c r="H841" s="308"/>
      <c r="I841" s="33"/>
      <c r="J841" s="33"/>
      <c r="K841" s="33"/>
      <c r="L841" s="33"/>
      <c r="M841" s="33"/>
      <c r="N841" s="30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279"/>
      <c r="AB841" s="289"/>
      <c r="AC841" s="279"/>
      <c r="AD841" s="279"/>
      <c r="AE841" s="279"/>
      <c r="AF841" s="33"/>
    </row>
    <row r="842" spans="1:32" ht="23.25" customHeight="1">
      <c r="A842" s="33"/>
      <c r="B842" s="33"/>
      <c r="C842" s="33"/>
      <c r="D842" s="33"/>
      <c r="E842" s="33"/>
      <c r="F842" s="33"/>
      <c r="G842" s="33"/>
      <c r="H842" s="308"/>
      <c r="I842" s="33"/>
      <c r="J842" s="33"/>
      <c r="K842" s="33"/>
      <c r="L842" s="33"/>
      <c r="M842" s="33"/>
      <c r="N842" s="30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279"/>
      <c r="AB842" s="289"/>
      <c r="AC842" s="279"/>
      <c r="AD842" s="279"/>
      <c r="AE842" s="279"/>
      <c r="AF842" s="33"/>
    </row>
    <row r="843" spans="1:32" ht="23.25" customHeight="1">
      <c r="A843" s="33"/>
      <c r="B843" s="33"/>
      <c r="C843" s="33"/>
      <c r="D843" s="33"/>
      <c r="E843" s="33"/>
      <c r="F843" s="33"/>
      <c r="G843" s="33"/>
      <c r="H843" s="308"/>
      <c r="I843" s="33"/>
      <c r="J843" s="33"/>
      <c r="K843" s="33"/>
      <c r="L843" s="33"/>
      <c r="M843" s="33"/>
      <c r="N843" s="30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279"/>
      <c r="AB843" s="289"/>
      <c r="AC843" s="279"/>
      <c r="AD843" s="279"/>
      <c r="AE843" s="279"/>
      <c r="AF843" s="33"/>
    </row>
    <row r="844" spans="1:32" ht="23.25" customHeight="1">
      <c r="A844" s="33"/>
      <c r="B844" s="33"/>
      <c r="C844" s="33"/>
      <c r="D844" s="33"/>
      <c r="E844" s="33"/>
      <c r="F844" s="33"/>
      <c r="G844" s="33"/>
      <c r="H844" s="308"/>
      <c r="I844" s="33"/>
      <c r="J844" s="33"/>
      <c r="K844" s="33"/>
      <c r="L844" s="33"/>
      <c r="M844" s="33"/>
      <c r="N844" s="30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279"/>
      <c r="AB844" s="289"/>
      <c r="AC844" s="279"/>
      <c r="AD844" s="279"/>
      <c r="AE844" s="279"/>
      <c r="AF844" s="33"/>
    </row>
    <row r="845" spans="1:32" ht="23.25" customHeight="1">
      <c r="A845" s="33"/>
      <c r="B845" s="33"/>
      <c r="C845" s="33"/>
      <c r="D845" s="33"/>
      <c r="E845" s="33"/>
      <c r="F845" s="33"/>
      <c r="G845" s="33"/>
      <c r="H845" s="308"/>
      <c r="I845" s="33"/>
      <c r="J845" s="33"/>
      <c r="K845" s="33"/>
      <c r="L845" s="33"/>
      <c r="M845" s="33"/>
      <c r="N845" s="30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279"/>
      <c r="AB845" s="289"/>
      <c r="AC845" s="279"/>
      <c r="AD845" s="279"/>
      <c r="AE845" s="279"/>
      <c r="AF845" s="33"/>
    </row>
    <row r="846" spans="1:32" ht="23.25" customHeight="1">
      <c r="A846" s="33"/>
      <c r="B846" s="33"/>
      <c r="C846" s="33"/>
      <c r="D846" s="33"/>
      <c r="E846" s="33"/>
      <c r="F846" s="33"/>
      <c r="G846" s="33"/>
      <c r="H846" s="308"/>
      <c r="I846" s="33"/>
      <c r="J846" s="33"/>
      <c r="K846" s="33"/>
      <c r="L846" s="33"/>
      <c r="M846" s="33"/>
      <c r="N846" s="30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279"/>
      <c r="AB846" s="289"/>
      <c r="AC846" s="279"/>
      <c r="AD846" s="279"/>
      <c r="AE846" s="279"/>
      <c r="AF846" s="33"/>
    </row>
    <row r="847" spans="1:32" ht="23.25" customHeight="1">
      <c r="A847" s="33"/>
      <c r="B847" s="33"/>
      <c r="C847" s="33"/>
      <c r="D847" s="33"/>
      <c r="E847" s="33"/>
      <c r="F847" s="33"/>
      <c r="G847" s="33"/>
      <c r="H847" s="308"/>
      <c r="I847" s="33"/>
      <c r="J847" s="33"/>
      <c r="K847" s="33"/>
      <c r="L847" s="33"/>
      <c r="M847" s="33"/>
      <c r="N847" s="30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279"/>
      <c r="AB847" s="289"/>
      <c r="AC847" s="279"/>
      <c r="AD847" s="279"/>
      <c r="AE847" s="279"/>
      <c r="AF847" s="33"/>
    </row>
    <row r="848" spans="1:32" ht="23.25" customHeight="1">
      <c r="A848" s="33"/>
      <c r="B848" s="33"/>
      <c r="C848" s="33"/>
      <c r="D848" s="33"/>
      <c r="E848" s="33"/>
      <c r="F848" s="33"/>
      <c r="G848" s="33"/>
      <c r="H848" s="308"/>
      <c r="I848" s="33"/>
      <c r="J848" s="33"/>
      <c r="K848" s="33"/>
      <c r="L848" s="33"/>
      <c r="M848" s="33"/>
      <c r="N848" s="30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279"/>
      <c r="AB848" s="289"/>
      <c r="AC848" s="279"/>
      <c r="AD848" s="279"/>
      <c r="AE848" s="279"/>
      <c r="AF848" s="33"/>
    </row>
    <row r="849" spans="1:32" ht="23.25" customHeight="1">
      <c r="A849" s="33"/>
      <c r="B849" s="33"/>
      <c r="C849" s="33"/>
      <c r="D849" s="33"/>
      <c r="E849" s="33"/>
      <c r="F849" s="33"/>
      <c r="G849" s="33"/>
      <c r="H849" s="308"/>
      <c r="I849" s="33"/>
      <c r="J849" s="33"/>
      <c r="K849" s="33"/>
      <c r="L849" s="33"/>
      <c r="M849" s="33"/>
      <c r="N849" s="30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279"/>
      <c r="AB849" s="289"/>
      <c r="AC849" s="279"/>
      <c r="AD849" s="279"/>
      <c r="AE849" s="279"/>
      <c r="AF849" s="33"/>
    </row>
    <row r="850" spans="1:32" ht="23.25" customHeight="1">
      <c r="A850" s="33"/>
      <c r="B850" s="33"/>
      <c r="C850" s="33"/>
      <c r="D850" s="33"/>
      <c r="E850" s="33"/>
      <c r="F850" s="33"/>
      <c r="G850" s="33"/>
      <c r="H850" s="308"/>
      <c r="I850" s="33"/>
      <c r="J850" s="33"/>
      <c r="K850" s="33"/>
      <c r="L850" s="33"/>
      <c r="M850" s="33"/>
      <c r="N850" s="30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279"/>
      <c r="AB850" s="289"/>
      <c r="AC850" s="279"/>
      <c r="AD850" s="279"/>
      <c r="AE850" s="279"/>
      <c r="AF850" s="33"/>
    </row>
    <row r="851" spans="1:32" ht="23.25" customHeight="1">
      <c r="A851" s="33"/>
      <c r="B851" s="33"/>
      <c r="C851" s="33"/>
      <c r="D851" s="33"/>
      <c r="E851" s="33"/>
      <c r="F851" s="33"/>
      <c r="G851" s="33"/>
      <c r="H851" s="308"/>
      <c r="I851" s="33"/>
      <c r="J851" s="33"/>
      <c r="K851" s="33"/>
      <c r="L851" s="33"/>
      <c r="M851" s="33"/>
      <c r="N851" s="30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279"/>
      <c r="AB851" s="289"/>
      <c r="AC851" s="279"/>
      <c r="AD851" s="279"/>
      <c r="AE851" s="279"/>
      <c r="AF851" s="33"/>
    </row>
    <row r="852" spans="1:32" ht="23.25" customHeight="1">
      <c r="A852" s="33"/>
      <c r="B852" s="33"/>
      <c r="C852" s="33"/>
      <c r="D852" s="33"/>
      <c r="E852" s="33"/>
      <c r="F852" s="33"/>
      <c r="G852" s="33"/>
      <c r="H852" s="308"/>
      <c r="I852" s="33"/>
      <c r="J852" s="33"/>
      <c r="K852" s="33"/>
      <c r="L852" s="33"/>
      <c r="M852" s="33"/>
      <c r="N852" s="30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279"/>
      <c r="AB852" s="289"/>
      <c r="AC852" s="279"/>
      <c r="AD852" s="279"/>
      <c r="AE852" s="279"/>
      <c r="AF852" s="33"/>
    </row>
    <row r="853" spans="1:32" ht="23.25" customHeight="1">
      <c r="A853" s="33"/>
      <c r="B853" s="33"/>
      <c r="C853" s="33"/>
      <c r="D853" s="33"/>
      <c r="E853" s="33"/>
      <c r="F853" s="33"/>
      <c r="G853" s="33"/>
      <c r="H853" s="308"/>
      <c r="I853" s="33"/>
      <c r="J853" s="33"/>
      <c r="K853" s="33"/>
      <c r="L853" s="33"/>
      <c r="M853" s="33"/>
      <c r="N853" s="30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279"/>
      <c r="AB853" s="289"/>
      <c r="AC853" s="279"/>
      <c r="AD853" s="279"/>
      <c r="AE853" s="279"/>
      <c r="AF853" s="33"/>
    </row>
    <row r="854" spans="1:32" ht="23.25" customHeight="1">
      <c r="A854" s="33"/>
      <c r="B854" s="33"/>
      <c r="C854" s="33"/>
      <c r="D854" s="33"/>
      <c r="E854" s="33"/>
      <c r="F854" s="33"/>
      <c r="G854" s="33"/>
      <c r="H854" s="308"/>
      <c r="I854" s="33"/>
      <c r="J854" s="33"/>
      <c r="K854" s="33"/>
      <c r="L854" s="33"/>
      <c r="M854" s="33"/>
      <c r="N854" s="30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279"/>
      <c r="AB854" s="289"/>
      <c r="AC854" s="279"/>
      <c r="AD854" s="279"/>
      <c r="AE854" s="279"/>
      <c r="AF854" s="33"/>
    </row>
    <row r="855" spans="1:32" ht="23.25" customHeight="1">
      <c r="A855" s="33"/>
      <c r="B855" s="33"/>
      <c r="C855" s="33"/>
      <c r="D855" s="33"/>
      <c r="E855" s="33"/>
      <c r="F855" s="33"/>
      <c r="G855" s="33"/>
      <c r="H855" s="308"/>
      <c r="I855" s="33"/>
      <c r="J855" s="33"/>
      <c r="K855" s="33"/>
      <c r="L855" s="33"/>
      <c r="M855" s="33"/>
      <c r="N855" s="30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279"/>
      <c r="AB855" s="289"/>
      <c r="AC855" s="279"/>
      <c r="AD855" s="279"/>
      <c r="AE855" s="279"/>
      <c r="AF855" s="33"/>
    </row>
    <row r="856" spans="1:32" ht="23.25" customHeight="1">
      <c r="A856" s="33"/>
      <c r="B856" s="33"/>
      <c r="C856" s="33"/>
      <c r="D856" s="33"/>
      <c r="E856" s="33"/>
      <c r="F856" s="33"/>
      <c r="G856" s="33"/>
      <c r="H856" s="308"/>
      <c r="I856" s="33"/>
      <c r="J856" s="33"/>
      <c r="K856" s="33"/>
      <c r="L856" s="33"/>
      <c r="M856" s="33"/>
      <c r="N856" s="30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279"/>
      <c r="AB856" s="289"/>
      <c r="AC856" s="279"/>
      <c r="AD856" s="279"/>
      <c r="AE856" s="279"/>
      <c r="AF856" s="33"/>
    </row>
    <row r="857" spans="1:32" ht="23.25" customHeight="1">
      <c r="A857" s="33"/>
      <c r="B857" s="33"/>
      <c r="C857" s="33"/>
      <c r="D857" s="33"/>
      <c r="E857" s="33"/>
      <c r="F857" s="33"/>
      <c r="G857" s="33"/>
      <c r="H857" s="308"/>
      <c r="I857" s="33"/>
      <c r="J857" s="33"/>
      <c r="K857" s="33"/>
      <c r="L857" s="33"/>
      <c r="M857" s="33"/>
      <c r="N857" s="30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279"/>
      <c r="AB857" s="289"/>
      <c r="AC857" s="279"/>
      <c r="AD857" s="279"/>
      <c r="AE857" s="279"/>
      <c r="AF857" s="33"/>
    </row>
    <row r="858" spans="1:32" ht="23.25" customHeight="1">
      <c r="A858" s="33"/>
      <c r="B858" s="33"/>
      <c r="C858" s="33"/>
      <c r="D858" s="33"/>
      <c r="E858" s="33"/>
      <c r="F858" s="33"/>
      <c r="G858" s="33"/>
      <c r="H858" s="308"/>
      <c r="I858" s="33"/>
      <c r="J858" s="33"/>
      <c r="K858" s="33"/>
      <c r="L858" s="33"/>
      <c r="M858" s="33"/>
      <c r="N858" s="30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279"/>
      <c r="AB858" s="289"/>
      <c r="AC858" s="279"/>
      <c r="AD858" s="279"/>
      <c r="AE858" s="279"/>
      <c r="AF858" s="33"/>
    </row>
    <row r="859" spans="1:32" ht="23.25" customHeight="1">
      <c r="A859" s="33"/>
      <c r="B859" s="33"/>
      <c r="C859" s="33"/>
      <c r="D859" s="33"/>
      <c r="E859" s="33"/>
      <c r="F859" s="33"/>
      <c r="G859" s="33"/>
      <c r="H859" s="308"/>
      <c r="I859" s="33"/>
      <c r="J859" s="33"/>
      <c r="K859" s="33"/>
      <c r="L859" s="33"/>
      <c r="M859" s="33"/>
      <c r="N859" s="30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279"/>
      <c r="AB859" s="289"/>
      <c r="AC859" s="279"/>
      <c r="AD859" s="279"/>
      <c r="AE859" s="279"/>
      <c r="AF859" s="33"/>
    </row>
    <row r="860" spans="1:32" ht="23.25" customHeight="1">
      <c r="A860" s="33"/>
      <c r="B860" s="33"/>
      <c r="C860" s="33"/>
      <c r="D860" s="33"/>
      <c r="E860" s="33"/>
      <c r="F860" s="33"/>
      <c r="G860" s="33"/>
      <c r="H860" s="308"/>
      <c r="I860" s="33"/>
      <c r="J860" s="33"/>
      <c r="K860" s="33"/>
      <c r="L860" s="33"/>
      <c r="M860" s="33"/>
      <c r="N860" s="30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279"/>
      <c r="AB860" s="289"/>
      <c r="AC860" s="279"/>
      <c r="AD860" s="279"/>
      <c r="AE860" s="279"/>
      <c r="AF860" s="33"/>
    </row>
    <row r="861" spans="1:32" ht="23.25" customHeight="1">
      <c r="A861" s="33"/>
      <c r="B861" s="33"/>
      <c r="C861" s="33"/>
      <c r="D861" s="33"/>
      <c r="E861" s="33"/>
      <c r="F861" s="33"/>
      <c r="G861" s="33"/>
      <c r="H861" s="308"/>
      <c r="I861" s="33"/>
      <c r="J861" s="33"/>
      <c r="K861" s="33"/>
      <c r="L861" s="33"/>
      <c r="M861" s="33"/>
      <c r="N861" s="30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279"/>
      <c r="AB861" s="289"/>
      <c r="AC861" s="279"/>
      <c r="AD861" s="279"/>
      <c r="AE861" s="279"/>
      <c r="AF861" s="33"/>
    </row>
    <row r="862" spans="1:32" ht="23.25" customHeight="1">
      <c r="A862" s="33"/>
      <c r="B862" s="33"/>
      <c r="C862" s="33"/>
      <c r="D862" s="33"/>
      <c r="E862" s="33"/>
      <c r="F862" s="33"/>
      <c r="G862" s="33"/>
      <c r="H862" s="308"/>
      <c r="I862" s="33"/>
      <c r="J862" s="33"/>
      <c r="K862" s="33"/>
      <c r="L862" s="33"/>
      <c r="M862" s="33"/>
      <c r="N862" s="30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279"/>
      <c r="AB862" s="289"/>
      <c r="AC862" s="279"/>
      <c r="AD862" s="279"/>
      <c r="AE862" s="279"/>
      <c r="AF862" s="33"/>
    </row>
    <row r="863" spans="1:32" ht="23.25" customHeight="1">
      <c r="A863" s="33"/>
      <c r="B863" s="33"/>
      <c r="C863" s="33"/>
      <c r="D863" s="33"/>
      <c r="E863" s="33"/>
      <c r="F863" s="33"/>
      <c r="G863" s="33"/>
      <c r="H863" s="308"/>
      <c r="I863" s="33"/>
      <c r="J863" s="33"/>
      <c r="K863" s="33"/>
      <c r="L863" s="33"/>
      <c r="M863" s="33"/>
      <c r="N863" s="30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279"/>
      <c r="AB863" s="289"/>
      <c r="AC863" s="279"/>
      <c r="AD863" s="279"/>
      <c r="AE863" s="279"/>
      <c r="AF863" s="33"/>
    </row>
    <row r="864" spans="1:32" ht="23.25" customHeight="1">
      <c r="A864" s="33"/>
      <c r="B864" s="33"/>
      <c r="C864" s="33"/>
      <c r="D864" s="33"/>
      <c r="E864" s="33"/>
      <c r="F864" s="33"/>
      <c r="G864" s="33"/>
      <c r="H864" s="308"/>
      <c r="I864" s="33"/>
      <c r="J864" s="33"/>
      <c r="K864" s="33"/>
      <c r="L864" s="33"/>
      <c r="M864" s="33"/>
      <c r="N864" s="30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279"/>
      <c r="AB864" s="289"/>
      <c r="AC864" s="279"/>
      <c r="AD864" s="279"/>
      <c r="AE864" s="279"/>
      <c r="AF864" s="33"/>
    </row>
    <row r="865" spans="1:32" ht="23.25" customHeight="1">
      <c r="A865" s="33"/>
      <c r="B865" s="33"/>
      <c r="C865" s="33"/>
      <c r="D865" s="33"/>
      <c r="E865" s="33"/>
      <c r="F865" s="33"/>
      <c r="G865" s="33"/>
      <c r="H865" s="308"/>
      <c r="I865" s="33"/>
      <c r="J865" s="33"/>
      <c r="K865" s="33"/>
      <c r="L865" s="33"/>
      <c r="M865" s="33"/>
      <c r="N865" s="30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279"/>
      <c r="AB865" s="289"/>
      <c r="AC865" s="279"/>
      <c r="AD865" s="279"/>
      <c r="AE865" s="279"/>
      <c r="AF865" s="33"/>
    </row>
    <row r="866" spans="1:32" ht="23.25" customHeight="1">
      <c r="A866" s="33"/>
      <c r="B866" s="33"/>
      <c r="C866" s="33"/>
      <c r="D866" s="33"/>
      <c r="E866" s="33"/>
      <c r="F866" s="33"/>
      <c r="G866" s="33"/>
      <c r="H866" s="308"/>
      <c r="I866" s="33"/>
      <c r="J866" s="33"/>
      <c r="K866" s="33"/>
      <c r="L866" s="33"/>
      <c r="M866" s="33"/>
      <c r="N866" s="30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279"/>
      <c r="AB866" s="289"/>
      <c r="AC866" s="279"/>
      <c r="AD866" s="279"/>
      <c r="AE866" s="279"/>
      <c r="AF866" s="33"/>
    </row>
    <row r="867" spans="1:32" ht="23.25" customHeight="1">
      <c r="A867" s="33"/>
      <c r="B867" s="33"/>
      <c r="C867" s="33"/>
      <c r="D867" s="33"/>
      <c r="E867" s="33"/>
      <c r="F867" s="33"/>
      <c r="G867" s="33"/>
      <c r="H867" s="308"/>
      <c r="I867" s="33"/>
      <c r="J867" s="33"/>
      <c r="K867" s="33"/>
      <c r="L867" s="33"/>
      <c r="M867" s="33"/>
      <c r="N867" s="30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279"/>
      <c r="AB867" s="289"/>
      <c r="AC867" s="279"/>
      <c r="AD867" s="279"/>
      <c r="AE867" s="279"/>
      <c r="AF867" s="33"/>
    </row>
    <row r="868" spans="1:32" ht="23.25" customHeight="1">
      <c r="A868" s="33"/>
      <c r="B868" s="33"/>
      <c r="C868" s="33"/>
      <c r="D868" s="33"/>
      <c r="E868" s="33"/>
      <c r="F868" s="33"/>
      <c r="G868" s="33"/>
      <c r="H868" s="308"/>
      <c r="I868" s="33"/>
      <c r="J868" s="33"/>
      <c r="K868" s="33"/>
      <c r="L868" s="33"/>
      <c r="M868" s="33"/>
      <c r="N868" s="30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279"/>
      <c r="AB868" s="289"/>
      <c r="AC868" s="279"/>
      <c r="AD868" s="279"/>
      <c r="AE868" s="279"/>
      <c r="AF868" s="33"/>
    </row>
    <row r="869" spans="1:32" ht="23.25" customHeight="1">
      <c r="A869" s="33"/>
      <c r="B869" s="33"/>
      <c r="C869" s="33"/>
      <c r="D869" s="33"/>
      <c r="E869" s="33"/>
      <c r="F869" s="33"/>
      <c r="G869" s="33"/>
      <c r="H869" s="308"/>
      <c r="I869" s="33"/>
      <c r="J869" s="33"/>
      <c r="K869" s="33"/>
      <c r="L869" s="33"/>
      <c r="M869" s="33"/>
      <c r="N869" s="30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279"/>
      <c r="AB869" s="289"/>
      <c r="AC869" s="279"/>
      <c r="AD869" s="279"/>
      <c r="AE869" s="279"/>
      <c r="AF869" s="33"/>
    </row>
    <row r="870" spans="1:32" ht="23.25" customHeight="1">
      <c r="A870" s="33"/>
      <c r="B870" s="33"/>
      <c r="C870" s="33"/>
      <c r="D870" s="33"/>
      <c r="E870" s="33"/>
      <c r="F870" s="33"/>
      <c r="G870" s="33"/>
      <c r="H870" s="308"/>
      <c r="I870" s="33"/>
      <c r="J870" s="33"/>
      <c r="K870" s="33"/>
      <c r="L870" s="33"/>
      <c r="M870" s="33"/>
      <c r="N870" s="30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279"/>
      <c r="AB870" s="289"/>
      <c r="AC870" s="279"/>
      <c r="AD870" s="279"/>
      <c r="AE870" s="279"/>
      <c r="AF870" s="33"/>
    </row>
    <row r="871" spans="1:32" ht="23.25" customHeight="1">
      <c r="A871" s="33"/>
      <c r="B871" s="33"/>
      <c r="C871" s="33"/>
      <c r="D871" s="33"/>
      <c r="E871" s="33"/>
      <c r="F871" s="33"/>
      <c r="G871" s="33"/>
      <c r="H871" s="308"/>
      <c r="I871" s="33"/>
      <c r="J871" s="33"/>
      <c r="K871" s="33"/>
      <c r="L871" s="33"/>
      <c r="M871" s="33"/>
      <c r="N871" s="30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279"/>
      <c r="AB871" s="289"/>
      <c r="AC871" s="279"/>
      <c r="AD871" s="279"/>
      <c r="AE871" s="279"/>
      <c r="AF871" s="33"/>
    </row>
    <row r="872" spans="1:32" ht="23.25" customHeight="1">
      <c r="A872" s="33"/>
      <c r="B872" s="33"/>
      <c r="C872" s="33"/>
      <c r="D872" s="33"/>
      <c r="E872" s="33"/>
      <c r="F872" s="33"/>
      <c r="G872" s="33"/>
      <c r="H872" s="308"/>
      <c r="I872" s="33"/>
      <c r="J872" s="33"/>
      <c r="K872" s="33"/>
      <c r="L872" s="33"/>
      <c r="M872" s="33"/>
      <c r="N872" s="30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279"/>
      <c r="AB872" s="289"/>
      <c r="AC872" s="279"/>
      <c r="AD872" s="279"/>
      <c r="AE872" s="279"/>
      <c r="AF872" s="33"/>
    </row>
    <row r="873" spans="1:32" ht="23.25" customHeight="1">
      <c r="A873" s="33"/>
      <c r="B873" s="33"/>
      <c r="C873" s="33"/>
      <c r="D873" s="33"/>
      <c r="E873" s="33"/>
      <c r="F873" s="33"/>
      <c r="G873" s="33"/>
      <c r="H873" s="308"/>
      <c r="I873" s="33"/>
      <c r="J873" s="33"/>
      <c r="K873" s="33"/>
      <c r="L873" s="33"/>
      <c r="M873" s="33"/>
      <c r="N873" s="30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279"/>
      <c r="AB873" s="289"/>
      <c r="AC873" s="279"/>
      <c r="AD873" s="279"/>
      <c r="AE873" s="279"/>
      <c r="AF873" s="33"/>
    </row>
    <row r="874" spans="1:32" ht="23.25" customHeight="1">
      <c r="A874" s="33"/>
      <c r="B874" s="33"/>
      <c r="C874" s="33"/>
      <c r="D874" s="33"/>
      <c r="E874" s="33"/>
      <c r="F874" s="33"/>
      <c r="G874" s="33"/>
      <c r="H874" s="308"/>
      <c r="I874" s="33"/>
      <c r="J874" s="33"/>
      <c r="K874" s="33"/>
      <c r="L874" s="33"/>
      <c r="M874" s="33"/>
      <c r="N874" s="30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279"/>
      <c r="AB874" s="289"/>
      <c r="AC874" s="279"/>
      <c r="AD874" s="279"/>
      <c r="AE874" s="279"/>
      <c r="AF874" s="33"/>
    </row>
    <row r="875" spans="1:32" ht="23.25" customHeight="1">
      <c r="A875" s="33"/>
      <c r="B875" s="33"/>
      <c r="C875" s="33"/>
      <c r="D875" s="33"/>
      <c r="E875" s="33"/>
      <c r="F875" s="33"/>
      <c r="G875" s="33"/>
      <c r="H875" s="308"/>
      <c r="I875" s="33"/>
      <c r="J875" s="33"/>
      <c r="K875" s="33"/>
      <c r="L875" s="33"/>
      <c r="M875" s="33"/>
      <c r="N875" s="30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279"/>
      <c r="AB875" s="289"/>
      <c r="AC875" s="279"/>
      <c r="AD875" s="279"/>
      <c r="AE875" s="279"/>
      <c r="AF875" s="33"/>
    </row>
    <row r="876" spans="1:32" ht="23.25" customHeight="1">
      <c r="A876" s="33"/>
      <c r="B876" s="33"/>
      <c r="C876" s="33"/>
      <c r="D876" s="33"/>
      <c r="E876" s="33"/>
      <c r="F876" s="33"/>
      <c r="G876" s="33"/>
      <c r="H876" s="308"/>
      <c r="I876" s="33"/>
      <c r="J876" s="33"/>
      <c r="K876" s="33"/>
      <c r="L876" s="33"/>
      <c r="M876" s="33"/>
      <c r="N876" s="30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279"/>
      <c r="AB876" s="289"/>
      <c r="AC876" s="279"/>
      <c r="AD876" s="279"/>
      <c r="AE876" s="279"/>
      <c r="AF876" s="33"/>
    </row>
    <row r="877" spans="1:32" ht="23.25" customHeight="1">
      <c r="A877" s="33"/>
      <c r="B877" s="33"/>
      <c r="C877" s="33"/>
      <c r="D877" s="33"/>
      <c r="E877" s="33"/>
      <c r="F877" s="33"/>
      <c r="G877" s="33"/>
      <c r="H877" s="308"/>
      <c r="I877" s="33"/>
      <c r="J877" s="33"/>
      <c r="K877" s="33"/>
      <c r="L877" s="33"/>
      <c r="M877" s="33"/>
      <c r="N877" s="30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279"/>
      <c r="AB877" s="289"/>
      <c r="AC877" s="279"/>
      <c r="AD877" s="279"/>
      <c r="AE877" s="279"/>
      <c r="AF877" s="33"/>
    </row>
    <row r="878" spans="1:32" ht="23.25" customHeight="1">
      <c r="A878" s="33"/>
      <c r="B878" s="33"/>
      <c r="C878" s="33"/>
      <c r="D878" s="33"/>
      <c r="E878" s="33"/>
      <c r="F878" s="33"/>
      <c r="G878" s="33"/>
      <c r="H878" s="308"/>
      <c r="I878" s="33"/>
      <c r="J878" s="33"/>
      <c r="K878" s="33"/>
      <c r="L878" s="33"/>
      <c r="M878" s="33"/>
      <c r="N878" s="30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279"/>
      <c r="AB878" s="289"/>
      <c r="AC878" s="279"/>
      <c r="AD878" s="279"/>
      <c r="AE878" s="279"/>
      <c r="AF878" s="33"/>
    </row>
    <row r="879" spans="1:32" ht="23.25" customHeight="1">
      <c r="A879" s="33"/>
      <c r="B879" s="33"/>
      <c r="C879" s="33"/>
      <c r="D879" s="33"/>
      <c r="E879" s="33"/>
      <c r="F879" s="33"/>
      <c r="G879" s="33"/>
      <c r="H879" s="308"/>
      <c r="I879" s="33"/>
      <c r="J879" s="33"/>
      <c r="K879" s="33"/>
      <c r="L879" s="33"/>
      <c r="M879" s="33"/>
      <c r="N879" s="30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279"/>
      <c r="AB879" s="289"/>
      <c r="AC879" s="279"/>
      <c r="AD879" s="279"/>
      <c r="AE879" s="279"/>
      <c r="AF879" s="33"/>
    </row>
    <row r="880" spans="1:32" ht="23.25" customHeight="1">
      <c r="A880" s="33"/>
      <c r="B880" s="33"/>
      <c r="C880" s="33"/>
      <c r="D880" s="33"/>
      <c r="E880" s="33"/>
      <c r="F880" s="33"/>
      <c r="G880" s="33"/>
      <c r="H880" s="308"/>
      <c r="I880" s="33"/>
      <c r="J880" s="33"/>
      <c r="K880" s="33"/>
      <c r="L880" s="33"/>
      <c r="M880" s="33"/>
      <c r="N880" s="30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279"/>
      <c r="AB880" s="289"/>
      <c r="AC880" s="279"/>
      <c r="AD880" s="279"/>
      <c r="AE880" s="279"/>
      <c r="AF880" s="33"/>
    </row>
    <row r="881" spans="1:32" ht="23.25" customHeight="1">
      <c r="A881" s="33"/>
      <c r="B881" s="33"/>
      <c r="C881" s="33"/>
      <c r="D881" s="33"/>
      <c r="E881" s="33"/>
      <c r="F881" s="33"/>
      <c r="G881" s="33"/>
      <c r="H881" s="308"/>
      <c r="I881" s="33"/>
      <c r="J881" s="33"/>
      <c r="K881" s="33"/>
      <c r="L881" s="33"/>
      <c r="M881" s="33"/>
      <c r="N881" s="30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279"/>
      <c r="AB881" s="289"/>
      <c r="AC881" s="279"/>
      <c r="AD881" s="279"/>
      <c r="AE881" s="279"/>
      <c r="AF881" s="33"/>
    </row>
    <row r="882" spans="1:32" ht="23.25" customHeight="1">
      <c r="A882" s="33"/>
      <c r="B882" s="33"/>
      <c r="C882" s="33"/>
      <c r="D882" s="33"/>
      <c r="E882" s="33"/>
      <c r="F882" s="33"/>
      <c r="G882" s="33"/>
      <c r="H882" s="308"/>
      <c r="I882" s="33"/>
      <c r="J882" s="33"/>
      <c r="K882" s="33"/>
      <c r="L882" s="33"/>
      <c r="M882" s="33"/>
      <c r="N882" s="30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279"/>
      <c r="AB882" s="289"/>
      <c r="AC882" s="279"/>
      <c r="AD882" s="279"/>
      <c r="AE882" s="279"/>
      <c r="AF882" s="33"/>
    </row>
    <row r="883" spans="1:32" ht="23.25" customHeight="1">
      <c r="A883" s="33"/>
      <c r="B883" s="33"/>
      <c r="C883" s="33"/>
      <c r="D883" s="33"/>
      <c r="E883" s="33"/>
      <c r="F883" s="33"/>
      <c r="G883" s="33"/>
      <c r="H883" s="308"/>
      <c r="I883" s="33"/>
      <c r="J883" s="33"/>
      <c r="K883" s="33"/>
      <c r="L883" s="33"/>
      <c r="M883" s="33"/>
      <c r="N883" s="30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279"/>
      <c r="AB883" s="289"/>
      <c r="AC883" s="279"/>
      <c r="AD883" s="279"/>
      <c r="AE883" s="279"/>
      <c r="AF883" s="33"/>
    </row>
    <row r="884" spans="1:32" ht="23.25" customHeight="1">
      <c r="A884" s="33"/>
      <c r="B884" s="33"/>
      <c r="C884" s="33"/>
      <c r="D884" s="33"/>
      <c r="E884" s="33"/>
      <c r="F884" s="33"/>
      <c r="G884" s="33"/>
      <c r="H884" s="308"/>
      <c r="I884" s="33"/>
      <c r="J884" s="33"/>
      <c r="K884" s="33"/>
      <c r="L884" s="33"/>
      <c r="M884" s="33"/>
      <c r="N884" s="30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279"/>
      <c r="AB884" s="289"/>
      <c r="AC884" s="279"/>
      <c r="AD884" s="279"/>
      <c r="AE884" s="279"/>
      <c r="AF884" s="33"/>
    </row>
    <row r="885" spans="1:32" ht="23.25" customHeight="1">
      <c r="A885" s="33"/>
      <c r="B885" s="33"/>
      <c r="C885" s="33"/>
      <c r="D885" s="33"/>
      <c r="E885" s="33"/>
      <c r="F885" s="33"/>
      <c r="G885" s="33"/>
      <c r="H885" s="308"/>
      <c r="I885" s="33"/>
      <c r="J885" s="33"/>
      <c r="K885" s="33"/>
      <c r="L885" s="33"/>
      <c r="M885" s="33"/>
      <c r="N885" s="30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279"/>
      <c r="AB885" s="289"/>
      <c r="AC885" s="279"/>
      <c r="AD885" s="279"/>
      <c r="AE885" s="279"/>
      <c r="AF885" s="33"/>
    </row>
    <row r="886" spans="1:32" ht="23.25" customHeight="1">
      <c r="A886" s="33"/>
      <c r="B886" s="33"/>
      <c r="C886" s="33"/>
      <c r="D886" s="33"/>
      <c r="E886" s="33"/>
      <c r="F886" s="33"/>
      <c r="G886" s="33"/>
      <c r="H886" s="308"/>
      <c r="I886" s="33"/>
      <c r="J886" s="33"/>
      <c r="K886" s="33"/>
      <c r="L886" s="33"/>
      <c r="M886" s="33"/>
      <c r="N886" s="30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279"/>
      <c r="AB886" s="289"/>
      <c r="AC886" s="279"/>
      <c r="AD886" s="279"/>
      <c r="AE886" s="279"/>
      <c r="AF886" s="33"/>
    </row>
    <row r="887" spans="1:32" ht="23.25" customHeight="1">
      <c r="A887" s="33"/>
      <c r="B887" s="33"/>
      <c r="C887" s="33"/>
      <c r="D887" s="33"/>
      <c r="E887" s="33"/>
      <c r="F887" s="33"/>
      <c r="G887" s="33"/>
      <c r="H887" s="308"/>
      <c r="I887" s="33"/>
      <c r="J887" s="33"/>
      <c r="K887" s="33"/>
      <c r="L887" s="33"/>
      <c r="M887" s="33"/>
      <c r="N887" s="30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279"/>
      <c r="AB887" s="289"/>
      <c r="AC887" s="279"/>
      <c r="AD887" s="279"/>
      <c r="AE887" s="279"/>
      <c r="AF887" s="33"/>
    </row>
    <row r="888" spans="1:32" ht="23.25" customHeight="1">
      <c r="A888" s="33"/>
      <c r="B888" s="33"/>
      <c r="C888" s="33"/>
      <c r="D888" s="33"/>
      <c r="E888" s="33"/>
      <c r="F888" s="33"/>
      <c r="G888" s="33"/>
      <c r="H888" s="308"/>
      <c r="I888" s="33"/>
      <c r="J888" s="33"/>
      <c r="K888" s="33"/>
      <c r="L888" s="33"/>
      <c r="M888" s="33"/>
      <c r="N888" s="30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279"/>
      <c r="AB888" s="289"/>
      <c r="AC888" s="279"/>
      <c r="AD888" s="279"/>
      <c r="AE888" s="279"/>
      <c r="AF888" s="33"/>
    </row>
    <row r="889" spans="1:32" ht="23.25" customHeight="1">
      <c r="A889" s="33"/>
      <c r="B889" s="33"/>
      <c r="C889" s="33"/>
      <c r="D889" s="33"/>
      <c r="E889" s="33"/>
      <c r="F889" s="33"/>
      <c r="G889" s="33"/>
      <c r="H889" s="308"/>
      <c r="I889" s="33"/>
      <c r="J889" s="33"/>
      <c r="K889" s="33"/>
      <c r="L889" s="33"/>
      <c r="M889" s="33"/>
      <c r="N889" s="30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279"/>
      <c r="AB889" s="289"/>
      <c r="AC889" s="279"/>
      <c r="AD889" s="279"/>
      <c r="AE889" s="279"/>
      <c r="AF889" s="33"/>
    </row>
    <row r="890" spans="1:32" ht="23.25" customHeight="1">
      <c r="A890" s="33"/>
      <c r="B890" s="33"/>
      <c r="C890" s="33"/>
      <c r="D890" s="33"/>
      <c r="E890" s="33"/>
      <c r="F890" s="33"/>
      <c r="G890" s="33"/>
      <c r="H890" s="308"/>
      <c r="I890" s="33"/>
      <c r="J890" s="33"/>
      <c r="K890" s="33"/>
      <c r="L890" s="33"/>
      <c r="M890" s="33"/>
      <c r="N890" s="30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279"/>
      <c r="AB890" s="289"/>
      <c r="AC890" s="279"/>
      <c r="AD890" s="279"/>
      <c r="AE890" s="279"/>
      <c r="AF890" s="33"/>
    </row>
    <row r="891" spans="1:32" ht="23.25" customHeight="1">
      <c r="A891" s="33"/>
      <c r="B891" s="33"/>
      <c r="C891" s="33"/>
      <c r="D891" s="33"/>
      <c r="E891" s="33"/>
      <c r="F891" s="33"/>
      <c r="G891" s="33"/>
      <c r="H891" s="308"/>
      <c r="I891" s="33"/>
      <c r="J891" s="33"/>
      <c r="K891" s="33"/>
      <c r="L891" s="33"/>
      <c r="M891" s="33"/>
      <c r="N891" s="30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279"/>
      <c r="AB891" s="289"/>
      <c r="AC891" s="279"/>
      <c r="AD891" s="279"/>
      <c r="AE891" s="279"/>
      <c r="AF891" s="33"/>
    </row>
    <row r="892" spans="1:32" ht="23.25" customHeight="1">
      <c r="A892" s="33"/>
      <c r="B892" s="33"/>
      <c r="C892" s="33"/>
      <c r="D892" s="33"/>
      <c r="E892" s="33"/>
      <c r="F892" s="33"/>
      <c r="G892" s="33"/>
      <c r="H892" s="308"/>
      <c r="I892" s="33"/>
      <c r="J892" s="33"/>
      <c r="K892" s="33"/>
      <c r="L892" s="33"/>
      <c r="M892" s="33"/>
      <c r="N892" s="30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279"/>
      <c r="AB892" s="289"/>
      <c r="AC892" s="279"/>
      <c r="AD892" s="279"/>
      <c r="AE892" s="279"/>
      <c r="AF892" s="33"/>
    </row>
    <row r="893" spans="1:32" ht="23.25" customHeight="1">
      <c r="A893" s="33"/>
      <c r="B893" s="33"/>
      <c r="C893" s="33"/>
      <c r="D893" s="33"/>
      <c r="E893" s="33"/>
      <c r="F893" s="33"/>
      <c r="G893" s="33"/>
      <c r="H893" s="308"/>
      <c r="I893" s="33"/>
      <c r="J893" s="33"/>
      <c r="K893" s="33"/>
      <c r="L893" s="33"/>
      <c r="M893" s="33"/>
      <c r="N893" s="30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279"/>
      <c r="AB893" s="289"/>
      <c r="AC893" s="279"/>
      <c r="AD893" s="279"/>
      <c r="AE893" s="279"/>
      <c r="AF893" s="33"/>
    </row>
    <row r="894" spans="1:32" ht="23.25" customHeight="1">
      <c r="A894" s="33"/>
      <c r="B894" s="33"/>
      <c r="C894" s="33"/>
      <c r="D894" s="33"/>
      <c r="E894" s="33"/>
      <c r="F894" s="33"/>
      <c r="G894" s="33"/>
      <c r="H894" s="308"/>
      <c r="I894" s="33"/>
      <c r="J894" s="33"/>
      <c r="K894" s="33"/>
      <c r="L894" s="33"/>
      <c r="M894" s="33"/>
      <c r="N894" s="30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279"/>
      <c r="AB894" s="289"/>
      <c r="AC894" s="279"/>
      <c r="AD894" s="279"/>
      <c r="AE894" s="279"/>
      <c r="AF894" s="33"/>
    </row>
    <row r="895" spans="1:32" ht="23.25" customHeight="1">
      <c r="A895" s="33"/>
      <c r="B895" s="33"/>
      <c r="C895" s="33"/>
      <c r="D895" s="33"/>
      <c r="E895" s="33"/>
      <c r="F895" s="33"/>
      <c r="G895" s="33"/>
      <c r="H895" s="308"/>
      <c r="I895" s="33"/>
      <c r="J895" s="33"/>
      <c r="K895" s="33"/>
      <c r="L895" s="33"/>
      <c r="M895" s="33"/>
      <c r="N895" s="30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279"/>
      <c r="AB895" s="289"/>
      <c r="AC895" s="279"/>
      <c r="AD895" s="279"/>
      <c r="AE895" s="279"/>
      <c r="AF895" s="33"/>
    </row>
    <row r="896" spans="1:32" ht="23.25" customHeight="1">
      <c r="A896" s="33"/>
      <c r="B896" s="33"/>
      <c r="C896" s="33"/>
      <c r="D896" s="33"/>
      <c r="E896" s="33"/>
      <c r="F896" s="33"/>
      <c r="G896" s="33"/>
      <c r="H896" s="308"/>
      <c r="I896" s="33"/>
      <c r="J896" s="33"/>
      <c r="K896" s="33"/>
      <c r="L896" s="33"/>
      <c r="M896" s="33"/>
      <c r="N896" s="30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279"/>
      <c r="AB896" s="289"/>
      <c r="AC896" s="279"/>
      <c r="AD896" s="279"/>
      <c r="AE896" s="279"/>
      <c r="AF896" s="33"/>
    </row>
    <row r="897" spans="1:32" ht="23.25" customHeight="1">
      <c r="A897" s="33"/>
      <c r="B897" s="33"/>
      <c r="C897" s="33"/>
      <c r="D897" s="33"/>
      <c r="E897" s="33"/>
      <c r="F897" s="33"/>
      <c r="G897" s="33"/>
      <c r="H897" s="308"/>
      <c r="I897" s="33"/>
      <c r="J897" s="33"/>
      <c r="K897" s="33"/>
      <c r="L897" s="33"/>
      <c r="M897" s="33"/>
      <c r="N897" s="30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279"/>
      <c r="AB897" s="289"/>
      <c r="AC897" s="279"/>
      <c r="AD897" s="279"/>
      <c r="AE897" s="279"/>
      <c r="AF897" s="33"/>
    </row>
    <row r="898" spans="1:32" ht="23.25" customHeight="1">
      <c r="A898" s="33"/>
      <c r="B898" s="33"/>
      <c r="C898" s="33"/>
      <c r="D898" s="33"/>
      <c r="E898" s="33"/>
      <c r="F898" s="33"/>
      <c r="G898" s="33"/>
      <c r="H898" s="308"/>
      <c r="I898" s="33"/>
      <c r="J898" s="33"/>
      <c r="K898" s="33"/>
      <c r="L898" s="33"/>
      <c r="M898" s="33"/>
      <c r="N898" s="30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279"/>
      <c r="AB898" s="289"/>
      <c r="AC898" s="279"/>
      <c r="AD898" s="279"/>
      <c r="AE898" s="279"/>
      <c r="AF898" s="33"/>
    </row>
    <row r="899" spans="1:32" ht="23.25" customHeight="1">
      <c r="A899" s="33"/>
      <c r="B899" s="33"/>
      <c r="C899" s="33"/>
      <c r="D899" s="33"/>
      <c r="E899" s="33"/>
      <c r="F899" s="33"/>
      <c r="G899" s="33"/>
      <c r="H899" s="308"/>
      <c r="I899" s="33"/>
      <c r="J899" s="33"/>
      <c r="K899" s="33"/>
      <c r="L899" s="33"/>
      <c r="M899" s="33"/>
      <c r="N899" s="30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279"/>
      <c r="AB899" s="289"/>
      <c r="AC899" s="279"/>
      <c r="AD899" s="279"/>
      <c r="AE899" s="279"/>
      <c r="AF899" s="33"/>
    </row>
    <row r="900" spans="1:32" ht="23.25" customHeight="1">
      <c r="A900" s="33"/>
      <c r="B900" s="33"/>
      <c r="C900" s="33"/>
      <c r="D900" s="33"/>
      <c r="E900" s="33"/>
      <c r="F900" s="33"/>
      <c r="G900" s="33"/>
      <c r="H900" s="308"/>
      <c r="I900" s="33"/>
      <c r="J900" s="33"/>
      <c r="K900" s="33"/>
      <c r="L900" s="33"/>
      <c r="M900" s="33"/>
      <c r="N900" s="30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279"/>
      <c r="AB900" s="289"/>
      <c r="AC900" s="279"/>
      <c r="AD900" s="279"/>
      <c r="AE900" s="279"/>
      <c r="AF900" s="33"/>
    </row>
    <row r="901" spans="1:32" ht="23.25" customHeight="1">
      <c r="A901" s="33"/>
      <c r="B901" s="33"/>
      <c r="C901" s="33"/>
      <c r="D901" s="33"/>
      <c r="E901" s="33"/>
      <c r="F901" s="33"/>
      <c r="G901" s="33"/>
      <c r="H901" s="308"/>
      <c r="I901" s="33"/>
      <c r="J901" s="33"/>
      <c r="K901" s="33"/>
      <c r="L901" s="33"/>
      <c r="M901" s="33"/>
      <c r="N901" s="30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279"/>
      <c r="AB901" s="289"/>
      <c r="AC901" s="279"/>
      <c r="AD901" s="279"/>
      <c r="AE901" s="279"/>
      <c r="AF901" s="33"/>
    </row>
    <row r="902" spans="1:32" ht="23.25" customHeight="1">
      <c r="A902" s="33"/>
      <c r="B902" s="33"/>
      <c r="C902" s="33"/>
      <c r="D902" s="33"/>
      <c r="E902" s="33"/>
      <c r="F902" s="33"/>
      <c r="G902" s="33"/>
      <c r="H902" s="308"/>
      <c r="I902" s="33"/>
      <c r="J902" s="33"/>
      <c r="K902" s="33"/>
      <c r="L902" s="33"/>
      <c r="M902" s="33"/>
      <c r="N902" s="30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279"/>
      <c r="AB902" s="289"/>
      <c r="AC902" s="279"/>
      <c r="AD902" s="279"/>
      <c r="AE902" s="279"/>
      <c r="AF902" s="33"/>
    </row>
    <row r="903" spans="1:32" ht="23.25" customHeight="1">
      <c r="A903" s="33"/>
      <c r="B903" s="33"/>
      <c r="C903" s="33"/>
      <c r="D903" s="33"/>
      <c r="E903" s="33"/>
      <c r="F903" s="33"/>
      <c r="G903" s="33"/>
      <c r="H903" s="308"/>
      <c r="I903" s="33"/>
      <c r="J903" s="33"/>
      <c r="K903" s="33"/>
      <c r="L903" s="33"/>
      <c r="M903" s="33"/>
      <c r="N903" s="30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279"/>
      <c r="AB903" s="289"/>
      <c r="AC903" s="279"/>
      <c r="AD903" s="279"/>
      <c r="AE903" s="279"/>
      <c r="AF903" s="33"/>
    </row>
    <row r="904" spans="1:32" ht="23.25" customHeight="1">
      <c r="A904" s="33"/>
      <c r="B904" s="33"/>
      <c r="C904" s="33"/>
      <c r="D904" s="33"/>
      <c r="E904" s="33"/>
      <c r="F904" s="33"/>
      <c r="G904" s="33"/>
      <c r="H904" s="308"/>
      <c r="I904" s="33"/>
      <c r="J904" s="33"/>
      <c r="K904" s="33"/>
      <c r="L904" s="33"/>
      <c r="M904" s="33"/>
      <c r="N904" s="30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279"/>
      <c r="AB904" s="289"/>
      <c r="AC904" s="279"/>
      <c r="AD904" s="279"/>
      <c r="AE904" s="279"/>
      <c r="AF904" s="33"/>
    </row>
    <row r="905" spans="1:32" ht="23.25" customHeight="1">
      <c r="A905" s="33"/>
      <c r="B905" s="33"/>
      <c r="C905" s="33"/>
      <c r="D905" s="33"/>
      <c r="E905" s="33"/>
      <c r="F905" s="33"/>
      <c r="G905" s="33"/>
      <c r="H905" s="308"/>
      <c r="I905" s="33"/>
      <c r="J905" s="33"/>
      <c r="K905" s="33"/>
      <c r="L905" s="33"/>
      <c r="M905" s="33"/>
      <c r="N905" s="30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279"/>
      <c r="AB905" s="289"/>
      <c r="AC905" s="279"/>
      <c r="AD905" s="279"/>
      <c r="AE905" s="279"/>
      <c r="AF905" s="33"/>
    </row>
    <row r="906" spans="1:32" ht="23.25" customHeight="1">
      <c r="A906" s="33"/>
      <c r="B906" s="33"/>
      <c r="C906" s="33"/>
      <c r="D906" s="33"/>
      <c r="E906" s="33"/>
      <c r="F906" s="33"/>
      <c r="G906" s="33"/>
      <c r="H906" s="308"/>
      <c r="I906" s="33"/>
      <c r="J906" s="33"/>
      <c r="K906" s="33"/>
      <c r="L906" s="33"/>
      <c r="M906" s="33"/>
      <c r="N906" s="30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279"/>
      <c r="AB906" s="289"/>
      <c r="AC906" s="279"/>
      <c r="AD906" s="279"/>
      <c r="AE906" s="279"/>
      <c r="AF906" s="33"/>
    </row>
    <row r="907" spans="1:32" ht="23.25" customHeight="1">
      <c r="A907" s="33"/>
      <c r="B907" s="33"/>
      <c r="C907" s="33"/>
      <c r="D907" s="33"/>
      <c r="E907" s="33"/>
      <c r="F907" s="33"/>
      <c r="G907" s="33"/>
      <c r="H907" s="308"/>
      <c r="I907" s="33"/>
      <c r="J907" s="33"/>
      <c r="K907" s="33"/>
      <c r="L907" s="33"/>
      <c r="M907" s="33"/>
      <c r="N907" s="30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279"/>
      <c r="AB907" s="289"/>
      <c r="AC907" s="279"/>
      <c r="AD907" s="279"/>
      <c r="AE907" s="279"/>
      <c r="AF907" s="33"/>
    </row>
    <row r="908" spans="1:32" ht="23.25" customHeight="1">
      <c r="A908" s="33"/>
      <c r="B908" s="33"/>
      <c r="C908" s="33"/>
      <c r="D908" s="33"/>
      <c r="E908" s="33"/>
      <c r="F908" s="33"/>
      <c r="G908" s="33"/>
      <c r="H908" s="308"/>
      <c r="I908" s="33"/>
      <c r="J908" s="33"/>
      <c r="K908" s="33"/>
      <c r="L908" s="33"/>
      <c r="M908" s="33"/>
      <c r="N908" s="30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279"/>
      <c r="AB908" s="289"/>
      <c r="AC908" s="279"/>
      <c r="AD908" s="279"/>
      <c r="AE908" s="279"/>
      <c r="AF908" s="33"/>
    </row>
    <row r="909" spans="1:32" ht="23.25" customHeight="1">
      <c r="A909" s="33"/>
      <c r="B909" s="33"/>
      <c r="C909" s="33"/>
      <c r="D909" s="33"/>
      <c r="E909" s="33"/>
      <c r="F909" s="33"/>
      <c r="G909" s="33"/>
      <c r="H909" s="308"/>
      <c r="I909" s="33"/>
      <c r="J909" s="33"/>
      <c r="K909" s="33"/>
      <c r="L909" s="33"/>
      <c r="M909" s="33"/>
      <c r="N909" s="30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279"/>
      <c r="AB909" s="289"/>
      <c r="AC909" s="279"/>
      <c r="AD909" s="279"/>
      <c r="AE909" s="279"/>
      <c r="AF909" s="33"/>
    </row>
    <row r="910" spans="1:32" ht="23.25" customHeight="1">
      <c r="A910" s="33"/>
      <c r="B910" s="33"/>
      <c r="C910" s="33"/>
      <c r="D910" s="33"/>
      <c r="E910" s="33"/>
      <c r="F910" s="33"/>
      <c r="G910" s="33"/>
      <c r="H910" s="308"/>
      <c r="I910" s="33"/>
      <c r="J910" s="33"/>
      <c r="K910" s="33"/>
      <c r="L910" s="33"/>
      <c r="M910" s="33"/>
      <c r="N910" s="30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279"/>
      <c r="AB910" s="289"/>
      <c r="AC910" s="279"/>
      <c r="AD910" s="279"/>
      <c r="AE910" s="279"/>
      <c r="AF910" s="33"/>
    </row>
    <row r="911" spans="1:32" ht="23.25" customHeight="1">
      <c r="A911" s="33"/>
      <c r="B911" s="33"/>
      <c r="C911" s="33"/>
      <c r="D911" s="33"/>
      <c r="E911" s="33"/>
      <c r="F911" s="33"/>
      <c r="G911" s="33"/>
      <c r="H911" s="308"/>
      <c r="I911" s="33"/>
      <c r="J911" s="33"/>
      <c r="K911" s="33"/>
      <c r="L911" s="33"/>
      <c r="M911" s="33"/>
      <c r="N911" s="30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279"/>
      <c r="AB911" s="289"/>
      <c r="AC911" s="279"/>
      <c r="AD911" s="279"/>
      <c r="AE911" s="279"/>
      <c r="AF911" s="33"/>
    </row>
    <row r="912" spans="1:32" ht="23.25" customHeight="1">
      <c r="A912" s="33"/>
      <c r="B912" s="33"/>
      <c r="C912" s="33"/>
      <c r="D912" s="33"/>
      <c r="E912" s="33"/>
      <c r="F912" s="33"/>
      <c r="G912" s="33"/>
      <c r="H912" s="308"/>
      <c r="I912" s="33"/>
      <c r="J912" s="33"/>
      <c r="K912" s="33"/>
      <c r="L912" s="33"/>
      <c r="M912" s="33"/>
      <c r="N912" s="30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279"/>
      <c r="AB912" s="289"/>
      <c r="AC912" s="279"/>
      <c r="AD912" s="279"/>
      <c r="AE912" s="279"/>
      <c r="AF912" s="33"/>
    </row>
    <row r="913" spans="1:32" ht="23.25" customHeight="1">
      <c r="A913" s="33"/>
      <c r="B913" s="33"/>
      <c r="C913" s="33"/>
      <c r="D913" s="33"/>
      <c r="E913" s="33"/>
      <c r="F913" s="33"/>
      <c r="G913" s="33"/>
      <c r="H913" s="308"/>
      <c r="I913" s="33"/>
      <c r="J913" s="33"/>
      <c r="K913" s="33"/>
      <c r="L913" s="33"/>
      <c r="M913" s="33"/>
      <c r="N913" s="30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279"/>
      <c r="AB913" s="289"/>
      <c r="AC913" s="279"/>
      <c r="AD913" s="279"/>
      <c r="AE913" s="279"/>
      <c r="AF913" s="33"/>
    </row>
    <row r="914" spans="1:32" ht="23.25" customHeight="1">
      <c r="A914" s="33"/>
      <c r="B914" s="33"/>
      <c r="C914" s="33"/>
      <c r="D914" s="33"/>
      <c r="E914" s="33"/>
      <c r="F914" s="33"/>
      <c r="G914" s="33"/>
      <c r="H914" s="308"/>
      <c r="I914" s="33"/>
      <c r="J914" s="33"/>
      <c r="K914" s="33"/>
      <c r="L914" s="33"/>
      <c r="M914" s="33"/>
      <c r="N914" s="30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279"/>
      <c r="AB914" s="289"/>
      <c r="AC914" s="279"/>
      <c r="AD914" s="279"/>
      <c r="AE914" s="279"/>
      <c r="AF914" s="33"/>
    </row>
    <row r="915" spans="1:32" ht="23.25" customHeight="1">
      <c r="A915" s="33"/>
      <c r="B915" s="33"/>
      <c r="C915" s="33"/>
      <c r="D915" s="33"/>
      <c r="E915" s="33"/>
      <c r="F915" s="33"/>
      <c r="G915" s="33"/>
      <c r="H915" s="308"/>
      <c r="I915" s="33"/>
      <c r="J915" s="33"/>
      <c r="K915" s="33"/>
      <c r="L915" s="33"/>
      <c r="M915" s="33"/>
      <c r="N915" s="30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279"/>
      <c r="AB915" s="289"/>
      <c r="AC915" s="279"/>
      <c r="AD915" s="279"/>
      <c r="AE915" s="279"/>
      <c r="AF915" s="33"/>
    </row>
    <row r="916" spans="1:32" ht="23.25" customHeight="1">
      <c r="A916" s="33"/>
      <c r="B916" s="33"/>
      <c r="C916" s="33"/>
      <c r="D916" s="33"/>
      <c r="E916" s="33"/>
      <c r="F916" s="33"/>
      <c r="G916" s="33"/>
      <c r="H916" s="308"/>
      <c r="I916" s="33"/>
      <c r="J916" s="33"/>
      <c r="K916" s="33"/>
      <c r="L916" s="33"/>
      <c r="M916" s="33"/>
      <c r="N916" s="30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279"/>
      <c r="AB916" s="289"/>
      <c r="AC916" s="279"/>
      <c r="AD916" s="279"/>
      <c r="AE916" s="279"/>
      <c r="AF916" s="33"/>
    </row>
    <row r="917" spans="1:32" ht="23.25" customHeight="1">
      <c r="A917" s="33"/>
      <c r="B917" s="33"/>
      <c r="C917" s="33"/>
      <c r="D917" s="33"/>
      <c r="E917" s="33"/>
      <c r="F917" s="33"/>
      <c r="G917" s="33"/>
      <c r="H917" s="308"/>
      <c r="I917" s="33"/>
      <c r="J917" s="33"/>
      <c r="K917" s="33"/>
      <c r="L917" s="33"/>
      <c r="M917" s="33"/>
      <c r="N917" s="30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279"/>
      <c r="AB917" s="289"/>
      <c r="AC917" s="279"/>
      <c r="AD917" s="279"/>
      <c r="AE917" s="279"/>
      <c r="AF917" s="33"/>
    </row>
    <row r="918" spans="1:32" ht="23.25" customHeight="1">
      <c r="A918" s="33"/>
      <c r="B918" s="33"/>
      <c r="C918" s="33"/>
      <c r="D918" s="33"/>
      <c r="E918" s="33"/>
      <c r="F918" s="33"/>
      <c r="G918" s="33"/>
      <c r="H918" s="308"/>
      <c r="I918" s="33"/>
      <c r="J918" s="33"/>
      <c r="K918" s="33"/>
      <c r="L918" s="33"/>
      <c r="M918" s="33"/>
      <c r="N918" s="30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279"/>
      <c r="AB918" s="289"/>
      <c r="AC918" s="279"/>
      <c r="AD918" s="279"/>
      <c r="AE918" s="279"/>
      <c r="AF918" s="33"/>
    </row>
    <row r="919" spans="1:32" ht="23.25" customHeight="1">
      <c r="A919" s="33"/>
      <c r="B919" s="33"/>
      <c r="C919" s="33"/>
      <c r="D919" s="33"/>
      <c r="E919" s="33"/>
      <c r="F919" s="33"/>
      <c r="G919" s="33"/>
      <c r="H919" s="308"/>
      <c r="I919" s="33"/>
      <c r="J919" s="33"/>
      <c r="K919" s="33"/>
      <c r="L919" s="33"/>
      <c r="M919" s="33"/>
      <c r="N919" s="30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279"/>
      <c r="AB919" s="289"/>
      <c r="AC919" s="279"/>
      <c r="AD919" s="279"/>
      <c r="AE919" s="279"/>
      <c r="AF919" s="33"/>
    </row>
    <row r="920" spans="1:32" ht="23.25" customHeight="1">
      <c r="A920" s="33"/>
      <c r="B920" s="33"/>
      <c r="C920" s="33"/>
      <c r="D920" s="33"/>
      <c r="E920" s="33"/>
      <c r="F920" s="33"/>
      <c r="G920" s="33"/>
      <c r="H920" s="308"/>
      <c r="I920" s="33"/>
      <c r="J920" s="33"/>
      <c r="K920" s="33"/>
      <c r="L920" s="33"/>
      <c r="M920" s="33"/>
      <c r="N920" s="30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279"/>
      <c r="AB920" s="289"/>
      <c r="AC920" s="279"/>
      <c r="AD920" s="279"/>
      <c r="AE920" s="279"/>
      <c r="AF920" s="33"/>
    </row>
    <row r="921" spans="1:32" ht="23.25" customHeight="1">
      <c r="A921" s="33"/>
      <c r="B921" s="33"/>
      <c r="C921" s="33"/>
      <c r="D921" s="33"/>
      <c r="E921" s="33"/>
      <c r="F921" s="33"/>
      <c r="G921" s="33"/>
      <c r="H921" s="308"/>
      <c r="I921" s="33"/>
      <c r="J921" s="33"/>
      <c r="K921" s="33"/>
      <c r="L921" s="33"/>
      <c r="M921" s="33"/>
      <c r="N921" s="30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279"/>
      <c r="AB921" s="289"/>
      <c r="AC921" s="279"/>
      <c r="AD921" s="279"/>
      <c r="AE921" s="279"/>
      <c r="AF921" s="33"/>
    </row>
    <row r="922" spans="1:32" ht="23.25" customHeight="1">
      <c r="A922" s="33"/>
      <c r="B922" s="33"/>
      <c r="C922" s="33"/>
      <c r="D922" s="33"/>
      <c r="E922" s="33"/>
      <c r="F922" s="33"/>
      <c r="G922" s="33"/>
      <c r="H922" s="308"/>
      <c r="I922" s="33"/>
      <c r="J922" s="33"/>
      <c r="K922" s="33"/>
      <c r="L922" s="33"/>
      <c r="M922" s="33"/>
      <c r="N922" s="30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279"/>
      <c r="AB922" s="289"/>
      <c r="AC922" s="279"/>
      <c r="AD922" s="279"/>
      <c r="AE922" s="279"/>
      <c r="AF922" s="33"/>
    </row>
    <row r="923" spans="1:32" ht="23.25" customHeight="1">
      <c r="A923" s="33"/>
      <c r="B923" s="33"/>
      <c r="C923" s="33"/>
      <c r="D923" s="33"/>
      <c r="E923" s="33"/>
      <c r="F923" s="33"/>
      <c r="G923" s="33"/>
      <c r="H923" s="308"/>
      <c r="I923" s="33"/>
      <c r="J923" s="33"/>
      <c r="K923" s="33"/>
      <c r="L923" s="33"/>
      <c r="M923" s="33"/>
      <c r="N923" s="30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279"/>
      <c r="AB923" s="289"/>
      <c r="AC923" s="279"/>
      <c r="AD923" s="279"/>
      <c r="AE923" s="279"/>
      <c r="AF923" s="33"/>
    </row>
    <row r="924" spans="1:32" ht="23.25" customHeight="1">
      <c r="A924" s="33"/>
      <c r="B924" s="33"/>
      <c r="C924" s="33"/>
      <c r="D924" s="33"/>
      <c r="E924" s="33"/>
      <c r="F924" s="33"/>
      <c r="G924" s="33"/>
      <c r="H924" s="308"/>
      <c r="I924" s="33"/>
      <c r="J924" s="33"/>
      <c r="K924" s="33"/>
      <c r="L924" s="33"/>
      <c r="M924" s="33"/>
      <c r="N924" s="30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279"/>
      <c r="AB924" s="289"/>
      <c r="AC924" s="279"/>
      <c r="AD924" s="279"/>
      <c r="AE924" s="279"/>
      <c r="AF924" s="33"/>
    </row>
    <row r="925" spans="1:32" ht="23.25" customHeight="1">
      <c r="A925" s="33"/>
      <c r="B925" s="33"/>
      <c r="C925" s="33"/>
      <c r="D925" s="33"/>
      <c r="E925" s="33"/>
      <c r="F925" s="33"/>
      <c r="G925" s="33"/>
      <c r="H925" s="308"/>
      <c r="I925" s="33"/>
      <c r="J925" s="33"/>
      <c r="K925" s="33"/>
      <c r="L925" s="33"/>
      <c r="M925" s="33"/>
      <c r="N925" s="30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279"/>
      <c r="AB925" s="289"/>
      <c r="AC925" s="279"/>
      <c r="AD925" s="279"/>
      <c r="AE925" s="279"/>
      <c r="AF925" s="33"/>
    </row>
    <row r="926" spans="1:32" ht="23.25" customHeight="1">
      <c r="A926" s="33"/>
      <c r="B926" s="33"/>
      <c r="C926" s="33"/>
      <c r="D926" s="33"/>
      <c r="E926" s="33"/>
      <c r="F926" s="33"/>
      <c r="G926" s="33"/>
      <c r="H926" s="308"/>
      <c r="I926" s="33"/>
      <c r="J926" s="33"/>
      <c r="K926" s="33"/>
      <c r="L926" s="33"/>
      <c r="M926" s="33"/>
      <c r="N926" s="30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279"/>
      <c r="AB926" s="289"/>
      <c r="AC926" s="279"/>
      <c r="AD926" s="279"/>
      <c r="AE926" s="279"/>
      <c r="AF926" s="33"/>
    </row>
    <row r="927" spans="1:32" ht="23.25" customHeight="1">
      <c r="A927" s="33"/>
      <c r="B927" s="33"/>
      <c r="C927" s="33"/>
      <c r="D927" s="33"/>
      <c r="E927" s="33"/>
      <c r="F927" s="33"/>
      <c r="G927" s="33"/>
      <c r="H927" s="308"/>
      <c r="I927" s="33"/>
      <c r="J927" s="33"/>
      <c r="K927" s="33"/>
      <c r="L927" s="33"/>
      <c r="M927" s="33"/>
      <c r="N927" s="30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279"/>
      <c r="AB927" s="289"/>
      <c r="AC927" s="279"/>
      <c r="AD927" s="279"/>
      <c r="AE927" s="279"/>
      <c r="AF927" s="33"/>
    </row>
    <row r="928" spans="1:32" ht="23.25" customHeight="1">
      <c r="A928" s="33"/>
      <c r="B928" s="33"/>
      <c r="C928" s="33"/>
      <c r="D928" s="33"/>
      <c r="E928" s="33"/>
      <c r="F928" s="33"/>
      <c r="G928" s="33"/>
      <c r="H928" s="308"/>
      <c r="I928" s="33"/>
      <c r="J928" s="33"/>
      <c r="K928" s="33"/>
      <c r="L928" s="33"/>
      <c r="M928" s="33"/>
      <c r="N928" s="30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279"/>
      <c r="AB928" s="289"/>
      <c r="AC928" s="279"/>
      <c r="AD928" s="279"/>
      <c r="AE928" s="279"/>
      <c r="AF928" s="33"/>
    </row>
    <row r="929" spans="1:32" ht="23.25" customHeight="1">
      <c r="A929" s="33"/>
      <c r="B929" s="33"/>
      <c r="C929" s="33"/>
      <c r="D929" s="33"/>
      <c r="E929" s="33"/>
      <c r="F929" s="33"/>
      <c r="G929" s="33"/>
      <c r="H929" s="308"/>
      <c r="I929" s="33"/>
      <c r="J929" s="33"/>
      <c r="K929" s="33"/>
      <c r="L929" s="33"/>
      <c r="M929" s="33"/>
      <c r="N929" s="30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279"/>
      <c r="AB929" s="289"/>
      <c r="AC929" s="279"/>
      <c r="AD929" s="279"/>
      <c r="AE929" s="279"/>
      <c r="AF929" s="33"/>
    </row>
    <row r="930" spans="1:32" ht="23.25" customHeight="1">
      <c r="A930" s="33"/>
      <c r="B930" s="33"/>
      <c r="C930" s="33"/>
      <c r="D930" s="33"/>
      <c r="E930" s="33"/>
      <c r="F930" s="33"/>
      <c r="G930" s="33"/>
      <c r="H930" s="308"/>
      <c r="I930" s="33"/>
      <c r="J930" s="33"/>
      <c r="K930" s="33"/>
      <c r="L930" s="33"/>
      <c r="M930" s="33"/>
      <c r="N930" s="30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279"/>
      <c r="AB930" s="289"/>
      <c r="AC930" s="279"/>
      <c r="AD930" s="279"/>
      <c r="AE930" s="279"/>
      <c r="AF930" s="33"/>
    </row>
    <row r="931" spans="1:32" ht="23.25" customHeight="1">
      <c r="A931" s="33"/>
      <c r="B931" s="33"/>
      <c r="C931" s="33"/>
      <c r="D931" s="33"/>
      <c r="E931" s="33"/>
      <c r="F931" s="33"/>
      <c r="G931" s="33"/>
      <c r="H931" s="308"/>
      <c r="I931" s="33"/>
      <c r="J931" s="33"/>
      <c r="K931" s="33"/>
      <c r="L931" s="33"/>
      <c r="M931" s="33"/>
      <c r="N931" s="30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279"/>
      <c r="AB931" s="289"/>
      <c r="AC931" s="279"/>
      <c r="AD931" s="279"/>
      <c r="AE931" s="279"/>
      <c r="AF931" s="33"/>
    </row>
    <row r="932" spans="1:32" ht="23.25" customHeight="1">
      <c r="A932" s="33"/>
      <c r="B932" s="33"/>
      <c r="C932" s="33"/>
      <c r="D932" s="33"/>
      <c r="E932" s="33"/>
      <c r="F932" s="33"/>
      <c r="G932" s="33"/>
      <c r="H932" s="308"/>
      <c r="I932" s="33"/>
      <c r="J932" s="33"/>
      <c r="K932" s="33"/>
      <c r="L932" s="33"/>
      <c r="M932" s="33"/>
      <c r="N932" s="30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279"/>
      <c r="AB932" s="289"/>
      <c r="AC932" s="279"/>
      <c r="AD932" s="279"/>
      <c r="AE932" s="279"/>
      <c r="AF932" s="33"/>
    </row>
    <row r="933" spans="1:32" ht="23.25" customHeight="1">
      <c r="A933" s="33"/>
      <c r="B933" s="33"/>
      <c r="C933" s="33"/>
      <c r="D933" s="33"/>
      <c r="E933" s="33"/>
      <c r="F933" s="33"/>
      <c r="G933" s="33"/>
      <c r="H933" s="308"/>
      <c r="I933" s="33"/>
      <c r="J933" s="33"/>
      <c r="K933" s="33"/>
      <c r="L933" s="33"/>
      <c r="M933" s="33"/>
      <c r="N933" s="30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279"/>
      <c r="AB933" s="289"/>
      <c r="AC933" s="279"/>
      <c r="AD933" s="279"/>
      <c r="AE933" s="279"/>
      <c r="AF933" s="33"/>
    </row>
    <row r="934" spans="1:32" ht="23.25" customHeight="1">
      <c r="A934" s="33"/>
      <c r="B934" s="33"/>
      <c r="C934" s="33"/>
      <c r="D934" s="33"/>
      <c r="E934" s="33"/>
      <c r="F934" s="33"/>
      <c r="G934" s="33"/>
      <c r="H934" s="308"/>
      <c r="I934" s="33"/>
      <c r="J934" s="33"/>
      <c r="K934" s="33"/>
      <c r="L934" s="33"/>
      <c r="M934" s="33"/>
      <c r="N934" s="30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279"/>
      <c r="AB934" s="289"/>
      <c r="AC934" s="279"/>
      <c r="AD934" s="279"/>
      <c r="AE934" s="279"/>
      <c r="AF934" s="33"/>
    </row>
    <row r="935" spans="1:32" ht="23.25" customHeight="1">
      <c r="A935" s="33"/>
      <c r="B935" s="33"/>
      <c r="C935" s="33"/>
      <c r="D935" s="33"/>
      <c r="E935" s="33"/>
      <c r="F935" s="33"/>
      <c r="G935" s="33"/>
      <c r="H935" s="308"/>
      <c r="I935" s="33"/>
      <c r="J935" s="33"/>
      <c r="K935" s="33"/>
      <c r="L935" s="33"/>
      <c r="M935" s="33"/>
      <c r="N935" s="30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279"/>
      <c r="AB935" s="289"/>
      <c r="AC935" s="279"/>
      <c r="AD935" s="279"/>
      <c r="AE935" s="279"/>
      <c r="AF935" s="33"/>
    </row>
    <row r="936" spans="1:32" ht="23.25" customHeight="1">
      <c r="A936" s="33"/>
      <c r="B936" s="33"/>
      <c r="C936" s="33"/>
      <c r="D936" s="33"/>
      <c r="E936" s="33"/>
      <c r="F936" s="33"/>
      <c r="G936" s="33"/>
      <c r="H936" s="308"/>
      <c r="I936" s="33"/>
      <c r="J936" s="33"/>
      <c r="K936" s="33"/>
      <c r="L936" s="33"/>
      <c r="M936" s="33"/>
      <c r="N936" s="30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279"/>
      <c r="AB936" s="289"/>
      <c r="AC936" s="279"/>
      <c r="AD936" s="279"/>
      <c r="AE936" s="279"/>
      <c r="AF936" s="33"/>
    </row>
    <row r="937" spans="1:32" ht="23.25" customHeight="1">
      <c r="A937" s="33"/>
      <c r="B937" s="33"/>
      <c r="C937" s="33"/>
      <c r="D937" s="33"/>
      <c r="E937" s="33"/>
      <c r="F937" s="33"/>
      <c r="G937" s="33"/>
      <c r="H937" s="308"/>
      <c r="I937" s="33"/>
      <c r="J937" s="33"/>
      <c r="K937" s="33"/>
      <c r="L937" s="33"/>
      <c r="M937" s="33"/>
      <c r="N937" s="30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279"/>
      <c r="AB937" s="289"/>
      <c r="AC937" s="279"/>
      <c r="AD937" s="279"/>
      <c r="AE937" s="279"/>
      <c r="AF937" s="33"/>
    </row>
    <row r="938" spans="1:32" ht="23.25" customHeight="1">
      <c r="A938" s="33"/>
      <c r="B938" s="33"/>
      <c r="C938" s="33"/>
      <c r="D938" s="33"/>
      <c r="E938" s="33"/>
      <c r="F938" s="33"/>
      <c r="G938" s="33"/>
      <c r="H938" s="308"/>
      <c r="I938" s="33"/>
      <c r="J938" s="33"/>
      <c r="K938" s="33"/>
      <c r="L938" s="33"/>
      <c r="M938" s="33"/>
      <c r="N938" s="30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279"/>
      <c r="AB938" s="289"/>
      <c r="AC938" s="279"/>
      <c r="AD938" s="279"/>
      <c r="AE938" s="279"/>
      <c r="AF938" s="33"/>
    </row>
    <row r="939" spans="1:32" ht="23.25" customHeight="1">
      <c r="A939" s="33"/>
      <c r="B939" s="33"/>
      <c r="C939" s="33"/>
      <c r="D939" s="33"/>
      <c r="E939" s="33"/>
      <c r="F939" s="33"/>
      <c r="G939" s="33"/>
      <c r="H939" s="308"/>
      <c r="I939" s="33"/>
      <c r="J939" s="33"/>
      <c r="K939" s="33"/>
      <c r="L939" s="33"/>
      <c r="M939" s="33"/>
      <c r="N939" s="30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279"/>
      <c r="AB939" s="289"/>
      <c r="AC939" s="279"/>
      <c r="AD939" s="279"/>
      <c r="AE939" s="279"/>
      <c r="AF939" s="33"/>
    </row>
    <row r="940" spans="1:32" ht="23.25" customHeight="1">
      <c r="A940" s="33"/>
      <c r="B940" s="33"/>
      <c r="C940" s="33"/>
      <c r="D940" s="33"/>
      <c r="E940" s="33"/>
      <c r="F940" s="33"/>
      <c r="G940" s="33"/>
      <c r="H940" s="308"/>
      <c r="I940" s="33"/>
      <c r="J940" s="33"/>
      <c r="K940" s="33"/>
      <c r="L940" s="33"/>
      <c r="M940" s="33"/>
      <c r="N940" s="30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279"/>
      <c r="AB940" s="289"/>
      <c r="AC940" s="279"/>
      <c r="AD940" s="279"/>
      <c r="AE940" s="279"/>
      <c r="AF940" s="33"/>
    </row>
    <row r="941" spans="1:32" ht="23.25" customHeight="1">
      <c r="A941" s="33"/>
      <c r="B941" s="33"/>
      <c r="C941" s="33"/>
      <c r="D941" s="33"/>
      <c r="E941" s="33"/>
      <c r="F941" s="33"/>
      <c r="G941" s="33"/>
      <c r="H941" s="308"/>
      <c r="I941" s="33"/>
      <c r="J941" s="33"/>
      <c r="K941" s="33"/>
      <c r="L941" s="33"/>
      <c r="M941" s="33"/>
      <c r="N941" s="30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279"/>
      <c r="AB941" s="289"/>
      <c r="AC941" s="279"/>
      <c r="AD941" s="279"/>
      <c r="AE941" s="279"/>
      <c r="AF941" s="33"/>
    </row>
    <row r="942" spans="1:32" ht="23.25" customHeight="1">
      <c r="A942" s="33"/>
      <c r="B942" s="33"/>
      <c r="C942" s="33"/>
      <c r="D942" s="33"/>
      <c r="E942" s="33"/>
      <c r="F942" s="33"/>
      <c r="G942" s="33"/>
      <c r="H942" s="308"/>
      <c r="I942" s="33"/>
      <c r="J942" s="33"/>
      <c r="K942" s="33"/>
      <c r="L942" s="33"/>
      <c r="M942" s="33"/>
      <c r="N942" s="30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279"/>
      <c r="AB942" s="289"/>
      <c r="AC942" s="279"/>
      <c r="AD942" s="279"/>
      <c r="AE942" s="279"/>
      <c r="AF942" s="33"/>
    </row>
    <row r="943" spans="1:32" ht="23.25" customHeight="1">
      <c r="A943" s="33"/>
      <c r="B943" s="33"/>
      <c r="C943" s="33"/>
      <c r="D943" s="33"/>
      <c r="E943" s="33"/>
      <c r="F943" s="33"/>
      <c r="G943" s="33"/>
      <c r="H943" s="308"/>
      <c r="I943" s="33"/>
      <c r="J943" s="33"/>
      <c r="K943" s="33"/>
      <c r="L943" s="33"/>
      <c r="M943" s="33"/>
      <c r="N943" s="30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279"/>
      <c r="AB943" s="289"/>
      <c r="AC943" s="279"/>
      <c r="AD943" s="279"/>
      <c r="AE943" s="279"/>
      <c r="AF943" s="33"/>
    </row>
    <row r="944" spans="1:32" ht="23.25" customHeight="1">
      <c r="A944" s="33"/>
      <c r="B944" s="33"/>
      <c r="C944" s="33"/>
      <c r="D944" s="33"/>
      <c r="E944" s="33"/>
      <c r="F944" s="33"/>
      <c r="G944" s="33"/>
      <c r="H944" s="308"/>
      <c r="I944" s="33"/>
      <c r="J944" s="33"/>
      <c r="K944" s="33"/>
      <c r="L944" s="33"/>
      <c r="M944" s="33"/>
      <c r="N944" s="30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279"/>
      <c r="AB944" s="289"/>
      <c r="AC944" s="279"/>
      <c r="AD944" s="279"/>
      <c r="AE944" s="279"/>
      <c r="AF944" s="33"/>
    </row>
    <row r="945" spans="1:32" ht="23.25" customHeight="1">
      <c r="A945" s="33"/>
      <c r="B945" s="33"/>
      <c r="C945" s="33"/>
      <c r="D945" s="33"/>
      <c r="E945" s="33"/>
      <c r="F945" s="33"/>
      <c r="G945" s="33"/>
      <c r="H945" s="308"/>
      <c r="I945" s="33"/>
      <c r="J945" s="33"/>
      <c r="K945" s="33"/>
      <c r="L945" s="33"/>
      <c r="M945" s="33"/>
      <c r="N945" s="30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279"/>
      <c r="AB945" s="289"/>
      <c r="AC945" s="279"/>
      <c r="AD945" s="279"/>
      <c r="AE945" s="279"/>
      <c r="AF945" s="33"/>
    </row>
    <row r="946" spans="1:32" ht="23.25" customHeight="1">
      <c r="A946" s="33"/>
      <c r="B946" s="33"/>
      <c r="C946" s="33"/>
      <c r="D946" s="33"/>
      <c r="E946" s="33"/>
      <c r="F946" s="33"/>
      <c r="G946" s="33"/>
      <c r="H946" s="308"/>
      <c r="I946" s="33"/>
      <c r="J946" s="33"/>
      <c r="K946" s="33"/>
      <c r="L946" s="33"/>
      <c r="M946" s="33"/>
      <c r="N946" s="30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279"/>
      <c r="AB946" s="289"/>
      <c r="AC946" s="279"/>
      <c r="AD946" s="279"/>
      <c r="AE946" s="279"/>
      <c r="AF946" s="33"/>
    </row>
    <row r="947" spans="1:32" ht="23.25" customHeight="1">
      <c r="A947" s="33"/>
      <c r="B947" s="33"/>
      <c r="C947" s="33"/>
      <c r="D947" s="33"/>
      <c r="E947" s="33"/>
      <c r="F947" s="33"/>
      <c r="G947" s="33"/>
      <c r="H947" s="308"/>
      <c r="I947" s="33"/>
      <c r="J947" s="33"/>
      <c r="K947" s="33"/>
      <c r="L947" s="33"/>
      <c r="M947" s="33"/>
      <c r="N947" s="30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279"/>
      <c r="AB947" s="289"/>
      <c r="AC947" s="279"/>
      <c r="AD947" s="279"/>
      <c r="AE947" s="279"/>
      <c r="AF947" s="33"/>
    </row>
    <row r="948" spans="1:32" ht="23.25" customHeight="1">
      <c r="A948" s="33"/>
      <c r="B948" s="33"/>
      <c r="C948" s="33"/>
      <c r="D948" s="33"/>
      <c r="E948" s="33"/>
      <c r="F948" s="33"/>
      <c r="G948" s="33"/>
      <c r="H948" s="308"/>
      <c r="I948" s="33"/>
      <c r="J948" s="33"/>
      <c r="K948" s="33"/>
      <c r="L948" s="33"/>
      <c r="M948" s="33"/>
      <c r="N948" s="30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279"/>
      <c r="AB948" s="289"/>
      <c r="AC948" s="279"/>
      <c r="AD948" s="279"/>
      <c r="AE948" s="279"/>
      <c r="AF948" s="33"/>
    </row>
    <row r="949" spans="1:32" ht="23.25" customHeight="1">
      <c r="A949" s="33"/>
      <c r="B949" s="33"/>
      <c r="C949" s="33"/>
      <c r="D949" s="33"/>
      <c r="E949" s="33"/>
      <c r="F949" s="33"/>
      <c r="G949" s="33"/>
      <c r="H949" s="308"/>
      <c r="I949" s="33"/>
      <c r="J949" s="33"/>
      <c r="K949" s="33"/>
      <c r="L949" s="33"/>
      <c r="M949" s="33"/>
      <c r="N949" s="30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279"/>
      <c r="AB949" s="289"/>
      <c r="AC949" s="279"/>
      <c r="AD949" s="279"/>
      <c r="AE949" s="279"/>
      <c r="AF949" s="33"/>
    </row>
    <row r="950" spans="1:32" ht="23.25" customHeight="1">
      <c r="A950" s="33"/>
      <c r="B950" s="33"/>
      <c r="C950" s="33"/>
      <c r="D950" s="33"/>
      <c r="E950" s="33"/>
      <c r="F950" s="33"/>
      <c r="G950" s="33"/>
      <c r="H950" s="308"/>
      <c r="I950" s="33"/>
      <c r="J950" s="33"/>
      <c r="K950" s="33"/>
      <c r="L950" s="33"/>
      <c r="M950" s="33"/>
      <c r="N950" s="30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279"/>
      <c r="AB950" s="289"/>
      <c r="AC950" s="279"/>
      <c r="AD950" s="279"/>
      <c r="AE950" s="279"/>
      <c r="AF950" s="33"/>
    </row>
    <row r="951" spans="1:32" ht="23.25" customHeight="1">
      <c r="A951" s="33"/>
      <c r="B951" s="33"/>
      <c r="C951" s="33"/>
      <c r="D951" s="33"/>
      <c r="E951" s="33"/>
      <c r="F951" s="33"/>
      <c r="G951" s="33"/>
      <c r="H951" s="308"/>
      <c r="I951" s="33"/>
      <c r="J951" s="33"/>
      <c r="K951" s="33"/>
      <c r="L951" s="33"/>
      <c r="M951" s="33"/>
      <c r="N951" s="30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279"/>
      <c r="AB951" s="289"/>
      <c r="AC951" s="279"/>
      <c r="AD951" s="279"/>
      <c r="AE951" s="279"/>
      <c r="AF951" s="33"/>
    </row>
    <row r="952" spans="1:32" ht="23.25" customHeight="1">
      <c r="A952" s="33"/>
      <c r="B952" s="33"/>
      <c r="C952" s="33"/>
      <c r="D952" s="33"/>
      <c r="E952" s="33"/>
      <c r="F952" s="33"/>
      <c r="G952" s="33"/>
      <c r="H952" s="308"/>
      <c r="I952" s="33"/>
      <c r="J952" s="33"/>
      <c r="K952" s="33"/>
      <c r="L952" s="33"/>
      <c r="M952" s="33"/>
      <c r="N952" s="30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279"/>
      <c r="AB952" s="289"/>
      <c r="AC952" s="279"/>
      <c r="AD952" s="279"/>
      <c r="AE952" s="279"/>
      <c r="AF952" s="33"/>
    </row>
    <row r="953" spans="1:32" ht="23.25" customHeight="1">
      <c r="A953" s="33"/>
      <c r="B953" s="33"/>
      <c r="C953" s="33"/>
      <c r="D953" s="33"/>
      <c r="E953" s="33"/>
      <c r="F953" s="33"/>
      <c r="G953" s="33"/>
      <c r="H953" s="308"/>
      <c r="I953" s="33"/>
      <c r="J953" s="33"/>
      <c r="K953" s="33"/>
      <c r="L953" s="33"/>
      <c r="M953" s="33"/>
      <c r="N953" s="30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279"/>
      <c r="AB953" s="289"/>
      <c r="AC953" s="279"/>
      <c r="AD953" s="279"/>
      <c r="AE953" s="279"/>
      <c r="AF953" s="33"/>
    </row>
    <row r="954" spans="1:32" ht="23.25" customHeight="1">
      <c r="A954" s="33"/>
      <c r="B954" s="33"/>
      <c r="C954" s="33"/>
      <c r="D954" s="33"/>
      <c r="E954" s="33"/>
      <c r="F954" s="33"/>
      <c r="G954" s="33"/>
      <c r="H954" s="308"/>
      <c r="I954" s="33"/>
      <c r="J954" s="33"/>
      <c r="K954" s="33"/>
      <c r="L954" s="33"/>
      <c r="M954" s="33"/>
      <c r="N954" s="30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279"/>
      <c r="AB954" s="289"/>
      <c r="AC954" s="279"/>
      <c r="AD954" s="279"/>
      <c r="AE954" s="279"/>
      <c r="AF954" s="33"/>
    </row>
    <row r="955" spans="1:32" ht="23.25" customHeight="1">
      <c r="A955" s="33"/>
      <c r="B955" s="33"/>
      <c r="C955" s="33"/>
      <c r="D955" s="33"/>
      <c r="E955" s="33"/>
      <c r="F955" s="33"/>
      <c r="G955" s="33"/>
      <c r="H955" s="308"/>
      <c r="I955" s="33"/>
      <c r="J955" s="33"/>
      <c r="K955" s="33"/>
      <c r="L955" s="33"/>
      <c r="M955" s="33"/>
      <c r="N955" s="30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279"/>
      <c r="AB955" s="289"/>
      <c r="AC955" s="279"/>
      <c r="AD955" s="279"/>
      <c r="AE955" s="279"/>
      <c r="AF955" s="33"/>
    </row>
    <row r="956" spans="1:32" ht="23.25" customHeight="1">
      <c r="A956" s="33"/>
      <c r="B956" s="33"/>
      <c r="C956" s="33"/>
      <c r="D956" s="33"/>
      <c r="E956" s="33"/>
      <c r="F956" s="33"/>
      <c r="G956" s="33"/>
      <c r="H956" s="308"/>
      <c r="I956" s="33"/>
      <c r="J956" s="33"/>
      <c r="K956" s="33"/>
      <c r="L956" s="33"/>
      <c r="M956" s="33"/>
      <c r="N956" s="30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279"/>
      <c r="AB956" s="289"/>
      <c r="AC956" s="279"/>
      <c r="AD956" s="279"/>
      <c r="AE956" s="279"/>
      <c r="AF956" s="33"/>
    </row>
    <row r="957" spans="1:32" ht="23.25" customHeight="1">
      <c r="A957" s="33"/>
      <c r="B957" s="33"/>
      <c r="C957" s="33"/>
      <c r="D957" s="33"/>
      <c r="E957" s="33"/>
      <c r="F957" s="33"/>
      <c r="G957" s="33"/>
      <c r="H957" s="308"/>
      <c r="I957" s="33"/>
      <c r="J957" s="33"/>
      <c r="K957" s="33"/>
      <c r="L957" s="33"/>
      <c r="M957" s="33"/>
      <c r="N957" s="30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279"/>
      <c r="AB957" s="289"/>
      <c r="AC957" s="279"/>
      <c r="AD957" s="279"/>
      <c r="AE957" s="279"/>
      <c r="AF957" s="33"/>
    </row>
    <row r="958" spans="1:32" ht="23.25" customHeight="1">
      <c r="A958" s="33"/>
      <c r="B958" s="33"/>
      <c r="C958" s="33"/>
      <c r="D958" s="33"/>
      <c r="E958" s="33"/>
      <c r="F958" s="33"/>
      <c r="G958" s="33"/>
      <c r="H958" s="308"/>
      <c r="I958" s="33"/>
      <c r="J958" s="33"/>
      <c r="K958" s="33"/>
      <c r="L958" s="33"/>
      <c r="M958" s="33"/>
      <c r="N958" s="30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279"/>
      <c r="AB958" s="289"/>
      <c r="AC958" s="279"/>
      <c r="AD958" s="279"/>
      <c r="AE958" s="279"/>
      <c r="AF958" s="33"/>
    </row>
    <row r="959" spans="1:32" ht="23.25" customHeight="1">
      <c r="A959" s="33"/>
      <c r="B959" s="33"/>
      <c r="C959" s="33"/>
      <c r="D959" s="33"/>
      <c r="E959" s="33"/>
      <c r="F959" s="33"/>
      <c r="G959" s="33"/>
      <c r="H959" s="308"/>
      <c r="I959" s="33"/>
      <c r="J959" s="33"/>
      <c r="K959" s="33"/>
      <c r="L959" s="33"/>
      <c r="M959" s="33"/>
      <c r="N959" s="30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279"/>
      <c r="AB959" s="289"/>
      <c r="AC959" s="279"/>
      <c r="AD959" s="279"/>
      <c r="AE959" s="279"/>
      <c r="AF959" s="33"/>
    </row>
    <row r="960" spans="1:32" ht="23.25" customHeight="1">
      <c r="A960" s="33"/>
      <c r="B960" s="33"/>
      <c r="C960" s="33"/>
      <c r="D960" s="33"/>
      <c r="E960" s="33"/>
      <c r="F960" s="33"/>
      <c r="G960" s="33"/>
      <c r="H960" s="308"/>
      <c r="I960" s="33"/>
      <c r="J960" s="33"/>
      <c r="K960" s="33"/>
      <c r="L960" s="33"/>
      <c r="M960" s="33"/>
      <c r="N960" s="30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279"/>
      <c r="AB960" s="289"/>
      <c r="AC960" s="279"/>
      <c r="AD960" s="279"/>
      <c r="AE960" s="279"/>
      <c r="AF960" s="33"/>
    </row>
    <row r="961" spans="1:32" ht="23.25" customHeight="1">
      <c r="A961" s="33"/>
      <c r="B961" s="33"/>
      <c r="C961" s="33"/>
      <c r="D961" s="33"/>
      <c r="E961" s="33"/>
      <c r="F961" s="33"/>
      <c r="G961" s="33"/>
      <c r="H961" s="308"/>
      <c r="I961" s="33"/>
      <c r="J961" s="33"/>
      <c r="K961" s="33"/>
      <c r="L961" s="33"/>
      <c r="M961" s="33"/>
      <c r="N961" s="30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279"/>
      <c r="AB961" s="289"/>
      <c r="AC961" s="279"/>
      <c r="AD961" s="279"/>
      <c r="AE961" s="279"/>
      <c r="AF961" s="33"/>
    </row>
    <row r="962" spans="1:32" ht="23.25" customHeight="1">
      <c r="A962" s="33"/>
      <c r="B962" s="33"/>
      <c r="C962" s="33"/>
      <c r="D962" s="33"/>
      <c r="E962" s="33"/>
      <c r="F962" s="33"/>
      <c r="G962" s="33"/>
      <c r="H962" s="308"/>
      <c r="I962" s="33"/>
      <c r="J962" s="33"/>
      <c r="K962" s="33"/>
      <c r="L962" s="33"/>
      <c r="M962" s="33"/>
      <c r="N962" s="30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279"/>
      <c r="AB962" s="289"/>
      <c r="AC962" s="279"/>
      <c r="AD962" s="279"/>
      <c r="AE962" s="279"/>
      <c r="AF962" s="33"/>
    </row>
    <row r="963" spans="1:32" ht="23.25" customHeight="1">
      <c r="A963" s="33"/>
      <c r="B963" s="33"/>
      <c r="C963" s="33"/>
      <c r="D963" s="33"/>
      <c r="E963" s="33"/>
      <c r="F963" s="33"/>
      <c r="G963" s="33"/>
      <c r="H963" s="308"/>
      <c r="I963" s="33"/>
      <c r="J963" s="33"/>
      <c r="K963" s="33"/>
      <c r="L963" s="33"/>
      <c r="M963" s="33"/>
      <c r="N963" s="30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279"/>
      <c r="AB963" s="289"/>
      <c r="AC963" s="279"/>
      <c r="AD963" s="279"/>
      <c r="AE963" s="279"/>
      <c r="AF963" s="33"/>
    </row>
    <row r="964" spans="1:32" ht="23.25" customHeight="1">
      <c r="A964" s="33"/>
      <c r="B964" s="33"/>
      <c r="C964" s="33"/>
      <c r="D964" s="33"/>
      <c r="E964" s="33"/>
      <c r="F964" s="33"/>
      <c r="G964" s="33"/>
      <c r="H964" s="308"/>
      <c r="I964" s="33"/>
      <c r="J964" s="33"/>
      <c r="K964" s="33"/>
      <c r="L964" s="33"/>
      <c r="M964" s="33"/>
      <c r="N964" s="30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279"/>
      <c r="AB964" s="289"/>
      <c r="AC964" s="279"/>
      <c r="AD964" s="279"/>
      <c r="AE964" s="279"/>
      <c r="AF964" s="33"/>
    </row>
    <row r="965" spans="1:32" ht="23.25" customHeight="1">
      <c r="A965" s="33"/>
      <c r="B965" s="33"/>
      <c r="C965" s="33"/>
      <c r="D965" s="33"/>
      <c r="E965" s="33"/>
      <c r="F965" s="33"/>
      <c r="G965" s="33"/>
      <c r="H965" s="308"/>
      <c r="I965" s="33"/>
      <c r="J965" s="33"/>
      <c r="K965" s="33"/>
      <c r="L965" s="33"/>
      <c r="M965" s="33"/>
      <c r="N965" s="30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279"/>
      <c r="AB965" s="289"/>
      <c r="AC965" s="279"/>
      <c r="AD965" s="279"/>
      <c r="AE965" s="279"/>
      <c r="AF965" s="33"/>
    </row>
    <row r="966" spans="1:32" ht="23.25" customHeight="1">
      <c r="A966" s="33"/>
      <c r="B966" s="33"/>
      <c r="C966" s="33"/>
      <c r="D966" s="33"/>
      <c r="E966" s="33"/>
      <c r="F966" s="33"/>
      <c r="G966" s="33"/>
      <c r="H966" s="308"/>
      <c r="I966" s="33"/>
      <c r="J966" s="33"/>
      <c r="K966" s="33"/>
      <c r="L966" s="33"/>
      <c r="M966" s="33"/>
      <c r="N966" s="30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279"/>
      <c r="AB966" s="289"/>
      <c r="AC966" s="279"/>
      <c r="AD966" s="279"/>
      <c r="AE966" s="279"/>
      <c r="AF966" s="33"/>
    </row>
    <row r="967" spans="1:32" ht="23.25" customHeight="1">
      <c r="A967" s="33"/>
      <c r="B967" s="33"/>
      <c r="C967" s="33"/>
      <c r="D967" s="33"/>
      <c r="E967" s="33"/>
      <c r="F967" s="33"/>
      <c r="G967" s="33"/>
      <c r="H967" s="308"/>
      <c r="I967" s="33"/>
      <c r="J967" s="33"/>
      <c r="K967" s="33"/>
      <c r="L967" s="33"/>
      <c r="M967" s="33"/>
      <c r="N967" s="30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279"/>
      <c r="AB967" s="289"/>
      <c r="AC967" s="279"/>
      <c r="AD967" s="279"/>
      <c r="AE967" s="279"/>
      <c r="AF967" s="33"/>
    </row>
    <row r="968" spans="1:32" ht="23.25" customHeight="1">
      <c r="A968" s="33"/>
      <c r="B968" s="33"/>
      <c r="C968" s="33"/>
      <c r="D968" s="33"/>
      <c r="E968" s="33"/>
      <c r="F968" s="33"/>
      <c r="G968" s="33"/>
      <c r="H968" s="308"/>
      <c r="I968" s="33"/>
      <c r="J968" s="33"/>
      <c r="K968" s="33"/>
      <c r="L968" s="33"/>
      <c r="M968" s="33"/>
      <c r="N968" s="30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279"/>
      <c r="AB968" s="289"/>
      <c r="AC968" s="279"/>
      <c r="AD968" s="279"/>
      <c r="AE968" s="279"/>
      <c r="AF968" s="33"/>
    </row>
    <row r="969" spans="1:32" ht="23.25" customHeight="1">
      <c r="A969" s="33"/>
      <c r="B969" s="33"/>
      <c r="C969" s="33"/>
      <c r="D969" s="33"/>
      <c r="E969" s="33"/>
      <c r="F969" s="33"/>
      <c r="G969" s="33"/>
      <c r="H969" s="308"/>
      <c r="I969" s="33"/>
      <c r="J969" s="33"/>
      <c r="K969" s="33"/>
      <c r="L969" s="33"/>
      <c r="M969" s="33"/>
      <c r="N969" s="30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279"/>
      <c r="AB969" s="289"/>
      <c r="AC969" s="279"/>
      <c r="AD969" s="279"/>
      <c r="AE969" s="279"/>
      <c r="AF969" s="33"/>
    </row>
    <row r="970" spans="1:32" ht="23.25" customHeight="1">
      <c r="A970" s="33"/>
      <c r="B970" s="33"/>
      <c r="C970" s="33"/>
      <c r="D970" s="33"/>
      <c r="E970" s="33"/>
      <c r="F970" s="33"/>
      <c r="G970" s="33"/>
      <c r="H970" s="308"/>
      <c r="I970" s="33"/>
      <c r="J970" s="33"/>
      <c r="K970" s="33"/>
      <c r="L970" s="33"/>
      <c r="M970" s="33"/>
      <c r="N970" s="30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279"/>
      <c r="AB970" s="289"/>
      <c r="AC970" s="279"/>
      <c r="AD970" s="279"/>
      <c r="AE970" s="279"/>
      <c r="AF970" s="33"/>
    </row>
    <row r="971" spans="1:32" ht="23.25" customHeight="1">
      <c r="A971" s="33"/>
      <c r="B971" s="33"/>
      <c r="C971" s="33"/>
      <c r="D971" s="33"/>
      <c r="E971" s="33"/>
      <c r="F971" s="33"/>
      <c r="G971" s="33"/>
      <c r="H971" s="308"/>
      <c r="I971" s="33"/>
      <c r="J971" s="33"/>
      <c r="K971" s="33"/>
      <c r="L971" s="33"/>
      <c r="M971" s="33"/>
      <c r="N971" s="30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279"/>
      <c r="AB971" s="289"/>
      <c r="AC971" s="279"/>
      <c r="AD971" s="279"/>
      <c r="AE971" s="279"/>
      <c r="AF971" s="33"/>
    </row>
    <row r="972" spans="1:32" ht="23.25" customHeight="1">
      <c r="A972" s="33"/>
      <c r="B972" s="33"/>
      <c r="C972" s="33"/>
      <c r="D972" s="33"/>
      <c r="E972" s="33"/>
      <c r="F972" s="33"/>
      <c r="G972" s="33"/>
      <c r="H972" s="308"/>
      <c r="I972" s="33"/>
      <c r="J972" s="33"/>
      <c r="K972" s="33"/>
      <c r="L972" s="33"/>
      <c r="M972" s="33"/>
      <c r="N972" s="30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279"/>
      <c r="AB972" s="289"/>
      <c r="AC972" s="279"/>
      <c r="AD972" s="279"/>
      <c r="AE972" s="279"/>
      <c r="AF972" s="33"/>
    </row>
    <row r="973" spans="1:32" ht="23.25" customHeight="1">
      <c r="A973" s="33"/>
      <c r="B973" s="33"/>
      <c r="C973" s="33"/>
      <c r="D973" s="33"/>
      <c r="E973" s="33"/>
      <c r="F973" s="33"/>
      <c r="G973" s="33"/>
      <c r="H973" s="308"/>
      <c r="I973" s="33"/>
      <c r="J973" s="33"/>
      <c r="K973" s="33"/>
      <c r="L973" s="33"/>
      <c r="M973" s="33"/>
      <c r="N973" s="30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279"/>
      <c r="AB973" s="289"/>
      <c r="AC973" s="279"/>
      <c r="AD973" s="279"/>
      <c r="AE973" s="279"/>
      <c r="AF973" s="33"/>
    </row>
    <row r="974" spans="1:32" ht="23.25" customHeight="1">
      <c r="A974" s="33"/>
      <c r="B974" s="33"/>
      <c r="C974" s="33"/>
      <c r="D974" s="33"/>
      <c r="E974" s="33"/>
      <c r="F974" s="33"/>
      <c r="G974" s="33"/>
      <c r="H974" s="308"/>
      <c r="I974" s="33"/>
      <c r="J974" s="33"/>
      <c r="K974" s="33"/>
      <c r="L974" s="33"/>
      <c r="M974" s="33"/>
      <c r="N974" s="30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279"/>
      <c r="AB974" s="289"/>
      <c r="AC974" s="279"/>
      <c r="AD974" s="279"/>
      <c r="AE974" s="279"/>
      <c r="AF974" s="33"/>
    </row>
    <row r="975" spans="1:32" ht="23.25" customHeight="1">
      <c r="A975" s="33"/>
      <c r="B975" s="33"/>
      <c r="C975" s="33"/>
      <c r="D975" s="33"/>
      <c r="E975" s="33"/>
      <c r="F975" s="33"/>
      <c r="G975" s="33"/>
      <c r="H975" s="308"/>
      <c r="I975" s="33"/>
      <c r="J975" s="33"/>
      <c r="K975" s="33"/>
      <c r="L975" s="33"/>
      <c r="M975" s="33"/>
      <c r="N975" s="30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279"/>
      <c r="AB975" s="289"/>
      <c r="AC975" s="279"/>
      <c r="AD975" s="279"/>
      <c r="AE975" s="279"/>
      <c r="AF975" s="33"/>
    </row>
    <row r="976" spans="1:32" ht="23.25" customHeight="1">
      <c r="A976" s="33"/>
      <c r="B976" s="33"/>
      <c r="C976" s="33"/>
      <c r="D976" s="33"/>
      <c r="E976" s="33"/>
      <c r="F976" s="33"/>
      <c r="G976" s="33"/>
      <c r="H976" s="308"/>
      <c r="I976" s="33"/>
      <c r="J976" s="33"/>
      <c r="K976" s="33"/>
      <c r="L976" s="33"/>
      <c r="M976" s="33"/>
      <c r="N976" s="30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279"/>
      <c r="AB976" s="289"/>
      <c r="AC976" s="279"/>
      <c r="AD976" s="279"/>
      <c r="AE976" s="279"/>
      <c r="AF976" s="33"/>
    </row>
    <row r="977" spans="1:32" ht="23.25" customHeight="1">
      <c r="A977" s="33"/>
      <c r="B977" s="33"/>
      <c r="C977" s="33"/>
      <c r="D977" s="33"/>
      <c r="E977" s="33"/>
      <c r="F977" s="33"/>
      <c r="G977" s="33"/>
      <c r="H977" s="308"/>
      <c r="I977" s="33"/>
      <c r="J977" s="33"/>
      <c r="K977" s="33"/>
      <c r="L977" s="33"/>
      <c r="M977" s="33"/>
      <c r="N977" s="30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279"/>
      <c r="AB977" s="289"/>
      <c r="AC977" s="279"/>
      <c r="AD977" s="279"/>
      <c r="AE977" s="279"/>
      <c r="AF977" s="33"/>
    </row>
    <row r="978" spans="1:32" ht="23.25" customHeight="1">
      <c r="A978" s="33"/>
      <c r="B978" s="33"/>
      <c r="C978" s="33"/>
      <c r="D978" s="33"/>
      <c r="E978" s="33"/>
      <c r="F978" s="33"/>
      <c r="G978" s="33"/>
      <c r="H978" s="308"/>
      <c r="I978" s="33"/>
      <c r="J978" s="33"/>
      <c r="K978" s="33"/>
      <c r="L978" s="33"/>
      <c r="M978" s="33"/>
      <c r="N978" s="30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279"/>
      <c r="AB978" s="289"/>
      <c r="AC978" s="279"/>
      <c r="AD978" s="279"/>
      <c r="AE978" s="279"/>
      <c r="AF978" s="33"/>
    </row>
    <row r="979" spans="1:32" ht="23.25" customHeight="1">
      <c r="A979" s="33"/>
      <c r="B979" s="33"/>
      <c r="C979" s="33"/>
      <c r="D979" s="33"/>
      <c r="E979" s="33"/>
      <c r="F979" s="33"/>
      <c r="G979" s="33"/>
      <c r="H979" s="308"/>
      <c r="I979" s="33"/>
      <c r="J979" s="33"/>
      <c r="K979" s="33"/>
      <c r="L979" s="33"/>
      <c r="M979" s="33"/>
      <c r="N979" s="30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279"/>
      <c r="AB979" s="289"/>
      <c r="AC979" s="279"/>
      <c r="AD979" s="279"/>
      <c r="AE979" s="279"/>
      <c r="AF979" s="33"/>
    </row>
    <row r="980" spans="1:32" ht="23.25" customHeight="1">
      <c r="A980" s="33"/>
      <c r="B980" s="33"/>
      <c r="C980" s="33"/>
      <c r="D980" s="33"/>
      <c r="E980" s="33"/>
      <c r="F980" s="33"/>
      <c r="G980" s="33"/>
      <c r="H980" s="308"/>
      <c r="I980" s="33"/>
      <c r="J980" s="33"/>
      <c r="K980" s="33"/>
      <c r="L980" s="33"/>
      <c r="M980" s="33"/>
      <c r="N980" s="30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279"/>
      <c r="AB980" s="289"/>
      <c r="AC980" s="279"/>
      <c r="AD980" s="279"/>
      <c r="AE980" s="279"/>
      <c r="AF980" s="33"/>
    </row>
    <row r="981" spans="1:32" ht="23.25" customHeight="1">
      <c r="A981" s="33"/>
      <c r="B981" s="33"/>
      <c r="C981" s="33"/>
      <c r="D981" s="33"/>
      <c r="E981" s="33"/>
      <c r="F981" s="33"/>
      <c r="G981" s="33"/>
      <c r="H981" s="308"/>
      <c r="I981" s="33"/>
      <c r="J981" s="33"/>
      <c r="K981" s="33"/>
      <c r="L981" s="33"/>
      <c r="M981" s="33"/>
      <c r="N981" s="30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279"/>
      <c r="AB981" s="289"/>
      <c r="AC981" s="279"/>
      <c r="AD981" s="279"/>
      <c r="AE981" s="279"/>
      <c r="AF981" s="33"/>
    </row>
    <row r="982" spans="1:32" ht="23.25" customHeight="1">
      <c r="A982" s="33"/>
      <c r="B982" s="33"/>
      <c r="C982" s="33"/>
      <c r="D982" s="33"/>
      <c r="E982" s="33"/>
      <c r="F982" s="33"/>
      <c r="G982" s="33"/>
      <c r="H982" s="308"/>
      <c r="I982" s="33"/>
      <c r="J982" s="33"/>
      <c r="K982" s="33"/>
      <c r="L982" s="33"/>
      <c r="M982" s="33"/>
      <c r="N982" s="30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279"/>
      <c r="AB982" s="289"/>
      <c r="AC982" s="279"/>
      <c r="AD982" s="279"/>
      <c r="AE982" s="279"/>
      <c r="AF982" s="33"/>
    </row>
    <row r="983" spans="1:32" ht="23.25" customHeight="1">
      <c r="A983" s="33"/>
      <c r="B983" s="33"/>
      <c r="C983" s="33"/>
      <c r="D983" s="33"/>
      <c r="E983" s="33"/>
      <c r="F983" s="33"/>
      <c r="G983" s="33"/>
      <c r="H983" s="308"/>
      <c r="I983" s="33"/>
      <c r="J983" s="33"/>
      <c r="K983" s="33"/>
      <c r="L983" s="33"/>
      <c r="M983" s="33"/>
      <c r="N983" s="30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279"/>
      <c r="AB983" s="289"/>
      <c r="AC983" s="279"/>
      <c r="AD983" s="279"/>
      <c r="AE983" s="279"/>
      <c r="AF983" s="33"/>
    </row>
    <row r="984" spans="1:32" ht="23.25" customHeight="1">
      <c r="A984" s="33"/>
      <c r="B984" s="33"/>
      <c r="C984" s="33"/>
      <c r="D984" s="33"/>
      <c r="E984" s="33"/>
      <c r="F984" s="33"/>
      <c r="G984" s="33"/>
      <c r="H984" s="308"/>
      <c r="I984" s="33"/>
      <c r="J984" s="33"/>
      <c r="K984" s="33"/>
      <c r="L984" s="33"/>
      <c r="M984" s="33"/>
      <c r="N984" s="30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279"/>
      <c r="AB984" s="289"/>
      <c r="AC984" s="279"/>
      <c r="AD984" s="279"/>
      <c r="AE984" s="279"/>
      <c r="AF984" s="33"/>
    </row>
    <row r="985" spans="1:32" ht="23.25" customHeight="1">
      <c r="A985" s="33"/>
      <c r="B985" s="33"/>
      <c r="C985" s="33"/>
      <c r="D985" s="33"/>
      <c r="E985" s="33"/>
      <c r="F985" s="33"/>
      <c r="G985" s="33"/>
      <c r="H985" s="308"/>
      <c r="I985" s="33"/>
      <c r="J985" s="33"/>
      <c r="K985" s="33"/>
      <c r="L985" s="33"/>
      <c r="M985" s="33"/>
      <c r="N985" s="30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279"/>
      <c r="AB985" s="289"/>
      <c r="AC985" s="279"/>
      <c r="AD985" s="279"/>
      <c r="AE985" s="279"/>
      <c r="AF985" s="33"/>
    </row>
    <row r="986" spans="1:32" ht="23.25" customHeight="1">
      <c r="A986" s="33"/>
      <c r="B986" s="33"/>
      <c r="C986" s="33"/>
      <c r="D986" s="33"/>
      <c r="E986" s="33"/>
      <c r="F986" s="33"/>
      <c r="G986" s="33"/>
      <c r="H986" s="308"/>
      <c r="I986" s="33"/>
      <c r="J986" s="33"/>
      <c r="K986" s="33"/>
      <c r="L986" s="33"/>
      <c r="M986" s="33"/>
      <c r="N986" s="30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279"/>
      <c r="AB986" s="289"/>
      <c r="AC986" s="279"/>
      <c r="AD986" s="279"/>
      <c r="AE986" s="279"/>
      <c r="AF986" s="33"/>
    </row>
    <row r="987" spans="1:32" ht="23.25" customHeight="1">
      <c r="A987" s="33"/>
      <c r="B987" s="33"/>
      <c r="C987" s="33"/>
      <c r="D987" s="33"/>
      <c r="E987" s="33"/>
      <c r="F987" s="33"/>
      <c r="G987" s="33"/>
      <c r="H987" s="308"/>
      <c r="I987" s="33"/>
      <c r="J987" s="33"/>
      <c r="K987" s="33"/>
      <c r="L987" s="33"/>
      <c r="M987" s="33"/>
      <c r="N987" s="30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279"/>
      <c r="AB987" s="289"/>
      <c r="AC987" s="279"/>
      <c r="AD987" s="279"/>
      <c r="AE987" s="279"/>
      <c r="AF987" s="33"/>
    </row>
    <row r="988" spans="1:32" ht="23.25" customHeight="1">
      <c r="A988" s="33"/>
      <c r="B988" s="33"/>
      <c r="C988" s="33"/>
      <c r="D988" s="33"/>
      <c r="E988" s="33"/>
      <c r="F988" s="33"/>
      <c r="G988" s="33"/>
      <c r="H988" s="308"/>
      <c r="I988" s="33"/>
      <c r="J988" s="33"/>
      <c r="K988" s="33"/>
      <c r="L988" s="33"/>
      <c r="M988" s="33"/>
      <c r="N988" s="30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279"/>
      <c r="AB988" s="289"/>
      <c r="AC988" s="279"/>
      <c r="AD988" s="279"/>
      <c r="AE988" s="279"/>
      <c r="AF988" s="33"/>
    </row>
    <row r="989" spans="1:32" ht="23.25" customHeight="1">
      <c r="A989" s="33"/>
      <c r="B989" s="33"/>
      <c r="C989" s="33"/>
      <c r="D989" s="33"/>
      <c r="E989" s="33"/>
      <c r="F989" s="33"/>
      <c r="G989" s="33"/>
      <c r="H989" s="308"/>
      <c r="I989" s="33"/>
      <c r="J989" s="33"/>
      <c r="K989" s="33"/>
      <c r="L989" s="33"/>
      <c r="M989" s="33"/>
      <c r="N989" s="30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279"/>
      <c r="AB989" s="289"/>
      <c r="AC989" s="279"/>
      <c r="AD989" s="279"/>
      <c r="AE989" s="279"/>
      <c r="AF989" s="33"/>
    </row>
    <row r="990" spans="1:32" ht="23.25" customHeight="1">
      <c r="A990" s="33"/>
      <c r="B990" s="33"/>
      <c r="C990" s="33"/>
      <c r="D990" s="33"/>
      <c r="E990" s="33"/>
      <c r="F990" s="33"/>
      <c r="G990" s="33"/>
      <c r="H990" s="308"/>
      <c r="I990" s="33"/>
      <c r="J990" s="33"/>
      <c r="K990" s="33"/>
      <c r="L990" s="33"/>
      <c r="M990" s="33"/>
      <c r="N990" s="30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279"/>
      <c r="AB990" s="289"/>
      <c r="AC990" s="279"/>
      <c r="AD990" s="279"/>
      <c r="AE990" s="279"/>
      <c r="AF990" s="33"/>
    </row>
    <row r="991" spans="1:32" ht="23.25" customHeight="1">
      <c r="A991" s="33"/>
      <c r="B991" s="33"/>
      <c r="C991" s="33"/>
      <c r="D991" s="33"/>
      <c r="E991" s="33"/>
      <c r="F991" s="33"/>
      <c r="G991" s="33"/>
      <c r="H991" s="308"/>
      <c r="I991" s="33"/>
      <c r="J991" s="33"/>
      <c r="K991" s="33"/>
      <c r="L991" s="33"/>
      <c r="M991" s="33"/>
      <c r="N991" s="30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279"/>
      <c r="AB991" s="289"/>
      <c r="AC991" s="279"/>
      <c r="AD991" s="279"/>
      <c r="AE991" s="279"/>
      <c r="AF991" s="33"/>
    </row>
    <row r="992" spans="1:32" ht="23.25" customHeight="1">
      <c r="A992" s="33"/>
      <c r="B992" s="33"/>
      <c r="C992" s="33"/>
      <c r="D992" s="33"/>
      <c r="E992" s="33"/>
      <c r="F992" s="33"/>
      <c r="G992" s="33"/>
      <c r="H992" s="308"/>
      <c r="I992" s="33"/>
      <c r="J992" s="33"/>
      <c r="K992" s="33"/>
      <c r="L992" s="33"/>
      <c r="M992" s="33"/>
      <c r="N992" s="30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279"/>
      <c r="AB992" s="289"/>
      <c r="AC992" s="279"/>
      <c r="AD992" s="279"/>
      <c r="AE992" s="279"/>
      <c r="AF992" s="33"/>
    </row>
    <row r="993" spans="1:32" ht="23.25" customHeight="1">
      <c r="A993" s="33"/>
      <c r="B993" s="33"/>
      <c r="C993" s="33"/>
      <c r="D993" s="33"/>
      <c r="E993" s="33"/>
      <c r="F993" s="33"/>
      <c r="G993" s="33"/>
      <c r="H993" s="308"/>
      <c r="I993" s="33"/>
      <c r="J993" s="33"/>
      <c r="K993" s="33"/>
      <c r="L993" s="33"/>
      <c r="M993" s="33"/>
      <c r="N993" s="30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279"/>
      <c r="AB993" s="289"/>
      <c r="AC993" s="279"/>
      <c r="AD993" s="279"/>
      <c r="AE993" s="279"/>
      <c r="AF993" s="33"/>
    </row>
    <row r="994" spans="1:32" ht="23.25" customHeight="1">
      <c r="A994" s="33"/>
      <c r="B994" s="33"/>
      <c r="C994" s="33"/>
      <c r="D994" s="33"/>
      <c r="E994" s="33"/>
      <c r="F994" s="33"/>
      <c r="G994" s="33"/>
      <c r="H994" s="308"/>
      <c r="I994" s="33"/>
      <c r="J994" s="33"/>
      <c r="K994" s="33"/>
      <c r="L994" s="33"/>
      <c r="M994" s="33"/>
      <c r="N994" s="30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279"/>
      <c r="AB994" s="289"/>
      <c r="AC994" s="279"/>
      <c r="AD994" s="279"/>
      <c r="AE994" s="279"/>
      <c r="AF994" s="33"/>
    </row>
    <row r="995" spans="1:32" ht="23.25" customHeight="1">
      <c r="A995" s="33"/>
      <c r="B995" s="33"/>
      <c r="C995" s="33"/>
      <c r="D995" s="33"/>
      <c r="E995" s="33"/>
      <c r="F995" s="33"/>
      <c r="G995" s="33"/>
      <c r="H995" s="308"/>
      <c r="I995" s="33"/>
      <c r="J995" s="33"/>
      <c r="K995" s="33"/>
      <c r="L995" s="33"/>
      <c r="M995" s="33"/>
      <c r="N995" s="30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279"/>
      <c r="AB995" s="289"/>
      <c r="AC995" s="279"/>
      <c r="AD995" s="279"/>
      <c r="AE995" s="279"/>
      <c r="AF995" s="33"/>
    </row>
    <row r="996" spans="1:32" ht="23.25" customHeight="1">
      <c r="A996" s="33"/>
      <c r="B996" s="33"/>
      <c r="C996" s="33"/>
      <c r="D996" s="33"/>
      <c r="E996" s="33"/>
      <c r="F996" s="33"/>
      <c r="G996" s="33"/>
      <c r="H996" s="308"/>
      <c r="I996" s="33"/>
      <c r="J996" s="33"/>
      <c r="K996" s="33"/>
      <c r="L996" s="33"/>
      <c r="M996" s="33"/>
      <c r="N996" s="30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279"/>
      <c r="AB996" s="289"/>
      <c r="AC996" s="279"/>
      <c r="AD996" s="279"/>
      <c r="AE996" s="279"/>
      <c r="AF996" s="33"/>
    </row>
    <row r="997" spans="1:32" ht="23.25" customHeight="1">
      <c r="A997" s="33"/>
      <c r="B997" s="33"/>
      <c r="C997" s="33"/>
      <c r="D997" s="33"/>
      <c r="E997" s="33"/>
      <c r="F997" s="33"/>
      <c r="G997" s="33"/>
      <c r="H997" s="308"/>
      <c r="I997" s="33"/>
      <c r="J997" s="33"/>
      <c r="K997" s="33"/>
      <c r="L997" s="33"/>
      <c r="M997" s="33"/>
      <c r="N997" s="30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279"/>
      <c r="AB997" s="289"/>
      <c r="AC997" s="279"/>
      <c r="AD997" s="279"/>
      <c r="AE997" s="279"/>
      <c r="AF997" s="33"/>
    </row>
    <row r="998" spans="1:32" ht="23.25" customHeight="1">
      <c r="A998" s="33"/>
      <c r="B998" s="33"/>
      <c r="C998" s="33"/>
      <c r="D998" s="33"/>
      <c r="E998" s="33"/>
      <c r="F998" s="33"/>
      <c r="G998" s="33"/>
      <c r="H998" s="308"/>
      <c r="I998" s="33"/>
      <c r="J998" s="33"/>
      <c r="K998" s="33"/>
      <c r="L998" s="33"/>
      <c r="M998" s="33"/>
      <c r="N998" s="30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279"/>
      <c r="AB998" s="289"/>
      <c r="AC998" s="279"/>
      <c r="AD998" s="279"/>
      <c r="AE998" s="279"/>
      <c r="AF998" s="33"/>
    </row>
    <row r="999" spans="1:32" ht="23.25" customHeight="1">
      <c r="A999" s="33"/>
      <c r="B999" s="33"/>
      <c r="C999" s="33"/>
      <c r="D999" s="33"/>
      <c r="E999" s="33"/>
      <c r="F999" s="33"/>
      <c r="G999" s="33"/>
      <c r="H999" s="308"/>
      <c r="I999" s="33"/>
      <c r="J999" s="33"/>
      <c r="K999" s="33"/>
      <c r="L999" s="33"/>
      <c r="M999" s="33"/>
      <c r="N999" s="30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279"/>
      <c r="AB999" s="289"/>
      <c r="AC999" s="279"/>
      <c r="AD999" s="279"/>
      <c r="AE999" s="279"/>
      <c r="AF999" s="33"/>
    </row>
    <row r="1000" spans="1:32" ht="23.25" customHeight="1">
      <c r="A1000" s="33"/>
      <c r="B1000" s="33"/>
      <c r="C1000" s="33"/>
      <c r="D1000" s="33"/>
      <c r="E1000" s="33"/>
      <c r="F1000" s="33"/>
      <c r="G1000" s="33"/>
      <c r="H1000" s="308"/>
      <c r="I1000" s="33"/>
      <c r="J1000" s="33"/>
      <c r="K1000" s="33"/>
      <c r="L1000" s="33"/>
      <c r="M1000" s="33"/>
      <c r="N1000" s="30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279"/>
      <c r="AB1000" s="289"/>
      <c r="AC1000" s="279"/>
      <c r="AD1000" s="279"/>
      <c r="AE1000" s="279"/>
      <c r="AF1000" s="33"/>
    </row>
  </sheetData>
  <mergeCells count="183">
    <mergeCell ref="S43:U43"/>
    <mergeCell ref="V43:X43"/>
    <mergeCell ref="R35:U35"/>
    <mergeCell ref="A38:Y38"/>
    <mergeCell ref="B40:X40"/>
    <mergeCell ref="G41:H41"/>
    <mergeCell ref="N41:P42"/>
    <mergeCell ref="E43:I43"/>
    <mergeCell ref="J43:L43"/>
    <mergeCell ref="A41:B41"/>
    <mergeCell ref="C43:D43"/>
    <mergeCell ref="U36:X36"/>
    <mergeCell ref="A36:B36"/>
    <mergeCell ref="C36:D36"/>
    <mergeCell ref="A35:D35"/>
    <mergeCell ref="A29:G29"/>
    <mergeCell ref="J29:L29"/>
    <mergeCell ref="O27:O28"/>
    <mergeCell ref="B23:B24"/>
    <mergeCell ref="B25:B26"/>
    <mergeCell ref="J25:J26"/>
    <mergeCell ref="J27:J28"/>
    <mergeCell ref="X25:X26"/>
    <mergeCell ref="B27:B28"/>
    <mergeCell ref="G25:G26"/>
    <mergeCell ref="K25:K26"/>
    <mergeCell ref="L25:L26"/>
    <mergeCell ref="N25:N26"/>
    <mergeCell ref="G27:G28"/>
    <mergeCell ref="N27:N28"/>
    <mergeCell ref="X27:X28"/>
    <mergeCell ref="P27:P28"/>
    <mergeCell ref="S27:S28"/>
    <mergeCell ref="K9:K10"/>
    <mergeCell ref="L9:L10"/>
    <mergeCell ref="J7:J8"/>
    <mergeCell ref="K7:K8"/>
    <mergeCell ref="B13:B14"/>
    <mergeCell ref="B15:B16"/>
    <mergeCell ref="B17:B18"/>
    <mergeCell ref="B19:B20"/>
    <mergeCell ref="B21:B22"/>
    <mergeCell ref="J19:J20"/>
    <mergeCell ref="J21:J22"/>
    <mergeCell ref="L11:L12"/>
    <mergeCell ref="L13:L14"/>
    <mergeCell ref="Z5:Z6"/>
    <mergeCell ref="AA5:AA6"/>
    <mergeCell ref="K5:K6"/>
    <mergeCell ref="L5:L6"/>
    <mergeCell ref="N5:N6"/>
    <mergeCell ref="O5:O6"/>
    <mergeCell ref="AA25:AA26"/>
    <mergeCell ref="X5:X6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N9:N10"/>
    <mergeCell ref="K21:K22"/>
    <mergeCell ref="L21:L22"/>
    <mergeCell ref="X11:X12"/>
    <mergeCell ref="X13:X14"/>
    <mergeCell ref="X15:X16"/>
    <mergeCell ref="X17:X18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Z25:Z26"/>
    <mergeCell ref="Z27:Z28"/>
    <mergeCell ref="Z11:Z12"/>
    <mergeCell ref="AA11:AA12"/>
    <mergeCell ref="Z13:Z14"/>
    <mergeCell ref="AA13:AA14"/>
    <mergeCell ref="Z21:Z22"/>
    <mergeCell ref="Z23:Z24"/>
    <mergeCell ref="Z9:Z10"/>
    <mergeCell ref="AA9:AA10"/>
    <mergeCell ref="AA23:AA24"/>
    <mergeCell ref="X19:X20"/>
    <mergeCell ref="X21:X22"/>
    <mergeCell ref="X23:X24"/>
    <mergeCell ref="N30:N31"/>
    <mergeCell ref="O30:O31"/>
    <mergeCell ref="P30:P31"/>
    <mergeCell ref="K32:M35"/>
    <mergeCell ref="N32:P33"/>
    <mergeCell ref="N34:P35"/>
    <mergeCell ref="K19:K20"/>
    <mergeCell ref="L19:L20"/>
    <mergeCell ref="K27:K28"/>
    <mergeCell ref="L27:L28"/>
    <mergeCell ref="R29:Y29"/>
    <mergeCell ref="K23:K24"/>
    <mergeCell ref="G23:G24"/>
    <mergeCell ref="L23:L24"/>
    <mergeCell ref="K17:K18"/>
    <mergeCell ref="L17:L18"/>
    <mergeCell ref="G11:G12"/>
    <mergeCell ref="G13:G14"/>
    <mergeCell ref="G15:G16"/>
    <mergeCell ref="K15:K16"/>
    <mergeCell ref="L15:L16"/>
    <mergeCell ref="G17:G18"/>
    <mergeCell ref="J15:J16"/>
    <mergeCell ref="J17:J18"/>
    <mergeCell ref="G19:G20"/>
    <mergeCell ref="G21:G22"/>
    <mergeCell ref="J23:J24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S23:S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  <mergeCell ref="O15:O16"/>
    <mergeCell ref="P15:P16"/>
    <mergeCell ref="N15:N16"/>
    <mergeCell ref="N17:N18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P5:P6"/>
    <mergeCell ref="S5:S6"/>
    <mergeCell ref="B7:B8"/>
    <mergeCell ref="B9:B10"/>
    <mergeCell ref="G9:G10"/>
    <mergeCell ref="J9:J10"/>
  </mergeCells>
  <conditionalFormatting sqref="J5:J6">
    <cfRule type="expression" dxfId="18" priority="2">
      <formula>Z5&gt;0</formula>
    </cfRule>
    <cfRule type="expression" dxfId="17" priority="3">
      <formula>Z5&lt;0</formula>
    </cfRule>
  </conditionalFormatting>
  <conditionalFormatting sqref="J5:J14 J21:J28 L21:L28">
    <cfRule type="cellIs" dxfId="16" priority="4" operator="equal">
      <formula>$R$2</formula>
    </cfRule>
    <cfRule type="cellIs" dxfId="15" priority="5" operator="equal">
      <formula>$E$2</formula>
    </cfRule>
  </conditionalFormatting>
  <conditionalFormatting sqref="J7:J28">
    <cfRule type="expression" dxfId="14" priority="6">
      <formula>Z7&gt;0</formula>
    </cfRule>
    <cfRule type="expression" dxfId="13" priority="7">
      <formula>Z7&lt;0</formula>
    </cfRule>
  </conditionalFormatting>
  <conditionalFormatting sqref="J15:J20">
    <cfRule type="cellIs" dxfId="12" priority="8" operator="equal">
      <formula>$R$2</formula>
    </cfRule>
    <cfRule type="cellIs" dxfId="11" priority="9" operator="equal">
      <formula>$E$2</formula>
    </cfRule>
  </conditionalFormatting>
  <conditionalFormatting sqref="K32:K33">
    <cfRule type="cellIs" dxfId="10" priority="10" operator="equal">
      <formula>"Match Nul"</formula>
    </cfRule>
    <cfRule type="expression" dxfId="9" priority="11">
      <formula>$N$32=$R$2</formula>
    </cfRule>
    <cfRule type="expression" dxfId="8" priority="12">
      <formula>$N$32=$E$2</formula>
    </cfRule>
  </conditionalFormatting>
  <conditionalFormatting sqref="L5:L6">
    <cfRule type="expression" dxfId="7" priority="13">
      <formula>AB5&gt;0</formula>
    </cfRule>
    <cfRule type="expression" dxfId="6" priority="14">
      <formula>AB5&lt;0</formula>
    </cfRule>
  </conditionalFormatting>
  <conditionalFormatting sqref="L5:L20">
    <cfRule type="cellIs" dxfId="5" priority="15" operator="equal">
      <formula>$R$2</formula>
    </cfRule>
    <cfRule type="cellIs" dxfId="4" priority="16" operator="equal">
      <formula>$E$2</formula>
    </cfRule>
  </conditionalFormatting>
  <conditionalFormatting sqref="L7:L28">
    <cfRule type="expression" dxfId="3" priority="17">
      <formula>AB7&gt;0</formula>
    </cfRule>
    <cfRule type="expression" dxfId="2" priority="18">
      <formula>AB7&lt;0</formula>
    </cfRule>
  </conditionalFormatting>
  <conditionalFormatting sqref="N32 N34">
    <cfRule type="cellIs" dxfId="1" priority="19" operator="equal">
      <formula>R$2</formula>
    </cfRule>
    <cfRule type="cellIs" dxfId="0" priority="20" operator="equal">
      <formula>$E$2</formula>
    </cfRule>
  </conditionalFormatting>
  <pageMargins left="0.7" right="0.7" top="0.75" bottom="0.75" header="0" footer="0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983"/>
  <sheetViews>
    <sheetView workbookViewId="0">
      <selection activeCell="E3" sqref="E3:F3"/>
    </sheetView>
  </sheetViews>
  <sheetFormatPr baseColWidth="10" defaultColWidth="14.3984375" defaultRowHeight="15" customHeight="1"/>
  <cols>
    <col min="1" max="1" width="0.59765625" customWidth="1"/>
    <col min="2" max="2" width="12.73046875" customWidth="1"/>
    <col min="3" max="6" width="12.3984375" customWidth="1"/>
    <col min="7" max="7" width="1.3984375" customWidth="1"/>
    <col min="8" max="8" width="14.73046875" customWidth="1"/>
    <col min="9" max="9" width="12" customWidth="1"/>
    <col min="10" max="11" width="10.59765625" customWidth="1"/>
    <col min="12" max="12" width="9" customWidth="1"/>
    <col min="13" max="13" width="7.1328125" customWidth="1"/>
    <col min="14" max="26" width="10.59765625" customWidth="1"/>
  </cols>
  <sheetData>
    <row r="1" spans="1:26" ht="7.5" customHeight="1" thickBo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3.75" customHeight="1">
      <c r="A2" s="33"/>
      <c r="B2" s="680" t="s">
        <v>530</v>
      </c>
      <c r="C2" s="681"/>
      <c r="D2" s="681"/>
      <c r="E2" s="681"/>
      <c r="F2" s="682"/>
      <c r="G2" s="96"/>
      <c r="H2" s="683" t="str">
        <f>+B2</f>
        <v xml:space="preserve"> HIVERNALES 2025/2026 CALENDRIER :</v>
      </c>
      <c r="I2" s="684"/>
      <c r="J2" s="684"/>
      <c r="K2" s="684"/>
      <c r="L2" s="706">
        <v>45945</v>
      </c>
      <c r="M2" s="707"/>
      <c r="N2" s="708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23.75" customHeight="1" thickBot="1">
      <c r="A3" s="33"/>
      <c r="B3" s="685" t="s">
        <v>84</v>
      </c>
      <c r="C3" s="686"/>
      <c r="D3" s="686"/>
      <c r="E3" s="692">
        <f>+Explications!C45</f>
        <v>45945</v>
      </c>
      <c r="F3" s="693"/>
      <c r="G3" s="33"/>
      <c r="H3" s="687" t="s">
        <v>84</v>
      </c>
      <c r="I3" s="688"/>
      <c r="J3" s="689">
        <f>+E3</f>
        <v>45945</v>
      </c>
      <c r="K3" s="688"/>
      <c r="L3" s="459" t="s">
        <v>85</v>
      </c>
      <c r="M3" s="578" t="s">
        <v>86</v>
      </c>
      <c r="N3" s="460" t="s">
        <v>543</v>
      </c>
      <c r="O3" s="660"/>
      <c r="P3" s="660"/>
      <c r="Q3" s="660"/>
      <c r="R3" s="660"/>
      <c r="S3" s="660"/>
      <c r="T3" s="33"/>
      <c r="U3" s="33"/>
      <c r="V3" s="33"/>
      <c r="W3" s="33"/>
      <c r="X3" s="33"/>
      <c r="Y3" s="33"/>
      <c r="Z3" s="33"/>
    </row>
    <row r="4" spans="1:26" ht="23.75" customHeight="1">
      <c r="A4" s="97"/>
      <c r="B4" s="690" t="s">
        <v>87</v>
      </c>
      <c r="C4" s="694" t="s">
        <v>88</v>
      </c>
      <c r="D4" s="695"/>
      <c r="E4" s="695"/>
      <c r="F4" s="696"/>
      <c r="G4" s="97"/>
      <c r="H4" s="714" t="s">
        <v>90</v>
      </c>
      <c r="I4" s="548">
        <v>45974</v>
      </c>
      <c r="J4" s="549" t="str">
        <f>+B6</f>
        <v>Bussy</v>
      </c>
      <c r="K4" s="572" t="str">
        <f>+E5</f>
        <v>Lésigny</v>
      </c>
      <c r="L4" s="459" t="s">
        <v>89</v>
      </c>
      <c r="M4" s="578"/>
      <c r="N4" s="581" t="s">
        <v>544</v>
      </c>
      <c r="O4" s="661"/>
      <c r="P4" s="660"/>
      <c r="Q4" s="660"/>
      <c r="R4" s="660"/>
      <c r="S4" s="661"/>
      <c r="T4" s="97"/>
      <c r="U4" s="97"/>
      <c r="V4" s="97"/>
      <c r="W4" s="97"/>
      <c r="X4" s="97"/>
      <c r="Y4" s="97"/>
      <c r="Z4" s="97"/>
    </row>
    <row r="5" spans="1:26" ht="23.75" customHeight="1">
      <c r="A5" s="97"/>
      <c r="B5" s="691"/>
      <c r="C5" s="464" t="str">
        <f>+B6</f>
        <v>Bussy</v>
      </c>
      <c r="D5" s="465" t="str">
        <f>+B7</f>
        <v>Crécy</v>
      </c>
      <c r="E5" s="466" t="str">
        <f>+B8</f>
        <v>Lésigny</v>
      </c>
      <c r="F5" s="477" t="str">
        <f>+B9</f>
        <v>Torcy</v>
      </c>
      <c r="G5" s="97"/>
      <c r="H5" s="715"/>
      <c r="I5" s="550">
        <v>45974</v>
      </c>
      <c r="J5" s="551" t="str">
        <f>+B7</f>
        <v>Crécy</v>
      </c>
      <c r="K5" s="573" t="str">
        <f>+F5</f>
        <v>Torcy</v>
      </c>
      <c r="L5" s="459" t="s">
        <v>91</v>
      </c>
      <c r="M5" s="578"/>
      <c r="N5" s="581" t="s">
        <v>544</v>
      </c>
      <c r="O5" s="661"/>
      <c r="P5" s="660"/>
      <c r="Q5" s="660"/>
      <c r="R5" s="660"/>
      <c r="S5" s="661"/>
      <c r="T5" s="97"/>
      <c r="U5" s="97"/>
      <c r="V5" s="97"/>
      <c r="W5" s="97"/>
      <c r="X5" s="97"/>
      <c r="Y5" s="97"/>
      <c r="Z5" s="97"/>
    </row>
    <row r="6" spans="1:26" ht="23.75" customHeight="1" thickBot="1">
      <c r="A6" s="33"/>
      <c r="B6" s="478" t="s">
        <v>0</v>
      </c>
      <c r="C6" s="467"/>
      <c r="D6" s="468">
        <v>46044</v>
      </c>
      <c r="E6" s="469">
        <v>45974</v>
      </c>
      <c r="F6" s="479">
        <v>45707</v>
      </c>
      <c r="G6" s="33"/>
      <c r="H6" s="715"/>
      <c r="I6" s="552">
        <v>45981</v>
      </c>
      <c r="J6" s="553" t="str">
        <f>+F5</f>
        <v>Torcy</v>
      </c>
      <c r="K6" s="574" t="str">
        <f>+C5</f>
        <v>Bussy</v>
      </c>
      <c r="L6" s="459" t="s">
        <v>92</v>
      </c>
      <c r="M6" s="578"/>
      <c r="N6" s="581" t="s">
        <v>544</v>
      </c>
      <c r="O6" s="660"/>
      <c r="P6" s="660"/>
      <c r="Q6" s="660"/>
      <c r="R6" s="660"/>
      <c r="S6" s="660"/>
      <c r="T6" s="33"/>
      <c r="U6" s="33"/>
      <c r="V6" s="33"/>
      <c r="W6" s="33"/>
      <c r="X6" s="33"/>
      <c r="Y6" s="33"/>
      <c r="Z6" s="33"/>
    </row>
    <row r="7" spans="1:26" ht="23.75" customHeight="1">
      <c r="A7" s="33"/>
      <c r="B7" s="480" t="s">
        <v>1</v>
      </c>
      <c r="C7" s="470">
        <v>46093</v>
      </c>
      <c r="D7" s="467"/>
      <c r="E7" s="471">
        <v>46002</v>
      </c>
      <c r="F7" s="481">
        <v>45974</v>
      </c>
      <c r="G7" s="33"/>
      <c r="H7" s="716"/>
      <c r="I7" s="561">
        <v>45986</v>
      </c>
      <c r="J7" s="562" t="str">
        <f>+B9</f>
        <v>Torcy</v>
      </c>
      <c r="K7" s="571" t="str">
        <f>+E5</f>
        <v>Lésigny</v>
      </c>
      <c r="L7" s="459" t="s">
        <v>94</v>
      </c>
      <c r="M7" s="578"/>
      <c r="N7" s="582" t="s">
        <v>545</v>
      </c>
      <c r="O7" s="660"/>
      <c r="P7" s="660"/>
      <c r="Q7" s="660"/>
      <c r="R7" s="660"/>
      <c r="S7" s="660"/>
      <c r="T7" s="33"/>
      <c r="U7" s="33"/>
      <c r="V7" s="33"/>
      <c r="W7" s="33"/>
      <c r="X7" s="33"/>
      <c r="Y7" s="33"/>
      <c r="Z7" s="33"/>
    </row>
    <row r="8" spans="1:26" ht="23.75" customHeight="1">
      <c r="A8" s="33"/>
      <c r="B8" s="482" t="s">
        <v>2</v>
      </c>
      <c r="C8" s="472">
        <v>45995</v>
      </c>
      <c r="D8" s="473">
        <v>46107</v>
      </c>
      <c r="E8" s="467"/>
      <c r="F8" s="483">
        <v>45686</v>
      </c>
      <c r="G8" s="33"/>
      <c r="H8" s="711" t="s">
        <v>93</v>
      </c>
      <c r="I8" s="554">
        <v>45995</v>
      </c>
      <c r="J8" s="555" t="str">
        <f>+E5</f>
        <v>Lésigny</v>
      </c>
      <c r="K8" s="574" t="str">
        <f>+C5</f>
        <v>Bussy</v>
      </c>
      <c r="L8" s="459"/>
      <c r="M8" s="579" t="s">
        <v>95</v>
      </c>
      <c r="N8" s="582" t="s">
        <v>545</v>
      </c>
      <c r="O8" s="660"/>
      <c r="P8" s="660"/>
      <c r="Q8" s="660"/>
      <c r="R8" s="660"/>
      <c r="S8" s="660"/>
      <c r="T8" s="33"/>
      <c r="U8" s="33"/>
      <c r="V8" s="33"/>
      <c r="W8" s="33"/>
      <c r="X8" s="33"/>
      <c r="Y8" s="33"/>
      <c r="Z8" s="33"/>
    </row>
    <row r="9" spans="1:26" ht="23.75" customHeight="1" thickBot="1">
      <c r="A9" s="33"/>
      <c r="B9" s="484" t="s">
        <v>3</v>
      </c>
      <c r="C9" s="474">
        <v>45981</v>
      </c>
      <c r="D9" s="475">
        <v>45718</v>
      </c>
      <c r="E9" s="476">
        <v>45986</v>
      </c>
      <c r="F9" s="485"/>
      <c r="G9" s="33"/>
      <c r="H9" s="712"/>
      <c r="I9" s="563">
        <v>46002</v>
      </c>
      <c r="J9" s="564" t="str">
        <f>+B7</f>
        <v>Crécy</v>
      </c>
      <c r="K9" s="575" t="str">
        <f>+E5</f>
        <v>Lésigny</v>
      </c>
      <c r="L9" s="461" t="s">
        <v>107</v>
      </c>
      <c r="M9" s="578"/>
      <c r="N9" s="582" t="s">
        <v>545</v>
      </c>
      <c r="O9" s="33"/>
      <c r="S9" s="33"/>
      <c r="T9" s="33"/>
      <c r="U9" s="33"/>
      <c r="V9" s="33"/>
      <c r="W9" s="33"/>
      <c r="X9" s="33"/>
      <c r="Y9" s="33"/>
      <c r="Z9" s="33"/>
    </row>
    <row r="10" spans="1:26" ht="23.75" customHeight="1">
      <c r="A10" s="33"/>
      <c r="B10" s="484" t="s">
        <v>3</v>
      </c>
      <c r="C10" s="697" t="s">
        <v>532</v>
      </c>
      <c r="D10" s="698"/>
      <c r="E10" s="698"/>
      <c r="F10" s="699"/>
      <c r="G10" s="33"/>
      <c r="H10" s="713" t="s">
        <v>96</v>
      </c>
      <c r="I10" s="559">
        <v>46044</v>
      </c>
      <c r="J10" s="560" t="str">
        <f>+B6</f>
        <v>Bussy</v>
      </c>
      <c r="K10" s="576" t="str">
        <f>+D5</f>
        <v>Crécy</v>
      </c>
      <c r="L10" s="459" t="s">
        <v>98</v>
      </c>
      <c r="M10" s="578"/>
      <c r="N10" s="582" t="s">
        <v>545</v>
      </c>
      <c r="O10" s="33"/>
      <c r="S10" s="33"/>
      <c r="T10" s="33"/>
      <c r="U10" s="33"/>
      <c r="V10" s="33"/>
      <c r="W10" s="33"/>
      <c r="X10" s="33"/>
      <c r="Y10" s="33"/>
      <c r="Z10" s="33"/>
    </row>
    <row r="11" spans="1:26" ht="23.75" customHeight="1" thickBot="1">
      <c r="A11" s="33"/>
      <c r="B11" s="487" t="s">
        <v>99</v>
      </c>
      <c r="C11" s="700" t="s">
        <v>100</v>
      </c>
      <c r="D11" s="701"/>
      <c r="E11" s="701"/>
      <c r="F11" s="702"/>
      <c r="G11" s="33"/>
      <c r="H11" s="705"/>
      <c r="I11" s="554">
        <v>46051</v>
      </c>
      <c r="J11" s="555" t="str">
        <f>+B8</f>
        <v>Lésigny</v>
      </c>
      <c r="K11" s="573" t="str">
        <f>+F5</f>
        <v>Torcy</v>
      </c>
      <c r="L11" s="459"/>
      <c r="M11" s="579" t="s">
        <v>97</v>
      </c>
      <c r="N11" s="582" t="s">
        <v>545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3.75" customHeight="1">
      <c r="A12" s="33"/>
      <c r="B12" s="33"/>
      <c r="C12" s="33"/>
      <c r="D12" s="33"/>
      <c r="E12" s="33"/>
      <c r="F12" s="33"/>
      <c r="G12" s="33"/>
      <c r="H12" s="556" t="s">
        <v>102</v>
      </c>
      <c r="I12" s="548">
        <v>46072</v>
      </c>
      <c r="J12" s="549" t="str">
        <f>+B6</f>
        <v>Bussy</v>
      </c>
      <c r="K12" s="573" t="str">
        <f>+F5</f>
        <v>Torcy</v>
      </c>
      <c r="L12" s="459"/>
      <c r="M12" s="579" t="s">
        <v>101</v>
      </c>
      <c r="N12" s="582" t="s">
        <v>545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23.75" customHeight="1">
      <c r="A13" s="33"/>
      <c r="B13" s="101"/>
      <c r="C13" s="101"/>
      <c r="D13" s="101"/>
      <c r="E13" s="33"/>
      <c r="F13" s="33"/>
      <c r="G13" s="33"/>
      <c r="H13" s="705" t="s">
        <v>104</v>
      </c>
      <c r="I13" s="552">
        <v>46083</v>
      </c>
      <c r="J13" s="553" t="str">
        <f>+B9</f>
        <v>Torcy</v>
      </c>
      <c r="K13" s="577" t="str">
        <f>+D5</f>
        <v>Crécy</v>
      </c>
      <c r="L13" s="459"/>
      <c r="M13" s="579" t="s">
        <v>106</v>
      </c>
      <c r="N13" s="582" t="s">
        <v>545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ht="23.75" customHeight="1">
      <c r="A14" s="33"/>
      <c r="B14" s="33"/>
      <c r="C14" s="33"/>
      <c r="D14" s="33"/>
      <c r="E14" s="33"/>
      <c r="F14" s="33"/>
      <c r="G14" s="33"/>
      <c r="H14" s="705"/>
      <c r="I14" s="550">
        <v>46093</v>
      </c>
      <c r="J14" s="551" t="str">
        <f>+B7</f>
        <v>Crécy</v>
      </c>
      <c r="K14" s="574" t="str">
        <f>+C5</f>
        <v>Bussy</v>
      </c>
      <c r="L14" s="459"/>
      <c r="M14" s="579" t="s">
        <v>103</v>
      </c>
      <c r="N14" s="582" t="s">
        <v>545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23.75" customHeight="1">
      <c r="A15" s="33"/>
      <c r="B15" s="33"/>
      <c r="C15" s="33"/>
      <c r="D15" s="33"/>
      <c r="E15" s="33"/>
      <c r="F15" s="33"/>
      <c r="G15" s="33"/>
      <c r="H15" s="705"/>
      <c r="I15" s="554">
        <v>46107</v>
      </c>
      <c r="J15" s="555" t="str">
        <f>+B8</f>
        <v>Lésigny</v>
      </c>
      <c r="K15" s="577" t="str">
        <f>+D5</f>
        <v>Crécy</v>
      </c>
      <c r="L15" s="459"/>
      <c r="M15" s="579" t="s">
        <v>105</v>
      </c>
      <c r="N15" s="582" t="s">
        <v>545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23.75" customHeight="1" thickBot="1">
      <c r="A16" s="33"/>
      <c r="B16" s="33"/>
      <c r="C16" s="33"/>
      <c r="D16" s="33"/>
      <c r="E16" s="33"/>
      <c r="F16" s="33"/>
      <c r="G16" s="33"/>
      <c r="H16" s="557" t="s">
        <v>108</v>
      </c>
      <c r="I16" s="558" t="s">
        <v>541</v>
      </c>
      <c r="J16" s="703" t="s">
        <v>531</v>
      </c>
      <c r="K16" s="704"/>
      <c r="L16" s="462"/>
      <c r="M16" s="580"/>
      <c r="N16" s="583" t="s">
        <v>545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4.25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4.25" customHeight="1">
      <c r="A18" s="33"/>
      <c r="B18" s="33" t="s">
        <v>110</v>
      </c>
      <c r="C18" s="463" t="s">
        <v>533</v>
      </c>
      <c r="D18" s="33"/>
      <c r="E18" s="33"/>
      <c r="F18" s="33"/>
      <c r="G18" s="33"/>
      <c r="H18" s="33"/>
      <c r="I18" s="33"/>
      <c r="J18" s="33"/>
      <c r="K18" s="33"/>
      <c r="L18" s="33"/>
      <c r="M18" s="709" t="s">
        <v>546</v>
      </c>
      <c r="N18" s="710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4.25" customHeight="1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4.25" customHeight="1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4.25" customHeight="1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4.25" customHeight="1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4.25" customHeight="1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4.25" customHeight="1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4.25" customHeight="1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4.25" customHeight="1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4.25" customHeight="1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4.25" customHeight="1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4.25" customHeight="1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4.25" customHeight="1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4.25" customHeight="1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4.25" customHeight="1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4.25" customHeight="1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4.25" customHeight="1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4.25" customHeight="1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4.25" customHeight="1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4.25" customHeight="1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4.25" customHeigh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4.25" customHeight="1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4.25" customHeight="1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4.2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4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4.2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4.25" customHeight="1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4.2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4.25" customHeight="1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4.2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4.25" customHeight="1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4.2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4.25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4.2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4.25" customHeight="1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4.2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4.25" customHeight="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4.2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4.2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4.25" customHeight="1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4.2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4.25" customHeight="1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4.25" customHeight="1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4.25" customHeight="1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4.25" customHeight="1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4.25" customHeight="1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4.25" customHeight="1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4.25" customHeight="1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4.25" customHeight="1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4.25" customHeight="1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4.25" customHeight="1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4.25" customHeight="1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4.25" customHeight="1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4.25" customHeight="1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4.25" customHeight="1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4.2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4.2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4.2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4.2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4.2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4.2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4.2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4.2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4.2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4.25" customHeight="1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4.25" customHeight="1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4.25" customHeight="1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4.25" customHeight="1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4.25" customHeight="1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4.25" customHeight="1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4.25" customHeight="1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4.25" customHeigh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4.25" customHeigh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4.25" customHeigh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4.25" customHeigh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4.25" customHeigh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4.25" customHeigh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4.25" customHeigh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4.2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4.25" customHeigh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4.2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4.25" customHeigh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4.2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4.25" customHeigh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4.2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4.25" customHeigh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4.2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4.25" customHeigh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4.2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4.25" customHeigh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4.2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4.25" customHeigh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4.2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4.25" customHeigh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4.2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4.25" customHeigh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4.2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4.25" customHeigh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4.2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4.25" customHeigh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4.2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4.25" customHeigh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4.25" customHeigh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4.25" customHeigh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4.2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4.25" customHeigh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4.25" customHeigh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4.25" customHeigh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4.2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4.25" customHeigh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4.25" customHeigh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4.25" customHeigh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4.25" customHeigh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4.25" customHeigh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4.25" customHeigh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4.2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4.2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4.25" customHeigh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4.2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4.2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4.2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4.2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4.2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4.2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4.2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4.2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4.2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4.2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4.2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4.2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4.2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4.2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4.2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4.2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4.2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4.2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4.2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4.2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4.2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4.2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4.2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4.2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4.2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4.2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4.25" customHeigh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4.25" customHeigh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4.25" customHeigh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4.25" customHeigh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4.25" customHeigh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4.25" customHeigh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4.25" customHeigh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4.25" customHeigh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4.25" customHeigh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4.25" customHeigh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4.25" customHeigh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4.25" customHeigh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4.25" customHeigh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4.25" customHeigh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4.25" customHeigh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4.25" customHeigh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4.25" customHeigh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4.25" customHeigh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4.25" customHeigh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4.25" customHeigh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4.25" customHeigh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4.25" customHeigh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4.25" customHeigh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4.25" customHeigh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4.25" customHeigh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4.25" customHeigh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4.25" customHeigh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4.25" customHeigh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4.25" customHeigh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4.25" customHeigh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4.25" customHeigh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4.25" customHeigh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4.25" customHeigh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4.25" customHeigh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4.25" customHeigh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4.25" customHeigh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4.25" customHeigh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4.25" customHeigh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4.25" customHeigh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4.25" customHeigh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4.25" customHeigh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4.25" customHeigh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4.25" customHeigh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4.25" customHeigh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4.25" customHeigh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4.2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4.25" customHeigh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4.25" customHeigh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4.25" customHeigh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4.25" customHeigh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4.25" customHeigh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4.25" customHeigh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4.25" customHeigh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4.25" customHeigh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4.25" customHeigh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4.25" customHeigh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4.25" customHeigh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4.25" customHeigh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4.25" customHeigh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4.25" customHeigh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4.25" customHeigh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4.25" customHeigh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4.25" customHeigh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4.25" customHeigh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4.25" customHeigh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4.25" customHeigh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4.25" customHeigh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4.25" customHeigh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4.25" customHeigh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4.25" customHeigh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4.25" customHeigh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4.25" customHeigh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4.25" customHeigh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4.25" customHeigh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4.25" customHeigh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4.25" customHeigh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4.25" customHeigh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4.25" customHeigh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4.25" customHeigh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4.25" customHeigh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4.25" customHeigh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4.25" customHeigh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4.25" customHeigh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4.25" customHeigh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4.25" customHeigh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4.25" customHeigh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4.25" customHeigh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4.25" customHeigh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4.25" customHeigh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4.25" customHeigh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4.2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4.2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4.2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4.2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4.2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4.2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4.2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4.2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4.2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4.2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4.2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4.2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4.2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4.2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4.2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4.2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4.2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4.2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4.2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4.2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4.2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4.2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4.2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4.2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4.2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4.2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4.2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4.2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4.2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4.2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4.2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4.2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4.2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4.2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4.2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4.2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4.2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4.2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4.2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4.2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4.2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4.2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4.2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4.2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4.2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4.2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4.2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4.2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4.2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4.2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4.2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4.2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4.2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4.2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4.2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4.2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4.2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4.2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4.2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4.2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4.2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4.2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4.2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4.2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4.2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4.2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4.2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4.2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4.2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4.2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4.2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4.2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4.2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4.2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4.2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4.2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4.2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4.2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4.2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4.2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4.2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4.2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4.2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4.2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4.2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4.2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4.2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4.2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4.2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4.2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4.2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4.2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4.2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4.2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4.2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4.2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4.2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4.2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4.2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4.2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4.2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4.2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4.2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4.2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4.2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4.2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4.2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4.2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4.2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4.2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4.2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4.2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4.2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4.2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4.2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4.2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4.2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4.2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4.2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4.2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4.2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4.2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4.2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4.2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4.2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4.2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4.2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4.2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4.2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4.2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4.2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4.2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4.2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4.2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4.2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4.2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4.2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4.2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4.2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4.2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4.2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4.2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4.2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4.2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4.2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4.2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4.2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4.2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4.2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4.2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4.2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4.2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4.2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4.2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4.2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4.2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4.2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4.2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4.2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4.2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4.2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4.2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4.2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4.2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4.2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4.2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4.2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4.2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4.2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4.2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4.2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4.2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4.2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4.2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4.2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4.2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4.2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4.2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4.2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4.2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4.2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4.2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4.2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4.2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4.2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4.2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4.2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4.2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4.2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4.2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4.2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4.2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4.2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4.2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4.2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4.2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4.2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4.2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4.2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4.2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4.2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4.2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4.2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4.2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4.2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4.2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4.2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4.2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4.2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4.2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4.2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4.2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4.2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4.2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4.2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4.2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4.2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4.2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4.2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4.2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4.2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4.2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4.2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4.2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4.2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4.2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4.2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4.2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4.2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4.2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4.2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4.2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4.2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4.2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4.2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4.2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4.2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4.2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4.2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4.2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4.2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4.2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4.2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4.2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4.2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4.2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4.2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4.2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4.2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4.2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4.2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4.2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4.2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4.2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4.2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4.2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4.2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4.2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4.2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4.2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4.2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4.2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4.2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4.2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4.2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4.2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4.2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4.2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4.2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4.2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4.2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4.2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4.2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4.2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4.2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4.2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4.2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4.2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4.2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4.2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4.2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4.2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4.2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4.2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4.2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4.2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4.2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4.2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4.2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4.2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4.2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4.2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4.2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4.2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4.2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4.2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4.2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4.2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4.2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4.2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4.2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4.2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4.2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4.2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4.2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4.2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4.2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4.2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4.2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4.2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4.2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4.2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4.2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4.2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4.2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4.2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4.2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4.2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4.2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4.2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4.2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4.2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4.2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4.2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4.2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4.2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4.2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4.2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4.2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4.2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4.2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4.2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4.2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4.2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4.2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4.2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4.2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4.2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4.2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4.2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4.2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4.2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4.2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4.2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4.2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4.2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4.2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4.2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4.2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4.2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4.2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4.2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4.2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4.2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4.2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4.2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4.2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4.2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4.2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4.2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4.2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4.2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4.2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4.2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4.2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4.2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4.2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4.2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4.2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4.2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4.2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4.2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4.2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4.2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4.2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4.2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4.2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4.2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4.2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4.2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4.2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4.2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4.2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4.2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4.2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4.2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4.2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4.2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4.2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4.2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4.2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4.2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4.2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4.2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4.2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4.2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4.2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4.2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4.2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4.2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4.2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4.2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4.2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4.2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4.2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4.2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4.2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4.2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4.2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4.2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4.2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4.2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4.2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4.2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4.2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4.2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4.2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4.2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4.2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4.2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4.2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4.2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4.2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4.2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4.2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4.2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4.2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4.2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4.2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4.2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4.2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4.2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4.2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4.2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4.2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4.2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4.2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4.2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4.2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4.2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4.2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4.2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4.2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4.2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4.2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4.2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4.2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4.2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4.2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4.2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4.2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4.2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4.2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4.2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4.2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4.2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4.2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4.2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4.2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4.2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4.2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4.2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4.2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4.2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4.2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4.2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4.2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4.2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4.2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4.2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4.2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4.2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4.2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4.2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4.2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4.2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4.2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4.2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4.2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4.2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4.2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4.2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4.2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4.2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4.2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4.2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4.2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4.2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4.2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4.2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4.2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4.2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4.2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4.2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4.2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4.2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4.2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4.2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4.2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4.2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4.2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4.2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4.2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4.2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4.2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4.2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4.2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4.2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4.2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4.2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4.2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4.2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4.2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4.2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4.2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4.2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4.2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4.2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4.2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4.2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4.2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4.2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4.2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4.2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4.2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4.2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4.2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4.2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4.2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4.2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4.2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4.2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4.2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4.2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4.2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4.2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4.2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4.2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4.2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4.2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4.2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4.2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4.2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4.2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4.2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4.2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4.2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4.2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4.2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4.2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4.2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4.2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4.2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4.2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4.2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4.2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4.2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4.2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4.2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4.2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4.2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4.2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4.2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4.2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4.2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4.2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4.2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4.2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4.2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4.2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4.2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4.2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4.2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4.2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4.2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4.2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4.2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4.2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4.2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4.2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4.2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4.2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4.2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4.2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4.2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4.2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4.2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4.2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4.2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4.2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4.2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4.2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4.2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4.2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4.2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4.2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4.2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4.2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4.2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4.2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4.2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4.2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4.2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4.2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4.2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4.2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4.2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4.2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4.2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4.2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4.2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4.2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4.2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4.2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4.2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4.2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4.2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4.2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4.2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4.2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4.2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4.2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4.2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4.2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4.2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4.2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4.2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4.2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4.2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4.2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4.2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4.2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4.2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4.2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4.2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4.2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4.2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4.2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4.2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4.2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4.2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4.2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4.2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4.2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4.2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4.2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4.2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4.2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4.2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4.2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4.2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4.2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4.2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4.2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4.2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4.2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4.2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4.2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4.2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4.2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4.2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4.2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4.2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4.2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4.2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4.2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4.2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4.2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4.2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4.2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4.2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4.2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4.2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4.2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4.2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4.2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4.2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4.2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4.2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4.2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4.2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4.2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4.2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4.2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4.2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4.2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4.2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4.2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4.2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4.2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4.2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4.2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4.2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4.2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4.2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4.2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4.2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4.2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4.2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4.2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4.2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4.2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4.2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4.2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4.2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4.2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4.2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4.2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4.2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4.2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4.2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4.2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4.2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4.2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4.2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4.2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4.2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4.2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4.2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4.2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4.2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4.2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4.2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4.2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4.2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4.2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4.2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4.2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4.2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4.2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4.2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</sheetData>
  <mergeCells count="17">
    <mergeCell ref="J16:K16"/>
    <mergeCell ref="H13:H15"/>
    <mergeCell ref="L2:N2"/>
    <mergeCell ref="M18:N18"/>
    <mergeCell ref="H8:H9"/>
    <mergeCell ref="H10:H11"/>
    <mergeCell ref="H4:H7"/>
    <mergeCell ref="B4:B5"/>
    <mergeCell ref="E3:F3"/>
    <mergeCell ref="C4:F4"/>
    <mergeCell ref="C10:F10"/>
    <mergeCell ref="C11:F11"/>
    <mergeCell ref="B2:F2"/>
    <mergeCell ref="H2:K2"/>
    <mergeCell ref="B3:D3"/>
    <mergeCell ref="H3:I3"/>
    <mergeCell ref="J3:K3"/>
  </mergeCells>
  <pageMargins left="0.7" right="0.7" top="0.75" bottom="0.75" header="0" footer="0"/>
  <pageSetup paperSize="9" scale="9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1"/>
  <sheetViews>
    <sheetView zoomScale="50" zoomScaleNormal="50" workbookViewId="0">
      <selection activeCell="V19" sqref="V19"/>
    </sheetView>
  </sheetViews>
  <sheetFormatPr baseColWidth="10" defaultColWidth="14.3984375" defaultRowHeight="15" customHeight="1"/>
  <cols>
    <col min="1" max="1" width="6" customWidth="1"/>
    <col min="2" max="2" width="23" customWidth="1"/>
    <col min="3" max="3" width="13.59765625" customWidth="1"/>
    <col min="4" max="4" width="17.73046875" customWidth="1"/>
    <col min="5" max="6" width="13.59765625" customWidth="1"/>
    <col min="7" max="7" width="17.73046875" customWidth="1"/>
    <col min="8" max="9" width="13.59765625" customWidth="1"/>
    <col min="10" max="10" width="17.73046875" customWidth="1"/>
    <col min="11" max="12" width="13.59765625" customWidth="1"/>
    <col min="13" max="13" width="17.73046875" customWidth="1"/>
    <col min="14" max="14" width="19.59765625" customWidth="1"/>
    <col min="15" max="15" width="7.265625" customWidth="1"/>
    <col min="16" max="19" width="6.1328125" customWidth="1"/>
    <col min="20" max="20" width="8" customWidth="1"/>
    <col min="21" max="25" width="6.1328125" customWidth="1"/>
    <col min="26" max="26" width="17.19921875" customWidth="1"/>
  </cols>
  <sheetData>
    <row r="1" spans="1:26" ht="32.25" customHeight="1">
      <c r="B1" s="744" t="s">
        <v>539</v>
      </c>
      <c r="C1" s="681"/>
      <c r="D1" s="681"/>
      <c r="E1" s="681"/>
      <c r="F1" s="681"/>
      <c r="G1" s="681"/>
      <c r="H1" s="746" t="s">
        <v>111</v>
      </c>
      <c r="I1" s="681"/>
      <c r="J1" s="681"/>
      <c r="K1" s="681"/>
      <c r="L1" s="747">
        <f>+Explications!C45</f>
        <v>45945</v>
      </c>
      <c r="M1" s="681"/>
      <c r="N1" s="68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39.75" customHeight="1" thickBot="1">
      <c r="B2" s="745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48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6.5" customHeight="1" thickBot="1"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P3" s="512"/>
      <c r="Q3" s="512"/>
      <c r="R3" s="512"/>
      <c r="S3" s="512"/>
    </row>
    <row r="4" spans="1:26" ht="37.5" customHeight="1" thickBot="1">
      <c r="A4" s="33"/>
      <c r="B4" s="753" t="s">
        <v>547</v>
      </c>
      <c r="C4" s="751" t="s">
        <v>548</v>
      </c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2"/>
      <c r="O4" s="594"/>
      <c r="P4" s="594"/>
      <c r="Q4" s="595">
        <v>3</v>
      </c>
      <c r="R4" s="595">
        <v>1</v>
      </c>
      <c r="S4" s="594"/>
      <c r="T4" s="594"/>
      <c r="U4" s="594"/>
      <c r="V4" s="594"/>
      <c r="W4" s="594"/>
      <c r="X4" s="594"/>
      <c r="Y4" s="594"/>
      <c r="Z4" s="512"/>
    </row>
    <row r="5" spans="1:26" ht="31.5" customHeight="1" thickBot="1">
      <c r="A5" s="104"/>
      <c r="B5" s="754"/>
      <c r="C5" s="749" t="str">
        <f>+B7</f>
        <v>Bussy</v>
      </c>
      <c r="D5" s="720"/>
      <c r="E5" s="721"/>
      <c r="F5" s="750" t="str">
        <f>+B8</f>
        <v>Crécy</v>
      </c>
      <c r="G5" s="720"/>
      <c r="H5" s="721"/>
      <c r="I5" s="719" t="str">
        <f>+B9</f>
        <v>Lésigny</v>
      </c>
      <c r="J5" s="720"/>
      <c r="K5" s="721"/>
      <c r="L5" s="725" t="str">
        <f>+B10</f>
        <v>Torcy</v>
      </c>
      <c r="M5" s="720"/>
      <c r="N5" s="686"/>
      <c r="O5" s="727" t="s">
        <v>40</v>
      </c>
      <c r="P5" s="728"/>
      <c r="Q5" s="728"/>
      <c r="R5" s="728"/>
      <c r="S5" s="728"/>
      <c r="T5" s="728"/>
      <c r="U5" s="729"/>
      <c r="V5" s="730" t="s">
        <v>113</v>
      </c>
      <c r="W5" s="728"/>
      <c r="X5" s="728"/>
      <c r="Y5" s="731"/>
      <c r="Z5" s="104"/>
    </row>
    <row r="6" spans="1:26" ht="54" customHeight="1" thickBot="1">
      <c r="A6" s="104"/>
      <c r="B6" s="755"/>
      <c r="C6" s="726"/>
      <c r="D6" s="723"/>
      <c r="E6" s="724"/>
      <c r="F6" s="722"/>
      <c r="G6" s="723"/>
      <c r="H6" s="724"/>
      <c r="I6" s="722"/>
      <c r="J6" s="723"/>
      <c r="K6" s="724"/>
      <c r="L6" s="722"/>
      <c r="M6" s="723"/>
      <c r="N6" s="726"/>
      <c r="O6" s="596" t="s">
        <v>114</v>
      </c>
      <c r="P6" s="105" t="s">
        <v>115</v>
      </c>
      <c r="Q6" s="105" t="s">
        <v>116</v>
      </c>
      <c r="R6" s="105" t="s">
        <v>117</v>
      </c>
      <c r="S6" s="105" t="s">
        <v>118</v>
      </c>
      <c r="T6" s="106" t="s">
        <v>114</v>
      </c>
      <c r="U6" s="105" t="s">
        <v>119</v>
      </c>
      <c r="V6" s="105" t="s">
        <v>120</v>
      </c>
      <c r="W6" s="107" t="s">
        <v>121</v>
      </c>
      <c r="X6" s="105" t="s">
        <v>122</v>
      </c>
      <c r="Y6" s="597" t="s">
        <v>123</v>
      </c>
      <c r="Z6" s="610" t="str">
        <f>+B4</f>
        <v>CLUB 
RECEVANT</v>
      </c>
    </row>
    <row r="7" spans="1:26" ht="53.25" customHeight="1" thickBot="1">
      <c r="A7" s="33"/>
      <c r="B7" s="108" t="s">
        <v>0</v>
      </c>
      <c r="C7" s="756"/>
      <c r="D7" s="757"/>
      <c r="E7" s="758"/>
      <c r="F7" s="109">
        <f>+'22-jan'!N30</f>
        <v>0</v>
      </c>
      <c r="G7" s="110">
        <f>+Calendrier!D6</f>
        <v>46044</v>
      </c>
      <c r="H7" s="613">
        <f>+'22-jan'!P30</f>
        <v>0</v>
      </c>
      <c r="I7" s="131">
        <f>+'13-nov1'!N30</f>
        <v>0</v>
      </c>
      <c r="J7" s="132">
        <f>+Calendrier!E6</f>
        <v>45974</v>
      </c>
      <c r="K7" s="621">
        <f>+'13-nov1'!P30</f>
        <v>0</v>
      </c>
      <c r="L7" s="624">
        <f>+'20-nov'!N30</f>
        <v>0</v>
      </c>
      <c r="M7" s="625">
        <f>+D10</f>
        <v>45981</v>
      </c>
      <c r="N7" s="626">
        <f>+'20-nov'!P30</f>
        <v>0</v>
      </c>
      <c r="O7" s="598">
        <f>F7+I7+L7+E8+E9+E10</f>
        <v>0</v>
      </c>
      <c r="P7" s="111">
        <f>IF((F7+H7)&lt;&gt;0,1,0)+IF((I7+K7)&lt;&gt;0,1,0)+IF((L7+N7)&lt;&gt;0,1,0)+IF((C8+E8)&lt;&gt;0,1,0)+IF((C9+E9)&lt;&gt;0,1,0)+IF((C10+E10)&lt;&gt;0,1,0)</f>
        <v>0</v>
      </c>
      <c r="Q7" s="111">
        <f>IF(I7&gt;K7,1,0)+IF(F7&gt;H7,1,0)+IF(L7&gt;N7,1,0)+IF(C8&gt;E8,1,0)+IF(C9&gt;E9,1,0)+IF(C10&gt;E10,1,0)</f>
        <v>0</v>
      </c>
      <c r="R7" s="646">
        <f>+IF(F7*H7=0,1,0)+IF(C9*E9=0,1,0)+IF(C10*E10=0,1,0)+IF(C8*E8=0,1,0)+IF(F8*H8=0,1,0)+IF(F9*H9=0,1,0)</f>
        <v>6</v>
      </c>
      <c r="S7" s="111">
        <f>+IF(I7&lt;K7,1,0)+IF(E10&lt;H7,1,0)+IF(L7&lt;N7,1,0)+IF(C8&lt;E8,1,0)+IF(C9&lt;E9,1,0)+IF(C10&lt;E7,1,0)</f>
        <v>0</v>
      </c>
      <c r="T7" s="98">
        <f>+Q7*$Q$4+R7*$R$4</f>
        <v>6</v>
      </c>
      <c r="U7" s="111">
        <f>IFERROR(IF(F7&gt;H7,(F7+H7)/2,(F7+H7)/-2)+IF(L7&gt;N7,(L7+N7)/2,(L7+N7)/-2),0)</f>
        <v>0</v>
      </c>
      <c r="V7" s="111">
        <f>_xlfn.RANK.EQ(T7,$T$7:$T$10)</f>
        <v>1</v>
      </c>
      <c r="W7" s="111"/>
      <c r="X7" s="111">
        <f t="shared" ref="X7:X10" si="0">+T7+O7/100</f>
        <v>6</v>
      </c>
      <c r="Y7" s="599">
        <f t="shared" ref="Y7:Y10" si="1">_xlfn.RANK.EQ(X7,$X$7:$X$10)</f>
        <v>1</v>
      </c>
      <c r="Z7" s="606" t="str">
        <f t="shared" ref="Z7:Z10" si="2">+B7</f>
        <v>Bussy</v>
      </c>
    </row>
    <row r="8" spans="1:26" ht="53.25" customHeight="1" thickBot="1">
      <c r="A8" s="33"/>
      <c r="B8" s="112" t="s">
        <v>1</v>
      </c>
      <c r="C8" s="113">
        <f>+'12-mar'!N30</f>
        <v>0</v>
      </c>
      <c r="D8" s="114">
        <f>+Calendrier!C7</f>
        <v>46093</v>
      </c>
      <c r="E8" s="618">
        <f>+'12-mar'!P30</f>
        <v>0</v>
      </c>
      <c r="F8" s="774"/>
      <c r="G8" s="733"/>
      <c r="H8" s="742"/>
      <c r="I8" s="113">
        <f>+'11-dec'!N30</f>
        <v>0</v>
      </c>
      <c r="J8" s="114">
        <f>+Calendrier!E7</f>
        <v>46002</v>
      </c>
      <c r="K8" s="619">
        <f>+'11-dec'!P30</f>
        <v>0</v>
      </c>
      <c r="L8" s="115">
        <f>+'13-nov2'!N30</f>
        <v>0</v>
      </c>
      <c r="M8" s="116">
        <f>+Calendrier!F7</f>
        <v>45974</v>
      </c>
      <c r="N8" s="622">
        <f>+'13-nov2'!P30</f>
        <v>0</v>
      </c>
      <c r="O8" s="600">
        <f>C8+I8+L8+H7+H9+H10</f>
        <v>0</v>
      </c>
      <c r="P8" s="117">
        <f>IF((C8+E8)&lt;&gt;0,1,0)+IF((I8+K8)&lt;&gt;0,1,0)+IF((L8+N8)&lt;&gt;0,1,0)+IF((F7+H7)&lt;&gt;0,1,0)+IF((F9+H9)&lt;&gt;0,1,0)+IF((F10+H10)&lt;&gt;0,1,0)</f>
        <v>0</v>
      </c>
      <c r="Q8" s="117">
        <f>IF(C8&gt;E8,1,0)+IF(I8&gt;K8,1,0)+IF(L8&gt;N8,1,0)+IF(F7&gt;H7,1,0)+IF(F9&gt;H9,1,0)+IF(F10&gt;H10,1,0)</f>
        <v>0</v>
      </c>
      <c r="R8" s="117">
        <f>+IF(F8*H8=0,1,0)+IF(I8*K8=0,1,0)+IF(L8*N8=0,1,0)+IF(F7*H7=0,1,0)+IF(F9*H9=0,1,0)+IF(F10*H10=0,1,0)</f>
        <v>6</v>
      </c>
      <c r="S8" s="117">
        <f>IF(C8&lt;E8,1,0)+IF(I8&lt;K8,1,0)+IF(L8&lt;N8,1,0)+IF(F7&lt;H7,1,0)+IF(F9&lt;H9,1,0)+IF(F10&lt;H10,1,0)</f>
        <v>0</v>
      </c>
      <c r="T8" s="99">
        <f t="shared" ref="T8:T10" si="3">+Q8*$Q$4+R8*$R$4</f>
        <v>6</v>
      </c>
      <c r="U8" s="117">
        <f>IFERROR(IF(I8&gt;K8,(I8+K8)/2,(I8+K8)/-2)++IF(L8&gt;N8,(L8+N8)/2,(L8+N8)/-2),0)</f>
        <v>0</v>
      </c>
      <c r="V8" s="117">
        <f t="shared" ref="V8:V10" si="4">_xlfn.RANK.EQ(O8,$O$7:$O$10)</f>
        <v>1</v>
      </c>
      <c r="W8" s="117"/>
      <c r="X8" s="117">
        <f t="shared" si="0"/>
        <v>6</v>
      </c>
      <c r="Y8" s="601">
        <f t="shared" si="1"/>
        <v>1</v>
      </c>
      <c r="Z8" s="607" t="str">
        <f t="shared" si="2"/>
        <v>Crécy</v>
      </c>
    </row>
    <row r="9" spans="1:26" ht="53.25" customHeight="1" thickBot="1">
      <c r="A9" s="33"/>
      <c r="B9" s="118" t="s">
        <v>2</v>
      </c>
      <c r="C9" s="119">
        <f>+'4-dec'!N30</f>
        <v>0</v>
      </c>
      <c r="D9" s="120">
        <f>+Calendrier!C8</f>
        <v>45995</v>
      </c>
      <c r="E9" s="616">
        <f>+'4-dec'!P30</f>
        <v>0</v>
      </c>
      <c r="F9" s="133">
        <f>+'26-mar'!N30</f>
        <v>0</v>
      </c>
      <c r="G9" s="134">
        <f>+Calendrier!D8</f>
        <v>46107</v>
      </c>
      <c r="H9" s="614">
        <f>+'26-mar'!P30</f>
        <v>0</v>
      </c>
      <c r="I9" s="741"/>
      <c r="J9" s="733"/>
      <c r="K9" s="742"/>
      <c r="L9" s="133">
        <f>+'29-jan'!N30</f>
        <v>0</v>
      </c>
      <c r="M9" s="134">
        <f>+Calendrier!F8</f>
        <v>45686</v>
      </c>
      <c r="N9" s="623">
        <f>+'29-jan'!P30</f>
        <v>0</v>
      </c>
      <c r="O9" s="602">
        <f>C9+F9+L9+K7+K8+K10</f>
        <v>0</v>
      </c>
      <c r="P9" s="121">
        <f>IF((C9+E9)&lt;&gt;0,1,0)+IF((F9+H9)&lt;&gt;0,1,0)+IF((L9+N9)&lt;&gt;0,1,0)+IF((I7+K7)&lt;&gt;0,1,0)+IF((I8+K8)&lt;&gt;0,1,0)+IF((I10+K10)&lt;&gt;0,1,0)</f>
        <v>0</v>
      </c>
      <c r="Q9" s="121">
        <f>IF(C9&gt;E9,1,0)+IF(F9&gt;H9,1,0)+IF(L9&gt;N9,1,0)+IF(I7&gt;K7,1,0)+IF(I8&gt;K8,1,0)+IF(I10&gt;K10,1,0)</f>
        <v>0</v>
      </c>
      <c r="R9" s="121">
        <f>+IF(F9*H9=0,1,0)+IF(I8*K8=0,1,0)+IF(L9*N9=0,1,0)+IF(K10*I10=0,1,0)+IF(I7*K7=0,1,0)+IF(C9*E9=0,1,0)</f>
        <v>6</v>
      </c>
      <c r="S9" s="121">
        <f>IF(C9&lt;E9,1,0)+IF(F9&lt;H9,1,0)+IF(L9&lt;N9,1,0)+IF(I7&lt;K7,1,0)+IF(I8&lt;K8,1,0)+IF(I10&lt;K10,1,0)</f>
        <v>0</v>
      </c>
      <c r="T9" s="100">
        <f t="shared" si="3"/>
        <v>6</v>
      </c>
      <c r="U9" s="121">
        <f>IFERROR(IF(I9&gt;K9,(I9+K9)/2,(I9+K9)/-2),0)</f>
        <v>0</v>
      </c>
      <c r="V9" s="121">
        <f t="shared" si="4"/>
        <v>1</v>
      </c>
      <c r="W9" s="121"/>
      <c r="X9" s="121">
        <f t="shared" si="0"/>
        <v>6</v>
      </c>
      <c r="Y9" s="603">
        <f t="shared" si="1"/>
        <v>1</v>
      </c>
      <c r="Z9" s="608" t="str">
        <f t="shared" si="2"/>
        <v>Lésigny</v>
      </c>
    </row>
    <row r="10" spans="1:26" ht="53.25" customHeight="1" thickBot="1">
      <c r="A10" s="33"/>
      <c r="B10" s="122" t="s">
        <v>3</v>
      </c>
      <c r="C10" s="123">
        <f>+'20-nov'!N30</f>
        <v>0</v>
      </c>
      <c r="D10" s="124">
        <f>+Calendrier!C9</f>
        <v>45981</v>
      </c>
      <c r="E10" s="617">
        <f>+'20-nov'!P30</f>
        <v>0</v>
      </c>
      <c r="F10" s="125">
        <f>+'2-mar'!N30</f>
        <v>0</v>
      </c>
      <c r="G10" s="126">
        <f>+Calendrier!D9</f>
        <v>45718</v>
      </c>
      <c r="H10" s="615">
        <f>+'2-mar'!P30</f>
        <v>0</v>
      </c>
      <c r="I10" s="125">
        <f>+'23-oct'!N30</f>
        <v>0</v>
      </c>
      <c r="J10" s="126">
        <f>+Calendrier!E9</f>
        <v>45986</v>
      </c>
      <c r="K10" s="620">
        <f>+'23-oct'!P30</f>
        <v>0</v>
      </c>
      <c r="L10" s="741"/>
      <c r="M10" s="733"/>
      <c r="N10" s="743"/>
      <c r="O10" s="604">
        <f>C10+F10+I10+N7+N8+N9</f>
        <v>0</v>
      </c>
      <c r="P10" s="127">
        <f>IF((C10+E10)&lt;&gt;0,1,0)+IF((F10+H10)&lt;&gt;0,1,0)+IF((I10+K10)&lt;&gt;0,1,0)+IF((L7+N8)&lt;&gt;0,1,0)+IF((L7+N7)&lt;&gt;0,1,0)+IF((L8+N8)&lt;&gt;0,1,0)+IF((L9+N9)&lt;&gt;0,1,0)</f>
        <v>0</v>
      </c>
      <c r="Q10" s="127">
        <f>IF(C10&gt;E10,1,0)+IF(I10&gt;K10,1,0)+IF(F10&gt;H10,1,0)+IF(L7&gt;N7,1,0)+IF(L8&gt;N8,1,0)+IF(L9&gt;N9,1,0)</f>
        <v>0</v>
      </c>
      <c r="R10" s="127">
        <f>+IF(F10*H10=0,1,0)+IF(K10*I10=0,1,0)+IF(L9*N9=0,1,0)+IF(N7*L7=0,1,0)+IF(L8*N8=0,1,0)+IF(C10*E10=0,1,0)</f>
        <v>6</v>
      </c>
      <c r="S10" s="127">
        <f>IF(C10&lt;E10,1,0)+IF(I10&lt;K10,1,0)+IF(F10&lt;H10,1,0)+IF(L8&lt;N7,1,0)+IF(L8&lt;N8,1,0)+IF(L9&lt;N9,1,0)</f>
        <v>0</v>
      </c>
      <c r="T10" s="128">
        <f t="shared" si="3"/>
        <v>6</v>
      </c>
      <c r="U10" s="127">
        <f>IFERROR(IF(I10&gt;K10,(I10+K10)/2,(I10+K10)/-2),0)</f>
        <v>0</v>
      </c>
      <c r="V10" s="127">
        <f t="shared" si="4"/>
        <v>1</v>
      </c>
      <c r="W10" s="127"/>
      <c r="X10" s="127">
        <f t="shared" si="0"/>
        <v>6</v>
      </c>
      <c r="Y10" s="605">
        <f t="shared" si="1"/>
        <v>1</v>
      </c>
      <c r="Z10" s="609" t="str">
        <f t="shared" si="2"/>
        <v>Torcy</v>
      </c>
    </row>
    <row r="11" spans="1:26" ht="33" customHeight="1">
      <c r="A11" s="129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30"/>
      <c r="N11" s="130"/>
      <c r="O11" s="773" t="s">
        <v>124</v>
      </c>
      <c r="P11" s="686"/>
      <c r="Q11" s="686"/>
      <c r="R11" s="686"/>
      <c r="S11" s="686"/>
      <c r="T11" s="686"/>
      <c r="U11" s="686"/>
      <c r="V11" s="686"/>
      <c r="W11" s="686"/>
      <c r="X11" s="686"/>
      <c r="Y11" s="686"/>
      <c r="Z11" s="686"/>
    </row>
    <row r="12" spans="1:26" ht="14.25" customHeight="1"/>
    <row r="13" spans="1:26" ht="14.25" customHeight="1" thickBot="1"/>
    <row r="14" spans="1:26" ht="37.5" customHeight="1" thickBot="1">
      <c r="A14" s="33"/>
      <c r="B14" s="732" t="s">
        <v>125</v>
      </c>
      <c r="C14" s="733"/>
      <c r="D14" s="733"/>
      <c r="E14" s="733"/>
      <c r="F14" s="733"/>
      <c r="G14" s="733"/>
      <c r="H14" s="733"/>
      <c r="I14" s="734"/>
      <c r="J14" s="734"/>
      <c r="K14" s="651" t="s">
        <v>126</v>
      </c>
      <c r="L14" s="735">
        <f>+Explications!C45</f>
        <v>45945</v>
      </c>
      <c r="M14" s="734"/>
      <c r="N14" s="734"/>
      <c r="O14" s="759" t="s">
        <v>127</v>
      </c>
      <c r="P14" s="759"/>
      <c r="Q14" s="759"/>
      <c r="R14" s="759"/>
      <c r="S14" s="759"/>
      <c r="T14" s="139"/>
      <c r="U14" s="135"/>
      <c r="V14" s="135"/>
      <c r="W14" s="135"/>
      <c r="X14" s="135"/>
      <c r="Y14" s="135"/>
      <c r="Z14" s="135"/>
    </row>
    <row r="15" spans="1:26" ht="26.25" customHeight="1">
      <c r="A15" s="642"/>
      <c r="B15" s="736" t="s">
        <v>556</v>
      </c>
      <c r="C15" s="736" t="s">
        <v>115</v>
      </c>
      <c r="D15" s="736" t="s">
        <v>85</v>
      </c>
      <c r="E15" s="738" t="s">
        <v>99</v>
      </c>
      <c r="F15" s="767" t="s">
        <v>128</v>
      </c>
      <c r="I15" s="769" t="s">
        <v>129</v>
      </c>
      <c r="J15" s="695"/>
      <c r="K15" s="762" t="s">
        <v>130</v>
      </c>
      <c r="L15" s="695"/>
      <c r="M15" s="695"/>
      <c r="N15" s="763" t="s">
        <v>131</v>
      </c>
      <c r="O15" s="647" t="str">
        <f>IF(SUM(P7:P10)&lt;&gt;P15,"???","OK")</f>
        <v>OK</v>
      </c>
      <c r="P15" s="645">
        <f>SUM(P7:P10)</f>
        <v>0</v>
      </c>
      <c r="Q15" s="645">
        <f>SUM(Q7:Q10)</f>
        <v>0</v>
      </c>
      <c r="R15" s="645">
        <f>SUM(R7:R10)</f>
        <v>24</v>
      </c>
      <c r="S15" s="645">
        <f>SUM(S7:S10)</f>
        <v>0</v>
      </c>
      <c r="T15" s="139"/>
    </row>
    <row r="16" spans="1:26" ht="26.25" customHeight="1" thickBot="1">
      <c r="A16" s="642"/>
      <c r="B16" s="737"/>
      <c r="C16" s="737"/>
      <c r="D16" s="737"/>
      <c r="E16" s="739"/>
      <c r="F16" s="768"/>
      <c r="I16" s="770"/>
      <c r="J16" s="701"/>
      <c r="K16" s="701"/>
      <c r="L16" s="701"/>
      <c r="M16" s="701"/>
      <c r="N16" s="702"/>
      <c r="O16" s="648"/>
      <c r="P16" s="138"/>
      <c r="Q16" s="138"/>
      <c r="R16" s="139"/>
      <c r="S16" s="139"/>
      <c r="T16" s="139"/>
    </row>
    <row r="17" spans="1:26" ht="58.5" customHeight="1">
      <c r="A17" s="643">
        <f>_xlfn.RANK.EQ(F17,$F$17:$F$20)</f>
        <v>1</v>
      </c>
      <c r="B17" s="136" t="s">
        <v>0</v>
      </c>
      <c r="C17" s="108">
        <f>+P7</f>
        <v>0</v>
      </c>
      <c r="D17" s="108">
        <f>+T7</f>
        <v>6</v>
      </c>
      <c r="E17" s="108">
        <f>IFERROR(+Finale!H30,0)</f>
        <v>0</v>
      </c>
      <c r="F17" s="108">
        <f>SUM(D17:E17)</f>
        <v>6</v>
      </c>
      <c r="H17" s="137">
        <v>1</v>
      </c>
      <c r="I17" s="771" t="s">
        <v>553</v>
      </c>
      <c r="J17" s="695"/>
      <c r="K17" s="764" t="str">
        <f>IFERROR(IF(AND($O$15="OK",P$15&lt;&gt;0),VLOOKUP(H17,$A$17:$C$20,2,0),""),"")</f>
        <v/>
      </c>
      <c r="L17" s="695"/>
      <c r="M17" s="695"/>
      <c r="N17" s="652" t="str">
        <f>IFERROR(IF(AND($O$15="OK",P$15&lt;&gt;0),VLOOKUP(H17,$A$17:$F$20,6,0),""),"")</f>
        <v/>
      </c>
      <c r="O17" s="649"/>
      <c r="P17" s="138"/>
      <c r="Q17" s="138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58.5" customHeight="1">
      <c r="A18" s="643">
        <f>_xlfn.RANK.EQ(F18,$F$17:$F$20)</f>
        <v>1</v>
      </c>
      <c r="B18" s="140" t="s">
        <v>1</v>
      </c>
      <c r="C18" s="112">
        <f t="shared" ref="C18:C20" si="5">+P8</f>
        <v>0</v>
      </c>
      <c r="D18" s="112">
        <f>+T8</f>
        <v>6</v>
      </c>
      <c r="E18" s="112">
        <f>IFERROR(+Finale!H31,0)</f>
        <v>0</v>
      </c>
      <c r="F18" s="112">
        <f>SUM(D18:E18)</f>
        <v>6</v>
      </c>
      <c r="H18" s="137">
        <v>2</v>
      </c>
      <c r="I18" s="772" t="s">
        <v>549</v>
      </c>
      <c r="J18" s="766"/>
      <c r="K18" s="765" t="str">
        <f t="shared" ref="K18:K20" si="6">IFERROR(IF(AND($O$15="OK",P$15&lt;&gt;0),VLOOKUP(H18,$A$17:$C$20,2,0),""),"")</f>
        <v/>
      </c>
      <c r="L18" s="766"/>
      <c r="M18" s="766"/>
      <c r="N18" s="653" t="str">
        <f t="shared" ref="N18:N20" si="7">IFERROR(IF(AND($O$15="OK",P$15&lt;&gt;0),VLOOKUP(H18,$A$17:$F$20,6,0),""),"")</f>
        <v/>
      </c>
      <c r="O18" s="649"/>
      <c r="P18" s="138"/>
      <c r="Q18" s="138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58.5" customHeight="1">
      <c r="A19" s="643">
        <f>_xlfn.RANK.EQ(F19,$F$17:$F$20)</f>
        <v>1</v>
      </c>
      <c r="B19" s="141" t="s">
        <v>2</v>
      </c>
      <c r="C19" s="118">
        <f t="shared" si="5"/>
        <v>0</v>
      </c>
      <c r="D19" s="118">
        <f>+T9</f>
        <v>6</v>
      </c>
      <c r="E19" s="118">
        <f>IFERROR(+Finale!H32,0)</f>
        <v>0</v>
      </c>
      <c r="F19" s="118">
        <f>SUM(D19:E19)</f>
        <v>6</v>
      </c>
      <c r="H19" s="137">
        <v>3</v>
      </c>
      <c r="I19" s="772" t="s">
        <v>550</v>
      </c>
      <c r="J19" s="766"/>
      <c r="K19" s="765" t="str">
        <f t="shared" si="6"/>
        <v/>
      </c>
      <c r="L19" s="766"/>
      <c r="M19" s="766"/>
      <c r="N19" s="653" t="str">
        <f t="shared" si="7"/>
        <v/>
      </c>
      <c r="O19" s="649"/>
      <c r="P19" s="138"/>
      <c r="Q19" s="138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58.5" customHeight="1" thickBot="1">
      <c r="A20" s="644">
        <f>_xlfn.RANK.EQ(F20,$F$17:$F$20)</f>
        <v>1</v>
      </c>
      <c r="B20" s="142" t="s">
        <v>3</v>
      </c>
      <c r="C20" s="122">
        <f t="shared" si="5"/>
        <v>0</v>
      </c>
      <c r="D20" s="122">
        <f>+T10</f>
        <v>6</v>
      </c>
      <c r="E20" s="122">
        <f>IFERROR(+Finale!H33,0)</f>
        <v>0</v>
      </c>
      <c r="F20" s="122">
        <f>SUM(D20:E20)</f>
        <v>6</v>
      </c>
      <c r="H20" s="137">
        <v>4</v>
      </c>
      <c r="I20" s="761" t="s">
        <v>551</v>
      </c>
      <c r="J20" s="701"/>
      <c r="K20" s="740" t="str">
        <f t="shared" si="6"/>
        <v/>
      </c>
      <c r="L20" s="701"/>
      <c r="M20" s="701"/>
      <c r="N20" s="654" t="str">
        <f t="shared" si="7"/>
        <v/>
      </c>
      <c r="O20" s="650"/>
      <c r="P20" s="139"/>
      <c r="Q20" s="139"/>
      <c r="R20" s="139"/>
      <c r="S20" s="139"/>
      <c r="T20" s="139"/>
      <c r="U20" s="139"/>
      <c r="V20" s="139"/>
      <c r="W20" s="717"/>
      <c r="X20" s="665"/>
      <c r="Y20" s="718"/>
      <c r="Z20" s="665"/>
    </row>
    <row r="21" spans="1:26" ht="14.25" customHeight="1">
      <c r="A21" s="642"/>
    </row>
    <row r="22" spans="1:26" ht="14.25" customHeight="1">
      <c r="A22" s="642"/>
      <c r="M22" s="760" t="s">
        <v>132</v>
      </c>
      <c r="N22" s="665"/>
    </row>
    <row r="23" spans="1:26" ht="14.25" customHeight="1"/>
    <row r="24" spans="1:26" ht="14.25" customHeight="1"/>
    <row r="25" spans="1:26" ht="14.25" customHeight="1"/>
    <row r="26" spans="1:26" ht="14.25" customHeight="1"/>
    <row r="27" spans="1:26" ht="14.25" customHeight="1"/>
    <row r="28" spans="1:26" ht="14.25" customHeight="1"/>
    <row r="29" spans="1:26" ht="14.25" customHeight="1"/>
    <row r="30" spans="1:26" ht="14.25" customHeight="1"/>
    <row r="31" spans="1:26" ht="14.25" customHeight="1"/>
    <row r="32" spans="1:26" ht="14.25" customHeight="1"/>
    <row r="33" spans="1:1" ht="14.25" customHeight="1"/>
    <row r="34" spans="1:1" ht="14.25" customHeight="1"/>
    <row r="35" spans="1:1" ht="14.25" customHeight="1"/>
    <row r="36" spans="1:1" ht="14.25" customHeight="1"/>
    <row r="37" spans="1:1" ht="14.25" customHeight="1"/>
    <row r="38" spans="1:1" ht="14.25" customHeight="1"/>
    <row r="39" spans="1:1" ht="14.25" customHeight="1"/>
    <row r="40" spans="1:1" ht="14.25" customHeight="1">
      <c r="A40" s="143"/>
    </row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</sheetData>
  <mergeCells count="38">
    <mergeCell ref="O11:Z11"/>
    <mergeCell ref="F8:H8"/>
    <mergeCell ref="F15:F16"/>
    <mergeCell ref="I15:J16"/>
    <mergeCell ref="I17:J17"/>
    <mergeCell ref="I18:J18"/>
    <mergeCell ref="I19:J19"/>
    <mergeCell ref="O14:S14"/>
    <mergeCell ref="M22:N22"/>
    <mergeCell ref="I20:J20"/>
    <mergeCell ref="K15:M16"/>
    <mergeCell ref="N15:N16"/>
    <mergeCell ref="K17:M17"/>
    <mergeCell ref="K18:M18"/>
    <mergeCell ref="K19:M19"/>
    <mergeCell ref="B1:G2"/>
    <mergeCell ref="H1:K2"/>
    <mergeCell ref="L1:N2"/>
    <mergeCell ref="C5:E6"/>
    <mergeCell ref="F5:H6"/>
    <mergeCell ref="C4:N4"/>
    <mergeCell ref="B4:B6"/>
    <mergeCell ref="W20:X20"/>
    <mergeCell ref="Y20:Z20"/>
    <mergeCell ref="I5:K6"/>
    <mergeCell ref="L5:N6"/>
    <mergeCell ref="O5:U5"/>
    <mergeCell ref="V5:Y5"/>
    <mergeCell ref="B14:J14"/>
    <mergeCell ref="L14:N14"/>
    <mergeCell ref="B15:B16"/>
    <mergeCell ref="C15:C16"/>
    <mergeCell ref="D15:D16"/>
    <mergeCell ref="E15:E16"/>
    <mergeCell ref="K20:M20"/>
    <mergeCell ref="I9:K9"/>
    <mergeCell ref="L10:N10"/>
    <mergeCell ref="C7:E7"/>
  </mergeCells>
  <phoneticPr fontId="137" type="noConversion"/>
  <conditionalFormatting sqref="I17:N20">
    <cfRule type="expression" dxfId="456" priority="1">
      <formula>$K17="Crécy"</formula>
    </cfRule>
    <cfRule type="expression" dxfId="455" priority="2">
      <formula>$K17="Torcy"</formula>
    </cfRule>
    <cfRule type="expression" dxfId="454" priority="3">
      <formula>$K17="Lésigny"</formula>
    </cfRule>
    <cfRule type="expression" dxfId="453" priority="4">
      <formula>$K17="Bussy"</formula>
    </cfRule>
  </conditionalFormatting>
  <pageMargins left="0.7" right="0.7" top="0.75" bottom="0.75" header="0" footer="0"/>
  <pageSetup paperSize="9"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E1000"/>
  <sheetViews>
    <sheetView topLeftCell="C1" zoomScale="60" zoomScaleNormal="60" workbookViewId="0">
      <selection activeCell="J3" sqref="J3:L3"/>
    </sheetView>
  </sheetViews>
  <sheetFormatPr baseColWidth="10" defaultColWidth="14.3984375" defaultRowHeight="15" customHeight="1"/>
  <cols>
    <col min="1" max="1" width="6.3984375" customWidth="1"/>
    <col min="2" max="2" width="5.59765625" customWidth="1"/>
    <col min="3" max="3" width="42.73046875" customWidth="1"/>
    <col min="4" max="5" width="25.59765625" customWidth="1"/>
    <col min="6" max="6" width="13.46484375" customWidth="1"/>
    <col min="7" max="9" width="9.06640625" customWidth="1"/>
    <col min="10" max="12" width="9.06640625" style="452" customWidth="1"/>
    <col min="13" max="18" width="4.1328125" style="452" customWidth="1"/>
    <col min="19" max="24" width="9.3984375" style="452" customWidth="1"/>
    <col min="25" max="27" width="4.1328125" style="452" customWidth="1"/>
    <col min="28" max="30" width="9.3984375" customWidth="1"/>
    <col min="31" max="33" width="4.1328125" customWidth="1"/>
    <col min="34" max="39" width="4.46484375" customWidth="1"/>
    <col min="40" max="45" width="9.06640625" customWidth="1"/>
    <col min="46" max="48" width="23" customWidth="1"/>
    <col min="50" max="50" width="29" customWidth="1"/>
    <col min="51" max="51" width="59" customWidth="1"/>
    <col min="52" max="52" width="29.73046875" customWidth="1"/>
    <col min="53" max="53" width="48.265625" customWidth="1"/>
    <col min="55" max="55" width="30.59765625" customWidth="1"/>
    <col min="56" max="56" width="54.73046875" customWidth="1"/>
    <col min="57" max="57" width="27" customWidth="1"/>
  </cols>
  <sheetData>
    <row r="1" spans="1:57" ht="61.5" customHeight="1" thickBot="1">
      <c r="A1" s="144"/>
      <c r="B1" s="144"/>
      <c r="C1" s="785" t="s">
        <v>540</v>
      </c>
      <c r="D1" s="733"/>
      <c r="E1" s="733"/>
      <c r="F1" s="733"/>
      <c r="G1" s="733"/>
      <c r="H1" s="733"/>
      <c r="I1" s="73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33"/>
      <c r="AC1" s="733"/>
      <c r="AD1" s="733"/>
      <c r="AE1" s="733"/>
      <c r="AF1" s="733"/>
      <c r="AG1" s="733"/>
      <c r="AH1" s="733"/>
      <c r="AI1" s="733"/>
      <c r="AJ1" s="733"/>
      <c r="AK1" s="733"/>
      <c r="AL1" s="733"/>
      <c r="AM1" s="733"/>
      <c r="AN1" s="733"/>
      <c r="AO1" s="733"/>
      <c r="AP1" s="733"/>
      <c r="AQ1" s="733"/>
      <c r="AR1" s="733"/>
      <c r="AS1" s="742"/>
      <c r="AT1" s="791" t="str">
        <f>+C1</f>
        <v>Les Hivernales 2025-2026</v>
      </c>
      <c r="AU1" s="776"/>
      <c r="AV1" s="776"/>
      <c r="AW1" s="776"/>
      <c r="AX1" s="776"/>
      <c r="AY1" s="777"/>
      <c r="AZ1" s="145"/>
      <c r="BA1" s="145"/>
      <c r="BB1" s="145"/>
      <c r="BC1" s="145"/>
      <c r="BD1" s="145"/>
      <c r="BE1" s="145"/>
    </row>
    <row r="2" spans="1:57" ht="26.25" customHeight="1">
      <c r="A2" s="792" t="s">
        <v>133</v>
      </c>
      <c r="B2" s="792" t="s">
        <v>134</v>
      </c>
      <c r="C2" s="805" t="s">
        <v>135</v>
      </c>
      <c r="D2" s="793"/>
      <c r="E2" s="806"/>
      <c r="F2" s="146"/>
      <c r="G2" s="793"/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793"/>
      <c r="AC2" s="793"/>
      <c r="AD2" s="793"/>
      <c r="AE2" s="793"/>
      <c r="AF2" s="793"/>
      <c r="AG2" s="793"/>
      <c r="AH2" s="793"/>
      <c r="AI2" s="793"/>
      <c r="AJ2" s="793"/>
      <c r="AK2" s="793"/>
      <c r="AL2" s="793"/>
      <c r="AM2" s="793"/>
      <c r="AN2" s="793"/>
      <c r="AO2" s="793"/>
      <c r="AP2" s="793"/>
      <c r="AQ2" s="794" t="s">
        <v>99</v>
      </c>
      <c r="AR2" s="793"/>
      <c r="AS2" s="795"/>
      <c r="AT2" s="796" t="s">
        <v>137</v>
      </c>
      <c r="AU2" s="776"/>
      <c r="AV2" s="776"/>
      <c r="AW2" s="776"/>
      <c r="AX2" s="776"/>
      <c r="AY2" s="777"/>
      <c r="AZ2" s="147"/>
      <c r="BA2" s="147"/>
      <c r="BB2" s="147"/>
      <c r="BC2" s="147"/>
      <c r="BD2" s="147"/>
      <c r="BE2" s="148"/>
    </row>
    <row r="3" spans="1:57" ht="30" customHeight="1">
      <c r="A3" s="665"/>
      <c r="B3" s="665"/>
      <c r="C3" s="798" t="s">
        <v>138</v>
      </c>
      <c r="D3" s="787" t="s">
        <v>139</v>
      </c>
      <c r="E3" s="788" t="s">
        <v>140</v>
      </c>
      <c r="F3" s="488" t="s">
        <v>141</v>
      </c>
      <c r="G3" s="781">
        <f>+Calendrier!E9</f>
        <v>45986</v>
      </c>
      <c r="H3" s="776"/>
      <c r="I3" s="777"/>
      <c r="J3" s="783">
        <f>+Calendrier!E6</f>
        <v>45974</v>
      </c>
      <c r="K3" s="776"/>
      <c r="L3" s="786"/>
      <c r="M3" s="780">
        <f>+Calendrier!F7</f>
        <v>45974</v>
      </c>
      <c r="N3" s="776"/>
      <c r="O3" s="777"/>
      <c r="P3" s="781">
        <f>+Calendrier!C9</f>
        <v>45981</v>
      </c>
      <c r="Q3" s="776"/>
      <c r="R3" s="777"/>
      <c r="S3" s="778">
        <f>+Calendrier!C8</f>
        <v>45995</v>
      </c>
      <c r="T3" s="776"/>
      <c r="U3" s="777"/>
      <c r="V3" s="782">
        <f>+Calendrier!E7</f>
        <v>46002</v>
      </c>
      <c r="W3" s="776"/>
      <c r="X3" s="777"/>
      <c r="Y3" s="783">
        <f>+Calendrier!D6</f>
        <v>46044</v>
      </c>
      <c r="Z3" s="776"/>
      <c r="AA3" s="777"/>
      <c r="AB3" s="778">
        <f>+Calendrier!F8</f>
        <v>45686</v>
      </c>
      <c r="AC3" s="776"/>
      <c r="AD3" s="777"/>
      <c r="AE3" s="783">
        <f>+Calendrier!F6</f>
        <v>45707</v>
      </c>
      <c r="AF3" s="776"/>
      <c r="AG3" s="786"/>
      <c r="AH3" s="779">
        <f>+Calendrier!D9</f>
        <v>45718</v>
      </c>
      <c r="AI3" s="776"/>
      <c r="AJ3" s="777"/>
      <c r="AK3" s="782">
        <f>+Calendrier!C7</f>
        <v>46093</v>
      </c>
      <c r="AL3" s="776"/>
      <c r="AM3" s="777"/>
      <c r="AN3" s="778">
        <f>+Calendrier!D8</f>
        <v>46107</v>
      </c>
      <c r="AO3" s="776"/>
      <c r="AP3" s="777"/>
      <c r="AQ3" s="801" t="s">
        <v>108</v>
      </c>
      <c r="AR3" s="776"/>
      <c r="AS3" s="777"/>
      <c r="AT3" s="802" t="s">
        <v>138</v>
      </c>
      <c r="AU3" s="787" t="s">
        <v>139</v>
      </c>
      <c r="AV3" s="797" t="s">
        <v>140</v>
      </c>
      <c r="AW3" s="804" t="s">
        <v>142</v>
      </c>
      <c r="AX3" s="797" t="s">
        <v>143</v>
      </c>
      <c r="AY3" s="797" t="s">
        <v>144</v>
      </c>
      <c r="AZ3" s="150"/>
      <c r="BA3" s="150"/>
      <c r="BB3" s="150"/>
      <c r="BC3" s="150"/>
      <c r="BD3" s="150"/>
      <c r="BE3" s="150"/>
    </row>
    <row r="4" spans="1:57" ht="30" customHeight="1">
      <c r="A4" s="665"/>
      <c r="B4" s="665"/>
      <c r="C4" s="799"/>
      <c r="D4" s="672"/>
      <c r="E4" s="789"/>
      <c r="F4" s="151" t="s">
        <v>145</v>
      </c>
      <c r="G4" s="781" t="str">
        <f>+Calendrier!J7</f>
        <v>Torcy</v>
      </c>
      <c r="H4" s="776"/>
      <c r="I4" s="777"/>
      <c r="J4" s="783" t="str">
        <f>+Calendrier!B6</f>
        <v>Bussy</v>
      </c>
      <c r="K4" s="776"/>
      <c r="L4" s="786"/>
      <c r="M4" s="782" t="str">
        <f>+Calendrier!B7</f>
        <v>Crécy</v>
      </c>
      <c r="N4" s="776"/>
      <c r="O4" s="777"/>
      <c r="P4" s="784" t="str">
        <f>+Calendrier!B9</f>
        <v>Torcy</v>
      </c>
      <c r="Q4" s="776"/>
      <c r="R4" s="777"/>
      <c r="S4" s="778" t="str">
        <f>+Calendrier!B8</f>
        <v>Lésigny</v>
      </c>
      <c r="T4" s="776"/>
      <c r="U4" s="777"/>
      <c r="V4" s="782" t="str">
        <f>+Calendrier!B7</f>
        <v>Crécy</v>
      </c>
      <c r="W4" s="776"/>
      <c r="X4" s="777"/>
      <c r="Y4" s="783" t="str">
        <f>+Calendrier!B6</f>
        <v>Bussy</v>
      </c>
      <c r="Z4" s="776"/>
      <c r="AA4" s="777"/>
      <c r="AB4" s="778" t="str">
        <f>+Calendrier!B8</f>
        <v>Lésigny</v>
      </c>
      <c r="AC4" s="776"/>
      <c r="AD4" s="777"/>
      <c r="AE4" s="783" t="str">
        <f>+Calendrier!B6</f>
        <v>Bussy</v>
      </c>
      <c r="AF4" s="776"/>
      <c r="AG4" s="786"/>
      <c r="AH4" s="779" t="str">
        <f>+Calendrier!B9</f>
        <v>Torcy</v>
      </c>
      <c r="AI4" s="776"/>
      <c r="AJ4" s="777"/>
      <c r="AK4" s="782" t="str">
        <f>+Calendrier!B7</f>
        <v>Crécy</v>
      </c>
      <c r="AL4" s="776"/>
      <c r="AM4" s="777"/>
      <c r="AN4" s="778" t="str">
        <f>+Calendrier!B8</f>
        <v>Lésigny</v>
      </c>
      <c r="AO4" s="776"/>
      <c r="AP4" s="777"/>
      <c r="AQ4" s="781" t="str">
        <f>+Calendrier!B10</f>
        <v>Torcy</v>
      </c>
      <c r="AR4" s="776"/>
      <c r="AS4" s="777"/>
      <c r="AT4" s="675"/>
      <c r="AU4" s="672"/>
      <c r="AV4" s="672"/>
      <c r="AW4" s="672"/>
      <c r="AX4" s="672"/>
      <c r="AY4" s="672"/>
      <c r="AZ4" s="150"/>
      <c r="BA4" s="150"/>
      <c r="BB4" s="150"/>
      <c r="BC4" s="150"/>
      <c r="BD4" s="150"/>
      <c r="BE4" s="150"/>
    </row>
    <row r="5" spans="1:57" ht="30" customHeight="1">
      <c r="A5" s="665"/>
      <c r="B5" s="665"/>
      <c r="C5" s="799"/>
      <c r="D5" s="672"/>
      <c r="E5" s="789"/>
      <c r="F5" s="486" t="s">
        <v>146</v>
      </c>
      <c r="G5" s="778" t="str">
        <f>+Calendrier!E5</f>
        <v>Lésigny</v>
      </c>
      <c r="H5" s="776"/>
      <c r="I5" s="777"/>
      <c r="J5" s="778" t="str">
        <f>+Calendrier!E5</f>
        <v>Lésigny</v>
      </c>
      <c r="K5" s="776"/>
      <c r="L5" s="777"/>
      <c r="M5" s="779" t="str">
        <f>+Calendrier!F5</f>
        <v>Torcy</v>
      </c>
      <c r="N5" s="776"/>
      <c r="O5" s="777"/>
      <c r="P5" s="783" t="str">
        <f>+Calendrier!C5</f>
        <v>Bussy</v>
      </c>
      <c r="Q5" s="776"/>
      <c r="R5" s="786"/>
      <c r="S5" s="807" t="str">
        <f>+Calendrier!C5</f>
        <v>Bussy</v>
      </c>
      <c r="T5" s="808"/>
      <c r="U5" s="809"/>
      <c r="V5" s="778" t="str">
        <f>+Calendrier!E5</f>
        <v>Lésigny</v>
      </c>
      <c r="W5" s="776"/>
      <c r="X5" s="777"/>
      <c r="Y5" s="782" t="str">
        <f>+Calendrier!D5</f>
        <v>Crécy</v>
      </c>
      <c r="Z5" s="776"/>
      <c r="AA5" s="777"/>
      <c r="AB5" s="779" t="str">
        <f>+Calendrier!F5</f>
        <v>Torcy</v>
      </c>
      <c r="AC5" s="776"/>
      <c r="AD5" s="777"/>
      <c r="AE5" s="779" t="str">
        <f>+Calendrier!F5</f>
        <v>Torcy</v>
      </c>
      <c r="AF5" s="776"/>
      <c r="AG5" s="777"/>
      <c r="AH5" s="782" t="str">
        <f>+Calendrier!D5</f>
        <v>Crécy</v>
      </c>
      <c r="AI5" s="776"/>
      <c r="AJ5" s="777"/>
      <c r="AK5" s="783" t="str">
        <f>+Calendrier!C5</f>
        <v>Bussy</v>
      </c>
      <c r="AL5" s="776"/>
      <c r="AM5" s="786"/>
      <c r="AN5" s="782" t="str">
        <f>+Calendrier!D5</f>
        <v>Crécy</v>
      </c>
      <c r="AO5" s="776"/>
      <c r="AP5" s="777"/>
      <c r="AQ5" s="810" t="s">
        <v>109</v>
      </c>
      <c r="AR5" s="776"/>
      <c r="AS5" s="786"/>
      <c r="AT5" s="675"/>
      <c r="AU5" s="672"/>
      <c r="AV5" s="672"/>
      <c r="AW5" s="672"/>
      <c r="AX5" s="672"/>
      <c r="AY5" s="672"/>
      <c r="AZ5" s="150"/>
      <c r="BA5" s="150"/>
      <c r="BB5" s="150"/>
      <c r="BC5" s="150"/>
      <c r="BD5" s="150"/>
      <c r="BE5" s="150"/>
    </row>
    <row r="6" spans="1:57" ht="91.5" customHeight="1">
      <c r="A6" s="665"/>
      <c r="B6" s="665"/>
      <c r="C6" s="800"/>
      <c r="D6" s="673"/>
      <c r="E6" s="790"/>
      <c r="F6" s="152" t="s">
        <v>147</v>
      </c>
      <c r="G6" s="153" t="s">
        <v>148</v>
      </c>
      <c r="H6" s="153" t="s">
        <v>149</v>
      </c>
      <c r="I6" s="153" t="s">
        <v>150</v>
      </c>
      <c r="J6" s="153" t="s">
        <v>148</v>
      </c>
      <c r="K6" s="153" t="s">
        <v>149</v>
      </c>
      <c r="L6" s="153" t="s">
        <v>150</v>
      </c>
      <c r="M6" s="154"/>
      <c r="N6" s="154"/>
      <c r="O6" s="154"/>
      <c r="P6" s="154"/>
      <c r="Q6" s="154"/>
      <c r="R6" s="154"/>
      <c r="S6" s="153" t="s">
        <v>148</v>
      </c>
      <c r="T6" s="153" t="s">
        <v>149</v>
      </c>
      <c r="U6" s="153" t="s">
        <v>150</v>
      </c>
      <c r="V6" s="153" t="s">
        <v>148</v>
      </c>
      <c r="W6" s="153" t="s">
        <v>149</v>
      </c>
      <c r="X6" s="153" t="s">
        <v>150</v>
      </c>
      <c r="Y6" s="154"/>
      <c r="Z6" s="154"/>
      <c r="AA6" s="154"/>
      <c r="AB6" s="153" t="s">
        <v>148</v>
      </c>
      <c r="AC6" s="153" t="s">
        <v>149</v>
      </c>
      <c r="AD6" s="153" t="s">
        <v>150</v>
      </c>
      <c r="AE6" s="154"/>
      <c r="AF6" s="154"/>
      <c r="AG6" s="154"/>
      <c r="AH6" s="154"/>
      <c r="AI6" s="154"/>
      <c r="AJ6" s="154"/>
      <c r="AK6" s="154"/>
      <c r="AL6" s="154"/>
      <c r="AM6" s="154"/>
      <c r="AN6" s="153" t="s">
        <v>148</v>
      </c>
      <c r="AO6" s="153" t="s">
        <v>149</v>
      </c>
      <c r="AP6" s="153" t="s">
        <v>150</v>
      </c>
      <c r="AQ6" s="153" t="s">
        <v>148</v>
      </c>
      <c r="AR6" s="153" t="s">
        <v>149</v>
      </c>
      <c r="AS6" s="155" t="s">
        <v>150</v>
      </c>
      <c r="AT6" s="803"/>
      <c r="AU6" s="673"/>
      <c r="AV6" s="673"/>
      <c r="AW6" s="673"/>
      <c r="AX6" s="673"/>
      <c r="AY6" s="673"/>
      <c r="AZ6" s="156"/>
      <c r="BA6" s="156"/>
      <c r="BB6" s="156"/>
      <c r="BC6" s="156"/>
      <c r="BD6" s="156"/>
      <c r="BE6" s="156"/>
    </row>
    <row r="7" spans="1:57" ht="60" customHeight="1">
      <c r="A7" s="156"/>
      <c r="B7" s="156"/>
      <c r="C7" s="775" t="s">
        <v>2</v>
      </c>
      <c r="D7" s="776"/>
      <c r="E7" s="776"/>
      <c r="F7" s="777"/>
      <c r="G7" s="153">
        <f t="shared" ref="G7:I7" si="0">COUNTA(G8:G57)</f>
        <v>0</v>
      </c>
      <c r="H7" s="153">
        <f t="shared" si="0"/>
        <v>0</v>
      </c>
      <c r="I7" s="153">
        <f t="shared" si="0"/>
        <v>0</v>
      </c>
      <c r="J7" s="153">
        <f t="shared" ref="J7:L7" si="1">COUNTA(J8:J57)</f>
        <v>0</v>
      </c>
      <c r="K7" s="153">
        <f t="shared" si="1"/>
        <v>0</v>
      </c>
      <c r="L7" s="153">
        <f t="shared" si="1"/>
        <v>0</v>
      </c>
      <c r="M7" s="154"/>
      <c r="N7" s="154"/>
      <c r="O7" s="154"/>
      <c r="P7" s="154"/>
      <c r="Q7" s="154"/>
      <c r="R7" s="154"/>
      <c r="S7" s="153">
        <f t="shared" ref="S7:U7" si="2">COUNTA(S8:S57)</f>
        <v>0</v>
      </c>
      <c r="T7" s="153">
        <f t="shared" si="2"/>
        <v>0</v>
      </c>
      <c r="U7" s="153">
        <f t="shared" si="2"/>
        <v>0</v>
      </c>
      <c r="V7" s="153">
        <f t="shared" ref="V7:X7" si="3">COUNTA(V8:V57)</f>
        <v>0</v>
      </c>
      <c r="W7" s="153">
        <f t="shared" si="3"/>
        <v>0</v>
      </c>
      <c r="X7" s="153">
        <f t="shared" si="3"/>
        <v>0</v>
      </c>
      <c r="Y7" s="154"/>
      <c r="Z7" s="154"/>
      <c r="AA7" s="154"/>
      <c r="AB7" s="153">
        <f t="shared" ref="AB7:AD7" si="4">COUNTA(AB8:AB57)</f>
        <v>0</v>
      </c>
      <c r="AC7" s="153">
        <f t="shared" si="4"/>
        <v>0</v>
      </c>
      <c r="AD7" s="153">
        <f t="shared" si="4"/>
        <v>0</v>
      </c>
      <c r="AE7" s="154"/>
      <c r="AF7" s="154"/>
      <c r="AG7" s="154"/>
      <c r="AH7" s="154"/>
      <c r="AI7" s="154"/>
      <c r="AJ7" s="154"/>
      <c r="AK7" s="154"/>
      <c r="AL7" s="154"/>
      <c r="AM7" s="154"/>
      <c r="AN7" s="153">
        <f t="shared" ref="AN7:AP7" si="5">COUNTA(AN8:AN57)</f>
        <v>0</v>
      </c>
      <c r="AO7" s="153">
        <f t="shared" si="5"/>
        <v>0</v>
      </c>
      <c r="AP7" s="153">
        <f t="shared" si="5"/>
        <v>0</v>
      </c>
      <c r="AQ7" s="153">
        <f t="shared" ref="AQ7:AS7" si="6">COUNTA(AQ8:AQ57)</f>
        <v>0</v>
      </c>
      <c r="AR7" s="153">
        <f t="shared" si="6"/>
        <v>0</v>
      </c>
      <c r="AS7" s="155">
        <f t="shared" si="6"/>
        <v>0</v>
      </c>
      <c r="AT7" s="157"/>
      <c r="AU7" s="158"/>
      <c r="AV7" s="159"/>
      <c r="AW7" s="160"/>
      <c r="AX7" s="159"/>
      <c r="AY7" s="159"/>
      <c r="AZ7" s="156"/>
      <c r="BA7" s="156"/>
      <c r="BB7" s="156"/>
      <c r="BC7" s="156"/>
      <c r="BD7" s="156"/>
      <c r="BE7" s="156"/>
    </row>
    <row r="8" spans="1:57" ht="30" customHeight="1">
      <c r="A8" s="144">
        <f>A6+1</f>
        <v>1</v>
      </c>
      <c r="B8" s="161" t="str">
        <f t="shared" ref="B8:B57" si="7">CONCATENATE(C8,D8)</f>
        <v>ARMANDSylvie</v>
      </c>
      <c r="C8" s="162" t="s">
        <v>151</v>
      </c>
      <c r="D8" s="163" t="s">
        <v>152</v>
      </c>
      <c r="E8" s="163" t="str">
        <f t="shared" ref="E8:E9" si="8">IFERROR(VLOOKUP(B8,liste_conversion,7,0),"" )</f>
        <v/>
      </c>
      <c r="F8" s="164">
        <v>15.4</v>
      </c>
      <c r="G8" s="513"/>
      <c r="H8" s="514"/>
      <c r="I8" s="514"/>
      <c r="J8" s="513"/>
      <c r="K8" s="514"/>
      <c r="L8" s="514"/>
      <c r="M8" s="515"/>
      <c r="N8" s="515"/>
      <c r="O8" s="515"/>
      <c r="P8" s="515"/>
      <c r="Q8" s="515"/>
      <c r="R8" s="515"/>
      <c r="S8" s="513"/>
      <c r="T8" s="514"/>
      <c r="U8" s="514"/>
      <c r="V8" s="513"/>
      <c r="W8" s="514"/>
      <c r="X8" s="514"/>
      <c r="Y8" s="515"/>
      <c r="Z8" s="515"/>
      <c r="AA8" s="515"/>
      <c r="AB8" s="513"/>
      <c r="AC8" s="514"/>
      <c r="AD8" s="514"/>
      <c r="AE8" s="515"/>
      <c r="AF8" s="515"/>
      <c r="AG8" s="515"/>
      <c r="AH8" s="515"/>
      <c r="AI8" s="515"/>
      <c r="AJ8" s="515"/>
      <c r="AK8" s="515"/>
      <c r="AL8" s="515"/>
      <c r="AM8" s="515"/>
      <c r="AN8" s="513"/>
      <c r="AO8" s="514"/>
      <c r="AP8" s="514"/>
      <c r="AQ8" s="513"/>
      <c r="AR8" s="514"/>
      <c r="AS8" s="514"/>
      <c r="AT8" s="157" t="str">
        <f t="shared" ref="AT8:AV8" si="9">IF(C8&lt;&gt;"",C8,"")</f>
        <v>ARMAND</v>
      </c>
      <c r="AU8" s="165" t="str">
        <f t="shared" si="9"/>
        <v>Sylvie</v>
      </c>
      <c r="AV8" s="166" t="str">
        <f t="shared" si="9"/>
        <v/>
      </c>
      <c r="AW8" s="167">
        <f t="shared" ref="AW8:AW51" si="10">IF(F8&gt;30,30,F8)</f>
        <v>15.4</v>
      </c>
      <c r="AX8" s="168" t="str">
        <f t="shared" ref="AX8:AX57" si="11">IFERROR(VLOOKUP(B8,liste_conversion,8,0),"" )</f>
        <v/>
      </c>
      <c r="AY8" s="169" t="str">
        <f t="shared" ref="AY8:AY57" si="12">IFERROR(VLOOKUP(B8,liste_conversion,9,0),"" )</f>
        <v/>
      </c>
      <c r="AZ8" s="144"/>
      <c r="BA8" s="144"/>
      <c r="BB8" s="170"/>
      <c r="BC8" s="144"/>
      <c r="BD8" s="144"/>
      <c r="BE8" s="144"/>
    </row>
    <row r="9" spans="1:57" ht="30" customHeight="1">
      <c r="A9" s="144">
        <f>+A8+1</f>
        <v>2</v>
      </c>
      <c r="B9" s="161" t="str">
        <f t="shared" si="7"/>
        <v>BELTRAMIVéronique</v>
      </c>
      <c r="C9" s="162" t="s">
        <v>153</v>
      </c>
      <c r="D9" s="163" t="s">
        <v>154</v>
      </c>
      <c r="E9" s="163" t="str">
        <f t="shared" si="8"/>
        <v/>
      </c>
      <c r="F9" s="164">
        <v>15.2</v>
      </c>
      <c r="G9" s="516"/>
      <c r="H9" s="514"/>
      <c r="I9" s="516"/>
      <c r="J9" s="513"/>
      <c r="K9" s="514"/>
      <c r="L9" s="514"/>
      <c r="M9" s="515"/>
      <c r="N9" s="515"/>
      <c r="O9" s="515"/>
      <c r="P9" s="515"/>
      <c r="Q9" s="515"/>
      <c r="R9" s="515"/>
      <c r="S9" s="516"/>
      <c r="T9" s="514"/>
      <c r="U9" s="516"/>
      <c r="V9" s="516"/>
      <c r="W9" s="514"/>
      <c r="X9" s="516"/>
      <c r="Y9" s="515"/>
      <c r="Z9" s="515"/>
      <c r="AA9" s="515"/>
      <c r="AB9" s="516"/>
      <c r="AC9" s="514"/>
      <c r="AD9" s="516"/>
      <c r="AE9" s="515"/>
      <c r="AF9" s="515"/>
      <c r="AG9" s="515"/>
      <c r="AH9" s="515"/>
      <c r="AI9" s="515"/>
      <c r="AJ9" s="515"/>
      <c r="AK9" s="515"/>
      <c r="AL9" s="515"/>
      <c r="AM9" s="515"/>
      <c r="AN9" s="516"/>
      <c r="AO9" s="514"/>
      <c r="AP9" s="516"/>
      <c r="AQ9" s="516"/>
      <c r="AR9" s="514"/>
      <c r="AS9" s="516"/>
      <c r="AT9" s="157" t="str">
        <f t="shared" ref="AT9:AV9" si="13">IF(C9&lt;&gt;"",C9,"")</f>
        <v>BELTRAMI</v>
      </c>
      <c r="AU9" s="165" t="str">
        <f t="shared" si="13"/>
        <v>Véronique</v>
      </c>
      <c r="AV9" s="166" t="str">
        <f t="shared" si="13"/>
        <v/>
      </c>
      <c r="AW9" s="167">
        <f t="shared" si="10"/>
        <v>15.2</v>
      </c>
      <c r="AX9" s="168" t="str">
        <f t="shared" si="11"/>
        <v/>
      </c>
      <c r="AY9" s="169" t="str">
        <f t="shared" si="12"/>
        <v/>
      </c>
      <c r="AZ9" s="144"/>
      <c r="BA9" s="144"/>
      <c r="BB9" s="170"/>
      <c r="BC9" s="144"/>
      <c r="BD9" s="144"/>
      <c r="BE9" s="144"/>
    </row>
    <row r="10" spans="1:57" ht="30" customHeight="1">
      <c r="A10" s="144">
        <f t="shared" ref="A10:A57" si="14">A9+1</f>
        <v>3</v>
      </c>
      <c r="B10" s="161" t="str">
        <f t="shared" si="7"/>
        <v>BENALIOUAKarim</v>
      </c>
      <c r="C10" s="162" t="s">
        <v>155</v>
      </c>
      <c r="D10" s="163" t="s">
        <v>156</v>
      </c>
      <c r="E10" s="171"/>
      <c r="F10" s="167">
        <v>23.6</v>
      </c>
      <c r="G10" s="513"/>
      <c r="H10" s="514"/>
      <c r="I10" s="514"/>
      <c r="J10" s="513"/>
      <c r="K10" s="514"/>
      <c r="L10" s="514"/>
      <c r="M10" s="515"/>
      <c r="N10" s="515"/>
      <c r="O10" s="515"/>
      <c r="P10" s="515"/>
      <c r="Q10" s="515"/>
      <c r="R10" s="515"/>
      <c r="S10" s="513"/>
      <c r="T10" s="514"/>
      <c r="U10" s="514"/>
      <c r="V10" s="516"/>
      <c r="W10" s="514"/>
      <c r="X10" s="516"/>
      <c r="Y10" s="515"/>
      <c r="Z10" s="515"/>
      <c r="AA10" s="515"/>
      <c r="AB10" s="516"/>
      <c r="AC10" s="514"/>
      <c r="AD10" s="516"/>
      <c r="AE10" s="515"/>
      <c r="AF10" s="515"/>
      <c r="AG10" s="515"/>
      <c r="AH10" s="515"/>
      <c r="AI10" s="515"/>
      <c r="AJ10" s="515"/>
      <c r="AK10" s="515"/>
      <c r="AL10" s="515"/>
      <c r="AM10" s="515"/>
      <c r="AN10" s="513"/>
      <c r="AO10" s="514"/>
      <c r="AP10" s="514"/>
      <c r="AQ10" s="516"/>
      <c r="AR10" s="514"/>
      <c r="AS10" s="516"/>
      <c r="AT10" s="157" t="str">
        <f t="shared" ref="AT10:AV10" si="15">IF(C10&lt;&gt;"",C10,"")</f>
        <v>BENALIOUA</v>
      </c>
      <c r="AU10" s="165" t="str">
        <f t="shared" si="15"/>
        <v>Karim</v>
      </c>
      <c r="AV10" s="166" t="str">
        <f t="shared" si="15"/>
        <v/>
      </c>
      <c r="AW10" s="167">
        <f t="shared" si="10"/>
        <v>23.6</v>
      </c>
      <c r="AX10" s="168" t="str">
        <f t="shared" si="11"/>
        <v/>
      </c>
      <c r="AY10" s="169" t="str">
        <f t="shared" si="12"/>
        <v/>
      </c>
      <c r="AZ10" s="144"/>
      <c r="BA10" s="144"/>
      <c r="BB10" s="170"/>
      <c r="BC10" s="144"/>
      <c r="BD10" s="144"/>
      <c r="BE10" s="144"/>
    </row>
    <row r="11" spans="1:57" ht="30" customHeight="1">
      <c r="A11" s="144">
        <f t="shared" si="14"/>
        <v>4</v>
      </c>
      <c r="B11" s="161" t="str">
        <f t="shared" si="7"/>
        <v>BERNARDNicolas</v>
      </c>
      <c r="C11" s="162" t="s">
        <v>158</v>
      </c>
      <c r="D11" s="163" t="s">
        <v>159</v>
      </c>
      <c r="E11" s="163" t="str">
        <f t="shared" ref="E11:E13" si="16">IFERROR(VLOOKUP(B11,liste_conversion,7,0),"" )</f>
        <v/>
      </c>
      <c r="F11" s="164">
        <v>32.5</v>
      </c>
      <c r="G11" s="516"/>
      <c r="H11" s="514"/>
      <c r="I11" s="516"/>
      <c r="J11" s="516"/>
      <c r="K11" s="514"/>
      <c r="L11" s="516"/>
      <c r="M11" s="515"/>
      <c r="N11" s="515"/>
      <c r="O11" s="515"/>
      <c r="P11" s="515"/>
      <c r="Q11" s="515"/>
      <c r="R11" s="515"/>
      <c r="S11" s="516"/>
      <c r="T11" s="514"/>
      <c r="U11" s="516"/>
      <c r="V11" s="513"/>
      <c r="W11" s="514"/>
      <c r="X11" s="514"/>
      <c r="Y11" s="515"/>
      <c r="Z11" s="515"/>
      <c r="AA11" s="515"/>
      <c r="AB11" s="516"/>
      <c r="AC11" s="514"/>
      <c r="AD11" s="516"/>
      <c r="AE11" s="515"/>
      <c r="AF11" s="515"/>
      <c r="AG11" s="515"/>
      <c r="AH11" s="515"/>
      <c r="AI11" s="515"/>
      <c r="AJ11" s="515"/>
      <c r="AK11" s="515"/>
      <c r="AL11" s="515"/>
      <c r="AM11" s="515"/>
      <c r="AN11" s="516"/>
      <c r="AO11" s="514"/>
      <c r="AP11" s="516"/>
      <c r="AQ11" s="516"/>
      <c r="AR11" s="514"/>
      <c r="AS11" s="516"/>
      <c r="AT11" s="157" t="str">
        <f t="shared" ref="AT11:AV11" si="17">IF(C11&lt;&gt;"",C11,"")</f>
        <v>BERNARD</v>
      </c>
      <c r="AU11" s="165" t="str">
        <f t="shared" si="17"/>
        <v>Nicolas</v>
      </c>
      <c r="AV11" s="166" t="str">
        <f t="shared" si="17"/>
        <v/>
      </c>
      <c r="AW11" s="167">
        <f t="shared" si="10"/>
        <v>30</v>
      </c>
      <c r="AX11" s="168" t="str">
        <f t="shared" si="11"/>
        <v/>
      </c>
      <c r="AY11" s="169" t="str">
        <f t="shared" si="12"/>
        <v/>
      </c>
      <c r="AZ11" s="144"/>
      <c r="BA11" s="144"/>
      <c r="BB11" s="170"/>
      <c r="BC11" s="144"/>
      <c r="BD11" s="144"/>
      <c r="BE11" s="144"/>
    </row>
    <row r="12" spans="1:57" ht="30" customHeight="1">
      <c r="A12" s="144">
        <f t="shared" si="14"/>
        <v>5</v>
      </c>
      <c r="B12" s="161" t="str">
        <f t="shared" si="7"/>
        <v>BISSONGaëtan</v>
      </c>
      <c r="C12" s="162" t="s">
        <v>160</v>
      </c>
      <c r="D12" s="163" t="s">
        <v>161</v>
      </c>
      <c r="E12" s="163" t="str">
        <f t="shared" si="16"/>
        <v/>
      </c>
      <c r="F12" s="164">
        <v>24.9</v>
      </c>
      <c r="G12" s="516"/>
      <c r="H12" s="514"/>
      <c r="I12" s="516"/>
      <c r="J12" s="516"/>
      <c r="K12" s="514"/>
      <c r="L12" s="516"/>
      <c r="M12" s="515"/>
      <c r="N12" s="515"/>
      <c r="O12" s="515"/>
      <c r="P12" s="515"/>
      <c r="Q12" s="515"/>
      <c r="R12" s="515"/>
      <c r="S12" s="516"/>
      <c r="T12" s="514"/>
      <c r="U12" s="516"/>
      <c r="V12" s="516"/>
      <c r="W12" s="514"/>
      <c r="X12" s="516"/>
      <c r="Y12" s="515"/>
      <c r="Z12" s="515"/>
      <c r="AA12" s="515"/>
      <c r="AB12" s="513"/>
      <c r="AC12" s="514"/>
      <c r="AD12" s="514"/>
      <c r="AE12" s="515"/>
      <c r="AF12" s="515"/>
      <c r="AG12" s="515"/>
      <c r="AH12" s="515"/>
      <c r="AI12" s="515"/>
      <c r="AJ12" s="515"/>
      <c r="AK12" s="515"/>
      <c r="AL12" s="515"/>
      <c r="AM12" s="515"/>
      <c r="AN12" s="516"/>
      <c r="AO12" s="514"/>
      <c r="AP12" s="516"/>
      <c r="AQ12" s="516"/>
      <c r="AR12" s="514"/>
      <c r="AS12" s="516"/>
      <c r="AT12" s="157" t="str">
        <f t="shared" ref="AT12:AV12" si="18">IF(C12&lt;&gt;"",C12,"")</f>
        <v>BISSON</v>
      </c>
      <c r="AU12" s="165" t="str">
        <f t="shared" si="18"/>
        <v>Gaëtan</v>
      </c>
      <c r="AV12" s="166" t="str">
        <f t="shared" si="18"/>
        <v/>
      </c>
      <c r="AW12" s="167">
        <f t="shared" si="10"/>
        <v>24.9</v>
      </c>
      <c r="AX12" s="168" t="str">
        <f t="shared" si="11"/>
        <v/>
      </c>
      <c r="AY12" s="169" t="str">
        <f t="shared" si="12"/>
        <v/>
      </c>
      <c r="AZ12" s="144"/>
      <c r="BA12" s="144"/>
      <c r="BB12" s="170"/>
      <c r="BC12" s="144"/>
      <c r="BD12" s="144"/>
      <c r="BE12" s="144"/>
    </row>
    <row r="13" spans="1:57" ht="30" customHeight="1">
      <c r="A13" s="144">
        <f t="shared" si="14"/>
        <v>6</v>
      </c>
      <c r="B13" s="161" t="str">
        <f t="shared" si="7"/>
        <v>BOUVREEGuy</v>
      </c>
      <c r="C13" s="162" t="s">
        <v>164</v>
      </c>
      <c r="D13" s="163" t="s">
        <v>165</v>
      </c>
      <c r="E13" s="163" t="str">
        <f t="shared" si="16"/>
        <v/>
      </c>
      <c r="F13" s="164">
        <v>18.399999999999999</v>
      </c>
      <c r="G13" s="516"/>
      <c r="H13" s="514"/>
      <c r="I13" s="516"/>
      <c r="J13" s="516"/>
      <c r="K13" s="514"/>
      <c r="L13" s="516"/>
      <c r="M13" s="515"/>
      <c r="N13" s="515"/>
      <c r="O13" s="515"/>
      <c r="P13" s="515"/>
      <c r="Q13" s="515"/>
      <c r="R13" s="515"/>
      <c r="S13" s="516"/>
      <c r="T13" s="514"/>
      <c r="U13" s="516"/>
      <c r="V13" s="516"/>
      <c r="W13" s="514"/>
      <c r="X13" s="516"/>
      <c r="Y13" s="515"/>
      <c r="Z13" s="515"/>
      <c r="AA13" s="515"/>
      <c r="AB13" s="516"/>
      <c r="AC13" s="514"/>
      <c r="AD13" s="516"/>
      <c r="AE13" s="515"/>
      <c r="AF13" s="515"/>
      <c r="AG13" s="515"/>
      <c r="AH13" s="515"/>
      <c r="AI13" s="515"/>
      <c r="AJ13" s="515"/>
      <c r="AK13" s="515"/>
      <c r="AL13" s="515"/>
      <c r="AM13" s="515"/>
      <c r="AN13" s="513"/>
      <c r="AO13" s="514"/>
      <c r="AP13" s="514"/>
      <c r="AQ13" s="516"/>
      <c r="AR13" s="514"/>
      <c r="AS13" s="516"/>
      <c r="AT13" s="157" t="str">
        <f t="shared" ref="AT13:AV13" si="19">IF(C13&lt;&gt;"",C13,"")</f>
        <v>BOUVREE</v>
      </c>
      <c r="AU13" s="165" t="str">
        <f t="shared" si="19"/>
        <v>Guy</v>
      </c>
      <c r="AV13" s="166" t="str">
        <f t="shared" si="19"/>
        <v/>
      </c>
      <c r="AW13" s="167">
        <f t="shared" si="10"/>
        <v>18.399999999999999</v>
      </c>
      <c r="AX13" s="168" t="str">
        <f t="shared" si="11"/>
        <v/>
      </c>
      <c r="AY13" s="169" t="str">
        <f t="shared" si="12"/>
        <v/>
      </c>
      <c r="AZ13" s="144"/>
      <c r="BA13" s="144"/>
      <c r="BB13" s="170"/>
      <c r="BC13" s="144"/>
      <c r="BD13" s="144"/>
      <c r="BE13" s="144"/>
    </row>
    <row r="14" spans="1:57" ht="30" customHeight="1">
      <c r="A14" s="144">
        <f t="shared" si="14"/>
        <v>7</v>
      </c>
      <c r="B14" s="161" t="str">
        <f t="shared" si="7"/>
        <v>CHAPUYBruno</v>
      </c>
      <c r="C14" s="162" t="s">
        <v>170</v>
      </c>
      <c r="D14" s="163" t="s">
        <v>171</v>
      </c>
      <c r="E14" s="163"/>
      <c r="F14" s="164">
        <v>23.1</v>
      </c>
      <c r="G14" s="516"/>
      <c r="H14" s="514"/>
      <c r="I14" s="516"/>
      <c r="J14" s="516"/>
      <c r="K14" s="514"/>
      <c r="L14" s="516"/>
      <c r="M14" s="515"/>
      <c r="N14" s="515"/>
      <c r="O14" s="515"/>
      <c r="P14" s="515"/>
      <c r="Q14" s="515"/>
      <c r="R14" s="515"/>
      <c r="S14" s="516"/>
      <c r="T14" s="514"/>
      <c r="U14" s="516"/>
      <c r="V14" s="516"/>
      <c r="W14" s="514"/>
      <c r="X14" s="516"/>
      <c r="Y14" s="515"/>
      <c r="Z14" s="515"/>
      <c r="AA14" s="515"/>
      <c r="AB14" s="516"/>
      <c r="AC14" s="514"/>
      <c r="AD14" s="516"/>
      <c r="AE14" s="515"/>
      <c r="AF14" s="515"/>
      <c r="AG14" s="515"/>
      <c r="AH14" s="515"/>
      <c r="AI14" s="515"/>
      <c r="AJ14" s="515"/>
      <c r="AK14" s="515"/>
      <c r="AL14" s="515"/>
      <c r="AM14" s="515"/>
      <c r="AN14" s="516"/>
      <c r="AO14" s="514"/>
      <c r="AP14" s="516"/>
      <c r="AQ14" s="516"/>
      <c r="AR14" s="514"/>
      <c r="AS14" s="516"/>
      <c r="AT14" s="157" t="str">
        <f t="shared" ref="AT14:AV14" si="20">IF(C14&lt;&gt;"",C14,"")</f>
        <v>CHAPUY</v>
      </c>
      <c r="AU14" s="165" t="str">
        <f t="shared" si="20"/>
        <v>Bruno</v>
      </c>
      <c r="AV14" s="166" t="str">
        <f t="shared" si="20"/>
        <v/>
      </c>
      <c r="AW14" s="167">
        <f t="shared" si="10"/>
        <v>23.1</v>
      </c>
      <c r="AX14" s="168" t="str">
        <f t="shared" si="11"/>
        <v/>
      </c>
      <c r="AY14" s="169" t="str">
        <f t="shared" si="12"/>
        <v/>
      </c>
      <c r="AZ14" s="144"/>
      <c r="BA14" s="144"/>
      <c r="BB14" s="170"/>
      <c r="BC14" s="144"/>
      <c r="BD14" s="144"/>
      <c r="BE14" s="144"/>
    </row>
    <row r="15" spans="1:57" ht="30" customHeight="1">
      <c r="A15" s="144">
        <f t="shared" si="14"/>
        <v>8</v>
      </c>
      <c r="B15" s="161" t="str">
        <f t="shared" si="7"/>
        <v>CHATENAYChristine</v>
      </c>
      <c r="C15" s="162" t="s">
        <v>173</v>
      </c>
      <c r="D15" s="163" t="s">
        <v>174</v>
      </c>
      <c r="E15" s="163" t="str">
        <f t="shared" ref="E15:E22" si="21">IFERROR(VLOOKUP(B15,liste_conversion,7,0),"" )</f>
        <v/>
      </c>
      <c r="F15" s="164">
        <v>25</v>
      </c>
      <c r="G15" s="516"/>
      <c r="H15" s="514"/>
      <c r="I15" s="516"/>
      <c r="J15" s="516"/>
      <c r="K15" s="514"/>
      <c r="L15" s="516"/>
      <c r="M15" s="515"/>
      <c r="N15" s="515"/>
      <c r="O15" s="515"/>
      <c r="P15" s="515"/>
      <c r="Q15" s="515"/>
      <c r="R15" s="515"/>
      <c r="S15" s="516"/>
      <c r="T15" s="514"/>
      <c r="U15" s="516"/>
      <c r="V15" s="516"/>
      <c r="W15" s="514"/>
      <c r="X15" s="516"/>
      <c r="Y15" s="515"/>
      <c r="Z15" s="515"/>
      <c r="AA15" s="515"/>
      <c r="AB15" s="516"/>
      <c r="AC15" s="514"/>
      <c r="AD15" s="516"/>
      <c r="AE15" s="515"/>
      <c r="AF15" s="515"/>
      <c r="AG15" s="515"/>
      <c r="AH15" s="515"/>
      <c r="AI15" s="515"/>
      <c r="AJ15" s="515"/>
      <c r="AK15" s="515"/>
      <c r="AL15" s="515"/>
      <c r="AM15" s="515"/>
      <c r="AN15" s="516"/>
      <c r="AO15" s="514"/>
      <c r="AP15" s="516"/>
      <c r="AQ15" s="516"/>
      <c r="AR15" s="514"/>
      <c r="AS15" s="516"/>
      <c r="AT15" s="157" t="str">
        <f t="shared" ref="AT15:AV15" si="22">IF(C15&lt;&gt;"",C15,"")</f>
        <v>CHATENAY</v>
      </c>
      <c r="AU15" s="165" t="str">
        <f t="shared" si="22"/>
        <v>Christine</v>
      </c>
      <c r="AV15" s="166" t="str">
        <f t="shared" si="22"/>
        <v/>
      </c>
      <c r="AW15" s="167">
        <f t="shared" si="10"/>
        <v>25</v>
      </c>
      <c r="AX15" s="168" t="str">
        <f t="shared" si="11"/>
        <v/>
      </c>
      <c r="AY15" s="169" t="str">
        <f t="shared" si="12"/>
        <v/>
      </c>
      <c r="AZ15" s="144"/>
      <c r="BA15" s="144"/>
      <c r="BB15" s="170"/>
      <c r="BC15" s="144"/>
      <c r="BD15" s="144"/>
      <c r="BE15" s="144"/>
    </row>
    <row r="16" spans="1:57" ht="30" customHeight="1">
      <c r="A16" s="144">
        <f t="shared" si="14"/>
        <v>9</v>
      </c>
      <c r="B16" s="161" t="str">
        <f t="shared" si="7"/>
        <v>COLINGisèle</v>
      </c>
      <c r="C16" s="162" t="s">
        <v>176</v>
      </c>
      <c r="D16" s="163" t="s">
        <v>177</v>
      </c>
      <c r="E16" s="163" t="str">
        <f t="shared" si="21"/>
        <v/>
      </c>
      <c r="F16" s="164">
        <v>21.8</v>
      </c>
      <c r="G16" s="516"/>
      <c r="H16" s="514"/>
      <c r="I16" s="516"/>
      <c r="J16" s="516"/>
      <c r="K16" s="514"/>
      <c r="L16" s="516"/>
      <c r="M16" s="515"/>
      <c r="N16" s="515"/>
      <c r="O16" s="515"/>
      <c r="P16" s="515"/>
      <c r="Q16" s="515"/>
      <c r="R16" s="515"/>
      <c r="S16" s="516"/>
      <c r="T16" s="514"/>
      <c r="U16" s="516"/>
      <c r="V16" s="516"/>
      <c r="W16" s="514"/>
      <c r="X16" s="516"/>
      <c r="Y16" s="515"/>
      <c r="Z16" s="515"/>
      <c r="AA16" s="515"/>
      <c r="AB16" s="516"/>
      <c r="AC16" s="514"/>
      <c r="AD16" s="516"/>
      <c r="AE16" s="515"/>
      <c r="AF16" s="515"/>
      <c r="AG16" s="515"/>
      <c r="AH16" s="515"/>
      <c r="AI16" s="515"/>
      <c r="AJ16" s="515"/>
      <c r="AK16" s="515"/>
      <c r="AL16" s="515"/>
      <c r="AM16" s="515"/>
      <c r="AN16" s="516"/>
      <c r="AO16" s="514"/>
      <c r="AP16" s="516"/>
      <c r="AQ16" s="516"/>
      <c r="AR16" s="514"/>
      <c r="AS16" s="516"/>
      <c r="AT16" s="157" t="str">
        <f t="shared" ref="AT16:AV16" si="23">IF(C16&lt;&gt;"",C16,"")</f>
        <v>COLIN</v>
      </c>
      <c r="AU16" s="165" t="str">
        <f t="shared" si="23"/>
        <v>Gisèle</v>
      </c>
      <c r="AV16" s="166" t="str">
        <f t="shared" si="23"/>
        <v/>
      </c>
      <c r="AW16" s="167">
        <f t="shared" si="10"/>
        <v>21.8</v>
      </c>
      <c r="AX16" s="168" t="str">
        <f t="shared" si="11"/>
        <v/>
      </c>
      <c r="AY16" s="169" t="str">
        <f t="shared" si="12"/>
        <v/>
      </c>
      <c r="AZ16" s="144"/>
      <c r="BA16" s="144"/>
      <c r="BB16" s="170"/>
      <c r="BC16" s="144"/>
      <c r="BD16" s="144"/>
      <c r="BE16" s="144"/>
    </row>
    <row r="17" spans="1:57" ht="30" customHeight="1">
      <c r="A17" s="144">
        <f t="shared" si="14"/>
        <v>10</v>
      </c>
      <c r="B17" s="161" t="str">
        <f t="shared" si="7"/>
        <v>DE LA GORCECatherine</v>
      </c>
      <c r="C17" s="162" t="s">
        <v>178</v>
      </c>
      <c r="D17" s="163" t="s">
        <v>179</v>
      </c>
      <c r="E17" s="163" t="str">
        <f t="shared" si="21"/>
        <v/>
      </c>
      <c r="F17" s="164">
        <v>27.1</v>
      </c>
      <c r="G17" s="516"/>
      <c r="H17" s="514"/>
      <c r="I17" s="516"/>
      <c r="J17" s="516"/>
      <c r="K17" s="514"/>
      <c r="L17" s="516"/>
      <c r="M17" s="515"/>
      <c r="N17" s="515"/>
      <c r="O17" s="515"/>
      <c r="P17" s="515"/>
      <c r="Q17" s="515"/>
      <c r="R17" s="515"/>
      <c r="S17" s="516"/>
      <c r="T17" s="514"/>
      <c r="U17" s="516"/>
      <c r="V17" s="516"/>
      <c r="W17" s="514"/>
      <c r="X17" s="516"/>
      <c r="Y17" s="515"/>
      <c r="Z17" s="515"/>
      <c r="AA17" s="515"/>
      <c r="AB17" s="516"/>
      <c r="AC17" s="514"/>
      <c r="AD17" s="516"/>
      <c r="AE17" s="515"/>
      <c r="AF17" s="515"/>
      <c r="AG17" s="515"/>
      <c r="AH17" s="515"/>
      <c r="AI17" s="515"/>
      <c r="AJ17" s="515"/>
      <c r="AK17" s="515"/>
      <c r="AL17" s="515"/>
      <c r="AM17" s="515"/>
      <c r="AN17" s="516"/>
      <c r="AO17" s="514"/>
      <c r="AP17" s="516"/>
      <c r="AQ17" s="516"/>
      <c r="AR17" s="514"/>
      <c r="AS17" s="516"/>
      <c r="AT17" s="157" t="str">
        <f t="shared" ref="AT17:AV17" si="24">IF(C17&lt;&gt;"",C17,"")</f>
        <v>DE LA GORCE</v>
      </c>
      <c r="AU17" s="165" t="str">
        <f t="shared" si="24"/>
        <v>Catherine</v>
      </c>
      <c r="AV17" s="166" t="str">
        <f t="shared" si="24"/>
        <v/>
      </c>
      <c r="AW17" s="167">
        <f t="shared" si="10"/>
        <v>27.1</v>
      </c>
      <c r="AX17" s="168" t="str">
        <f t="shared" si="11"/>
        <v/>
      </c>
      <c r="AY17" s="169" t="str">
        <f t="shared" si="12"/>
        <v/>
      </c>
      <c r="AZ17" s="144"/>
      <c r="BA17" s="144"/>
      <c r="BB17" s="170"/>
      <c r="BC17" s="144"/>
      <c r="BD17" s="144"/>
      <c r="BE17" s="144"/>
    </row>
    <row r="18" spans="1:57" ht="30" customHeight="1">
      <c r="A18" s="144">
        <f t="shared" si="14"/>
        <v>11</v>
      </c>
      <c r="B18" s="161" t="str">
        <f t="shared" si="7"/>
        <v>DE LA GORCEDenis</v>
      </c>
      <c r="C18" s="162" t="s">
        <v>178</v>
      </c>
      <c r="D18" s="163" t="s">
        <v>181</v>
      </c>
      <c r="E18" s="163" t="str">
        <f t="shared" si="21"/>
        <v/>
      </c>
      <c r="F18" s="164">
        <v>26.7</v>
      </c>
      <c r="G18" s="516"/>
      <c r="H18" s="514"/>
      <c r="I18" s="516"/>
      <c r="J18" s="516"/>
      <c r="K18" s="514"/>
      <c r="L18" s="516"/>
      <c r="M18" s="515"/>
      <c r="N18" s="515"/>
      <c r="O18" s="515"/>
      <c r="P18" s="515"/>
      <c r="Q18" s="515"/>
      <c r="R18" s="515"/>
      <c r="S18" s="516"/>
      <c r="T18" s="514"/>
      <c r="U18" s="516"/>
      <c r="V18" s="516"/>
      <c r="W18" s="514"/>
      <c r="X18" s="516"/>
      <c r="Y18" s="515"/>
      <c r="Z18" s="515"/>
      <c r="AA18" s="515"/>
      <c r="AB18" s="516"/>
      <c r="AC18" s="514"/>
      <c r="AD18" s="516"/>
      <c r="AE18" s="515"/>
      <c r="AF18" s="515"/>
      <c r="AG18" s="515"/>
      <c r="AH18" s="515"/>
      <c r="AI18" s="515"/>
      <c r="AJ18" s="515"/>
      <c r="AK18" s="515"/>
      <c r="AL18" s="515"/>
      <c r="AM18" s="515"/>
      <c r="AN18" s="516"/>
      <c r="AO18" s="514"/>
      <c r="AP18" s="516"/>
      <c r="AQ18" s="516"/>
      <c r="AR18" s="514"/>
      <c r="AS18" s="516"/>
      <c r="AT18" s="157" t="str">
        <f t="shared" ref="AT18:AV18" si="25">IF(C18&lt;&gt;"",C18,"")</f>
        <v>DE LA GORCE</v>
      </c>
      <c r="AU18" s="165" t="str">
        <f t="shared" si="25"/>
        <v>Denis</v>
      </c>
      <c r="AV18" s="166" t="str">
        <f t="shared" si="25"/>
        <v/>
      </c>
      <c r="AW18" s="167">
        <f t="shared" si="10"/>
        <v>26.7</v>
      </c>
      <c r="AX18" s="168" t="str">
        <f t="shared" si="11"/>
        <v/>
      </c>
      <c r="AY18" s="169" t="str">
        <f t="shared" si="12"/>
        <v/>
      </c>
      <c r="AZ18" s="144"/>
      <c r="BA18" s="144"/>
      <c r="BB18" s="170"/>
      <c r="BC18" s="144"/>
      <c r="BD18" s="144"/>
      <c r="BE18" s="144"/>
    </row>
    <row r="19" spans="1:57" ht="30" customHeight="1">
      <c r="A19" s="144">
        <f t="shared" si="14"/>
        <v>12</v>
      </c>
      <c r="B19" s="161" t="str">
        <f t="shared" si="7"/>
        <v>DELAGEJean-Pierre</v>
      </c>
      <c r="C19" s="162" t="s">
        <v>182</v>
      </c>
      <c r="D19" s="163" t="s">
        <v>183</v>
      </c>
      <c r="E19" s="163" t="str">
        <f t="shared" si="21"/>
        <v/>
      </c>
      <c r="F19" s="164">
        <v>28.3</v>
      </c>
      <c r="G19" s="516"/>
      <c r="H19" s="514"/>
      <c r="I19" s="514"/>
      <c r="J19" s="516"/>
      <c r="K19" s="514"/>
      <c r="L19" s="514"/>
      <c r="M19" s="515"/>
      <c r="N19" s="515"/>
      <c r="O19" s="515"/>
      <c r="P19" s="515"/>
      <c r="Q19" s="515"/>
      <c r="R19" s="515"/>
      <c r="S19" s="516"/>
      <c r="T19" s="514"/>
      <c r="U19" s="514"/>
      <c r="V19" s="516"/>
      <c r="W19" s="514"/>
      <c r="X19" s="514"/>
      <c r="Y19" s="515"/>
      <c r="Z19" s="515"/>
      <c r="AA19" s="515"/>
      <c r="AB19" s="516"/>
      <c r="AC19" s="514"/>
      <c r="AD19" s="514"/>
      <c r="AE19" s="515"/>
      <c r="AF19" s="515"/>
      <c r="AG19" s="515"/>
      <c r="AH19" s="515"/>
      <c r="AI19" s="515"/>
      <c r="AJ19" s="515"/>
      <c r="AK19" s="515"/>
      <c r="AL19" s="515"/>
      <c r="AM19" s="515"/>
      <c r="AN19" s="516"/>
      <c r="AO19" s="514"/>
      <c r="AP19" s="514"/>
      <c r="AQ19" s="516"/>
      <c r="AR19" s="514"/>
      <c r="AS19" s="514"/>
      <c r="AT19" s="157" t="str">
        <f t="shared" ref="AT19:AV19" si="26">IF(C19&lt;&gt;"",C19,"")</f>
        <v>DELAGE</v>
      </c>
      <c r="AU19" s="165" t="str">
        <f t="shared" si="26"/>
        <v>Jean-Pierre</v>
      </c>
      <c r="AV19" s="166" t="str">
        <f t="shared" si="26"/>
        <v/>
      </c>
      <c r="AW19" s="167">
        <f t="shared" si="10"/>
        <v>28.3</v>
      </c>
      <c r="AX19" s="168" t="str">
        <f t="shared" si="11"/>
        <v/>
      </c>
      <c r="AY19" s="169" t="str">
        <f t="shared" si="12"/>
        <v/>
      </c>
      <c r="AZ19" s="144"/>
      <c r="BA19" s="144"/>
      <c r="BB19" s="170"/>
      <c r="BC19" s="144"/>
      <c r="BD19" s="144"/>
      <c r="BE19" s="144"/>
    </row>
    <row r="20" spans="1:57" ht="30" customHeight="1">
      <c r="A20" s="144">
        <f t="shared" si="14"/>
        <v>13</v>
      </c>
      <c r="B20" s="161" t="str">
        <f t="shared" si="7"/>
        <v>DUBARTChristian</v>
      </c>
      <c r="C20" s="162" t="s">
        <v>185</v>
      </c>
      <c r="D20" s="163" t="s">
        <v>186</v>
      </c>
      <c r="E20" s="163" t="str">
        <f t="shared" si="21"/>
        <v/>
      </c>
      <c r="F20" s="164">
        <v>23.6</v>
      </c>
      <c r="G20" s="516"/>
      <c r="H20" s="514"/>
      <c r="I20" s="516"/>
      <c r="J20" s="516"/>
      <c r="K20" s="514"/>
      <c r="L20" s="516"/>
      <c r="M20" s="515"/>
      <c r="N20" s="515"/>
      <c r="O20" s="515"/>
      <c r="P20" s="515"/>
      <c r="Q20" s="515"/>
      <c r="R20" s="515"/>
      <c r="S20" s="516"/>
      <c r="T20" s="514"/>
      <c r="U20" s="516"/>
      <c r="V20" s="516"/>
      <c r="W20" s="514"/>
      <c r="X20" s="516"/>
      <c r="Y20" s="515"/>
      <c r="Z20" s="515"/>
      <c r="AA20" s="515"/>
      <c r="AB20" s="516"/>
      <c r="AC20" s="514"/>
      <c r="AD20" s="516"/>
      <c r="AE20" s="515"/>
      <c r="AF20" s="515"/>
      <c r="AG20" s="515"/>
      <c r="AH20" s="515"/>
      <c r="AI20" s="515"/>
      <c r="AJ20" s="515"/>
      <c r="AK20" s="515"/>
      <c r="AL20" s="515"/>
      <c r="AM20" s="515"/>
      <c r="AN20" s="516"/>
      <c r="AO20" s="514"/>
      <c r="AP20" s="516"/>
      <c r="AQ20" s="516"/>
      <c r="AR20" s="514"/>
      <c r="AS20" s="516"/>
      <c r="AT20" s="157" t="str">
        <f t="shared" ref="AT20:AV20" si="27">IF(C20&lt;&gt;"",C20,"")</f>
        <v>DUBART</v>
      </c>
      <c r="AU20" s="165" t="str">
        <f t="shared" si="27"/>
        <v>Christian</v>
      </c>
      <c r="AV20" s="166" t="str">
        <f t="shared" si="27"/>
        <v/>
      </c>
      <c r="AW20" s="167">
        <f t="shared" si="10"/>
        <v>23.6</v>
      </c>
      <c r="AX20" s="168" t="str">
        <f t="shared" si="11"/>
        <v/>
      </c>
      <c r="AY20" s="169" t="str">
        <f t="shared" si="12"/>
        <v/>
      </c>
      <c r="AZ20" s="144"/>
      <c r="BA20" s="144"/>
      <c r="BB20" s="170"/>
      <c r="BC20" s="144"/>
      <c r="BD20" s="144"/>
      <c r="BE20" s="144"/>
    </row>
    <row r="21" spans="1:57" ht="30" customHeight="1">
      <c r="A21" s="144">
        <f t="shared" si="14"/>
        <v>14</v>
      </c>
      <c r="B21" s="161" t="str">
        <f t="shared" si="7"/>
        <v>DUBARTMartine</v>
      </c>
      <c r="C21" s="162" t="s">
        <v>185</v>
      </c>
      <c r="D21" s="163" t="s">
        <v>189</v>
      </c>
      <c r="E21" s="163" t="str">
        <f t="shared" si="21"/>
        <v/>
      </c>
      <c r="F21" s="164">
        <v>21</v>
      </c>
      <c r="G21" s="516"/>
      <c r="H21" s="514"/>
      <c r="I21" s="516"/>
      <c r="J21" s="516"/>
      <c r="K21" s="514"/>
      <c r="L21" s="516"/>
      <c r="M21" s="515"/>
      <c r="N21" s="515"/>
      <c r="O21" s="515"/>
      <c r="P21" s="515"/>
      <c r="Q21" s="515"/>
      <c r="R21" s="515"/>
      <c r="S21" s="516"/>
      <c r="T21" s="514"/>
      <c r="U21" s="516"/>
      <c r="V21" s="516"/>
      <c r="W21" s="514"/>
      <c r="X21" s="516"/>
      <c r="Y21" s="515"/>
      <c r="Z21" s="515"/>
      <c r="AA21" s="515"/>
      <c r="AB21" s="516"/>
      <c r="AC21" s="514"/>
      <c r="AD21" s="516"/>
      <c r="AE21" s="515"/>
      <c r="AF21" s="515"/>
      <c r="AG21" s="515"/>
      <c r="AH21" s="515"/>
      <c r="AI21" s="515"/>
      <c r="AJ21" s="515"/>
      <c r="AK21" s="515"/>
      <c r="AL21" s="515"/>
      <c r="AM21" s="515"/>
      <c r="AN21" s="516"/>
      <c r="AO21" s="514"/>
      <c r="AP21" s="516"/>
      <c r="AQ21" s="516"/>
      <c r="AR21" s="514"/>
      <c r="AS21" s="516"/>
      <c r="AT21" s="157" t="str">
        <f t="shared" ref="AT21:AV21" si="28">IF(C21&lt;&gt;"",C21,"")</f>
        <v>DUBART</v>
      </c>
      <c r="AU21" s="165" t="str">
        <f t="shared" si="28"/>
        <v>Martine</v>
      </c>
      <c r="AV21" s="166" t="str">
        <f t="shared" si="28"/>
        <v/>
      </c>
      <c r="AW21" s="167">
        <f t="shared" si="10"/>
        <v>21</v>
      </c>
      <c r="AX21" s="168" t="str">
        <f t="shared" si="11"/>
        <v/>
      </c>
      <c r="AY21" s="169" t="str">
        <f t="shared" si="12"/>
        <v/>
      </c>
      <c r="AZ21" s="144"/>
      <c r="BA21" s="144"/>
      <c r="BB21" s="170"/>
      <c r="BC21" s="144"/>
      <c r="BD21" s="144"/>
      <c r="BE21" s="144"/>
    </row>
    <row r="22" spans="1:57" ht="30" customHeight="1">
      <c r="A22" s="144">
        <f t="shared" si="14"/>
        <v>15</v>
      </c>
      <c r="B22" s="161" t="str">
        <f t="shared" si="7"/>
        <v>DUPLOUYChristine</v>
      </c>
      <c r="C22" s="162" t="s">
        <v>190</v>
      </c>
      <c r="D22" s="163" t="s">
        <v>174</v>
      </c>
      <c r="E22" s="163" t="str">
        <f t="shared" si="21"/>
        <v/>
      </c>
      <c r="F22" s="164">
        <v>25.1</v>
      </c>
      <c r="G22" s="516"/>
      <c r="H22" s="514"/>
      <c r="I22" s="516"/>
      <c r="J22" s="516"/>
      <c r="K22" s="514"/>
      <c r="L22" s="516"/>
      <c r="M22" s="515"/>
      <c r="N22" s="515"/>
      <c r="O22" s="515"/>
      <c r="P22" s="515"/>
      <c r="Q22" s="515"/>
      <c r="R22" s="515"/>
      <c r="S22" s="516"/>
      <c r="T22" s="514"/>
      <c r="U22" s="516"/>
      <c r="V22" s="516"/>
      <c r="W22" s="514"/>
      <c r="X22" s="516"/>
      <c r="Y22" s="515"/>
      <c r="Z22" s="515"/>
      <c r="AA22" s="515"/>
      <c r="AB22" s="516"/>
      <c r="AC22" s="514"/>
      <c r="AD22" s="516"/>
      <c r="AE22" s="515"/>
      <c r="AF22" s="515"/>
      <c r="AG22" s="515"/>
      <c r="AH22" s="515"/>
      <c r="AI22" s="515"/>
      <c r="AJ22" s="515"/>
      <c r="AK22" s="515"/>
      <c r="AL22" s="515"/>
      <c r="AM22" s="515"/>
      <c r="AN22" s="516"/>
      <c r="AO22" s="514"/>
      <c r="AP22" s="516"/>
      <c r="AQ22" s="516"/>
      <c r="AR22" s="514"/>
      <c r="AS22" s="516"/>
      <c r="AT22" s="157" t="str">
        <f t="shared" ref="AT22:AV22" si="29">IF(C22&lt;&gt;"",C22,"")</f>
        <v>DUPLOUY</v>
      </c>
      <c r="AU22" s="165" t="str">
        <f t="shared" si="29"/>
        <v>Christine</v>
      </c>
      <c r="AV22" s="166" t="str">
        <f t="shared" si="29"/>
        <v/>
      </c>
      <c r="AW22" s="167">
        <f t="shared" si="10"/>
        <v>25.1</v>
      </c>
      <c r="AX22" s="168" t="str">
        <f t="shared" si="11"/>
        <v/>
      </c>
      <c r="AY22" s="169" t="str">
        <f t="shared" si="12"/>
        <v/>
      </c>
      <c r="AZ22" s="144"/>
      <c r="BA22" s="144"/>
      <c r="BB22" s="170"/>
      <c r="BC22" s="144"/>
      <c r="BD22" s="144"/>
      <c r="BE22" s="144"/>
    </row>
    <row r="23" spans="1:57" ht="30" customHeight="1">
      <c r="A23" s="144">
        <f t="shared" si="14"/>
        <v>16</v>
      </c>
      <c r="B23" s="161" t="str">
        <f t="shared" si="7"/>
        <v>DUSANTERArnaud</v>
      </c>
      <c r="C23" s="162" t="s">
        <v>192</v>
      </c>
      <c r="D23" s="163" t="s">
        <v>193</v>
      </c>
      <c r="E23" s="171"/>
      <c r="F23" s="167">
        <v>24.5</v>
      </c>
      <c r="G23" s="516"/>
      <c r="H23" s="514"/>
      <c r="I23" s="516"/>
      <c r="J23" s="516"/>
      <c r="K23" s="514"/>
      <c r="L23" s="516"/>
      <c r="M23" s="515"/>
      <c r="N23" s="515"/>
      <c r="O23" s="515"/>
      <c r="P23" s="515"/>
      <c r="Q23" s="515"/>
      <c r="R23" s="515"/>
      <c r="S23" s="516"/>
      <c r="T23" s="514"/>
      <c r="U23" s="516"/>
      <c r="V23" s="516"/>
      <c r="W23" s="514"/>
      <c r="X23" s="516"/>
      <c r="Y23" s="515"/>
      <c r="Z23" s="515"/>
      <c r="AA23" s="515"/>
      <c r="AB23" s="516"/>
      <c r="AC23" s="514"/>
      <c r="AD23" s="516"/>
      <c r="AE23" s="515"/>
      <c r="AF23" s="515"/>
      <c r="AG23" s="515"/>
      <c r="AH23" s="515"/>
      <c r="AI23" s="515"/>
      <c r="AJ23" s="515"/>
      <c r="AK23" s="515"/>
      <c r="AL23" s="515"/>
      <c r="AM23" s="515"/>
      <c r="AN23" s="516"/>
      <c r="AO23" s="514"/>
      <c r="AP23" s="516"/>
      <c r="AQ23" s="516"/>
      <c r="AR23" s="514"/>
      <c r="AS23" s="516"/>
      <c r="AT23" s="157" t="str">
        <f t="shared" ref="AT23:AV23" si="30">IF(C23&lt;&gt;"",C23,"")</f>
        <v>DUSANTER</v>
      </c>
      <c r="AU23" s="165" t="str">
        <f t="shared" si="30"/>
        <v>Arnaud</v>
      </c>
      <c r="AV23" s="166" t="str">
        <f t="shared" si="30"/>
        <v/>
      </c>
      <c r="AW23" s="167">
        <f t="shared" si="10"/>
        <v>24.5</v>
      </c>
      <c r="AX23" s="168" t="str">
        <f t="shared" si="11"/>
        <v/>
      </c>
      <c r="AY23" s="169" t="str">
        <f t="shared" si="12"/>
        <v/>
      </c>
      <c r="AZ23" s="144"/>
      <c r="BA23" s="144"/>
      <c r="BB23" s="170"/>
      <c r="BC23" s="144"/>
      <c r="BD23" s="144"/>
      <c r="BE23" s="144"/>
    </row>
    <row r="24" spans="1:57" ht="30" customHeight="1">
      <c r="A24" s="144">
        <f t="shared" si="14"/>
        <v>17</v>
      </c>
      <c r="B24" s="161" t="str">
        <f t="shared" si="7"/>
        <v>ESMENARDRémy</v>
      </c>
      <c r="C24" s="162" t="s">
        <v>194</v>
      </c>
      <c r="D24" s="163" t="s">
        <v>195</v>
      </c>
      <c r="E24" s="171"/>
      <c r="F24" s="164">
        <v>22.1</v>
      </c>
      <c r="G24" s="516"/>
      <c r="H24" s="514"/>
      <c r="I24" s="516"/>
      <c r="J24" s="516"/>
      <c r="K24" s="514"/>
      <c r="L24" s="516"/>
      <c r="M24" s="515"/>
      <c r="N24" s="515"/>
      <c r="O24" s="515"/>
      <c r="P24" s="515"/>
      <c r="Q24" s="515"/>
      <c r="R24" s="515"/>
      <c r="S24" s="516"/>
      <c r="T24" s="514"/>
      <c r="U24" s="516"/>
      <c r="V24" s="516"/>
      <c r="W24" s="514"/>
      <c r="X24" s="516"/>
      <c r="Y24" s="515"/>
      <c r="Z24" s="515"/>
      <c r="AA24" s="515"/>
      <c r="AB24" s="516"/>
      <c r="AC24" s="514"/>
      <c r="AD24" s="516"/>
      <c r="AE24" s="515"/>
      <c r="AF24" s="515"/>
      <c r="AG24" s="515"/>
      <c r="AH24" s="515"/>
      <c r="AI24" s="515"/>
      <c r="AJ24" s="515"/>
      <c r="AK24" s="515"/>
      <c r="AL24" s="515"/>
      <c r="AM24" s="515"/>
      <c r="AN24" s="516"/>
      <c r="AO24" s="514"/>
      <c r="AP24" s="516"/>
      <c r="AQ24" s="516"/>
      <c r="AR24" s="514"/>
      <c r="AS24" s="516"/>
      <c r="AT24" s="157" t="str">
        <f t="shared" ref="AT24:AV24" si="31">IF(C24&lt;&gt;"",C24,"")</f>
        <v>ESMENARD</v>
      </c>
      <c r="AU24" s="165" t="str">
        <f t="shared" si="31"/>
        <v>Rémy</v>
      </c>
      <c r="AV24" s="166" t="str">
        <f t="shared" si="31"/>
        <v/>
      </c>
      <c r="AW24" s="167">
        <f t="shared" si="10"/>
        <v>22.1</v>
      </c>
      <c r="AX24" s="168" t="str">
        <f t="shared" si="11"/>
        <v/>
      </c>
      <c r="AY24" s="169" t="str">
        <f t="shared" si="12"/>
        <v/>
      </c>
      <c r="AZ24" s="144"/>
      <c r="BA24" s="144"/>
      <c r="BB24" s="170"/>
      <c r="BC24" s="144"/>
      <c r="BD24" s="144"/>
      <c r="BE24" s="144"/>
    </row>
    <row r="25" spans="1:57" ht="30" customHeight="1">
      <c r="A25" s="144">
        <f t="shared" si="14"/>
        <v>18</v>
      </c>
      <c r="B25" s="161" t="str">
        <f t="shared" si="7"/>
        <v>FANCHONMarc</v>
      </c>
      <c r="C25" s="162" t="s">
        <v>197</v>
      </c>
      <c r="D25" s="163" t="s">
        <v>198</v>
      </c>
      <c r="E25" s="171"/>
      <c r="F25" s="164">
        <v>28.8</v>
      </c>
      <c r="G25" s="513"/>
      <c r="H25" s="514"/>
      <c r="I25" s="514"/>
      <c r="J25" s="513"/>
      <c r="K25" s="514"/>
      <c r="L25" s="514"/>
      <c r="M25" s="515"/>
      <c r="N25" s="515"/>
      <c r="O25" s="515"/>
      <c r="P25" s="515"/>
      <c r="Q25" s="515"/>
      <c r="R25" s="515"/>
      <c r="S25" s="513"/>
      <c r="T25" s="514"/>
      <c r="U25" s="514"/>
      <c r="V25" s="513"/>
      <c r="W25" s="514"/>
      <c r="X25" s="514"/>
      <c r="Y25" s="515"/>
      <c r="Z25" s="515"/>
      <c r="AA25" s="515"/>
      <c r="AB25" s="513"/>
      <c r="AC25" s="514"/>
      <c r="AD25" s="514"/>
      <c r="AE25" s="515"/>
      <c r="AF25" s="515"/>
      <c r="AG25" s="515"/>
      <c r="AH25" s="515"/>
      <c r="AI25" s="515"/>
      <c r="AJ25" s="515"/>
      <c r="AK25" s="515"/>
      <c r="AL25" s="515"/>
      <c r="AM25" s="515"/>
      <c r="AN25" s="513"/>
      <c r="AO25" s="514"/>
      <c r="AP25" s="514"/>
      <c r="AQ25" s="516"/>
      <c r="AR25" s="514"/>
      <c r="AS25" s="514"/>
      <c r="AT25" s="157" t="str">
        <f t="shared" ref="AT25:AV25" si="32">IF(C25&lt;&gt;"",C25,"")</f>
        <v>FANCHON</v>
      </c>
      <c r="AU25" s="165" t="str">
        <f t="shared" si="32"/>
        <v>Marc</v>
      </c>
      <c r="AV25" s="166" t="str">
        <f t="shared" si="32"/>
        <v/>
      </c>
      <c r="AW25" s="167">
        <f t="shared" si="10"/>
        <v>28.8</v>
      </c>
      <c r="AX25" s="168" t="str">
        <f t="shared" si="11"/>
        <v/>
      </c>
      <c r="AY25" s="169" t="str">
        <f t="shared" si="12"/>
        <v/>
      </c>
      <c r="AZ25" s="144"/>
      <c r="BA25" s="144"/>
      <c r="BB25" s="170"/>
      <c r="BC25" s="144"/>
      <c r="BD25" s="144"/>
      <c r="BE25" s="144"/>
    </row>
    <row r="26" spans="1:57" ht="30" customHeight="1">
      <c r="A26" s="144">
        <f t="shared" si="14"/>
        <v>19</v>
      </c>
      <c r="B26" s="161" t="str">
        <f t="shared" si="7"/>
        <v>FICHTERNorbert</v>
      </c>
      <c r="C26" s="162" t="s">
        <v>201</v>
      </c>
      <c r="D26" s="163" t="s">
        <v>202</v>
      </c>
      <c r="E26" s="163" t="str">
        <f t="shared" ref="E26:E28" si="33">IFERROR(VLOOKUP(B26,liste_conversion,7,0),"" )</f>
        <v/>
      </c>
      <c r="F26" s="164">
        <v>22.5</v>
      </c>
      <c r="G26" s="516"/>
      <c r="H26" s="514"/>
      <c r="I26" s="516"/>
      <c r="J26" s="516"/>
      <c r="K26" s="514"/>
      <c r="L26" s="516"/>
      <c r="M26" s="515"/>
      <c r="N26" s="515"/>
      <c r="O26" s="515"/>
      <c r="P26" s="515"/>
      <c r="Q26" s="515"/>
      <c r="R26" s="515"/>
      <c r="S26" s="516"/>
      <c r="T26" s="514"/>
      <c r="U26" s="516"/>
      <c r="V26" s="516"/>
      <c r="W26" s="514"/>
      <c r="X26" s="516"/>
      <c r="Y26" s="515"/>
      <c r="Z26" s="515"/>
      <c r="AA26" s="515"/>
      <c r="AB26" s="516"/>
      <c r="AC26" s="514"/>
      <c r="AD26" s="516"/>
      <c r="AE26" s="515"/>
      <c r="AF26" s="515"/>
      <c r="AG26" s="515"/>
      <c r="AH26" s="515"/>
      <c r="AI26" s="515"/>
      <c r="AJ26" s="515"/>
      <c r="AK26" s="515"/>
      <c r="AL26" s="515"/>
      <c r="AM26" s="515"/>
      <c r="AN26" s="516"/>
      <c r="AO26" s="514"/>
      <c r="AP26" s="516"/>
      <c r="AQ26" s="516"/>
      <c r="AR26" s="514"/>
      <c r="AS26" s="516"/>
      <c r="AT26" s="157" t="str">
        <f t="shared" ref="AT26:AV26" si="34">IF(C26&lt;&gt;"",C26,"")</f>
        <v>FICHTER</v>
      </c>
      <c r="AU26" s="165" t="str">
        <f t="shared" si="34"/>
        <v>Norbert</v>
      </c>
      <c r="AV26" s="166" t="str">
        <f t="shared" si="34"/>
        <v/>
      </c>
      <c r="AW26" s="167">
        <f t="shared" si="10"/>
        <v>22.5</v>
      </c>
      <c r="AX26" s="168" t="str">
        <f t="shared" si="11"/>
        <v/>
      </c>
      <c r="AY26" s="169" t="str">
        <f t="shared" si="12"/>
        <v/>
      </c>
      <c r="AZ26" s="144"/>
      <c r="BA26" s="144"/>
      <c r="BB26" s="170"/>
      <c r="BC26" s="144"/>
      <c r="BD26" s="144"/>
      <c r="BE26" s="144"/>
    </row>
    <row r="27" spans="1:57" ht="30" customHeight="1">
      <c r="A27" s="144">
        <f t="shared" si="14"/>
        <v>20</v>
      </c>
      <c r="B27" s="161" t="str">
        <f t="shared" si="7"/>
        <v>GONZALEZAlain</v>
      </c>
      <c r="C27" s="162" t="s">
        <v>203</v>
      </c>
      <c r="D27" s="163" t="s">
        <v>204</v>
      </c>
      <c r="E27" s="163" t="str">
        <f t="shared" si="33"/>
        <v/>
      </c>
      <c r="F27" s="164">
        <v>22.7</v>
      </c>
      <c r="G27" s="516"/>
      <c r="H27" s="514"/>
      <c r="I27" s="514"/>
      <c r="J27" s="516"/>
      <c r="K27" s="514"/>
      <c r="L27" s="514"/>
      <c r="M27" s="515"/>
      <c r="N27" s="515"/>
      <c r="O27" s="515"/>
      <c r="P27" s="515"/>
      <c r="Q27" s="515"/>
      <c r="R27" s="515"/>
      <c r="S27" s="516"/>
      <c r="T27" s="514"/>
      <c r="U27" s="514"/>
      <c r="V27" s="516"/>
      <c r="W27" s="514"/>
      <c r="X27" s="514"/>
      <c r="Y27" s="515"/>
      <c r="Z27" s="515"/>
      <c r="AA27" s="515"/>
      <c r="AB27" s="516"/>
      <c r="AC27" s="514"/>
      <c r="AD27" s="514"/>
      <c r="AE27" s="515"/>
      <c r="AF27" s="515"/>
      <c r="AG27" s="515"/>
      <c r="AH27" s="515"/>
      <c r="AI27" s="515"/>
      <c r="AJ27" s="515"/>
      <c r="AK27" s="515"/>
      <c r="AL27" s="515"/>
      <c r="AM27" s="515"/>
      <c r="AN27" s="516"/>
      <c r="AO27" s="514"/>
      <c r="AP27" s="514"/>
      <c r="AQ27" s="516"/>
      <c r="AR27" s="514"/>
      <c r="AS27" s="514"/>
      <c r="AT27" s="157" t="str">
        <f t="shared" ref="AT27:AV27" si="35">IF(C27&lt;&gt;"",C27,"")</f>
        <v>GONZALEZ</v>
      </c>
      <c r="AU27" s="165" t="str">
        <f t="shared" si="35"/>
        <v>Alain</v>
      </c>
      <c r="AV27" s="166" t="str">
        <f t="shared" si="35"/>
        <v/>
      </c>
      <c r="AW27" s="167">
        <f t="shared" si="10"/>
        <v>22.7</v>
      </c>
      <c r="AX27" s="168" t="str">
        <f t="shared" si="11"/>
        <v/>
      </c>
      <c r="AY27" s="169" t="str">
        <f t="shared" si="12"/>
        <v/>
      </c>
      <c r="AZ27" s="144"/>
      <c r="BA27" s="144"/>
      <c r="BB27" s="170"/>
      <c r="BC27" s="144"/>
      <c r="BD27" s="144"/>
      <c r="BE27" s="144"/>
    </row>
    <row r="28" spans="1:57" ht="30" customHeight="1">
      <c r="A28" s="144">
        <f t="shared" si="14"/>
        <v>21</v>
      </c>
      <c r="B28" s="161" t="str">
        <f t="shared" si="7"/>
        <v>GUERINEAUOlivier</v>
      </c>
      <c r="C28" s="162" t="s">
        <v>205</v>
      </c>
      <c r="D28" s="163" t="s">
        <v>206</v>
      </c>
      <c r="E28" s="163" t="str">
        <f t="shared" si="33"/>
        <v/>
      </c>
      <c r="F28" s="164">
        <v>20.6</v>
      </c>
      <c r="G28" s="516"/>
      <c r="H28" s="514"/>
      <c r="I28" s="516"/>
      <c r="J28" s="516"/>
      <c r="K28" s="514"/>
      <c r="L28" s="516"/>
      <c r="M28" s="515"/>
      <c r="N28" s="515"/>
      <c r="O28" s="515"/>
      <c r="P28" s="515"/>
      <c r="Q28" s="515"/>
      <c r="R28" s="515"/>
      <c r="S28" s="516"/>
      <c r="T28" s="514"/>
      <c r="U28" s="516"/>
      <c r="V28" s="516"/>
      <c r="W28" s="514"/>
      <c r="X28" s="516"/>
      <c r="Y28" s="515"/>
      <c r="Z28" s="515"/>
      <c r="AA28" s="515"/>
      <c r="AB28" s="516"/>
      <c r="AC28" s="514"/>
      <c r="AD28" s="516"/>
      <c r="AE28" s="515"/>
      <c r="AF28" s="515"/>
      <c r="AG28" s="515"/>
      <c r="AH28" s="515"/>
      <c r="AI28" s="515"/>
      <c r="AJ28" s="515"/>
      <c r="AK28" s="515"/>
      <c r="AL28" s="515"/>
      <c r="AM28" s="515"/>
      <c r="AN28" s="516"/>
      <c r="AO28" s="514"/>
      <c r="AP28" s="516"/>
      <c r="AQ28" s="516"/>
      <c r="AR28" s="514"/>
      <c r="AS28" s="516"/>
      <c r="AT28" s="157" t="str">
        <f t="shared" ref="AT28:AV28" si="36">IF(C28&lt;&gt;"",C28,"")</f>
        <v>GUERINEAU</v>
      </c>
      <c r="AU28" s="165" t="str">
        <f t="shared" si="36"/>
        <v>Olivier</v>
      </c>
      <c r="AV28" s="166" t="str">
        <f t="shared" si="36"/>
        <v/>
      </c>
      <c r="AW28" s="167">
        <f t="shared" si="10"/>
        <v>20.6</v>
      </c>
      <c r="AX28" s="168" t="str">
        <f t="shared" si="11"/>
        <v/>
      </c>
      <c r="AY28" s="169" t="str">
        <f t="shared" si="12"/>
        <v/>
      </c>
      <c r="AZ28" s="144"/>
      <c r="BA28" s="144"/>
      <c r="BB28" s="170"/>
      <c r="BC28" s="144"/>
      <c r="BD28" s="144"/>
      <c r="BE28" s="144"/>
    </row>
    <row r="29" spans="1:57" ht="30" customHeight="1">
      <c r="A29" s="144">
        <f t="shared" si="14"/>
        <v>22</v>
      </c>
      <c r="B29" s="161" t="str">
        <f t="shared" si="7"/>
        <v>GUILLIERMichel</v>
      </c>
      <c r="C29" s="172" t="s">
        <v>207</v>
      </c>
      <c r="D29" s="173" t="s">
        <v>208</v>
      </c>
      <c r="E29" s="173"/>
      <c r="F29" s="164">
        <v>27.3</v>
      </c>
      <c r="G29" s="516"/>
      <c r="H29" s="514"/>
      <c r="I29" s="516"/>
      <c r="J29" s="516"/>
      <c r="K29" s="514"/>
      <c r="L29" s="516"/>
      <c r="M29" s="515"/>
      <c r="N29" s="515"/>
      <c r="O29" s="515"/>
      <c r="P29" s="515"/>
      <c r="Q29" s="515"/>
      <c r="R29" s="515"/>
      <c r="S29" s="516"/>
      <c r="T29" s="514"/>
      <c r="U29" s="516"/>
      <c r="V29" s="516"/>
      <c r="W29" s="514"/>
      <c r="X29" s="516"/>
      <c r="Y29" s="515"/>
      <c r="Z29" s="515"/>
      <c r="AA29" s="515"/>
      <c r="AB29" s="516"/>
      <c r="AC29" s="514"/>
      <c r="AD29" s="516"/>
      <c r="AE29" s="515"/>
      <c r="AF29" s="515"/>
      <c r="AG29" s="515"/>
      <c r="AH29" s="515"/>
      <c r="AI29" s="515"/>
      <c r="AJ29" s="515"/>
      <c r="AK29" s="515"/>
      <c r="AL29" s="515"/>
      <c r="AM29" s="515"/>
      <c r="AN29" s="516"/>
      <c r="AO29" s="514"/>
      <c r="AP29" s="516"/>
      <c r="AQ29" s="516"/>
      <c r="AR29" s="514"/>
      <c r="AS29" s="516"/>
      <c r="AT29" s="157" t="str">
        <f t="shared" ref="AT29:AV29" si="37">IF(C29&lt;&gt;"",C29,"")</f>
        <v>GUILLIER</v>
      </c>
      <c r="AU29" s="165" t="str">
        <f t="shared" si="37"/>
        <v>Michel</v>
      </c>
      <c r="AV29" s="166" t="str">
        <f t="shared" si="37"/>
        <v/>
      </c>
      <c r="AW29" s="167">
        <f t="shared" si="10"/>
        <v>27.3</v>
      </c>
      <c r="AX29" s="168" t="str">
        <f t="shared" si="11"/>
        <v/>
      </c>
      <c r="AY29" s="169" t="str">
        <f t="shared" si="12"/>
        <v/>
      </c>
      <c r="AZ29" s="144"/>
      <c r="BA29" s="144"/>
      <c r="BB29" s="170"/>
      <c r="BC29" s="144"/>
      <c r="BD29" s="144"/>
      <c r="BE29" s="144"/>
    </row>
    <row r="30" spans="1:57" ht="30" customHeight="1">
      <c r="A30" s="144">
        <f t="shared" si="14"/>
        <v>23</v>
      </c>
      <c r="B30" s="161" t="str">
        <f t="shared" si="7"/>
        <v>HATIEZMuriel</v>
      </c>
      <c r="C30" s="162" t="s">
        <v>209</v>
      </c>
      <c r="D30" s="163" t="s">
        <v>210</v>
      </c>
      <c r="E30" s="163" t="str">
        <f t="shared" ref="E30:E39" si="38">IFERROR(VLOOKUP(B30,liste_conversion,7,0),"" )</f>
        <v/>
      </c>
      <c r="F30" s="164">
        <v>16.399999999999999</v>
      </c>
      <c r="G30" s="516"/>
      <c r="H30" s="514"/>
      <c r="I30" s="516"/>
      <c r="J30" s="516"/>
      <c r="K30" s="514"/>
      <c r="L30" s="516"/>
      <c r="M30" s="515"/>
      <c r="N30" s="515"/>
      <c r="O30" s="515"/>
      <c r="P30" s="515"/>
      <c r="Q30" s="515"/>
      <c r="R30" s="515"/>
      <c r="S30" s="516"/>
      <c r="T30" s="514"/>
      <c r="U30" s="516"/>
      <c r="V30" s="516"/>
      <c r="W30" s="514"/>
      <c r="X30" s="516"/>
      <c r="Y30" s="515"/>
      <c r="Z30" s="515"/>
      <c r="AA30" s="515"/>
      <c r="AB30" s="516"/>
      <c r="AC30" s="514"/>
      <c r="AD30" s="516"/>
      <c r="AE30" s="515"/>
      <c r="AF30" s="515"/>
      <c r="AG30" s="515"/>
      <c r="AH30" s="515"/>
      <c r="AI30" s="515"/>
      <c r="AJ30" s="515"/>
      <c r="AK30" s="515"/>
      <c r="AL30" s="515"/>
      <c r="AM30" s="515"/>
      <c r="AN30" s="516"/>
      <c r="AO30" s="514"/>
      <c r="AP30" s="516"/>
      <c r="AQ30" s="516"/>
      <c r="AR30" s="514"/>
      <c r="AS30" s="516"/>
      <c r="AT30" s="157" t="str">
        <f t="shared" ref="AT30:AV30" si="39">IF(C30&lt;&gt;"",C30,"")</f>
        <v>HATIEZ</v>
      </c>
      <c r="AU30" s="165" t="str">
        <f t="shared" si="39"/>
        <v>Muriel</v>
      </c>
      <c r="AV30" s="166" t="str">
        <f t="shared" si="39"/>
        <v/>
      </c>
      <c r="AW30" s="167">
        <f t="shared" si="10"/>
        <v>16.399999999999999</v>
      </c>
      <c r="AX30" s="168" t="str">
        <f t="shared" si="11"/>
        <v/>
      </c>
      <c r="AY30" s="169" t="str">
        <f t="shared" si="12"/>
        <v/>
      </c>
      <c r="AZ30" s="144"/>
      <c r="BA30" s="144"/>
      <c r="BB30" s="170"/>
      <c r="BC30" s="144"/>
      <c r="BD30" s="144"/>
      <c r="BE30" s="144"/>
    </row>
    <row r="31" spans="1:57" ht="30" customHeight="1">
      <c r="A31" s="144">
        <f t="shared" si="14"/>
        <v>24</v>
      </c>
      <c r="B31" s="161" t="str">
        <f t="shared" si="7"/>
        <v>LAFAYEJean-François</v>
      </c>
      <c r="C31" s="162" t="s">
        <v>211</v>
      </c>
      <c r="D31" s="163" t="s">
        <v>212</v>
      </c>
      <c r="E31" s="163" t="str">
        <f t="shared" si="38"/>
        <v/>
      </c>
      <c r="F31" s="164">
        <v>29.9</v>
      </c>
      <c r="G31" s="516"/>
      <c r="H31" s="514"/>
      <c r="I31" s="514"/>
      <c r="J31" s="516"/>
      <c r="K31" s="514"/>
      <c r="L31" s="514"/>
      <c r="M31" s="515"/>
      <c r="N31" s="515"/>
      <c r="O31" s="515"/>
      <c r="P31" s="515"/>
      <c r="Q31" s="515"/>
      <c r="R31" s="515"/>
      <c r="S31" s="516"/>
      <c r="T31" s="514"/>
      <c r="U31" s="514"/>
      <c r="V31" s="516"/>
      <c r="W31" s="514"/>
      <c r="X31" s="514"/>
      <c r="Y31" s="515"/>
      <c r="Z31" s="515"/>
      <c r="AA31" s="515"/>
      <c r="AB31" s="516"/>
      <c r="AC31" s="514"/>
      <c r="AD31" s="514"/>
      <c r="AE31" s="515"/>
      <c r="AF31" s="515"/>
      <c r="AG31" s="515"/>
      <c r="AH31" s="515"/>
      <c r="AI31" s="515"/>
      <c r="AJ31" s="515"/>
      <c r="AK31" s="515"/>
      <c r="AL31" s="515"/>
      <c r="AM31" s="515"/>
      <c r="AN31" s="516"/>
      <c r="AO31" s="514"/>
      <c r="AP31" s="514"/>
      <c r="AQ31" s="516"/>
      <c r="AR31" s="514"/>
      <c r="AS31" s="514"/>
      <c r="AT31" s="157" t="str">
        <f t="shared" ref="AT31:AV31" si="40">IF(C31&lt;&gt;"",C31,"")</f>
        <v>LAFAYE</v>
      </c>
      <c r="AU31" s="165" t="str">
        <f t="shared" si="40"/>
        <v>Jean-François</v>
      </c>
      <c r="AV31" s="166" t="str">
        <f t="shared" si="40"/>
        <v/>
      </c>
      <c r="AW31" s="167">
        <f t="shared" si="10"/>
        <v>29.9</v>
      </c>
      <c r="AX31" s="168" t="str">
        <f t="shared" si="11"/>
        <v/>
      </c>
      <c r="AY31" s="169" t="str">
        <f t="shared" si="12"/>
        <v/>
      </c>
      <c r="AZ31" s="144"/>
      <c r="BA31" s="144"/>
      <c r="BB31" s="170"/>
      <c r="BC31" s="144"/>
      <c r="BD31" s="144"/>
      <c r="BE31" s="144"/>
    </row>
    <row r="32" spans="1:57" ht="30" customHeight="1">
      <c r="A32" s="144">
        <f t="shared" si="14"/>
        <v>25</v>
      </c>
      <c r="B32" s="161" t="str">
        <f t="shared" si="7"/>
        <v>LAPATRIEGilles</v>
      </c>
      <c r="C32" s="162" t="s">
        <v>214</v>
      </c>
      <c r="D32" s="163" t="s">
        <v>215</v>
      </c>
      <c r="E32" s="163" t="str">
        <f t="shared" si="38"/>
        <v/>
      </c>
      <c r="F32" s="164"/>
      <c r="G32" s="516"/>
      <c r="H32" s="514"/>
      <c r="I32" s="516"/>
      <c r="J32" s="516"/>
      <c r="K32" s="514"/>
      <c r="L32" s="516"/>
      <c r="M32" s="515"/>
      <c r="N32" s="515"/>
      <c r="O32" s="515"/>
      <c r="P32" s="515"/>
      <c r="Q32" s="515"/>
      <c r="R32" s="515"/>
      <c r="S32" s="516"/>
      <c r="T32" s="514"/>
      <c r="U32" s="516"/>
      <c r="V32" s="516"/>
      <c r="W32" s="514"/>
      <c r="X32" s="516"/>
      <c r="Y32" s="515"/>
      <c r="Z32" s="515"/>
      <c r="AA32" s="515"/>
      <c r="AB32" s="516"/>
      <c r="AC32" s="514"/>
      <c r="AD32" s="516"/>
      <c r="AE32" s="515"/>
      <c r="AF32" s="515"/>
      <c r="AG32" s="515"/>
      <c r="AH32" s="515"/>
      <c r="AI32" s="515"/>
      <c r="AJ32" s="515"/>
      <c r="AK32" s="515"/>
      <c r="AL32" s="515"/>
      <c r="AM32" s="515"/>
      <c r="AN32" s="516"/>
      <c r="AO32" s="514"/>
      <c r="AP32" s="516"/>
      <c r="AQ32" s="516"/>
      <c r="AR32" s="514"/>
      <c r="AS32" s="516"/>
      <c r="AT32" s="157" t="str">
        <f t="shared" ref="AT32:AV32" si="41">IF(C32&lt;&gt;"",C32,"")</f>
        <v>LAPATRIE</v>
      </c>
      <c r="AU32" s="165" t="str">
        <f t="shared" si="41"/>
        <v>Gilles</v>
      </c>
      <c r="AV32" s="166" t="str">
        <f t="shared" si="41"/>
        <v/>
      </c>
      <c r="AW32" s="167">
        <f t="shared" si="10"/>
        <v>0</v>
      </c>
      <c r="AX32" s="168" t="str">
        <f t="shared" si="11"/>
        <v/>
      </c>
      <c r="AY32" s="169" t="str">
        <f t="shared" si="12"/>
        <v/>
      </c>
      <c r="AZ32" s="144"/>
      <c r="BA32" s="144"/>
      <c r="BB32" s="170"/>
      <c r="BC32" s="144"/>
      <c r="BD32" s="144"/>
      <c r="BE32" s="144"/>
    </row>
    <row r="33" spans="1:57" ht="30" customHeight="1">
      <c r="A33" s="144">
        <f t="shared" si="14"/>
        <v>26</v>
      </c>
      <c r="B33" s="161" t="str">
        <f t="shared" si="7"/>
        <v>LEPatricia</v>
      </c>
      <c r="C33" s="162" t="s">
        <v>216</v>
      </c>
      <c r="D33" s="163" t="s">
        <v>217</v>
      </c>
      <c r="E33" s="163" t="str">
        <f t="shared" si="38"/>
        <v/>
      </c>
      <c r="F33" s="164">
        <v>28.6</v>
      </c>
      <c r="G33" s="516"/>
      <c r="H33" s="514"/>
      <c r="I33" s="516"/>
      <c r="J33" s="516"/>
      <c r="K33" s="514"/>
      <c r="L33" s="516"/>
      <c r="M33" s="515"/>
      <c r="N33" s="515"/>
      <c r="O33" s="515"/>
      <c r="P33" s="515"/>
      <c r="Q33" s="515"/>
      <c r="R33" s="515"/>
      <c r="S33" s="516"/>
      <c r="T33" s="514"/>
      <c r="U33" s="516"/>
      <c r="V33" s="516"/>
      <c r="W33" s="514"/>
      <c r="X33" s="516"/>
      <c r="Y33" s="515"/>
      <c r="Z33" s="515"/>
      <c r="AA33" s="515"/>
      <c r="AB33" s="516"/>
      <c r="AC33" s="514"/>
      <c r="AD33" s="516"/>
      <c r="AE33" s="515"/>
      <c r="AF33" s="515"/>
      <c r="AG33" s="515"/>
      <c r="AH33" s="515"/>
      <c r="AI33" s="515"/>
      <c r="AJ33" s="515"/>
      <c r="AK33" s="515"/>
      <c r="AL33" s="515"/>
      <c r="AM33" s="515"/>
      <c r="AN33" s="516"/>
      <c r="AO33" s="514"/>
      <c r="AP33" s="516"/>
      <c r="AQ33" s="516"/>
      <c r="AR33" s="514"/>
      <c r="AS33" s="516"/>
      <c r="AT33" s="157" t="str">
        <f t="shared" ref="AT33:AV33" si="42">IF(C33&lt;&gt;"",C33,"")</f>
        <v>LE</v>
      </c>
      <c r="AU33" s="165" t="str">
        <f t="shared" si="42"/>
        <v>Patricia</v>
      </c>
      <c r="AV33" s="166" t="str">
        <f t="shared" si="42"/>
        <v/>
      </c>
      <c r="AW33" s="167">
        <f t="shared" si="10"/>
        <v>28.6</v>
      </c>
      <c r="AX33" s="168" t="str">
        <f t="shared" si="11"/>
        <v/>
      </c>
      <c r="AY33" s="169" t="str">
        <f t="shared" si="12"/>
        <v/>
      </c>
      <c r="AZ33" s="144"/>
      <c r="BA33" s="144"/>
      <c r="BB33" s="170"/>
      <c r="BC33" s="144"/>
      <c r="BD33" s="144"/>
      <c r="BE33" s="144"/>
    </row>
    <row r="34" spans="1:57" ht="30" customHeight="1">
      <c r="A34" s="144">
        <f t="shared" si="14"/>
        <v>27</v>
      </c>
      <c r="B34" s="161" t="str">
        <f t="shared" si="7"/>
        <v>LEBELVeda</v>
      </c>
      <c r="C34" s="162" t="s">
        <v>218</v>
      </c>
      <c r="D34" s="163" t="s">
        <v>219</v>
      </c>
      <c r="E34" s="163" t="str">
        <f t="shared" si="38"/>
        <v/>
      </c>
      <c r="F34" s="164">
        <v>15</v>
      </c>
      <c r="G34" s="516"/>
      <c r="H34" s="514"/>
      <c r="I34" s="516"/>
      <c r="J34" s="516"/>
      <c r="K34" s="514"/>
      <c r="L34" s="516"/>
      <c r="M34" s="515"/>
      <c r="N34" s="515"/>
      <c r="O34" s="515"/>
      <c r="P34" s="515"/>
      <c r="Q34" s="515"/>
      <c r="R34" s="515"/>
      <c r="S34" s="516"/>
      <c r="T34" s="514"/>
      <c r="U34" s="516"/>
      <c r="V34" s="516"/>
      <c r="W34" s="514"/>
      <c r="X34" s="516"/>
      <c r="Y34" s="515"/>
      <c r="Z34" s="515"/>
      <c r="AA34" s="515"/>
      <c r="AB34" s="516"/>
      <c r="AC34" s="514"/>
      <c r="AD34" s="516"/>
      <c r="AE34" s="515"/>
      <c r="AF34" s="515"/>
      <c r="AG34" s="515"/>
      <c r="AH34" s="515"/>
      <c r="AI34" s="515"/>
      <c r="AJ34" s="515"/>
      <c r="AK34" s="515"/>
      <c r="AL34" s="515"/>
      <c r="AM34" s="515"/>
      <c r="AN34" s="516"/>
      <c r="AO34" s="514"/>
      <c r="AP34" s="516"/>
      <c r="AQ34" s="516"/>
      <c r="AR34" s="514"/>
      <c r="AS34" s="516"/>
      <c r="AT34" s="157" t="str">
        <f t="shared" ref="AT34:AV34" si="43">IF(C34&lt;&gt;"",C34,"")</f>
        <v>LEBEL</v>
      </c>
      <c r="AU34" s="165" t="str">
        <f t="shared" si="43"/>
        <v>Veda</v>
      </c>
      <c r="AV34" s="166" t="str">
        <f t="shared" si="43"/>
        <v/>
      </c>
      <c r="AW34" s="167">
        <f t="shared" si="10"/>
        <v>15</v>
      </c>
      <c r="AX34" s="168" t="str">
        <f t="shared" si="11"/>
        <v/>
      </c>
      <c r="AY34" s="169" t="str">
        <f t="shared" si="12"/>
        <v/>
      </c>
      <c r="AZ34" s="144"/>
      <c r="BA34" s="144"/>
      <c r="BB34" s="170"/>
      <c r="BC34" s="144"/>
      <c r="BD34" s="144"/>
      <c r="BE34" s="144"/>
    </row>
    <row r="35" spans="1:57" ht="30" customHeight="1">
      <c r="A35" s="144">
        <f t="shared" si="14"/>
        <v>28</v>
      </c>
      <c r="B35" s="161" t="str">
        <f t="shared" si="7"/>
        <v>MARTINGeorges</v>
      </c>
      <c r="C35" s="162" t="s">
        <v>220</v>
      </c>
      <c r="D35" s="163" t="s">
        <v>221</v>
      </c>
      <c r="E35" s="163" t="str">
        <f t="shared" si="38"/>
        <v/>
      </c>
      <c r="F35" s="164">
        <v>24.5</v>
      </c>
      <c r="G35" s="516"/>
      <c r="H35" s="514"/>
      <c r="I35" s="514"/>
      <c r="J35" s="516"/>
      <c r="K35" s="514"/>
      <c r="L35" s="514"/>
      <c r="M35" s="515"/>
      <c r="N35" s="515"/>
      <c r="O35" s="515"/>
      <c r="P35" s="515"/>
      <c r="Q35" s="515"/>
      <c r="R35" s="515"/>
      <c r="S35" s="516"/>
      <c r="T35" s="514"/>
      <c r="U35" s="514"/>
      <c r="V35" s="516"/>
      <c r="W35" s="514"/>
      <c r="X35" s="514"/>
      <c r="Y35" s="515"/>
      <c r="Z35" s="515"/>
      <c r="AA35" s="515"/>
      <c r="AB35" s="516"/>
      <c r="AC35" s="514"/>
      <c r="AD35" s="514"/>
      <c r="AE35" s="515"/>
      <c r="AF35" s="515"/>
      <c r="AG35" s="515"/>
      <c r="AH35" s="515"/>
      <c r="AI35" s="515"/>
      <c r="AJ35" s="515"/>
      <c r="AK35" s="515"/>
      <c r="AL35" s="515"/>
      <c r="AM35" s="515"/>
      <c r="AN35" s="516"/>
      <c r="AO35" s="514"/>
      <c r="AP35" s="514"/>
      <c r="AQ35" s="516"/>
      <c r="AR35" s="514"/>
      <c r="AS35" s="514"/>
      <c r="AT35" s="157" t="str">
        <f t="shared" ref="AT35:AV35" si="44">IF(C35&lt;&gt;"",C35,"")</f>
        <v>MARTIN</v>
      </c>
      <c r="AU35" s="165" t="str">
        <f t="shared" si="44"/>
        <v>Georges</v>
      </c>
      <c r="AV35" s="166" t="str">
        <f t="shared" si="44"/>
        <v/>
      </c>
      <c r="AW35" s="167">
        <f t="shared" si="10"/>
        <v>24.5</v>
      </c>
      <c r="AX35" s="168" t="str">
        <f t="shared" si="11"/>
        <v/>
      </c>
      <c r="AY35" s="169" t="str">
        <f t="shared" si="12"/>
        <v/>
      </c>
      <c r="AZ35" s="144"/>
      <c r="BA35" s="144"/>
      <c r="BB35" s="170"/>
      <c r="BC35" s="144"/>
      <c r="BD35" s="144"/>
      <c r="BE35" s="144"/>
    </row>
    <row r="36" spans="1:57" ht="30" customHeight="1">
      <c r="A36" s="144">
        <f t="shared" si="14"/>
        <v>29</v>
      </c>
      <c r="B36" s="161" t="str">
        <f t="shared" si="7"/>
        <v>MATINIERGérard</v>
      </c>
      <c r="C36" s="162" t="s">
        <v>222</v>
      </c>
      <c r="D36" s="163" t="s">
        <v>223</v>
      </c>
      <c r="E36" s="163" t="str">
        <f t="shared" si="38"/>
        <v/>
      </c>
      <c r="F36" s="164">
        <v>20.100000000000001</v>
      </c>
      <c r="G36" s="516"/>
      <c r="H36" s="514"/>
      <c r="I36" s="516"/>
      <c r="J36" s="516"/>
      <c r="K36" s="514"/>
      <c r="L36" s="516"/>
      <c r="M36" s="515"/>
      <c r="N36" s="515"/>
      <c r="O36" s="515"/>
      <c r="P36" s="515"/>
      <c r="Q36" s="515"/>
      <c r="R36" s="515"/>
      <c r="S36" s="516"/>
      <c r="T36" s="514"/>
      <c r="U36" s="516"/>
      <c r="V36" s="516"/>
      <c r="W36" s="514"/>
      <c r="X36" s="516"/>
      <c r="Y36" s="515"/>
      <c r="Z36" s="515"/>
      <c r="AA36" s="515"/>
      <c r="AB36" s="516"/>
      <c r="AC36" s="514"/>
      <c r="AD36" s="516"/>
      <c r="AE36" s="515"/>
      <c r="AF36" s="515"/>
      <c r="AG36" s="515"/>
      <c r="AH36" s="515"/>
      <c r="AI36" s="515"/>
      <c r="AJ36" s="515"/>
      <c r="AK36" s="515"/>
      <c r="AL36" s="515"/>
      <c r="AM36" s="515"/>
      <c r="AN36" s="516"/>
      <c r="AO36" s="514"/>
      <c r="AP36" s="516"/>
      <c r="AQ36" s="516"/>
      <c r="AR36" s="514"/>
      <c r="AS36" s="516"/>
      <c r="AT36" s="157" t="str">
        <f t="shared" ref="AT36:AV36" si="45">IF(C36&lt;&gt;"",C36,"")</f>
        <v>MATINIER</v>
      </c>
      <c r="AU36" s="165" t="str">
        <f t="shared" si="45"/>
        <v>Gérard</v>
      </c>
      <c r="AV36" s="166" t="str">
        <f t="shared" si="45"/>
        <v/>
      </c>
      <c r="AW36" s="167">
        <f t="shared" si="10"/>
        <v>20.100000000000001</v>
      </c>
      <c r="AX36" s="168" t="str">
        <f t="shared" si="11"/>
        <v/>
      </c>
      <c r="AY36" s="169" t="str">
        <f t="shared" si="12"/>
        <v/>
      </c>
      <c r="AZ36" s="144"/>
      <c r="BA36" s="144"/>
      <c r="BB36" s="170"/>
      <c r="BC36" s="144"/>
      <c r="BD36" s="144"/>
      <c r="BE36" s="144"/>
    </row>
    <row r="37" spans="1:57" ht="30" customHeight="1">
      <c r="A37" s="144">
        <f t="shared" si="14"/>
        <v>30</v>
      </c>
      <c r="B37" s="161" t="str">
        <f t="shared" si="7"/>
        <v>MESSIAHChristophe</v>
      </c>
      <c r="C37" s="162" t="s">
        <v>224</v>
      </c>
      <c r="D37" s="163" t="s">
        <v>225</v>
      </c>
      <c r="E37" s="163" t="str">
        <f t="shared" si="38"/>
        <v/>
      </c>
      <c r="F37" s="164">
        <v>21.2</v>
      </c>
      <c r="G37" s="516"/>
      <c r="H37" s="514"/>
      <c r="I37" s="516"/>
      <c r="J37" s="516"/>
      <c r="K37" s="514"/>
      <c r="L37" s="516"/>
      <c r="M37" s="515"/>
      <c r="N37" s="515"/>
      <c r="O37" s="515"/>
      <c r="P37" s="515"/>
      <c r="Q37" s="515"/>
      <c r="R37" s="515"/>
      <c r="S37" s="516"/>
      <c r="T37" s="514"/>
      <c r="U37" s="516"/>
      <c r="V37" s="516"/>
      <c r="W37" s="514"/>
      <c r="X37" s="516"/>
      <c r="Y37" s="515"/>
      <c r="Z37" s="515"/>
      <c r="AA37" s="515"/>
      <c r="AB37" s="516"/>
      <c r="AC37" s="514"/>
      <c r="AD37" s="516"/>
      <c r="AE37" s="515"/>
      <c r="AF37" s="515"/>
      <c r="AG37" s="515"/>
      <c r="AH37" s="515"/>
      <c r="AI37" s="515"/>
      <c r="AJ37" s="515"/>
      <c r="AK37" s="515"/>
      <c r="AL37" s="515"/>
      <c r="AM37" s="515"/>
      <c r="AN37" s="516"/>
      <c r="AO37" s="514"/>
      <c r="AP37" s="516"/>
      <c r="AQ37" s="516"/>
      <c r="AR37" s="514"/>
      <c r="AS37" s="516"/>
      <c r="AT37" s="157" t="str">
        <f t="shared" ref="AT37:AV37" si="46">IF(C37&lt;&gt;"",C37,"")</f>
        <v>MESSIAH</v>
      </c>
      <c r="AU37" s="165" t="str">
        <f t="shared" si="46"/>
        <v>Christophe</v>
      </c>
      <c r="AV37" s="166" t="str">
        <f t="shared" si="46"/>
        <v/>
      </c>
      <c r="AW37" s="167">
        <f t="shared" si="10"/>
        <v>21.2</v>
      </c>
      <c r="AX37" s="168" t="str">
        <f t="shared" si="11"/>
        <v/>
      </c>
      <c r="AY37" s="169" t="str">
        <f t="shared" si="12"/>
        <v/>
      </c>
      <c r="AZ37" s="144"/>
      <c r="BA37" s="144"/>
      <c r="BB37" s="170"/>
      <c r="BC37" s="144"/>
      <c r="BD37" s="144"/>
      <c r="BE37" s="144"/>
    </row>
    <row r="38" spans="1:57" ht="30" customHeight="1">
      <c r="A38" s="144">
        <f t="shared" si="14"/>
        <v>31</v>
      </c>
      <c r="B38" s="161" t="str">
        <f t="shared" si="7"/>
        <v>MILLERANTCorine</v>
      </c>
      <c r="C38" s="162" t="s">
        <v>226</v>
      </c>
      <c r="D38" s="163" t="s">
        <v>227</v>
      </c>
      <c r="E38" s="163" t="str">
        <f t="shared" si="38"/>
        <v/>
      </c>
      <c r="F38" s="164">
        <v>22.1</v>
      </c>
      <c r="G38" s="516"/>
      <c r="H38" s="514"/>
      <c r="I38" s="514"/>
      <c r="J38" s="516"/>
      <c r="K38" s="514"/>
      <c r="L38" s="514"/>
      <c r="M38" s="515"/>
      <c r="N38" s="515"/>
      <c r="O38" s="515"/>
      <c r="P38" s="515"/>
      <c r="Q38" s="515"/>
      <c r="R38" s="515"/>
      <c r="S38" s="516"/>
      <c r="T38" s="514"/>
      <c r="U38" s="514"/>
      <c r="V38" s="516"/>
      <c r="W38" s="514"/>
      <c r="X38" s="514"/>
      <c r="Y38" s="515"/>
      <c r="Z38" s="515"/>
      <c r="AA38" s="515"/>
      <c r="AB38" s="516"/>
      <c r="AC38" s="514"/>
      <c r="AD38" s="514"/>
      <c r="AE38" s="515"/>
      <c r="AF38" s="515"/>
      <c r="AG38" s="515"/>
      <c r="AH38" s="515"/>
      <c r="AI38" s="515"/>
      <c r="AJ38" s="515"/>
      <c r="AK38" s="515"/>
      <c r="AL38" s="515"/>
      <c r="AM38" s="515"/>
      <c r="AN38" s="516"/>
      <c r="AO38" s="514"/>
      <c r="AP38" s="514"/>
      <c r="AQ38" s="516"/>
      <c r="AR38" s="514"/>
      <c r="AS38" s="514"/>
      <c r="AT38" s="157" t="str">
        <f t="shared" ref="AT38:AV38" si="47">IF(C38&lt;&gt;"",C38,"")</f>
        <v>MILLERANT</v>
      </c>
      <c r="AU38" s="165" t="str">
        <f t="shared" si="47"/>
        <v>Corine</v>
      </c>
      <c r="AV38" s="166" t="str">
        <f t="shared" si="47"/>
        <v/>
      </c>
      <c r="AW38" s="167">
        <f t="shared" si="10"/>
        <v>22.1</v>
      </c>
      <c r="AX38" s="168" t="str">
        <f t="shared" si="11"/>
        <v/>
      </c>
      <c r="AY38" s="169" t="str">
        <f t="shared" si="12"/>
        <v/>
      </c>
      <c r="AZ38" s="144"/>
      <c r="BA38" s="144"/>
      <c r="BB38" s="170"/>
      <c r="BC38" s="144"/>
      <c r="BD38" s="144"/>
      <c r="BE38" s="144"/>
    </row>
    <row r="39" spans="1:57" ht="30" customHeight="1">
      <c r="A39" s="144">
        <f t="shared" si="14"/>
        <v>32</v>
      </c>
      <c r="B39" s="161" t="str">
        <f t="shared" si="7"/>
        <v>PARENTSuzanne</v>
      </c>
      <c r="C39" s="162" t="s">
        <v>228</v>
      </c>
      <c r="D39" s="163" t="s">
        <v>229</v>
      </c>
      <c r="E39" s="163" t="str">
        <f t="shared" si="38"/>
        <v/>
      </c>
      <c r="F39" s="164">
        <v>19.7</v>
      </c>
      <c r="G39" s="516"/>
      <c r="H39" s="514"/>
      <c r="I39" s="516"/>
      <c r="J39" s="516"/>
      <c r="K39" s="514"/>
      <c r="L39" s="516"/>
      <c r="M39" s="515"/>
      <c r="N39" s="515"/>
      <c r="O39" s="515"/>
      <c r="P39" s="515"/>
      <c r="Q39" s="515"/>
      <c r="R39" s="515"/>
      <c r="S39" s="516"/>
      <c r="T39" s="514"/>
      <c r="U39" s="516"/>
      <c r="V39" s="516"/>
      <c r="W39" s="514"/>
      <c r="X39" s="516"/>
      <c r="Y39" s="515"/>
      <c r="Z39" s="515"/>
      <c r="AA39" s="515"/>
      <c r="AB39" s="516"/>
      <c r="AC39" s="514"/>
      <c r="AD39" s="516"/>
      <c r="AE39" s="515"/>
      <c r="AF39" s="515"/>
      <c r="AG39" s="515"/>
      <c r="AH39" s="515"/>
      <c r="AI39" s="515"/>
      <c r="AJ39" s="515"/>
      <c r="AK39" s="515"/>
      <c r="AL39" s="515"/>
      <c r="AM39" s="515"/>
      <c r="AN39" s="516"/>
      <c r="AO39" s="514"/>
      <c r="AP39" s="516"/>
      <c r="AQ39" s="516"/>
      <c r="AR39" s="514"/>
      <c r="AS39" s="516"/>
      <c r="AT39" s="157" t="str">
        <f t="shared" ref="AT39:AV39" si="48">IF(C39&lt;&gt;"",C39,"")</f>
        <v>PARENT</v>
      </c>
      <c r="AU39" s="165" t="str">
        <f t="shared" si="48"/>
        <v>Suzanne</v>
      </c>
      <c r="AV39" s="166" t="str">
        <f t="shared" si="48"/>
        <v/>
      </c>
      <c r="AW39" s="167">
        <f t="shared" si="10"/>
        <v>19.7</v>
      </c>
      <c r="AX39" s="168" t="str">
        <f t="shared" si="11"/>
        <v/>
      </c>
      <c r="AY39" s="169" t="str">
        <f t="shared" si="12"/>
        <v/>
      </c>
      <c r="AZ39" s="144"/>
      <c r="BA39" s="144"/>
      <c r="BB39" s="170"/>
      <c r="BC39" s="144"/>
      <c r="BD39" s="144"/>
      <c r="BE39" s="144"/>
    </row>
    <row r="40" spans="1:57" ht="30" customHeight="1">
      <c r="A40" s="144">
        <f t="shared" si="14"/>
        <v>33</v>
      </c>
      <c r="B40" s="161" t="str">
        <f t="shared" si="7"/>
        <v>PENSUETChristine</v>
      </c>
      <c r="C40" s="162" t="s">
        <v>230</v>
      </c>
      <c r="D40" s="163" t="s">
        <v>174</v>
      </c>
      <c r="E40" s="171"/>
      <c r="F40" s="164">
        <v>30.7</v>
      </c>
      <c r="G40" s="516"/>
      <c r="H40" s="514"/>
      <c r="I40" s="516"/>
      <c r="J40" s="516"/>
      <c r="K40" s="514"/>
      <c r="L40" s="516"/>
      <c r="M40" s="515"/>
      <c r="N40" s="515"/>
      <c r="O40" s="515"/>
      <c r="P40" s="515"/>
      <c r="Q40" s="515"/>
      <c r="R40" s="515"/>
      <c r="S40" s="516"/>
      <c r="T40" s="514"/>
      <c r="U40" s="516"/>
      <c r="V40" s="516"/>
      <c r="W40" s="514"/>
      <c r="X40" s="516"/>
      <c r="Y40" s="515"/>
      <c r="Z40" s="515"/>
      <c r="AA40" s="515"/>
      <c r="AB40" s="516"/>
      <c r="AC40" s="514"/>
      <c r="AD40" s="516"/>
      <c r="AE40" s="515"/>
      <c r="AF40" s="515"/>
      <c r="AG40" s="515"/>
      <c r="AH40" s="515"/>
      <c r="AI40" s="515"/>
      <c r="AJ40" s="515"/>
      <c r="AK40" s="515"/>
      <c r="AL40" s="515"/>
      <c r="AM40" s="515"/>
      <c r="AN40" s="516"/>
      <c r="AO40" s="514"/>
      <c r="AP40" s="516"/>
      <c r="AQ40" s="516"/>
      <c r="AR40" s="514"/>
      <c r="AS40" s="516"/>
      <c r="AT40" s="157" t="str">
        <f t="shared" ref="AT40:AV40" si="49">IF(C40&lt;&gt;"",C40,"")</f>
        <v>PENSUET</v>
      </c>
      <c r="AU40" s="165" t="str">
        <f t="shared" si="49"/>
        <v>Christine</v>
      </c>
      <c r="AV40" s="166" t="str">
        <f t="shared" si="49"/>
        <v/>
      </c>
      <c r="AW40" s="167">
        <f t="shared" si="10"/>
        <v>30</v>
      </c>
      <c r="AX40" s="168" t="str">
        <f t="shared" si="11"/>
        <v/>
      </c>
      <c r="AY40" s="169" t="str">
        <f t="shared" si="12"/>
        <v/>
      </c>
      <c r="AZ40" s="144"/>
      <c r="BA40" s="144"/>
      <c r="BB40" s="170"/>
      <c r="BC40" s="144"/>
      <c r="BD40" s="144"/>
      <c r="BE40" s="144"/>
    </row>
    <row r="41" spans="1:57" ht="30" customHeight="1">
      <c r="A41" s="144">
        <f t="shared" si="14"/>
        <v>34</v>
      </c>
      <c r="B41" s="161" t="str">
        <f t="shared" si="7"/>
        <v>PEREIRAJosé Luis</v>
      </c>
      <c r="C41" s="162" t="s">
        <v>231</v>
      </c>
      <c r="D41" s="163" t="s">
        <v>232</v>
      </c>
      <c r="E41" s="163" t="str">
        <f t="shared" ref="E41:E42" si="50">IFERROR(VLOOKUP(B41,liste_conversion,7,0),"" )</f>
        <v/>
      </c>
      <c r="F41" s="164">
        <v>19.399999999999999</v>
      </c>
      <c r="G41" s="516"/>
      <c r="H41" s="514"/>
      <c r="I41" s="516"/>
      <c r="J41" s="516"/>
      <c r="K41" s="514"/>
      <c r="L41" s="516"/>
      <c r="M41" s="515"/>
      <c r="N41" s="515"/>
      <c r="O41" s="515"/>
      <c r="P41" s="515"/>
      <c r="Q41" s="515"/>
      <c r="R41" s="515"/>
      <c r="S41" s="516"/>
      <c r="T41" s="514"/>
      <c r="U41" s="516"/>
      <c r="V41" s="516"/>
      <c r="W41" s="514"/>
      <c r="X41" s="516"/>
      <c r="Y41" s="515"/>
      <c r="Z41" s="515"/>
      <c r="AA41" s="515"/>
      <c r="AB41" s="516"/>
      <c r="AC41" s="514"/>
      <c r="AD41" s="516"/>
      <c r="AE41" s="515"/>
      <c r="AF41" s="515"/>
      <c r="AG41" s="515"/>
      <c r="AH41" s="515"/>
      <c r="AI41" s="515"/>
      <c r="AJ41" s="515"/>
      <c r="AK41" s="515"/>
      <c r="AL41" s="515"/>
      <c r="AM41" s="515"/>
      <c r="AN41" s="516"/>
      <c r="AO41" s="514"/>
      <c r="AP41" s="516"/>
      <c r="AQ41" s="516"/>
      <c r="AR41" s="514"/>
      <c r="AS41" s="516"/>
      <c r="AT41" s="157" t="str">
        <f t="shared" ref="AT41:AV41" si="51">IF(C41&lt;&gt;"",C41,"")</f>
        <v>PEREIRA</v>
      </c>
      <c r="AU41" s="165" t="str">
        <f t="shared" si="51"/>
        <v>José Luis</v>
      </c>
      <c r="AV41" s="166" t="str">
        <f t="shared" si="51"/>
        <v/>
      </c>
      <c r="AW41" s="167">
        <f t="shared" si="10"/>
        <v>19.399999999999999</v>
      </c>
      <c r="AX41" s="168" t="str">
        <f t="shared" si="11"/>
        <v/>
      </c>
      <c r="AY41" s="169" t="str">
        <f t="shared" si="12"/>
        <v/>
      </c>
      <c r="AZ41" s="144"/>
      <c r="BA41" s="144"/>
      <c r="BB41" s="170"/>
      <c r="BC41" s="144"/>
      <c r="BD41" s="144"/>
      <c r="BE41" s="144"/>
    </row>
    <row r="42" spans="1:57" ht="30" customHeight="1">
      <c r="A42" s="144">
        <f t="shared" si="14"/>
        <v>35</v>
      </c>
      <c r="B42" s="161" t="str">
        <f t="shared" si="7"/>
        <v>PERQUIERDidier</v>
      </c>
      <c r="C42" s="162" t="s">
        <v>233</v>
      </c>
      <c r="D42" s="163" t="s">
        <v>234</v>
      </c>
      <c r="E42" s="163" t="str">
        <f t="shared" si="50"/>
        <v/>
      </c>
      <c r="F42" s="164">
        <v>15.8</v>
      </c>
      <c r="G42" s="516"/>
      <c r="H42" s="514"/>
      <c r="I42" s="516"/>
      <c r="J42" s="516"/>
      <c r="K42" s="514"/>
      <c r="L42" s="516"/>
      <c r="M42" s="515"/>
      <c r="N42" s="515"/>
      <c r="O42" s="515"/>
      <c r="P42" s="515"/>
      <c r="Q42" s="515"/>
      <c r="R42" s="515"/>
      <c r="S42" s="516"/>
      <c r="T42" s="514"/>
      <c r="U42" s="516"/>
      <c r="V42" s="516"/>
      <c r="W42" s="514"/>
      <c r="X42" s="516"/>
      <c r="Y42" s="515"/>
      <c r="Z42" s="515"/>
      <c r="AA42" s="515"/>
      <c r="AB42" s="516"/>
      <c r="AC42" s="514"/>
      <c r="AD42" s="516"/>
      <c r="AE42" s="515"/>
      <c r="AF42" s="515"/>
      <c r="AG42" s="515"/>
      <c r="AH42" s="515"/>
      <c r="AI42" s="515"/>
      <c r="AJ42" s="515"/>
      <c r="AK42" s="515"/>
      <c r="AL42" s="515"/>
      <c r="AM42" s="515"/>
      <c r="AN42" s="516"/>
      <c r="AO42" s="514"/>
      <c r="AP42" s="516"/>
      <c r="AQ42" s="516"/>
      <c r="AR42" s="514"/>
      <c r="AS42" s="516"/>
      <c r="AT42" s="157" t="str">
        <f t="shared" ref="AT42:AV42" si="52">IF(C42&lt;&gt;"",C42,"")</f>
        <v>PERQUIER</v>
      </c>
      <c r="AU42" s="165" t="str">
        <f t="shared" si="52"/>
        <v>Didier</v>
      </c>
      <c r="AV42" s="166" t="str">
        <f t="shared" si="52"/>
        <v/>
      </c>
      <c r="AW42" s="167">
        <f t="shared" si="10"/>
        <v>15.8</v>
      </c>
      <c r="AX42" s="168" t="str">
        <f t="shared" si="11"/>
        <v/>
      </c>
      <c r="AY42" s="169" t="str">
        <f t="shared" si="12"/>
        <v/>
      </c>
      <c r="AZ42" s="144"/>
      <c r="BA42" s="144"/>
      <c r="BB42" s="170"/>
      <c r="BC42" s="144"/>
      <c r="BD42" s="144"/>
      <c r="BE42" s="144"/>
    </row>
    <row r="43" spans="1:57" ht="30" customHeight="1">
      <c r="A43" s="144">
        <f t="shared" si="14"/>
        <v>36</v>
      </c>
      <c r="B43" s="161" t="str">
        <f t="shared" si="7"/>
        <v>RENAUDJean-René</v>
      </c>
      <c r="C43" s="162" t="s">
        <v>235</v>
      </c>
      <c r="D43" s="163" t="s">
        <v>236</v>
      </c>
      <c r="E43" s="163"/>
      <c r="F43" s="174">
        <v>17.3</v>
      </c>
      <c r="G43" s="516"/>
      <c r="H43" s="514"/>
      <c r="I43" s="516"/>
      <c r="J43" s="516"/>
      <c r="K43" s="514"/>
      <c r="L43" s="516"/>
      <c r="M43" s="515"/>
      <c r="N43" s="515"/>
      <c r="O43" s="515"/>
      <c r="P43" s="515"/>
      <c r="Q43" s="515"/>
      <c r="R43" s="515"/>
      <c r="S43" s="516"/>
      <c r="T43" s="514"/>
      <c r="U43" s="516"/>
      <c r="V43" s="516"/>
      <c r="W43" s="514"/>
      <c r="X43" s="516"/>
      <c r="Y43" s="515"/>
      <c r="Z43" s="515"/>
      <c r="AA43" s="515"/>
      <c r="AB43" s="516"/>
      <c r="AC43" s="514"/>
      <c r="AD43" s="516"/>
      <c r="AE43" s="515"/>
      <c r="AF43" s="515"/>
      <c r="AG43" s="515"/>
      <c r="AH43" s="515"/>
      <c r="AI43" s="515"/>
      <c r="AJ43" s="515"/>
      <c r="AK43" s="515"/>
      <c r="AL43" s="515"/>
      <c r="AM43" s="515"/>
      <c r="AN43" s="516"/>
      <c r="AO43" s="514"/>
      <c r="AP43" s="516"/>
      <c r="AQ43" s="516"/>
      <c r="AR43" s="514"/>
      <c r="AS43" s="516"/>
      <c r="AT43" s="157" t="str">
        <f t="shared" ref="AT43:AV43" si="53">IF(C43&lt;&gt;"",C43,"")</f>
        <v>RENAUD</v>
      </c>
      <c r="AU43" s="165" t="str">
        <f t="shared" si="53"/>
        <v>Jean-René</v>
      </c>
      <c r="AV43" s="166" t="str">
        <f t="shared" si="53"/>
        <v/>
      </c>
      <c r="AW43" s="167">
        <f t="shared" si="10"/>
        <v>17.3</v>
      </c>
      <c r="AX43" s="168" t="str">
        <f t="shared" si="11"/>
        <v/>
      </c>
      <c r="AY43" s="169" t="str">
        <f t="shared" si="12"/>
        <v/>
      </c>
      <c r="AZ43" s="144"/>
      <c r="BA43" s="144"/>
      <c r="BB43" s="170"/>
      <c r="BC43" s="144"/>
      <c r="BD43" s="144"/>
      <c r="BE43" s="144"/>
    </row>
    <row r="44" spans="1:57" ht="30" customHeight="1">
      <c r="A44" s="144">
        <f t="shared" si="14"/>
        <v>37</v>
      </c>
      <c r="B44" s="161" t="str">
        <f t="shared" si="7"/>
        <v>ROBICJean-Pierre</v>
      </c>
      <c r="C44" s="162" t="s">
        <v>237</v>
      </c>
      <c r="D44" s="163" t="s">
        <v>183</v>
      </c>
      <c r="E44" s="163" t="str">
        <f t="shared" ref="E44:E51" si="54">IFERROR(VLOOKUP(B44,liste_conversion,7,0),"" )</f>
        <v/>
      </c>
      <c r="F44" s="164">
        <v>16.2</v>
      </c>
      <c r="G44" s="516"/>
      <c r="H44" s="514"/>
      <c r="I44" s="516"/>
      <c r="J44" s="516"/>
      <c r="K44" s="514"/>
      <c r="L44" s="516"/>
      <c r="M44" s="515"/>
      <c r="N44" s="515"/>
      <c r="O44" s="515"/>
      <c r="P44" s="515"/>
      <c r="Q44" s="515"/>
      <c r="R44" s="515"/>
      <c r="S44" s="516"/>
      <c r="T44" s="514"/>
      <c r="U44" s="516"/>
      <c r="V44" s="516"/>
      <c r="W44" s="514"/>
      <c r="X44" s="516"/>
      <c r="Y44" s="515"/>
      <c r="Z44" s="515"/>
      <c r="AA44" s="515"/>
      <c r="AB44" s="516"/>
      <c r="AC44" s="514"/>
      <c r="AD44" s="516"/>
      <c r="AE44" s="515"/>
      <c r="AF44" s="515"/>
      <c r="AG44" s="515"/>
      <c r="AH44" s="515"/>
      <c r="AI44" s="515"/>
      <c r="AJ44" s="515"/>
      <c r="AK44" s="515"/>
      <c r="AL44" s="515"/>
      <c r="AM44" s="515"/>
      <c r="AN44" s="516"/>
      <c r="AO44" s="514"/>
      <c r="AP44" s="516"/>
      <c r="AQ44" s="516"/>
      <c r="AR44" s="514"/>
      <c r="AS44" s="516"/>
      <c r="AT44" s="157" t="str">
        <f t="shared" ref="AT44:AV44" si="55">IF(C44&lt;&gt;"",C44,"")</f>
        <v>ROBIC</v>
      </c>
      <c r="AU44" s="165" t="str">
        <f t="shared" si="55"/>
        <v>Jean-Pierre</v>
      </c>
      <c r="AV44" s="166" t="str">
        <f t="shared" si="55"/>
        <v/>
      </c>
      <c r="AW44" s="167">
        <f t="shared" si="10"/>
        <v>16.2</v>
      </c>
      <c r="AX44" s="168" t="str">
        <f t="shared" si="11"/>
        <v/>
      </c>
      <c r="AY44" s="169" t="str">
        <f t="shared" si="12"/>
        <v/>
      </c>
      <c r="AZ44" s="144"/>
      <c r="BA44" s="144"/>
      <c r="BB44" s="170"/>
      <c r="BC44" s="144"/>
      <c r="BD44" s="144"/>
      <c r="BE44" s="144"/>
    </row>
    <row r="45" spans="1:57" ht="30" customHeight="1">
      <c r="A45" s="144">
        <f t="shared" si="14"/>
        <v>38</v>
      </c>
      <c r="B45" s="161" t="str">
        <f t="shared" si="7"/>
        <v>ROBINJean-Pierre</v>
      </c>
      <c r="C45" s="162" t="s">
        <v>238</v>
      </c>
      <c r="D45" s="163" t="s">
        <v>183</v>
      </c>
      <c r="E45" s="163" t="str">
        <f t="shared" si="54"/>
        <v/>
      </c>
      <c r="F45" s="164">
        <v>24.4</v>
      </c>
      <c r="G45" s="516"/>
      <c r="H45" s="514"/>
      <c r="I45" s="516"/>
      <c r="J45" s="516"/>
      <c r="K45" s="514"/>
      <c r="L45" s="516"/>
      <c r="M45" s="515"/>
      <c r="N45" s="515"/>
      <c r="O45" s="515"/>
      <c r="P45" s="515"/>
      <c r="Q45" s="515"/>
      <c r="R45" s="515"/>
      <c r="S45" s="516"/>
      <c r="T45" s="514"/>
      <c r="U45" s="516"/>
      <c r="V45" s="516"/>
      <c r="W45" s="514"/>
      <c r="X45" s="516"/>
      <c r="Y45" s="515"/>
      <c r="Z45" s="515"/>
      <c r="AA45" s="515"/>
      <c r="AB45" s="516"/>
      <c r="AC45" s="514"/>
      <c r="AD45" s="516"/>
      <c r="AE45" s="515"/>
      <c r="AF45" s="515"/>
      <c r="AG45" s="515"/>
      <c r="AH45" s="515"/>
      <c r="AI45" s="515"/>
      <c r="AJ45" s="515"/>
      <c r="AK45" s="515"/>
      <c r="AL45" s="515"/>
      <c r="AM45" s="515"/>
      <c r="AN45" s="516"/>
      <c r="AO45" s="514"/>
      <c r="AP45" s="516"/>
      <c r="AQ45" s="516"/>
      <c r="AR45" s="514"/>
      <c r="AS45" s="516"/>
      <c r="AT45" s="157" t="str">
        <f t="shared" ref="AT45:AV45" si="56">IF(C45&lt;&gt;"",C45,"")</f>
        <v>ROBIN</v>
      </c>
      <c r="AU45" s="165" t="str">
        <f t="shared" si="56"/>
        <v>Jean-Pierre</v>
      </c>
      <c r="AV45" s="166" t="str">
        <f t="shared" si="56"/>
        <v/>
      </c>
      <c r="AW45" s="167">
        <f t="shared" si="10"/>
        <v>24.4</v>
      </c>
      <c r="AX45" s="168" t="str">
        <f t="shared" si="11"/>
        <v/>
      </c>
      <c r="AY45" s="169" t="str">
        <f t="shared" si="12"/>
        <v/>
      </c>
      <c r="AZ45" s="144"/>
      <c r="BA45" s="144"/>
      <c r="BB45" s="170"/>
      <c r="BC45" s="144"/>
      <c r="BD45" s="144"/>
      <c r="BE45" s="144"/>
    </row>
    <row r="46" spans="1:57" ht="30" customHeight="1">
      <c r="A46" s="144">
        <f t="shared" si="14"/>
        <v>39</v>
      </c>
      <c r="B46" s="161" t="str">
        <f t="shared" si="7"/>
        <v>RODRIGUESRosa</v>
      </c>
      <c r="C46" s="162" t="s">
        <v>239</v>
      </c>
      <c r="D46" s="163" t="s">
        <v>240</v>
      </c>
      <c r="E46" s="175" t="str">
        <f t="shared" si="54"/>
        <v/>
      </c>
      <c r="F46" s="174">
        <v>22.3</v>
      </c>
      <c r="G46" s="516"/>
      <c r="H46" s="514"/>
      <c r="I46" s="514"/>
      <c r="J46" s="516"/>
      <c r="K46" s="514"/>
      <c r="L46" s="514"/>
      <c r="M46" s="517"/>
      <c r="N46" s="517"/>
      <c r="O46" s="515"/>
      <c r="P46" s="517"/>
      <c r="Q46" s="517"/>
      <c r="R46" s="515"/>
      <c r="S46" s="516"/>
      <c r="T46" s="514"/>
      <c r="U46" s="514"/>
      <c r="V46" s="516"/>
      <c r="W46" s="514"/>
      <c r="X46" s="514"/>
      <c r="Y46" s="517"/>
      <c r="Z46" s="517"/>
      <c r="AA46" s="515"/>
      <c r="AB46" s="516"/>
      <c r="AC46" s="514"/>
      <c r="AD46" s="514"/>
      <c r="AE46" s="517"/>
      <c r="AF46" s="517"/>
      <c r="AG46" s="515"/>
      <c r="AH46" s="517"/>
      <c r="AI46" s="517"/>
      <c r="AJ46" s="515"/>
      <c r="AK46" s="517"/>
      <c r="AL46" s="517"/>
      <c r="AM46" s="515"/>
      <c r="AN46" s="516"/>
      <c r="AO46" s="514"/>
      <c r="AP46" s="514"/>
      <c r="AQ46" s="516"/>
      <c r="AR46" s="514"/>
      <c r="AS46" s="514"/>
      <c r="AT46" s="157" t="str">
        <f t="shared" ref="AT46:AV46" si="57">IF(C46&lt;&gt;"",C46,"")</f>
        <v>RODRIGUES</v>
      </c>
      <c r="AU46" s="165" t="str">
        <f t="shared" si="57"/>
        <v>Rosa</v>
      </c>
      <c r="AV46" s="166" t="str">
        <f t="shared" si="57"/>
        <v/>
      </c>
      <c r="AW46" s="167">
        <f t="shared" si="10"/>
        <v>22.3</v>
      </c>
      <c r="AX46" s="168" t="str">
        <f t="shared" si="11"/>
        <v/>
      </c>
      <c r="AY46" s="169" t="str">
        <f t="shared" si="12"/>
        <v/>
      </c>
      <c r="AZ46" s="144"/>
      <c r="BA46" s="144"/>
      <c r="BB46" s="170"/>
      <c r="BC46" s="144"/>
      <c r="BD46" s="144"/>
      <c r="BE46" s="144"/>
    </row>
    <row r="47" spans="1:57" ht="30" customHeight="1">
      <c r="A47" s="144">
        <f t="shared" si="14"/>
        <v>40</v>
      </c>
      <c r="B47" s="161" t="str">
        <f t="shared" si="7"/>
        <v>RUIZ DEL VALJésus</v>
      </c>
      <c r="C47" s="162" t="s">
        <v>241</v>
      </c>
      <c r="D47" s="163" t="s">
        <v>242</v>
      </c>
      <c r="E47" s="175" t="str">
        <f t="shared" si="54"/>
        <v/>
      </c>
      <c r="F47" s="174">
        <v>27.5</v>
      </c>
      <c r="G47" s="516"/>
      <c r="H47" s="514"/>
      <c r="I47" s="514"/>
      <c r="J47" s="516"/>
      <c r="K47" s="514"/>
      <c r="L47" s="514"/>
      <c r="M47" s="517"/>
      <c r="N47" s="517"/>
      <c r="O47" s="515"/>
      <c r="P47" s="517"/>
      <c r="Q47" s="517"/>
      <c r="R47" s="515"/>
      <c r="S47" s="516"/>
      <c r="T47" s="514"/>
      <c r="U47" s="514"/>
      <c r="V47" s="516"/>
      <c r="W47" s="514"/>
      <c r="X47" s="514"/>
      <c r="Y47" s="517"/>
      <c r="Z47" s="517"/>
      <c r="AA47" s="515"/>
      <c r="AB47" s="516"/>
      <c r="AC47" s="514"/>
      <c r="AD47" s="514"/>
      <c r="AE47" s="517"/>
      <c r="AF47" s="517"/>
      <c r="AG47" s="515"/>
      <c r="AH47" s="517"/>
      <c r="AI47" s="517"/>
      <c r="AJ47" s="515"/>
      <c r="AK47" s="517"/>
      <c r="AL47" s="517"/>
      <c r="AM47" s="515"/>
      <c r="AN47" s="516"/>
      <c r="AO47" s="514"/>
      <c r="AP47" s="514"/>
      <c r="AQ47" s="516"/>
      <c r="AR47" s="514"/>
      <c r="AS47" s="514"/>
      <c r="AT47" s="157" t="str">
        <f t="shared" ref="AT47:AV47" si="58">IF(C47&lt;&gt;"",C47,"")</f>
        <v>RUIZ DEL VAL</v>
      </c>
      <c r="AU47" s="165" t="str">
        <f t="shared" si="58"/>
        <v>Jésus</v>
      </c>
      <c r="AV47" s="166" t="str">
        <f t="shared" si="58"/>
        <v/>
      </c>
      <c r="AW47" s="167">
        <f t="shared" si="10"/>
        <v>27.5</v>
      </c>
      <c r="AX47" s="168" t="str">
        <f t="shared" si="11"/>
        <v/>
      </c>
      <c r="AY47" s="169" t="str">
        <f t="shared" si="12"/>
        <v/>
      </c>
      <c r="AZ47" s="144"/>
      <c r="BA47" s="144"/>
      <c r="BB47" s="170"/>
      <c r="BC47" s="144"/>
      <c r="BD47" s="144"/>
      <c r="BE47" s="144"/>
    </row>
    <row r="48" spans="1:57" ht="30" customHeight="1">
      <c r="A48" s="144">
        <f t="shared" si="14"/>
        <v>41</v>
      </c>
      <c r="B48" s="161" t="str">
        <f t="shared" si="7"/>
        <v>SELIGMarc</v>
      </c>
      <c r="C48" s="176" t="s">
        <v>243</v>
      </c>
      <c r="D48" s="163" t="s">
        <v>198</v>
      </c>
      <c r="E48" s="177" t="str">
        <f t="shared" si="54"/>
        <v/>
      </c>
      <c r="F48" s="174">
        <v>19.5</v>
      </c>
      <c r="G48" s="516"/>
      <c r="H48" s="514"/>
      <c r="I48" s="516"/>
      <c r="J48" s="516"/>
      <c r="K48" s="514"/>
      <c r="L48" s="516"/>
      <c r="M48" s="517"/>
      <c r="N48" s="517"/>
      <c r="O48" s="515"/>
      <c r="P48" s="517"/>
      <c r="Q48" s="517"/>
      <c r="R48" s="515"/>
      <c r="S48" s="516"/>
      <c r="T48" s="514"/>
      <c r="U48" s="516"/>
      <c r="V48" s="516"/>
      <c r="W48" s="514"/>
      <c r="X48" s="516"/>
      <c r="Y48" s="517"/>
      <c r="Z48" s="517"/>
      <c r="AA48" s="515"/>
      <c r="AB48" s="516"/>
      <c r="AC48" s="514"/>
      <c r="AD48" s="516"/>
      <c r="AE48" s="517"/>
      <c r="AF48" s="517"/>
      <c r="AG48" s="515"/>
      <c r="AH48" s="517"/>
      <c r="AI48" s="517"/>
      <c r="AJ48" s="515"/>
      <c r="AK48" s="517"/>
      <c r="AL48" s="517"/>
      <c r="AM48" s="515"/>
      <c r="AN48" s="516"/>
      <c r="AO48" s="514"/>
      <c r="AP48" s="516"/>
      <c r="AQ48" s="516"/>
      <c r="AR48" s="514"/>
      <c r="AS48" s="516"/>
      <c r="AT48" s="157" t="str">
        <f t="shared" ref="AT48:AV48" si="59">IF(C48&lt;&gt;"",C48,"")</f>
        <v>SELIG</v>
      </c>
      <c r="AU48" s="165" t="str">
        <f t="shared" si="59"/>
        <v>Marc</v>
      </c>
      <c r="AV48" s="166" t="str">
        <f t="shared" si="59"/>
        <v/>
      </c>
      <c r="AW48" s="167">
        <f t="shared" si="10"/>
        <v>19.5</v>
      </c>
      <c r="AX48" s="168" t="str">
        <f t="shared" si="11"/>
        <v/>
      </c>
      <c r="AY48" s="169" t="str">
        <f t="shared" si="12"/>
        <v/>
      </c>
      <c r="AZ48" s="144"/>
      <c r="BA48" s="144"/>
      <c r="BB48" s="170"/>
      <c r="BC48" s="144"/>
      <c r="BD48" s="144"/>
      <c r="BE48" s="144"/>
    </row>
    <row r="49" spans="1:57" ht="30" customHeight="1">
      <c r="A49" s="144">
        <f t="shared" si="14"/>
        <v>42</v>
      </c>
      <c r="B49" s="161" t="str">
        <f t="shared" si="7"/>
        <v>SIAUVEPascal</v>
      </c>
      <c r="C49" s="149" t="s">
        <v>244</v>
      </c>
      <c r="D49" s="163" t="s">
        <v>245</v>
      </c>
      <c r="E49" s="175" t="str">
        <f t="shared" si="54"/>
        <v/>
      </c>
      <c r="F49" s="174">
        <v>16.399999999999999</v>
      </c>
      <c r="G49" s="516"/>
      <c r="H49" s="514"/>
      <c r="I49" s="516"/>
      <c r="J49" s="516"/>
      <c r="K49" s="514"/>
      <c r="L49" s="516"/>
      <c r="M49" s="517"/>
      <c r="N49" s="517"/>
      <c r="O49" s="515"/>
      <c r="P49" s="517"/>
      <c r="Q49" s="517"/>
      <c r="R49" s="515"/>
      <c r="S49" s="516"/>
      <c r="T49" s="514"/>
      <c r="U49" s="516"/>
      <c r="V49" s="516"/>
      <c r="W49" s="514"/>
      <c r="X49" s="516"/>
      <c r="Y49" s="517"/>
      <c r="Z49" s="517"/>
      <c r="AA49" s="515"/>
      <c r="AB49" s="516"/>
      <c r="AC49" s="514"/>
      <c r="AD49" s="516"/>
      <c r="AE49" s="517"/>
      <c r="AF49" s="517"/>
      <c r="AG49" s="515"/>
      <c r="AH49" s="517"/>
      <c r="AI49" s="517"/>
      <c r="AJ49" s="515"/>
      <c r="AK49" s="517"/>
      <c r="AL49" s="517"/>
      <c r="AM49" s="515"/>
      <c r="AN49" s="516"/>
      <c r="AO49" s="514"/>
      <c r="AP49" s="516"/>
      <c r="AQ49" s="516"/>
      <c r="AR49" s="514"/>
      <c r="AS49" s="518"/>
      <c r="AT49" s="157" t="str">
        <f t="shared" ref="AT49:AV49" si="60">IF(C49&lt;&gt;"",C49,"")</f>
        <v>SIAUVE</v>
      </c>
      <c r="AU49" s="165" t="str">
        <f t="shared" si="60"/>
        <v>Pascal</v>
      </c>
      <c r="AV49" s="166" t="str">
        <f t="shared" si="60"/>
        <v/>
      </c>
      <c r="AW49" s="167">
        <f t="shared" si="10"/>
        <v>16.399999999999999</v>
      </c>
      <c r="AX49" s="168" t="str">
        <f t="shared" si="11"/>
        <v/>
      </c>
      <c r="AY49" s="169" t="str">
        <f t="shared" si="12"/>
        <v/>
      </c>
      <c r="AZ49" s="144"/>
      <c r="BA49" s="144"/>
      <c r="BB49" s="170"/>
      <c r="BC49" s="144"/>
      <c r="BD49" s="144"/>
      <c r="BE49" s="144"/>
    </row>
    <row r="50" spans="1:57" ht="30" customHeight="1">
      <c r="A50" s="144">
        <f t="shared" si="14"/>
        <v>43</v>
      </c>
      <c r="B50" s="161" t="str">
        <f t="shared" si="7"/>
        <v>TAMETYves</v>
      </c>
      <c r="C50" s="149" t="s">
        <v>246</v>
      </c>
      <c r="D50" s="163" t="s">
        <v>247</v>
      </c>
      <c r="E50" s="175" t="str">
        <f t="shared" si="54"/>
        <v/>
      </c>
      <c r="F50" s="174">
        <v>20</v>
      </c>
      <c r="G50" s="516"/>
      <c r="H50" s="514"/>
      <c r="I50" s="516"/>
      <c r="J50" s="516"/>
      <c r="K50" s="514"/>
      <c r="L50" s="516"/>
      <c r="M50" s="517"/>
      <c r="N50" s="517"/>
      <c r="O50" s="515"/>
      <c r="P50" s="517"/>
      <c r="Q50" s="517"/>
      <c r="R50" s="515"/>
      <c r="S50" s="516"/>
      <c r="T50" s="514"/>
      <c r="U50" s="516"/>
      <c r="V50" s="516"/>
      <c r="W50" s="514"/>
      <c r="X50" s="516"/>
      <c r="Y50" s="517"/>
      <c r="Z50" s="517"/>
      <c r="AA50" s="515"/>
      <c r="AB50" s="516"/>
      <c r="AC50" s="514"/>
      <c r="AD50" s="516"/>
      <c r="AE50" s="517"/>
      <c r="AF50" s="517"/>
      <c r="AG50" s="515"/>
      <c r="AH50" s="517"/>
      <c r="AI50" s="517"/>
      <c r="AJ50" s="515"/>
      <c r="AK50" s="517"/>
      <c r="AL50" s="517"/>
      <c r="AM50" s="515"/>
      <c r="AN50" s="516"/>
      <c r="AO50" s="514"/>
      <c r="AP50" s="516"/>
      <c r="AQ50" s="516"/>
      <c r="AR50" s="514"/>
      <c r="AS50" s="518"/>
      <c r="AT50" s="157" t="str">
        <f t="shared" ref="AT50:AV50" si="61">IF(C50&lt;&gt;"",C50,"")</f>
        <v>TAMET</v>
      </c>
      <c r="AU50" s="165" t="str">
        <f t="shared" si="61"/>
        <v>Yves</v>
      </c>
      <c r="AV50" s="166" t="str">
        <f t="shared" si="61"/>
        <v/>
      </c>
      <c r="AW50" s="167">
        <f t="shared" si="10"/>
        <v>20</v>
      </c>
      <c r="AX50" s="168" t="str">
        <f t="shared" si="11"/>
        <v/>
      </c>
      <c r="AY50" s="169" t="str">
        <f t="shared" si="12"/>
        <v/>
      </c>
      <c r="AZ50" s="144"/>
      <c r="BA50" s="144"/>
      <c r="BB50" s="170"/>
      <c r="BC50" s="144"/>
      <c r="BD50" s="144"/>
      <c r="BE50" s="144"/>
    </row>
    <row r="51" spans="1:57" ht="30" customHeight="1">
      <c r="A51" s="144">
        <f t="shared" si="14"/>
        <v>44</v>
      </c>
      <c r="B51" s="161" t="str">
        <f t="shared" si="7"/>
        <v>VODUYPatrick</v>
      </c>
      <c r="C51" s="149" t="s">
        <v>248</v>
      </c>
      <c r="D51" s="163" t="s">
        <v>249</v>
      </c>
      <c r="E51" s="175" t="str">
        <f t="shared" si="54"/>
        <v/>
      </c>
      <c r="F51" s="174">
        <v>16</v>
      </c>
      <c r="G51" s="516"/>
      <c r="H51" s="514"/>
      <c r="I51" s="516"/>
      <c r="J51" s="516"/>
      <c r="K51" s="514"/>
      <c r="L51" s="516"/>
      <c r="M51" s="517"/>
      <c r="N51" s="517"/>
      <c r="O51" s="515"/>
      <c r="P51" s="517"/>
      <c r="Q51" s="517"/>
      <c r="R51" s="515"/>
      <c r="S51" s="516"/>
      <c r="T51" s="514"/>
      <c r="U51" s="516"/>
      <c r="V51" s="516"/>
      <c r="W51" s="514"/>
      <c r="X51" s="516"/>
      <c r="Y51" s="517"/>
      <c r="Z51" s="517"/>
      <c r="AA51" s="515"/>
      <c r="AB51" s="516"/>
      <c r="AC51" s="514"/>
      <c r="AD51" s="516"/>
      <c r="AE51" s="517"/>
      <c r="AF51" s="517"/>
      <c r="AG51" s="515"/>
      <c r="AH51" s="517"/>
      <c r="AI51" s="517"/>
      <c r="AJ51" s="515"/>
      <c r="AK51" s="517"/>
      <c r="AL51" s="517"/>
      <c r="AM51" s="515"/>
      <c r="AN51" s="516"/>
      <c r="AO51" s="514"/>
      <c r="AP51" s="516"/>
      <c r="AQ51" s="516"/>
      <c r="AR51" s="514"/>
      <c r="AS51" s="518"/>
      <c r="AT51" s="157" t="str">
        <f t="shared" ref="AT51:AV51" si="62">IF(C51&lt;&gt;"",C51,"")</f>
        <v>VODUY</v>
      </c>
      <c r="AU51" s="165" t="str">
        <f t="shared" si="62"/>
        <v>Patrick</v>
      </c>
      <c r="AV51" s="166" t="str">
        <f t="shared" si="62"/>
        <v/>
      </c>
      <c r="AW51" s="167">
        <f t="shared" si="10"/>
        <v>16</v>
      </c>
      <c r="AX51" s="168" t="str">
        <f t="shared" si="11"/>
        <v/>
      </c>
      <c r="AY51" s="169" t="str">
        <f t="shared" si="12"/>
        <v/>
      </c>
      <c r="AZ51" s="144"/>
      <c r="BA51" s="144"/>
      <c r="BB51" s="170"/>
      <c r="BC51" s="144"/>
      <c r="BD51" s="144"/>
      <c r="BE51" s="144"/>
    </row>
    <row r="52" spans="1:57" ht="30" customHeight="1">
      <c r="A52" s="144">
        <f t="shared" si="14"/>
        <v>45</v>
      </c>
      <c r="B52" s="161" t="str">
        <f t="shared" si="7"/>
        <v/>
      </c>
      <c r="C52" s="178"/>
      <c r="D52" s="179"/>
      <c r="E52" s="179"/>
      <c r="F52" s="180"/>
      <c r="G52" s="516"/>
      <c r="H52" s="514"/>
      <c r="I52" s="516"/>
      <c r="J52" s="516"/>
      <c r="K52" s="514"/>
      <c r="L52" s="516"/>
      <c r="M52" s="517"/>
      <c r="N52" s="517"/>
      <c r="O52" s="515"/>
      <c r="P52" s="517"/>
      <c r="Q52" s="517"/>
      <c r="R52" s="515"/>
      <c r="S52" s="516"/>
      <c r="T52" s="514"/>
      <c r="U52" s="516"/>
      <c r="V52" s="516"/>
      <c r="W52" s="514"/>
      <c r="X52" s="516"/>
      <c r="Y52" s="517"/>
      <c r="Z52" s="517"/>
      <c r="AA52" s="515"/>
      <c r="AB52" s="516"/>
      <c r="AC52" s="514"/>
      <c r="AD52" s="516"/>
      <c r="AE52" s="517"/>
      <c r="AF52" s="517"/>
      <c r="AG52" s="515"/>
      <c r="AH52" s="517"/>
      <c r="AI52" s="517"/>
      <c r="AJ52" s="515"/>
      <c r="AK52" s="517"/>
      <c r="AL52" s="517"/>
      <c r="AM52" s="515"/>
      <c r="AN52" s="516"/>
      <c r="AO52" s="514"/>
      <c r="AP52" s="516"/>
      <c r="AQ52" s="513"/>
      <c r="AR52" s="514"/>
      <c r="AS52" s="514"/>
      <c r="AT52" s="157" t="str">
        <f t="shared" ref="AT52:AW52" si="63">IF(C52&lt;&gt;"",C52,"")</f>
        <v/>
      </c>
      <c r="AU52" s="165" t="str">
        <f t="shared" si="63"/>
        <v/>
      </c>
      <c r="AV52" s="166" t="str">
        <f t="shared" si="63"/>
        <v/>
      </c>
      <c r="AW52" s="167" t="str">
        <f t="shared" si="63"/>
        <v/>
      </c>
      <c r="AX52" s="168" t="str">
        <f t="shared" si="11"/>
        <v/>
      </c>
      <c r="AY52" s="169" t="str">
        <f t="shared" si="12"/>
        <v/>
      </c>
      <c r="AZ52" s="144"/>
      <c r="BA52" s="144"/>
      <c r="BB52" s="170"/>
      <c r="BC52" s="144"/>
      <c r="BD52" s="144"/>
      <c r="BE52" s="144"/>
    </row>
    <row r="53" spans="1:57" ht="30" customHeight="1">
      <c r="A53" s="144">
        <f t="shared" si="14"/>
        <v>46</v>
      </c>
      <c r="B53" s="161" t="str">
        <f t="shared" si="7"/>
        <v/>
      </c>
      <c r="C53" s="149"/>
      <c r="D53" s="175"/>
      <c r="E53" s="175"/>
      <c r="F53" s="181"/>
      <c r="G53" s="516"/>
      <c r="H53" s="514"/>
      <c r="I53" s="516"/>
      <c r="J53" s="516"/>
      <c r="K53" s="514"/>
      <c r="L53" s="516"/>
      <c r="M53" s="517"/>
      <c r="N53" s="517"/>
      <c r="O53" s="515"/>
      <c r="P53" s="517"/>
      <c r="Q53" s="517"/>
      <c r="R53" s="515"/>
      <c r="S53" s="516"/>
      <c r="T53" s="514"/>
      <c r="U53" s="516"/>
      <c r="V53" s="516"/>
      <c r="W53" s="514"/>
      <c r="X53" s="516"/>
      <c r="Y53" s="517"/>
      <c r="Z53" s="517"/>
      <c r="AA53" s="515"/>
      <c r="AB53" s="516"/>
      <c r="AC53" s="514"/>
      <c r="AD53" s="516"/>
      <c r="AE53" s="517"/>
      <c r="AF53" s="517"/>
      <c r="AG53" s="515"/>
      <c r="AH53" s="517"/>
      <c r="AI53" s="517"/>
      <c r="AJ53" s="515"/>
      <c r="AK53" s="517"/>
      <c r="AL53" s="517"/>
      <c r="AM53" s="515"/>
      <c r="AN53" s="516"/>
      <c r="AO53" s="514"/>
      <c r="AP53" s="516"/>
      <c r="AQ53" s="516"/>
      <c r="AR53" s="514"/>
      <c r="AS53" s="518"/>
      <c r="AT53" s="157" t="str">
        <f t="shared" ref="AT53:AW53" si="64">IF(C53&lt;&gt;"",C53,"")</f>
        <v/>
      </c>
      <c r="AU53" s="165" t="str">
        <f t="shared" si="64"/>
        <v/>
      </c>
      <c r="AV53" s="166" t="str">
        <f t="shared" si="64"/>
        <v/>
      </c>
      <c r="AW53" s="167" t="str">
        <f t="shared" si="64"/>
        <v/>
      </c>
      <c r="AX53" s="168" t="str">
        <f t="shared" si="11"/>
        <v/>
      </c>
      <c r="AY53" s="169" t="str">
        <f t="shared" si="12"/>
        <v/>
      </c>
      <c r="AZ53" s="144"/>
      <c r="BA53" s="144"/>
      <c r="BB53" s="170"/>
      <c r="BC53" s="144"/>
      <c r="BD53" s="144"/>
      <c r="BE53" s="144"/>
    </row>
    <row r="54" spans="1:57" ht="30" customHeight="1">
      <c r="A54" s="144">
        <f t="shared" si="14"/>
        <v>47</v>
      </c>
      <c r="B54" s="161" t="str">
        <f t="shared" si="7"/>
        <v/>
      </c>
      <c r="C54" s="149"/>
      <c r="D54" s="175"/>
      <c r="E54" s="175"/>
      <c r="F54" s="181"/>
      <c r="G54" s="516"/>
      <c r="H54" s="514"/>
      <c r="I54" s="516"/>
      <c r="J54" s="516"/>
      <c r="K54" s="514"/>
      <c r="L54" s="516"/>
      <c r="M54" s="517"/>
      <c r="N54" s="517"/>
      <c r="O54" s="515"/>
      <c r="P54" s="517"/>
      <c r="Q54" s="517"/>
      <c r="R54" s="515"/>
      <c r="S54" s="516"/>
      <c r="T54" s="514"/>
      <c r="U54" s="516"/>
      <c r="V54" s="516"/>
      <c r="W54" s="514"/>
      <c r="X54" s="516"/>
      <c r="Y54" s="517"/>
      <c r="Z54" s="517"/>
      <c r="AA54" s="515"/>
      <c r="AB54" s="516"/>
      <c r="AC54" s="514"/>
      <c r="AD54" s="516"/>
      <c r="AE54" s="517"/>
      <c r="AF54" s="517"/>
      <c r="AG54" s="515"/>
      <c r="AH54" s="517"/>
      <c r="AI54" s="517"/>
      <c r="AJ54" s="515"/>
      <c r="AK54" s="517"/>
      <c r="AL54" s="517"/>
      <c r="AM54" s="515"/>
      <c r="AN54" s="516"/>
      <c r="AO54" s="514"/>
      <c r="AP54" s="516"/>
      <c r="AQ54" s="516"/>
      <c r="AR54" s="514"/>
      <c r="AS54" s="518"/>
      <c r="AT54" s="157" t="str">
        <f t="shared" ref="AT54:AW54" si="65">IF(C54&lt;&gt;"",C54,"")</f>
        <v/>
      </c>
      <c r="AU54" s="165" t="str">
        <f t="shared" si="65"/>
        <v/>
      </c>
      <c r="AV54" s="166" t="str">
        <f t="shared" si="65"/>
        <v/>
      </c>
      <c r="AW54" s="167" t="str">
        <f t="shared" si="65"/>
        <v/>
      </c>
      <c r="AX54" s="168" t="str">
        <f t="shared" si="11"/>
        <v/>
      </c>
      <c r="AY54" s="169" t="str">
        <f t="shared" si="12"/>
        <v/>
      </c>
      <c r="AZ54" s="144"/>
      <c r="BA54" s="144"/>
      <c r="BB54" s="170"/>
      <c r="BC54" s="144"/>
      <c r="BD54" s="144"/>
      <c r="BE54" s="144"/>
    </row>
    <row r="55" spans="1:57" ht="30" customHeight="1">
      <c r="A55" s="144">
        <f t="shared" si="14"/>
        <v>48</v>
      </c>
      <c r="B55" s="161" t="str">
        <f t="shared" si="7"/>
        <v/>
      </c>
      <c r="C55" s="149"/>
      <c r="D55" s="175"/>
      <c r="E55" s="175"/>
      <c r="F55" s="181"/>
      <c r="G55" s="516"/>
      <c r="H55" s="514"/>
      <c r="I55" s="516"/>
      <c r="J55" s="516"/>
      <c r="K55" s="514"/>
      <c r="L55" s="516"/>
      <c r="M55" s="517"/>
      <c r="N55" s="517"/>
      <c r="O55" s="515"/>
      <c r="P55" s="517"/>
      <c r="Q55" s="517"/>
      <c r="R55" s="515"/>
      <c r="S55" s="516"/>
      <c r="T55" s="514"/>
      <c r="U55" s="516"/>
      <c r="V55" s="516"/>
      <c r="W55" s="514"/>
      <c r="X55" s="516"/>
      <c r="Y55" s="517"/>
      <c r="Z55" s="517"/>
      <c r="AA55" s="515"/>
      <c r="AB55" s="516"/>
      <c r="AC55" s="514"/>
      <c r="AD55" s="516"/>
      <c r="AE55" s="517"/>
      <c r="AF55" s="517"/>
      <c r="AG55" s="515"/>
      <c r="AH55" s="517"/>
      <c r="AI55" s="517"/>
      <c r="AJ55" s="515"/>
      <c r="AK55" s="517"/>
      <c r="AL55" s="517"/>
      <c r="AM55" s="515"/>
      <c r="AN55" s="516"/>
      <c r="AO55" s="514"/>
      <c r="AP55" s="516"/>
      <c r="AQ55" s="516"/>
      <c r="AR55" s="514"/>
      <c r="AS55" s="518"/>
      <c r="AT55" s="157" t="str">
        <f t="shared" ref="AT55:AW55" si="66">IF(C55&lt;&gt;"",C55,"")</f>
        <v/>
      </c>
      <c r="AU55" s="165" t="str">
        <f t="shared" si="66"/>
        <v/>
      </c>
      <c r="AV55" s="166" t="str">
        <f t="shared" si="66"/>
        <v/>
      </c>
      <c r="AW55" s="167" t="str">
        <f t="shared" si="66"/>
        <v/>
      </c>
      <c r="AX55" s="168" t="str">
        <f t="shared" si="11"/>
        <v/>
      </c>
      <c r="AY55" s="169" t="str">
        <f t="shared" si="12"/>
        <v/>
      </c>
      <c r="AZ55" s="144"/>
      <c r="BA55" s="144"/>
      <c r="BB55" s="170"/>
      <c r="BC55" s="144"/>
      <c r="BD55" s="144"/>
      <c r="BE55" s="144"/>
    </row>
    <row r="56" spans="1:57" ht="30" customHeight="1">
      <c r="A56" s="144">
        <f t="shared" si="14"/>
        <v>49</v>
      </c>
      <c r="B56" s="161" t="str">
        <f t="shared" si="7"/>
        <v/>
      </c>
      <c r="C56" s="149"/>
      <c r="D56" s="175"/>
      <c r="E56" s="175"/>
      <c r="F56" s="181"/>
      <c r="G56" s="516"/>
      <c r="H56" s="514"/>
      <c r="I56" s="516"/>
      <c r="J56" s="516"/>
      <c r="K56" s="514"/>
      <c r="L56" s="516"/>
      <c r="M56" s="517"/>
      <c r="N56" s="517"/>
      <c r="O56" s="515"/>
      <c r="P56" s="517"/>
      <c r="Q56" s="517"/>
      <c r="R56" s="515"/>
      <c r="S56" s="516"/>
      <c r="T56" s="514"/>
      <c r="U56" s="516"/>
      <c r="V56" s="516"/>
      <c r="W56" s="514"/>
      <c r="X56" s="516"/>
      <c r="Y56" s="517"/>
      <c r="Z56" s="517"/>
      <c r="AA56" s="515"/>
      <c r="AB56" s="516"/>
      <c r="AC56" s="514"/>
      <c r="AD56" s="516"/>
      <c r="AE56" s="517"/>
      <c r="AF56" s="517"/>
      <c r="AG56" s="515"/>
      <c r="AH56" s="517"/>
      <c r="AI56" s="517"/>
      <c r="AJ56" s="515"/>
      <c r="AK56" s="517"/>
      <c r="AL56" s="517"/>
      <c r="AM56" s="515"/>
      <c r="AN56" s="516"/>
      <c r="AO56" s="514"/>
      <c r="AP56" s="516"/>
      <c r="AQ56" s="516"/>
      <c r="AR56" s="514"/>
      <c r="AS56" s="518"/>
      <c r="AT56" s="157" t="str">
        <f t="shared" ref="AT56:AW56" si="67">IF(C56&lt;&gt;"",C56,"")</f>
        <v/>
      </c>
      <c r="AU56" s="165" t="str">
        <f t="shared" si="67"/>
        <v/>
      </c>
      <c r="AV56" s="166" t="str">
        <f t="shared" si="67"/>
        <v/>
      </c>
      <c r="AW56" s="167" t="str">
        <f t="shared" si="67"/>
        <v/>
      </c>
      <c r="AX56" s="168" t="str">
        <f t="shared" si="11"/>
        <v/>
      </c>
      <c r="AY56" s="169" t="str">
        <f t="shared" si="12"/>
        <v/>
      </c>
      <c r="AZ56" s="144"/>
      <c r="BA56" s="144"/>
      <c r="BB56" s="170"/>
      <c r="BC56" s="144"/>
      <c r="BD56" s="144"/>
      <c r="BE56" s="144"/>
    </row>
    <row r="57" spans="1:57" ht="30" customHeight="1" thickBot="1">
      <c r="A57" s="144">
        <f t="shared" si="14"/>
        <v>50</v>
      </c>
      <c r="B57" s="161" t="str">
        <f t="shared" si="7"/>
        <v/>
      </c>
      <c r="C57" s="182"/>
      <c r="D57" s="183"/>
      <c r="E57" s="183"/>
      <c r="F57" s="184"/>
      <c r="G57" s="519"/>
      <c r="H57" s="520"/>
      <c r="I57" s="519"/>
      <c r="J57" s="519"/>
      <c r="K57" s="520"/>
      <c r="L57" s="519"/>
      <c r="M57" s="521"/>
      <c r="N57" s="521"/>
      <c r="O57" s="521"/>
      <c r="P57" s="521"/>
      <c r="Q57" s="521"/>
      <c r="R57" s="521"/>
      <c r="S57" s="519"/>
      <c r="T57" s="520"/>
      <c r="U57" s="519"/>
      <c r="V57" s="519"/>
      <c r="W57" s="520"/>
      <c r="X57" s="519"/>
      <c r="Y57" s="521"/>
      <c r="Z57" s="521"/>
      <c r="AA57" s="521"/>
      <c r="AB57" s="519"/>
      <c r="AC57" s="520"/>
      <c r="AD57" s="519"/>
      <c r="AE57" s="521"/>
      <c r="AF57" s="521"/>
      <c r="AG57" s="521"/>
      <c r="AH57" s="521"/>
      <c r="AI57" s="521"/>
      <c r="AJ57" s="521"/>
      <c r="AK57" s="521"/>
      <c r="AL57" s="521"/>
      <c r="AM57" s="521"/>
      <c r="AN57" s="519"/>
      <c r="AO57" s="520"/>
      <c r="AP57" s="519"/>
      <c r="AQ57" s="519"/>
      <c r="AR57" s="520"/>
      <c r="AS57" s="522"/>
      <c r="AT57" s="157" t="str">
        <f t="shared" ref="AT57:AW57" si="68">IF(C57&lt;&gt;"",C57,"")</f>
        <v/>
      </c>
      <c r="AU57" s="165" t="str">
        <f t="shared" si="68"/>
        <v/>
      </c>
      <c r="AV57" s="166" t="str">
        <f t="shared" si="68"/>
        <v/>
      </c>
      <c r="AW57" s="167" t="str">
        <f t="shared" si="68"/>
        <v/>
      </c>
      <c r="AX57" s="168" t="str">
        <f t="shared" si="11"/>
        <v/>
      </c>
      <c r="AY57" s="169" t="str">
        <f t="shared" si="12"/>
        <v/>
      </c>
      <c r="AZ57" s="144"/>
      <c r="BA57" s="144"/>
      <c r="BB57" s="170"/>
      <c r="BC57" s="144"/>
      <c r="BD57" s="144"/>
      <c r="BE57" s="144"/>
    </row>
    <row r="58" spans="1:57" ht="25.5" customHeight="1">
      <c r="A58" s="144"/>
      <c r="B58" s="144"/>
      <c r="C58" s="144"/>
      <c r="D58" s="144"/>
      <c r="E58" s="144"/>
      <c r="F58" s="170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50"/>
      <c r="AU58" s="185"/>
      <c r="AV58" s="144"/>
      <c r="AW58" s="144"/>
      <c r="AX58" s="144"/>
      <c r="AY58" s="144"/>
      <c r="AZ58" s="144"/>
      <c r="BA58" s="144"/>
      <c r="BB58" s="170"/>
      <c r="BC58" s="144"/>
      <c r="BD58" s="144"/>
      <c r="BE58" s="144"/>
    </row>
    <row r="59" spans="1:57" ht="25.5" customHeight="1">
      <c r="A59" s="144"/>
      <c r="B59" s="144"/>
      <c r="C59" s="144"/>
      <c r="D59" s="144"/>
      <c r="E59" s="144"/>
      <c r="F59" s="170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50"/>
      <c r="AU59" s="185"/>
      <c r="AV59" s="144"/>
      <c r="AW59" s="144"/>
      <c r="AX59" s="144"/>
      <c r="AY59" s="144"/>
      <c r="AZ59" s="144"/>
      <c r="BA59" s="144"/>
      <c r="BB59" s="170"/>
      <c r="BC59" s="144"/>
      <c r="BD59" s="144"/>
      <c r="BE59" s="144"/>
    </row>
    <row r="60" spans="1:57" ht="25.5" customHeight="1">
      <c r="A60" s="144"/>
      <c r="B60" s="144"/>
      <c r="C60" s="144"/>
      <c r="D60" s="144"/>
      <c r="E60" s="144"/>
      <c r="F60" s="170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50"/>
      <c r="AU60" s="185"/>
      <c r="AV60" s="144"/>
      <c r="AW60" s="144"/>
      <c r="AX60" s="144"/>
      <c r="AY60" s="144"/>
      <c r="AZ60" s="144"/>
      <c r="BA60" s="144"/>
      <c r="BB60" s="170"/>
      <c r="BC60" s="144"/>
      <c r="BD60" s="144"/>
      <c r="BE60" s="144"/>
    </row>
    <row r="61" spans="1:57" ht="25.5" customHeight="1">
      <c r="A61" s="144"/>
      <c r="B61" s="144"/>
      <c r="C61" s="144"/>
      <c r="D61" s="144"/>
      <c r="E61" s="144"/>
      <c r="F61" s="170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50"/>
      <c r="AU61" s="185"/>
      <c r="AV61" s="144"/>
      <c r="AW61" s="144"/>
      <c r="AX61" s="144"/>
      <c r="AY61" s="144"/>
      <c r="AZ61" s="144"/>
      <c r="BA61" s="144"/>
      <c r="BB61" s="170"/>
      <c r="BC61" s="144"/>
      <c r="BD61" s="144"/>
      <c r="BE61" s="144"/>
    </row>
    <row r="62" spans="1:57" ht="25.5" customHeight="1">
      <c r="A62" s="144"/>
      <c r="B62" s="144"/>
      <c r="C62" s="144"/>
      <c r="D62" s="144"/>
      <c r="E62" s="144"/>
      <c r="F62" s="170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50"/>
      <c r="AU62" s="185"/>
      <c r="AV62" s="144"/>
      <c r="AW62" s="144"/>
      <c r="AX62" s="144"/>
      <c r="AY62" s="144"/>
      <c r="AZ62" s="144"/>
      <c r="BA62" s="144"/>
      <c r="BB62" s="170"/>
      <c r="BC62" s="144"/>
      <c r="BD62" s="144"/>
      <c r="BE62" s="144"/>
    </row>
    <row r="63" spans="1:57" ht="25.5" customHeight="1">
      <c r="A63" s="144"/>
      <c r="B63" s="144"/>
      <c r="C63" s="144"/>
      <c r="D63" s="144"/>
      <c r="E63" s="144"/>
      <c r="F63" s="170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50"/>
      <c r="AU63" s="185"/>
      <c r="AV63" s="144"/>
      <c r="AW63" s="144"/>
      <c r="AX63" s="144"/>
      <c r="AY63" s="144"/>
      <c r="AZ63" s="144"/>
      <c r="BA63" s="144"/>
      <c r="BB63" s="170"/>
      <c r="BC63" s="144"/>
      <c r="BD63" s="144"/>
      <c r="BE63" s="144"/>
    </row>
    <row r="64" spans="1:57" ht="25.5" customHeight="1">
      <c r="A64" s="144"/>
      <c r="B64" s="144"/>
      <c r="C64" s="144"/>
      <c r="D64" s="144"/>
      <c r="E64" s="144"/>
      <c r="F64" s="170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50"/>
      <c r="AU64" s="185"/>
      <c r="AV64" s="144"/>
      <c r="AW64" s="144"/>
      <c r="AX64" s="144"/>
      <c r="AY64" s="144"/>
      <c r="AZ64" s="144"/>
      <c r="BA64" s="144"/>
      <c r="BB64" s="170"/>
      <c r="BC64" s="144"/>
      <c r="BD64" s="144"/>
      <c r="BE64" s="144"/>
    </row>
    <row r="65" spans="1:57" ht="25.5" customHeight="1">
      <c r="A65" s="144"/>
      <c r="B65" s="144"/>
      <c r="C65" s="144"/>
      <c r="D65" s="144"/>
      <c r="E65" s="144"/>
      <c r="F65" s="170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50"/>
      <c r="AU65" s="185"/>
      <c r="AV65" s="144"/>
      <c r="AW65" s="144"/>
      <c r="AX65" s="144"/>
      <c r="AY65" s="144"/>
      <c r="AZ65" s="144"/>
      <c r="BA65" s="144"/>
      <c r="BB65" s="170"/>
      <c r="BC65" s="144"/>
      <c r="BD65" s="144"/>
      <c r="BE65" s="144"/>
    </row>
    <row r="66" spans="1:57" ht="25.5" customHeight="1">
      <c r="A66" s="144"/>
      <c r="B66" s="144"/>
      <c r="C66" s="144"/>
      <c r="D66" s="144"/>
      <c r="E66" s="144"/>
      <c r="F66" s="170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50"/>
      <c r="AU66" s="185"/>
      <c r="AV66" s="144"/>
      <c r="AW66" s="144"/>
      <c r="AX66" s="144"/>
      <c r="AY66" s="144"/>
      <c r="AZ66" s="144"/>
      <c r="BA66" s="144"/>
      <c r="BB66" s="170"/>
      <c r="BC66" s="144"/>
      <c r="BD66" s="144"/>
      <c r="BE66" s="144"/>
    </row>
    <row r="67" spans="1:57" ht="25.5" customHeight="1">
      <c r="A67" s="144"/>
      <c r="B67" s="144"/>
      <c r="C67" s="144"/>
      <c r="D67" s="144"/>
      <c r="E67" s="144"/>
      <c r="F67" s="170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50"/>
      <c r="AU67" s="185"/>
      <c r="AV67" s="144"/>
      <c r="AW67" s="144"/>
      <c r="AX67" s="144"/>
      <c r="AY67" s="144"/>
      <c r="AZ67" s="144"/>
      <c r="BA67" s="144"/>
      <c r="BB67" s="170"/>
      <c r="BC67" s="144"/>
      <c r="BD67" s="144"/>
      <c r="BE67" s="144"/>
    </row>
    <row r="68" spans="1:57" ht="25.5" customHeight="1">
      <c r="A68" s="144"/>
      <c r="B68" s="144"/>
      <c r="C68" s="144"/>
      <c r="D68" s="144"/>
      <c r="E68" s="144"/>
      <c r="F68" s="170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50"/>
      <c r="AU68" s="185"/>
      <c r="AV68" s="144"/>
      <c r="AW68" s="144"/>
      <c r="AX68" s="144"/>
      <c r="AY68" s="144"/>
      <c r="AZ68" s="144"/>
      <c r="BA68" s="144"/>
      <c r="BB68" s="170"/>
      <c r="BC68" s="144"/>
      <c r="BD68" s="144"/>
      <c r="BE68" s="144"/>
    </row>
    <row r="69" spans="1:57" ht="25.5" customHeight="1">
      <c r="A69" s="144"/>
      <c r="B69" s="144"/>
      <c r="C69" s="144"/>
      <c r="D69" s="144"/>
      <c r="E69" s="144"/>
      <c r="F69" s="170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50"/>
      <c r="AU69" s="185"/>
      <c r="AV69" s="144"/>
      <c r="AW69" s="144"/>
      <c r="AX69" s="144"/>
      <c r="AY69" s="144"/>
      <c r="AZ69" s="144"/>
      <c r="BA69" s="144"/>
      <c r="BB69" s="170"/>
      <c r="BC69" s="144"/>
      <c r="BD69" s="144"/>
      <c r="BE69" s="144"/>
    </row>
    <row r="70" spans="1:57" ht="25.5" customHeight="1">
      <c r="A70" s="144"/>
      <c r="B70" s="144"/>
      <c r="C70" s="144"/>
      <c r="D70" s="144"/>
      <c r="E70" s="144"/>
      <c r="F70" s="170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50"/>
      <c r="AU70" s="185"/>
      <c r="AV70" s="144"/>
      <c r="AW70" s="144"/>
      <c r="AX70" s="144"/>
      <c r="AY70" s="144"/>
      <c r="AZ70" s="144"/>
      <c r="BA70" s="144"/>
      <c r="BB70" s="170"/>
      <c r="BC70" s="144"/>
      <c r="BD70" s="144"/>
      <c r="BE70" s="144"/>
    </row>
    <row r="71" spans="1:57" ht="25.5" customHeight="1">
      <c r="A71" s="144"/>
      <c r="B71" s="144"/>
      <c r="C71" s="144"/>
      <c r="D71" s="144"/>
      <c r="E71" s="144"/>
      <c r="F71" s="170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50"/>
      <c r="AU71" s="185"/>
      <c r="AV71" s="144"/>
      <c r="AW71" s="144"/>
      <c r="AX71" s="144"/>
      <c r="AY71" s="144"/>
      <c r="AZ71" s="144"/>
      <c r="BA71" s="144"/>
      <c r="BB71" s="170"/>
      <c r="BC71" s="144"/>
      <c r="BD71" s="144"/>
      <c r="BE71" s="144"/>
    </row>
    <row r="72" spans="1:57" ht="25.5" customHeight="1">
      <c r="A72" s="144"/>
      <c r="B72" s="144"/>
      <c r="C72" s="144"/>
      <c r="D72" s="144"/>
      <c r="E72" s="144"/>
      <c r="F72" s="170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50"/>
      <c r="AU72" s="185"/>
      <c r="AV72" s="144"/>
      <c r="AW72" s="144"/>
      <c r="AX72" s="144"/>
      <c r="AY72" s="144"/>
      <c r="AZ72" s="144"/>
      <c r="BA72" s="144"/>
      <c r="BB72" s="170"/>
      <c r="BC72" s="144"/>
      <c r="BD72" s="144"/>
      <c r="BE72" s="144"/>
    </row>
    <row r="73" spans="1:57" ht="25.5" customHeight="1">
      <c r="A73" s="144"/>
      <c r="B73" s="144"/>
      <c r="C73" s="144"/>
      <c r="D73" s="144"/>
      <c r="E73" s="144"/>
      <c r="F73" s="170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50"/>
      <c r="AU73" s="185"/>
      <c r="AV73" s="144"/>
      <c r="AW73" s="144"/>
      <c r="AX73" s="144"/>
      <c r="AY73" s="144"/>
      <c r="AZ73" s="144"/>
      <c r="BA73" s="144"/>
      <c r="BB73" s="170"/>
      <c r="BC73" s="144"/>
      <c r="BD73" s="144"/>
      <c r="BE73" s="144"/>
    </row>
    <row r="74" spans="1:57" ht="25.5" customHeight="1">
      <c r="A74" s="144"/>
      <c r="B74" s="144"/>
      <c r="C74" s="144"/>
      <c r="D74" s="144"/>
      <c r="E74" s="144"/>
      <c r="F74" s="170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50"/>
      <c r="AU74" s="185"/>
      <c r="AV74" s="144"/>
      <c r="AW74" s="144"/>
      <c r="AX74" s="144"/>
      <c r="AY74" s="144"/>
      <c r="AZ74" s="144"/>
      <c r="BA74" s="144"/>
      <c r="BB74" s="170"/>
      <c r="BC74" s="144"/>
      <c r="BD74" s="144"/>
      <c r="BE74" s="144"/>
    </row>
    <row r="75" spans="1:57" ht="25.5" customHeight="1">
      <c r="A75" s="144"/>
      <c r="B75" s="144"/>
      <c r="C75" s="144"/>
      <c r="D75" s="144"/>
      <c r="E75" s="144"/>
      <c r="F75" s="170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50"/>
      <c r="AU75" s="185"/>
      <c r="AV75" s="144"/>
      <c r="AW75" s="144"/>
      <c r="AX75" s="144"/>
      <c r="AY75" s="144"/>
      <c r="AZ75" s="144"/>
      <c r="BA75" s="144"/>
      <c r="BB75" s="170"/>
      <c r="BC75" s="144"/>
      <c r="BD75" s="144"/>
      <c r="BE75" s="144"/>
    </row>
    <row r="76" spans="1:57" ht="25.5" customHeight="1">
      <c r="A76" s="144"/>
      <c r="B76" s="144"/>
      <c r="C76" s="144"/>
      <c r="D76" s="144"/>
      <c r="E76" s="144"/>
      <c r="F76" s="170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50"/>
      <c r="AU76" s="185"/>
      <c r="AV76" s="144"/>
      <c r="AW76" s="144"/>
      <c r="AX76" s="144"/>
      <c r="AY76" s="144"/>
      <c r="AZ76" s="144"/>
      <c r="BA76" s="144"/>
      <c r="BB76" s="170"/>
      <c r="BC76" s="144"/>
      <c r="BD76" s="144"/>
      <c r="BE76" s="144"/>
    </row>
    <row r="77" spans="1:57" ht="25.5" customHeight="1">
      <c r="A77" s="144"/>
      <c r="B77" s="144"/>
      <c r="C77" s="144"/>
      <c r="D77" s="144"/>
      <c r="E77" s="144"/>
      <c r="F77" s="170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50"/>
      <c r="AU77" s="185"/>
      <c r="AV77" s="144"/>
      <c r="AW77" s="144"/>
      <c r="AX77" s="144"/>
      <c r="AY77" s="144"/>
      <c r="AZ77" s="144"/>
      <c r="BA77" s="144"/>
      <c r="BB77" s="170"/>
      <c r="BC77" s="144"/>
      <c r="BD77" s="144"/>
      <c r="BE77" s="144"/>
    </row>
    <row r="78" spans="1:57" ht="25.5" customHeight="1">
      <c r="A78" s="144"/>
      <c r="B78" s="144"/>
      <c r="C78" s="144"/>
      <c r="D78" s="144"/>
      <c r="E78" s="144"/>
      <c r="F78" s="170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50"/>
      <c r="AU78" s="185"/>
      <c r="AV78" s="144"/>
      <c r="AW78" s="144"/>
      <c r="AX78" s="144"/>
      <c r="AY78" s="144"/>
      <c r="AZ78" s="144"/>
      <c r="BA78" s="144"/>
      <c r="BB78" s="170"/>
      <c r="BC78" s="144"/>
      <c r="BD78" s="144"/>
      <c r="BE78" s="144"/>
    </row>
    <row r="79" spans="1:57" ht="25.5" customHeight="1">
      <c r="A79" s="144"/>
      <c r="B79" s="144"/>
      <c r="C79" s="144"/>
      <c r="D79" s="144"/>
      <c r="E79" s="144"/>
      <c r="F79" s="170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50"/>
      <c r="AU79" s="185"/>
      <c r="AV79" s="144"/>
      <c r="AW79" s="144"/>
      <c r="AX79" s="144"/>
      <c r="AY79" s="144"/>
      <c r="AZ79" s="144"/>
      <c r="BA79" s="144"/>
      <c r="BB79" s="170"/>
      <c r="BC79" s="144"/>
      <c r="BD79" s="144"/>
      <c r="BE79" s="144"/>
    </row>
    <row r="80" spans="1:57" ht="25.5" customHeight="1">
      <c r="A80" s="144"/>
      <c r="B80" s="144"/>
      <c r="C80" s="144"/>
      <c r="D80" s="144"/>
      <c r="E80" s="144"/>
      <c r="F80" s="170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50"/>
      <c r="AU80" s="185"/>
      <c r="AV80" s="144"/>
      <c r="AW80" s="144"/>
      <c r="AX80" s="144"/>
      <c r="AY80" s="144"/>
      <c r="AZ80" s="144"/>
      <c r="BA80" s="144"/>
      <c r="BB80" s="170"/>
      <c r="BC80" s="144"/>
      <c r="BD80" s="144"/>
      <c r="BE80" s="144"/>
    </row>
    <row r="81" spans="1:57" ht="25.5" customHeight="1">
      <c r="A81" s="144"/>
      <c r="B81" s="144"/>
      <c r="C81" s="144"/>
      <c r="D81" s="144"/>
      <c r="E81" s="144"/>
      <c r="F81" s="170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50"/>
      <c r="AU81" s="185"/>
      <c r="AV81" s="144"/>
      <c r="AW81" s="144"/>
      <c r="AX81" s="144"/>
      <c r="AY81" s="144"/>
      <c r="AZ81" s="144"/>
      <c r="BA81" s="144"/>
      <c r="BB81" s="170"/>
      <c r="BC81" s="144"/>
      <c r="BD81" s="144"/>
      <c r="BE81" s="144"/>
    </row>
    <row r="82" spans="1:57" ht="25.5" customHeight="1">
      <c r="A82" s="144"/>
      <c r="B82" s="144"/>
      <c r="C82" s="144"/>
      <c r="D82" s="144"/>
      <c r="E82" s="144"/>
      <c r="F82" s="170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50"/>
      <c r="AU82" s="185"/>
      <c r="AV82" s="144"/>
      <c r="AW82" s="144"/>
      <c r="AX82" s="144"/>
      <c r="AY82" s="144"/>
      <c r="AZ82" s="144"/>
      <c r="BA82" s="144"/>
      <c r="BB82" s="170"/>
      <c r="BC82" s="144"/>
      <c r="BD82" s="144"/>
      <c r="BE82" s="144"/>
    </row>
    <row r="83" spans="1:57" ht="25.5" customHeight="1">
      <c r="A83" s="144"/>
      <c r="B83" s="144"/>
      <c r="C83" s="144"/>
      <c r="D83" s="144"/>
      <c r="E83" s="144"/>
      <c r="F83" s="170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50"/>
      <c r="AU83" s="185"/>
      <c r="AV83" s="144"/>
      <c r="AW83" s="144"/>
      <c r="AX83" s="144"/>
      <c r="AY83" s="144"/>
      <c r="AZ83" s="144"/>
      <c r="BA83" s="144"/>
      <c r="BB83" s="170"/>
      <c r="BC83" s="144"/>
      <c r="BD83" s="144"/>
      <c r="BE83" s="144"/>
    </row>
    <row r="84" spans="1:57" ht="25.5" customHeight="1">
      <c r="A84" s="144"/>
      <c r="B84" s="144"/>
      <c r="C84" s="144"/>
      <c r="D84" s="144"/>
      <c r="E84" s="144"/>
      <c r="F84" s="170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50"/>
      <c r="AU84" s="185"/>
      <c r="AV84" s="144"/>
      <c r="AW84" s="144"/>
      <c r="AX84" s="144"/>
      <c r="AY84" s="144"/>
      <c r="AZ84" s="144"/>
      <c r="BA84" s="144"/>
      <c r="BB84" s="170"/>
      <c r="BC84" s="144"/>
      <c r="BD84" s="144"/>
      <c r="BE84" s="144"/>
    </row>
    <row r="85" spans="1:57" ht="25.5" customHeight="1">
      <c r="A85" s="144"/>
      <c r="B85" s="144"/>
      <c r="C85" s="144"/>
      <c r="D85" s="144"/>
      <c r="E85" s="144"/>
      <c r="F85" s="170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50"/>
      <c r="AU85" s="185"/>
      <c r="AV85" s="144"/>
      <c r="AW85" s="144"/>
      <c r="AX85" s="144"/>
      <c r="AY85" s="144"/>
      <c r="AZ85" s="144"/>
      <c r="BA85" s="144"/>
      <c r="BB85" s="170"/>
      <c r="BC85" s="144"/>
      <c r="BD85" s="144"/>
      <c r="BE85" s="144"/>
    </row>
    <row r="86" spans="1:57" ht="25.5" customHeight="1">
      <c r="A86" s="144"/>
      <c r="B86" s="144"/>
      <c r="C86" s="144"/>
      <c r="D86" s="144"/>
      <c r="E86" s="144"/>
      <c r="F86" s="170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50"/>
      <c r="AU86" s="185"/>
      <c r="AV86" s="144"/>
      <c r="AW86" s="144"/>
      <c r="AX86" s="144"/>
      <c r="AY86" s="144"/>
      <c r="AZ86" s="144"/>
      <c r="BA86" s="144"/>
      <c r="BB86" s="170"/>
      <c r="BC86" s="144"/>
      <c r="BD86" s="144"/>
      <c r="BE86" s="144"/>
    </row>
    <row r="87" spans="1:57" ht="25.5" customHeight="1">
      <c r="A87" s="144"/>
      <c r="B87" s="144"/>
      <c r="C87" s="144"/>
      <c r="D87" s="144"/>
      <c r="E87" s="144"/>
      <c r="F87" s="170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50"/>
      <c r="AU87" s="185"/>
      <c r="AV87" s="144"/>
      <c r="AW87" s="144"/>
      <c r="AX87" s="144"/>
      <c r="AY87" s="144"/>
      <c r="AZ87" s="144"/>
      <c r="BA87" s="144"/>
      <c r="BB87" s="170"/>
      <c r="BC87" s="144"/>
      <c r="BD87" s="144"/>
      <c r="BE87" s="144"/>
    </row>
    <row r="88" spans="1:57" ht="25.5" customHeight="1">
      <c r="A88" s="144"/>
      <c r="B88" s="144"/>
      <c r="C88" s="144"/>
      <c r="D88" s="144"/>
      <c r="E88" s="144"/>
      <c r="F88" s="170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50"/>
      <c r="AU88" s="185"/>
      <c r="AV88" s="144"/>
      <c r="AW88" s="144"/>
      <c r="AX88" s="144"/>
      <c r="AY88" s="144"/>
      <c r="AZ88" s="144"/>
      <c r="BA88" s="144"/>
      <c r="BB88" s="170"/>
      <c r="BC88" s="144"/>
      <c r="BD88" s="144"/>
      <c r="BE88" s="144"/>
    </row>
    <row r="89" spans="1:57" ht="25.5" customHeight="1">
      <c r="A89" s="144"/>
      <c r="B89" s="144"/>
      <c r="C89" s="144"/>
      <c r="D89" s="144"/>
      <c r="E89" s="144"/>
      <c r="F89" s="170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50"/>
      <c r="AU89" s="185"/>
      <c r="AV89" s="144"/>
      <c r="AW89" s="144"/>
      <c r="AX89" s="144"/>
      <c r="AY89" s="144"/>
      <c r="AZ89" s="144"/>
      <c r="BA89" s="144"/>
      <c r="BB89" s="170"/>
      <c r="BC89" s="144"/>
      <c r="BD89" s="144"/>
      <c r="BE89" s="144"/>
    </row>
    <row r="90" spans="1:57" ht="25.5" customHeight="1">
      <c r="A90" s="144"/>
      <c r="B90" s="144"/>
      <c r="C90" s="144"/>
      <c r="D90" s="144"/>
      <c r="E90" s="144"/>
      <c r="F90" s="170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50"/>
      <c r="AU90" s="185"/>
      <c r="AV90" s="144"/>
      <c r="AW90" s="144"/>
      <c r="AX90" s="144"/>
      <c r="AY90" s="144"/>
      <c r="AZ90" s="144"/>
      <c r="BA90" s="144"/>
      <c r="BB90" s="170"/>
      <c r="BC90" s="144"/>
      <c r="BD90" s="144"/>
      <c r="BE90" s="144"/>
    </row>
    <row r="91" spans="1:57" ht="25.5" customHeight="1">
      <c r="A91" s="144"/>
      <c r="B91" s="144"/>
      <c r="C91" s="144"/>
      <c r="D91" s="144"/>
      <c r="E91" s="144"/>
      <c r="F91" s="170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50"/>
      <c r="AU91" s="185"/>
      <c r="AV91" s="144"/>
      <c r="AW91" s="144"/>
      <c r="AX91" s="144"/>
      <c r="AY91" s="144"/>
      <c r="AZ91" s="144"/>
      <c r="BA91" s="144"/>
      <c r="BB91" s="170"/>
      <c r="BC91" s="144"/>
      <c r="BD91" s="144"/>
      <c r="BE91" s="144"/>
    </row>
    <row r="92" spans="1:57" ht="25.5" customHeight="1">
      <c r="A92" s="144"/>
      <c r="B92" s="144"/>
      <c r="C92" s="144"/>
      <c r="D92" s="144"/>
      <c r="E92" s="144"/>
      <c r="F92" s="170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50"/>
      <c r="AU92" s="185"/>
      <c r="AV92" s="144"/>
      <c r="AW92" s="144"/>
      <c r="AX92" s="144"/>
      <c r="AY92" s="144"/>
      <c r="AZ92" s="144"/>
      <c r="BA92" s="144"/>
      <c r="BB92" s="170"/>
      <c r="BC92" s="144"/>
      <c r="BD92" s="144"/>
      <c r="BE92" s="144"/>
    </row>
    <row r="93" spans="1:57" ht="25.5" customHeight="1">
      <c r="A93" s="144"/>
      <c r="B93" s="144"/>
      <c r="C93" s="144"/>
      <c r="D93" s="144"/>
      <c r="E93" s="144"/>
      <c r="F93" s="170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50"/>
      <c r="AU93" s="185"/>
      <c r="AV93" s="144"/>
      <c r="AW93" s="144"/>
      <c r="AX93" s="144"/>
      <c r="AY93" s="144"/>
      <c r="AZ93" s="144"/>
      <c r="BA93" s="144"/>
      <c r="BB93" s="170"/>
      <c r="BC93" s="144"/>
      <c r="BD93" s="144"/>
      <c r="BE93" s="144"/>
    </row>
    <row r="94" spans="1:57" ht="25.5" customHeight="1">
      <c r="A94" s="144"/>
      <c r="B94" s="144"/>
      <c r="C94" s="144"/>
      <c r="D94" s="144"/>
      <c r="E94" s="144"/>
      <c r="F94" s="170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50"/>
      <c r="AU94" s="185"/>
      <c r="AV94" s="144"/>
      <c r="AW94" s="144"/>
      <c r="AX94" s="144"/>
      <c r="AY94" s="144"/>
      <c r="AZ94" s="144"/>
      <c r="BA94" s="144"/>
      <c r="BB94" s="170"/>
      <c r="BC94" s="144"/>
      <c r="BD94" s="144"/>
      <c r="BE94" s="144"/>
    </row>
    <row r="95" spans="1:57" ht="25.5" customHeight="1">
      <c r="A95" s="144"/>
      <c r="B95" s="144"/>
      <c r="C95" s="144"/>
      <c r="D95" s="144"/>
      <c r="E95" s="144"/>
      <c r="F95" s="170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50"/>
      <c r="AU95" s="185"/>
      <c r="AV95" s="144"/>
      <c r="AW95" s="144"/>
      <c r="AX95" s="144"/>
      <c r="AY95" s="144"/>
      <c r="AZ95" s="144"/>
      <c r="BA95" s="144"/>
      <c r="BB95" s="170"/>
      <c r="BC95" s="144"/>
      <c r="BD95" s="144"/>
      <c r="BE95" s="144"/>
    </row>
    <row r="96" spans="1:57" ht="25.5" customHeight="1">
      <c r="A96" s="144"/>
      <c r="B96" s="144"/>
      <c r="C96" s="144"/>
      <c r="D96" s="144"/>
      <c r="E96" s="144"/>
      <c r="F96" s="170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50"/>
      <c r="AU96" s="185"/>
      <c r="AV96" s="144"/>
      <c r="AW96" s="144"/>
      <c r="AX96" s="144"/>
      <c r="AY96" s="144"/>
      <c r="AZ96" s="144"/>
      <c r="BA96" s="144"/>
      <c r="BB96" s="170"/>
      <c r="BC96" s="144"/>
      <c r="BD96" s="144"/>
      <c r="BE96" s="144"/>
    </row>
    <row r="97" spans="1:57" ht="25.5" customHeight="1">
      <c r="A97" s="144"/>
      <c r="B97" s="144"/>
      <c r="C97" s="144"/>
      <c r="D97" s="144"/>
      <c r="E97" s="144"/>
      <c r="F97" s="170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50"/>
      <c r="AU97" s="185"/>
      <c r="AV97" s="144"/>
      <c r="AW97" s="144"/>
      <c r="AX97" s="144"/>
      <c r="AY97" s="144"/>
      <c r="AZ97" s="144"/>
      <c r="BA97" s="144"/>
      <c r="BB97" s="170"/>
      <c r="BC97" s="144"/>
      <c r="BD97" s="144"/>
      <c r="BE97" s="144"/>
    </row>
    <row r="98" spans="1:57" ht="25.5" customHeight="1">
      <c r="A98" s="144"/>
      <c r="B98" s="144"/>
      <c r="C98" s="144"/>
      <c r="D98" s="144"/>
      <c r="E98" s="144"/>
      <c r="F98" s="170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50"/>
      <c r="AU98" s="185"/>
      <c r="AV98" s="144"/>
      <c r="AW98" s="144"/>
      <c r="AX98" s="144"/>
      <c r="AY98" s="144"/>
      <c r="AZ98" s="144"/>
      <c r="BA98" s="144"/>
      <c r="BB98" s="170"/>
      <c r="BC98" s="144"/>
      <c r="BD98" s="144"/>
      <c r="BE98" s="144"/>
    </row>
    <row r="99" spans="1:57" ht="25.5" customHeight="1">
      <c r="A99" s="144"/>
      <c r="B99" s="144"/>
      <c r="C99" s="144"/>
      <c r="D99" s="144"/>
      <c r="E99" s="144"/>
      <c r="F99" s="170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50"/>
      <c r="AU99" s="185"/>
      <c r="AV99" s="144"/>
      <c r="AW99" s="144"/>
      <c r="AX99" s="144"/>
      <c r="AY99" s="144"/>
      <c r="AZ99" s="144"/>
      <c r="BA99" s="144"/>
      <c r="BB99" s="170"/>
      <c r="BC99" s="144"/>
      <c r="BD99" s="144"/>
      <c r="BE99" s="144"/>
    </row>
    <row r="100" spans="1:57" ht="25.5" customHeight="1">
      <c r="A100" s="144"/>
      <c r="B100" s="144"/>
      <c r="C100" s="144"/>
      <c r="D100" s="144"/>
      <c r="E100" s="144"/>
      <c r="F100" s="170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50"/>
      <c r="AU100" s="185"/>
      <c r="AV100" s="144"/>
      <c r="AW100" s="144"/>
      <c r="AX100" s="144"/>
      <c r="AY100" s="144"/>
      <c r="AZ100" s="144"/>
      <c r="BA100" s="144"/>
      <c r="BB100" s="170"/>
      <c r="BC100" s="144"/>
      <c r="BD100" s="144"/>
      <c r="BE100" s="144"/>
    </row>
    <row r="101" spans="1:57" ht="25.5" customHeight="1">
      <c r="A101" s="144"/>
      <c r="B101" s="144"/>
      <c r="C101" s="144"/>
      <c r="D101" s="144"/>
      <c r="E101" s="144"/>
      <c r="F101" s="170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50"/>
      <c r="AU101" s="185"/>
      <c r="AV101" s="144"/>
      <c r="AW101" s="144"/>
      <c r="AX101" s="144"/>
      <c r="AY101" s="144"/>
      <c r="AZ101" s="144"/>
      <c r="BA101" s="144"/>
      <c r="BB101" s="170"/>
      <c r="BC101" s="144"/>
      <c r="BD101" s="144"/>
      <c r="BE101" s="144"/>
    </row>
    <row r="102" spans="1:57" ht="25.5" customHeight="1">
      <c r="A102" s="144"/>
      <c r="B102" s="144"/>
      <c r="C102" s="144"/>
      <c r="D102" s="144"/>
      <c r="E102" s="144"/>
      <c r="F102" s="170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50"/>
      <c r="AU102" s="185"/>
      <c r="AV102" s="144"/>
      <c r="AW102" s="144"/>
      <c r="AX102" s="144"/>
      <c r="AY102" s="144"/>
      <c r="AZ102" s="144"/>
      <c r="BA102" s="144"/>
      <c r="BB102" s="170"/>
      <c r="BC102" s="144"/>
      <c r="BD102" s="144"/>
      <c r="BE102" s="144"/>
    </row>
    <row r="103" spans="1:57" ht="25.5" customHeight="1">
      <c r="A103" s="144"/>
      <c r="B103" s="144"/>
      <c r="C103" s="144"/>
      <c r="D103" s="144"/>
      <c r="E103" s="144"/>
      <c r="F103" s="170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50"/>
      <c r="AU103" s="185"/>
      <c r="AV103" s="144"/>
      <c r="AW103" s="144"/>
      <c r="AX103" s="144"/>
      <c r="AY103" s="144"/>
      <c r="AZ103" s="144"/>
      <c r="BA103" s="144"/>
      <c r="BB103" s="170"/>
      <c r="BC103" s="144"/>
      <c r="BD103" s="144"/>
      <c r="BE103" s="144"/>
    </row>
    <row r="104" spans="1:57" ht="25.5" customHeight="1">
      <c r="A104" s="144"/>
      <c r="B104" s="144"/>
      <c r="C104" s="144"/>
      <c r="D104" s="144"/>
      <c r="E104" s="144"/>
      <c r="F104" s="170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50"/>
      <c r="AU104" s="185"/>
      <c r="AV104" s="144"/>
      <c r="AW104" s="144"/>
      <c r="AX104" s="144"/>
      <c r="AY104" s="144"/>
      <c r="AZ104" s="144"/>
      <c r="BA104" s="144"/>
      <c r="BB104" s="170"/>
      <c r="BC104" s="144"/>
      <c r="BD104" s="144"/>
      <c r="BE104" s="144"/>
    </row>
    <row r="105" spans="1:57" ht="25.5" customHeight="1">
      <c r="A105" s="144"/>
      <c r="B105" s="144"/>
      <c r="C105" s="144"/>
      <c r="D105" s="144"/>
      <c r="E105" s="144"/>
      <c r="F105" s="170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50"/>
      <c r="AU105" s="185"/>
      <c r="AV105" s="144"/>
      <c r="AW105" s="144"/>
      <c r="AX105" s="144"/>
      <c r="AY105" s="144"/>
      <c r="AZ105" s="144"/>
      <c r="BA105" s="144"/>
      <c r="BB105" s="170"/>
      <c r="BC105" s="144"/>
      <c r="BD105" s="144"/>
      <c r="BE105" s="144"/>
    </row>
    <row r="106" spans="1:57" ht="25.5" customHeight="1">
      <c r="A106" s="144"/>
      <c r="B106" s="144"/>
      <c r="C106" s="144"/>
      <c r="D106" s="144"/>
      <c r="E106" s="144"/>
      <c r="F106" s="170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50"/>
      <c r="AU106" s="185"/>
      <c r="AV106" s="144"/>
      <c r="AW106" s="144"/>
      <c r="AX106" s="144"/>
      <c r="AY106" s="144"/>
      <c r="AZ106" s="144"/>
      <c r="BA106" s="144"/>
      <c r="BB106" s="170"/>
      <c r="BC106" s="144"/>
      <c r="BD106" s="144"/>
      <c r="BE106" s="144"/>
    </row>
    <row r="107" spans="1:57" ht="25.5" customHeight="1">
      <c r="A107" s="144"/>
      <c r="B107" s="144"/>
      <c r="C107" s="144"/>
      <c r="D107" s="144"/>
      <c r="E107" s="144"/>
      <c r="F107" s="170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50"/>
      <c r="AU107" s="185"/>
      <c r="AV107" s="144"/>
      <c r="AW107" s="144"/>
      <c r="AX107" s="144"/>
      <c r="AY107" s="144"/>
      <c r="AZ107" s="144"/>
      <c r="BA107" s="144"/>
      <c r="BB107" s="170"/>
      <c r="BC107" s="144"/>
      <c r="BD107" s="144"/>
      <c r="BE107" s="144"/>
    </row>
    <row r="108" spans="1:57" ht="25.5" customHeight="1">
      <c r="A108" s="144"/>
      <c r="B108" s="144"/>
      <c r="C108" s="144"/>
      <c r="D108" s="144"/>
      <c r="E108" s="144"/>
      <c r="F108" s="170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50"/>
      <c r="AU108" s="185"/>
      <c r="AV108" s="144"/>
      <c r="AW108" s="144"/>
      <c r="AX108" s="144"/>
      <c r="AY108" s="144"/>
      <c r="AZ108" s="144"/>
      <c r="BA108" s="144"/>
      <c r="BB108" s="170"/>
      <c r="BC108" s="144"/>
      <c r="BD108" s="144"/>
      <c r="BE108" s="144"/>
    </row>
    <row r="109" spans="1:57" ht="25.5" customHeight="1">
      <c r="A109" s="144"/>
      <c r="B109" s="144"/>
      <c r="C109" s="144"/>
      <c r="D109" s="144"/>
      <c r="E109" s="144"/>
      <c r="F109" s="170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50"/>
      <c r="AU109" s="185"/>
      <c r="AV109" s="144"/>
      <c r="AW109" s="144"/>
      <c r="AX109" s="144"/>
      <c r="AY109" s="144"/>
      <c r="AZ109" s="144"/>
      <c r="BA109" s="144"/>
      <c r="BB109" s="170"/>
      <c r="BC109" s="144"/>
      <c r="BD109" s="144"/>
      <c r="BE109" s="144"/>
    </row>
    <row r="110" spans="1:57" ht="25.5" customHeight="1">
      <c r="A110" s="144"/>
      <c r="B110" s="144"/>
      <c r="C110" s="144"/>
      <c r="D110" s="144"/>
      <c r="E110" s="144"/>
      <c r="F110" s="170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50"/>
      <c r="AU110" s="185"/>
      <c r="AV110" s="144"/>
      <c r="AW110" s="144"/>
      <c r="AX110" s="144"/>
      <c r="AY110" s="144"/>
      <c r="AZ110" s="144"/>
      <c r="BA110" s="144"/>
      <c r="BB110" s="170"/>
      <c r="BC110" s="144"/>
      <c r="BD110" s="144"/>
      <c r="BE110" s="144"/>
    </row>
    <row r="111" spans="1:57" ht="25.5" customHeight="1">
      <c r="A111" s="144"/>
      <c r="B111" s="144"/>
      <c r="C111" s="144"/>
      <c r="D111" s="144"/>
      <c r="E111" s="144"/>
      <c r="F111" s="170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50"/>
      <c r="AU111" s="185"/>
      <c r="AV111" s="144"/>
      <c r="AW111" s="144"/>
      <c r="AX111" s="144"/>
      <c r="AY111" s="144"/>
      <c r="AZ111" s="144"/>
      <c r="BA111" s="144"/>
      <c r="BB111" s="170"/>
      <c r="BC111" s="144"/>
      <c r="BD111" s="144"/>
      <c r="BE111" s="144"/>
    </row>
    <row r="112" spans="1:57" ht="25.5" customHeight="1">
      <c r="A112" s="144"/>
      <c r="B112" s="144"/>
      <c r="C112" s="144"/>
      <c r="D112" s="144"/>
      <c r="E112" s="144"/>
      <c r="F112" s="170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50"/>
      <c r="AU112" s="185"/>
      <c r="AV112" s="144"/>
      <c r="AW112" s="144"/>
      <c r="AX112" s="144"/>
      <c r="AY112" s="144"/>
      <c r="AZ112" s="144"/>
      <c r="BA112" s="144"/>
      <c r="BB112" s="170"/>
      <c r="BC112" s="144"/>
      <c r="BD112" s="144"/>
      <c r="BE112" s="144"/>
    </row>
    <row r="113" spans="1:57" ht="25.5" customHeight="1">
      <c r="A113" s="144"/>
      <c r="B113" s="144"/>
      <c r="C113" s="144"/>
      <c r="D113" s="144"/>
      <c r="E113" s="144"/>
      <c r="F113" s="170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50"/>
      <c r="AU113" s="185"/>
      <c r="AV113" s="144"/>
      <c r="AW113" s="144"/>
      <c r="AX113" s="144"/>
      <c r="AY113" s="144"/>
      <c r="AZ113" s="144"/>
      <c r="BA113" s="144"/>
      <c r="BB113" s="170"/>
      <c r="BC113" s="144"/>
      <c r="BD113" s="144"/>
      <c r="BE113" s="144"/>
    </row>
    <row r="114" spans="1:57" ht="25.5" customHeight="1">
      <c r="A114" s="144"/>
      <c r="B114" s="144"/>
      <c r="C114" s="144"/>
      <c r="D114" s="144"/>
      <c r="E114" s="144"/>
      <c r="F114" s="170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50"/>
      <c r="AU114" s="185"/>
      <c r="AV114" s="144"/>
      <c r="AW114" s="144"/>
      <c r="AX114" s="144"/>
      <c r="AY114" s="144"/>
      <c r="AZ114" s="144"/>
      <c r="BA114" s="144"/>
      <c r="BB114" s="170"/>
      <c r="BC114" s="144"/>
      <c r="BD114" s="144"/>
      <c r="BE114" s="144"/>
    </row>
    <row r="115" spans="1:57" ht="25.5" customHeight="1">
      <c r="A115" s="144"/>
      <c r="B115" s="144"/>
      <c r="C115" s="144"/>
      <c r="D115" s="144"/>
      <c r="E115" s="144"/>
      <c r="F115" s="170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50"/>
      <c r="AU115" s="185"/>
      <c r="AV115" s="144"/>
      <c r="AW115" s="144"/>
      <c r="AX115" s="144"/>
      <c r="AY115" s="144"/>
      <c r="AZ115" s="144"/>
      <c r="BA115" s="144"/>
      <c r="BB115" s="170"/>
      <c r="BC115" s="144"/>
      <c r="BD115" s="144"/>
      <c r="BE115" s="144"/>
    </row>
    <row r="116" spans="1:57" ht="25.5" customHeight="1">
      <c r="A116" s="144"/>
      <c r="B116" s="144"/>
      <c r="C116" s="144"/>
      <c r="D116" s="144"/>
      <c r="E116" s="144"/>
      <c r="F116" s="170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50"/>
      <c r="AU116" s="185"/>
      <c r="AV116" s="144"/>
      <c r="AW116" s="144"/>
      <c r="AX116" s="144"/>
      <c r="AY116" s="144"/>
      <c r="AZ116" s="144"/>
      <c r="BA116" s="144"/>
      <c r="BB116" s="170"/>
      <c r="BC116" s="144"/>
      <c r="BD116" s="144"/>
      <c r="BE116" s="144"/>
    </row>
    <row r="117" spans="1:57" ht="25.5" customHeight="1">
      <c r="A117" s="144"/>
      <c r="B117" s="144"/>
      <c r="C117" s="144"/>
      <c r="D117" s="144"/>
      <c r="E117" s="144"/>
      <c r="F117" s="170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50"/>
      <c r="AU117" s="185"/>
      <c r="AV117" s="144"/>
      <c r="AW117" s="144"/>
      <c r="AX117" s="144"/>
      <c r="AY117" s="144"/>
      <c r="AZ117" s="144"/>
      <c r="BA117" s="144"/>
      <c r="BB117" s="170"/>
      <c r="BC117" s="144"/>
      <c r="BD117" s="144"/>
      <c r="BE117" s="144"/>
    </row>
    <row r="118" spans="1:57" ht="25.5" customHeight="1">
      <c r="A118" s="144"/>
      <c r="B118" s="144"/>
      <c r="C118" s="144"/>
      <c r="D118" s="144"/>
      <c r="E118" s="144"/>
      <c r="F118" s="170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50"/>
      <c r="AU118" s="185"/>
      <c r="AV118" s="144"/>
      <c r="AW118" s="144"/>
      <c r="AX118" s="144"/>
      <c r="AY118" s="144"/>
      <c r="AZ118" s="144"/>
      <c r="BA118" s="144"/>
      <c r="BB118" s="170"/>
      <c r="BC118" s="144"/>
      <c r="BD118" s="144"/>
      <c r="BE118" s="144"/>
    </row>
    <row r="119" spans="1:57" ht="25.5" customHeight="1">
      <c r="A119" s="144"/>
      <c r="B119" s="144"/>
      <c r="C119" s="144"/>
      <c r="D119" s="144"/>
      <c r="E119" s="144"/>
      <c r="F119" s="170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50"/>
      <c r="AU119" s="185"/>
      <c r="AV119" s="144"/>
      <c r="AW119" s="144"/>
      <c r="AX119" s="144"/>
      <c r="AY119" s="144"/>
      <c r="AZ119" s="144"/>
      <c r="BA119" s="144"/>
      <c r="BB119" s="170"/>
      <c r="BC119" s="144"/>
      <c r="BD119" s="144"/>
      <c r="BE119" s="144"/>
    </row>
    <row r="120" spans="1:57" ht="25.5" customHeight="1">
      <c r="A120" s="144"/>
      <c r="B120" s="144"/>
      <c r="C120" s="144"/>
      <c r="D120" s="144"/>
      <c r="E120" s="144"/>
      <c r="F120" s="170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50"/>
      <c r="AU120" s="185"/>
      <c r="AV120" s="144"/>
      <c r="AW120" s="144"/>
      <c r="AX120" s="144"/>
      <c r="AY120" s="144"/>
      <c r="AZ120" s="144"/>
      <c r="BA120" s="144"/>
      <c r="BB120" s="170"/>
      <c r="BC120" s="144"/>
      <c r="BD120" s="144"/>
      <c r="BE120" s="144"/>
    </row>
    <row r="121" spans="1:57" ht="25.5" customHeight="1">
      <c r="A121" s="144"/>
      <c r="B121" s="144"/>
      <c r="C121" s="144"/>
      <c r="D121" s="144"/>
      <c r="E121" s="144"/>
      <c r="F121" s="170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50"/>
      <c r="AU121" s="185"/>
      <c r="AV121" s="144"/>
      <c r="AW121" s="144"/>
      <c r="AX121" s="144"/>
      <c r="AY121" s="144"/>
      <c r="AZ121" s="144"/>
      <c r="BA121" s="144"/>
      <c r="BB121" s="170"/>
      <c r="BC121" s="144"/>
      <c r="BD121" s="144"/>
      <c r="BE121" s="144"/>
    </row>
    <row r="122" spans="1:57" ht="25.5" customHeight="1">
      <c r="A122" s="144"/>
      <c r="B122" s="144"/>
      <c r="C122" s="144"/>
      <c r="D122" s="144"/>
      <c r="E122" s="144"/>
      <c r="F122" s="170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50"/>
      <c r="AU122" s="185"/>
      <c r="AV122" s="144"/>
      <c r="AW122" s="144"/>
      <c r="AX122" s="144"/>
      <c r="AY122" s="144"/>
      <c r="AZ122" s="144"/>
      <c r="BA122" s="144"/>
      <c r="BB122" s="170"/>
      <c r="BC122" s="144"/>
      <c r="BD122" s="144"/>
      <c r="BE122" s="144"/>
    </row>
    <row r="123" spans="1:57" ht="25.5" customHeight="1">
      <c r="A123" s="144"/>
      <c r="B123" s="144"/>
      <c r="C123" s="144"/>
      <c r="D123" s="144"/>
      <c r="E123" s="144"/>
      <c r="F123" s="170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50"/>
      <c r="AU123" s="185"/>
      <c r="AV123" s="144"/>
      <c r="AW123" s="144"/>
      <c r="AX123" s="144"/>
      <c r="AY123" s="144"/>
      <c r="AZ123" s="144"/>
      <c r="BA123" s="144"/>
      <c r="BB123" s="170"/>
      <c r="BC123" s="144"/>
      <c r="BD123" s="144"/>
      <c r="BE123" s="144"/>
    </row>
    <row r="124" spans="1:57" ht="25.5" customHeight="1">
      <c r="A124" s="144"/>
      <c r="B124" s="144"/>
      <c r="C124" s="144"/>
      <c r="D124" s="144"/>
      <c r="E124" s="144"/>
      <c r="F124" s="170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50"/>
      <c r="AU124" s="185"/>
      <c r="AV124" s="144"/>
      <c r="AW124" s="144"/>
      <c r="AX124" s="144"/>
      <c r="AY124" s="144"/>
      <c r="AZ124" s="144"/>
      <c r="BA124" s="144"/>
      <c r="BB124" s="170"/>
      <c r="BC124" s="144"/>
      <c r="BD124" s="144"/>
      <c r="BE124" s="144"/>
    </row>
    <row r="125" spans="1:57" ht="25.5" customHeight="1">
      <c r="A125" s="144"/>
      <c r="B125" s="144"/>
      <c r="C125" s="144"/>
      <c r="D125" s="144"/>
      <c r="E125" s="144"/>
      <c r="F125" s="170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50"/>
      <c r="AU125" s="185"/>
      <c r="AV125" s="144"/>
      <c r="AW125" s="144"/>
      <c r="AX125" s="144"/>
      <c r="AY125" s="144"/>
      <c r="AZ125" s="144"/>
      <c r="BA125" s="144"/>
      <c r="BB125" s="170"/>
      <c r="BC125" s="144"/>
      <c r="BD125" s="144"/>
      <c r="BE125" s="144"/>
    </row>
    <row r="126" spans="1:57" ht="25.5" customHeight="1">
      <c r="A126" s="144"/>
      <c r="B126" s="144"/>
      <c r="C126" s="144"/>
      <c r="D126" s="144"/>
      <c r="E126" s="144"/>
      <c r="F126" s="170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50"/>
      <c r="AU126" s="185"/>
      <c r="AV126" s="144"/>
      <c r="AW126" s="144"/>
      <c r="AX126" s="144"/>
      <c r="AY126" s="144"/>
      <c r="AZ126" s="144"/>
      <c r="BA126" s="144"/>
      <c r="BB126" s="170"/>
      <c r="BC126" s="144"/>
      <c r="BD126" s="144"/>
      <c r="BE126" s="144"/>
    </row>
    <row r="127" spans="1:57" ht="25.5" customHeight="1">
      <c r="A127" s="144"/>
      <c r="B127" s="144"/>
      <c r="C127" s="144"/>
      <c r="D127" s="144"/>
      <c r="E127" s="144"/>
      <c r="F127" s="170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50"/>
      <c r="AU127" s="185"/>
      <c r="AV127" s="144"/>
      <c r="AW127" s="144"/>
      <c r="AX127" s="144"/>
      <c r="AY127" s="144"/>
      <c r="AZ127" s="144"/>
      <c r="BA127" s="144"/>
      <c r="BB127" s="170"/>
      <c r="BC127" s="144"/>
      <c r="BD127" s="144"/>
      <c r="BE127" s="144"/>
    </row>
    <row r="128" spans="1:57" ht="25.5" customHeight="1">
      <c r="A128" s="144"/>
      <c r="B128" s="144"/>
      <c r="C128" s="144"/>
      <c r="D128" s="144"/>
      <c r="E128" s="144"/>
      <c r="F128" s="170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50"/>
      <c r="AU128" s="185"/>
      <c r="AV128" s="144"/>
      <c r="AW128" s="144"/>
      <c r="AX128" s="144"/>
      <c r="AY128" s="144"/>
      <c r="AZ128" s="144"/>
      <c r="BA128" s="144"/>
      <c r="BB128" s="170"/>
      <c r="BC128" s="144"/>
      <c r="BD128" s="144"/>
      <c r="BE128" s="144"/>
    </row>
    <row r="129" spans="1:57" ht="25.5" customHeight="1">
      <c r="A129" s="144"/>
      <c r="B129" s="144"/>
      <c r="C129" s="144"/>
      <c r="D129" s="144"/>
      <c r="E129" s="144"/>
      <c r="F129" s="170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50"/>
      <c r="AU129" s="185"/>
      <c r="AV129" s="144"/>
      <c r="AW129" s="144"/>
      <c r="AX129" s="144"/>
      <c r="AY129" s="144"/>
      <c r="AZ129" s="144"/>
      <c r="BA129" s="144"/>
      <c r="BB129" s="170"/>
      <c r="BC129" s="144"/>
      <c r="BD129" s="144"/>
      <c r="BE129" s="144"/>
    </row>
    <row r="130" spans="1:57" ht="25.5" customHeight="1">
      <c r="A130" s="144"/>
      <c r="B130" s="144"/>
      <c r="C130" s="144"/>
      <c r="D130" s="144"/>
      <c r="E130" s="144"/>
      <c r="F130" s="170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50"/>
      <c r="AU130" s="185"/>
      <c r="AV130" s="144"/>
      <c r="AW130" s="144"/>
      <c r="AX130" s="144"/>
      <c r="AY130" s="144"/>
      <c r="AZ130" s="144"/>
      <c r="BA130" s="144"/>
      <c r="BB130" s="170"/>
      <c r="BC130" s="144"/>
      <c r="BD130" s="144"/>
      <c r="BE130" s="144"/>
    </row>
    <row r="131" spans="1:57" ht="25.5" customHeight="1">
      <c r="A131" s="144"/>
      <c r="B131" s="144"/>
      <c r="C131" s="144"/>
      <c r="D131" s="144"/>
      <c r="E131" s="144"/>
      <c r="F131" s="170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50"/>
      <c r="AU131" s="185"/>
      <c r="AV131" s="144"/>
      <c r="AW131" s="144"/>
      <c r="AX131" s="144"/>
      <c r="AY131" s="144"/>
      <c r="AZ131" s="144"/>
      <c r="BA131" s="144"/>
      <c r="BB131" s="170"/>
      <c r="BC131" s="144"/>
      <c r="BD131" s="144"/>
      <c r="BE131" s="144"/>
    </row>
    <row r="132" spans="1:57" ht="25.5" customHeight="1">
      <c r="A132" s="144"/>
      <c r="B132" s="144"/>
      <c r="C132" s="144"/>
      <c r="D132" s="144"/>
      <c r="E132" s="144"/>
      <c r="F132" s="170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50"/>
      <c r="AU132" s="185"/>
      <c r="AV132" s="144"/>
      <c r="AW132" s="144"/>
      <c r="AX132" s="144"/>
      <c r="AY132" s="144"/>
      <c r="AZ132" s="144"/>
      <c r="BA132" s="144"/>
      <c r="BB132" s="170"/>
      <c r="BC132" s="144"/>
      <c r="BD132" s="144"/>
      <c r="BE132" s="144"/>
    </row>
    <row r="133" spans="1:57" ht="25.5" customHeight="1">
      <c r="A133" s="144"/>
      <c r="B133" s="144"/>
      <c r="C133" s="144"/>
      <c r="D133" s="144"/>
      <c r="E133" s="144"/>
      <c r="F133" s="170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50"/>
      <c r="AU133" s="185"/>
      <c r="AV133" s="144"/>
      <c r="AW133" s="144"/>
      <c r="AX133" s="144"/>
      <c r="AY133" s="144"/>
      <c r="AZ133" s="144"/>
      <c r="BA133" s="144"/>
      <c r="BB133" s="170"/>
      <c r="BC133" s="144"/>
      <c r="BD133" s="144"/>
      <c r="BE133" s="144"/>
    </row>
    <row r="134" spans="1:57" ht="25.5" customHeight="1">
      <c r="A134" s="144"/>
      <c r="B134" s="144"/>
      <c r="C134" s="144"/>
      <c r="D134" s="144"/>
      <c r="E134" s="144"/>
      <c r="F134" s="170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50"/>
      <c r="AU134" s="185"/>
      <c r="AV134" s="144"/>
      <c r="AW134" s="144"/>
      <c r="AX134" s="144"/>
      <c r="AY134" s="144"/>
      <c r="AZ134" s="144"/>
      <c r="BA134" s="144"/>
      <c r="BB134" s="170"/>
      <c r="BC134" s="144"/>
      <c r="BD134" s="144"/>
      <c r="BE134" s="144"/>
    </row>
    <row r="135" spans="1:57" ht="25.5" customHeight="1">
      <c r="A135" s="144"/>
      <c r="B135" s="144"/>
      <c r="C135" s="144"/>
      <c r="D135" s="144"/>
      <c r="E135" s="144"/>
      <c r="F135" s="170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50"/>
      <c r="AU135" s="185"/>
      <c r="AV135" s="144"/>
      <c r="AW135" s="144"/>
      <c r="AX135" s="144"/>
      <c r="AY135" s="144"/>
      <c r="AZ135" s="144"/>
      <c r="BA135" s="144"/>
      <c r="BB135" s="170"/>
      <c r="BC135" s="144"/>
      <c r="BD135" s="144"/>
      <c r="BE135" s="144"/>
    </row>
    <row r="136" spans="1:57" ht="25.5" customHeight="1">
      <c r="A136" s="144"/>
      <c r="B136" s="144"/>
      <c r="C136" s="144"/>
      <c r="D136" s="144"/>
      <c r="E136" s="144"/>
      <c r="F136" s="170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50"/>
      <c r="AU136" s="185"/>
      <c r="AV136" s="144"/>
      <c r="AW136" s="144"/>
      <c r="AX136" s="144"/>
      <c r="AY136" s="144"/>
      <c r="AZ136" s="144"/>
      <c r="BA136" s="144"/>
      <c r="BB136" s="170"/>
      <c r="BC136" s="144"/>
      <c r="BD136" s="144"/>
      <c r="BE136" s="144"/>
    </row>
    <row r="137" spans="1:57" ht="25.5" customHeight="1">
      <c r="A137" s="144"/>
      <c r="B137" s="144"/>
      <c r="C137" s="144"/>
      <c r="D137" s="144"/>
      <c r="E137" s="144"/>
      <c r="F137" s="170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50"/>
      <c r="AU137" s="185"/>
      <c r="AV137" s="144"/>
      <c r="AW137" s="144"/>
      <c r="AX137" s="144"/>
      <c r="AY137" s="144"/>
      <c r="AZ137" s="144"/>
      <c r="BA137" s="144"/>
      <c r="BB137" s="170"/>
      <c r="BC137" s="144"/>
      <c r="BD137" s="144"/>
      <c r="BE137" s="144"/>
    </row>
    <row r="138" spans="1:57" ht="25.5" customHeight="1">
      <c r="A138" s="144"/>
      <c r="B138" s="144"/>
      <c r="C138" s="144"/>
      <c r="D138" s="144"/>
      <c r="E138" s="144"/>
      <c r="F138" s="170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50"/>
      <c r="AU138" s="185"/>
      <c r="AV138" s="144"/>
      <c r="AW138" s="144"/>
      <c r="AX138" s="144"/>
      <c r="AY138" s="144"/>
      <c r="AZ138" s="144"/>
      <c r="BA138" s="144"/>
      <c r="BB138" s="170"/>
      <c r="BC138" s="144"/>
      <c r="BD138" s="144"/>
      <c r="BE138" s="144"/>
    </row>
    <row r="139" spans="1:57" ht="25.5" customHeight="1">
      <c r="A139" s="144"/>
      <c r="B139" s="144"/>
      <c r="C139" s="144"/>
      <c r="D139" s="144"/>
      <c r="E139" s="144"/>
      <c r="F139" s="170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50"/>
      <c r="AU139" s="185"/>
      <c r="AV139" s="144"/>
      <c r="AW139" s="144"/>
      <c r="AX139" s="144"/>
      <c r="AY139" s="144"/>
      <c r="AZ139" s="144"/>
      <c r="BA139" s="144"/>
      <c r="BB139" s="170"/>
      <c r="BC139" s="144"/>
      <c r="BD139" s="144"/>
      <c r="BE139" s="144"/>
    </row>
    <row r="140" spans="1:57" ht="25.5" customHeight="1">
      <c r="A140" s="144"/>
      <c r="B140" s="144"/>
      <c r="C140" s="144"/>
      <c r="D140" s="144"/>
      <c r="E140" s="144"/>
      <c r="F140" s="170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50"/>
      <c r="AU140" s="185"/>
      <c r="AV140" s="144"/>
      <c r="AW140" s="144"/>
      <c r="AX140" s="144"/>
      <c r="AY140" s="144"/>
      <c r="AZ140" s="144"/>
      <c r="BA140" s="144"/>
      <c r="BB140" s="170"/>
      <c r="BC140" s="144"/>
      <c r="BD140" s="144"/>
      <c r="BE140" s="144"/>
    </row>
    <row r="141" spans="1:57" ht="25.5" customHeight="1">
      <c r="A141" s="144"/>
      <c r="B141" s="144"/>
      <c r="C141" s="144"/>
      <c r="D141" s="144"/>
      <c r="E141" s="144"/>
      <c r="F141" s="170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50"/>
      <c r="AU141" s="185"/>
      <c r="AV141" s="144"/>
      <c r="AW141" s="144"/>
      <c r="AX141" s="144"/>
      <c r="AY141" s="144"/>
      <c r="AZ141" s="144"/>
      <c r="BA141" s="144"/>
      <c r="BB141" s="170"/>
      <c r="BC141" s="144"/>
      <c r="BD141" s="144"/>
      <c r="BE141" s="144"/>
    </row>
    <row r="142" spans="1:57" ht="25.5" customHeight="1">
      <c r="A142" s="144"/>
      <c r="B142" s="144"/>
      <c r="C142" s="144"/>
      <c r="D142" s="144"/>
      <c r="E142" s="144"/>
      <c r="F142" s="170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50"/>
      <c r="AU142" s="185"/>
      <c r="AV142" s="144"/>
      <c r="AW142" s="144"/>
      <c r="AX142" s="144"/>
      <c r="AY142" s="144"/>
      <c r="AZ142" s="144"/>
      <c r="BA142" s="144"/>
      <c r="BB142" s="170"/>
      <c r="BC142" s="144"/>
      <c r="BD142" s="144"/>
      <c r="BE142" s="144"/>
    </row>
    <row r="143" spans="1:57" ht="25.5" customHeight="1">
      <c r="A143" s="144"/>
      <c r="B143" s="144"/>
      <c r="C143" s="144"/>
      <c r="D143" s="144"/>
      <c r="E143" s="144"/>
      <c r="F143" s="170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50"/>
      <c r="AU143" s="185"/>
      <c r="AV143" s="144"/>
      <c r="AW143" s="144"/>
      <c r="AX143" s="144"/>
      <c r="AY143" s="144"/>
      <c r="AZ143" s="144"/>
      <c r="BA143" s="144"/>
      <c r="BB143" s="170"/>
      <c r="BC143" s="144"/>
      <c r="BD143" s="144"/>
      <c r="BE143" s="144"/>
    </row>
    <row r="144" spans="1:57" ht="25.5" customHeight="1">
      <c r="A144" s="144"/>
      <c r="B144" s="144"/>
      <c r="C144" s="144"/>
      <c r="D144" s="144"/>
      <c r="E144" s="144"/>
      <c r="F144" s="170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50"/>
      <c r="AU144" s="185"/>
      <c r="AV144" s="144"/>
      <c r="AW144" s="144"/>
      <c r="AX144" s="144"/>
      <c r="AY144" s="144"/>
      <c r="AZ144" s="144"/>
      <c r="BA144" s="144"/>
      <c r="BB144" s="170"/>
      <c r="BC144" s="144"/>
      <c r="BD144" s="144"/>
      <c r="BE144" s="144"/>
    </row>
    <row r="145" spans="1:57" ht="25.5" customHeight="1">
      <c r="A145" s="144"/>
      <c r="B145" s="144"/>
      <c r="C145" s="144"/>
      <c r="D145" s="144"/>
      <c r="E145" s="144"/>
      <c r="F145" s="170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50"/>
      <c r="AU145" s="185"/>
      <c r="AV145" s="144"/>
      <c r="AW145" s="144"/>
      <c r="AX145" s="144"/>
      <c r="AY145" s="144"/>
      <c r="AZ145" s="144"/>
      <c r="BA145" s="144"/>
      <c r="BB145" s="170"/>
      <c r="BC145" s="144"/>
      <c r="BD145" s="144"/>
      <c r="BE145" s="144"/>
    </row>
    <row r="146" spans="1:57" ht="25.5" customHeight="1">
      <c r="A146" s="144"/>
      <c r="B146" s="144"/>
      <c r="C146" s="144"/>
      <c r="D146" s="144"/>
      <c r="E146" s="144"/>
      <c r="F146" s="170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50"/>
      <c r="AU146" s="185"/>
      <c r="AV146" s="144"/>
      <c r="AW146" s="144"/>
      <c r="AX146" s="144"/>
      <c r="AY146" s="144"/>
      <c r="AZ146" s="144"/>
      <c r="BA146" s="144"/>
      <c r="BB146" s="170"/>
      <c r="BC146" s="144"/>
      <c r="BD146" s="144"/>
      <c r="BE146" s="144"/>
    </row>
    <row r="147" spans="1:57" ht="25.5" customHeight="1">
      <c r="A147" s="144"/>
      <c r="B147" s="144"/>
      <c r="C147" s="144"/>
      <c r="D147" s="144"/>
      <c r="E147" s="144"/>
      <c r="F147" s="170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50"/>
      <c r="AU147" s="185"/>
      <c r="AV147" s="144"/>
      <c r="AW147" s="144"/>
      <c r="AX147" s="144"/>
      <c r="AY147" s="144"/>
      <c r="AZ147" s="144"/>
      <c r="BA147" s="144"/>
      <c r="BB147" s="170"/>
      <c r="BC147" s="144"/>
      <c r="BD147" s="144"/>
      <c r="BE147" s="144"/>
    </row>
    <row r="148" spans="1:57" ht="25.5" customHeight="1">
      <c r="A148" s="144"/>
      <c r="B148" s="144"/>
      <c r="C148" s="144"/>
      <c r="D148" s="144"/>
      <c r="E148" s="144"/>
      <c r="F148" s="170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50"/>
      <c r="AU148" s="185"/>
      <c r="AV148" s="144"/>
      <c r="AW148" s="144"/>
      <c r="AX148" s="144"/>
      <c r="AY148" s="144"/>
      <c r="AZ148" s="144"/>
      <c r="BA148" s="144"/>
      <c r="BB148" s="170"/>
      <c r="BC148" s="144"/>
      <c r="BD148" s="144"/>
      <c r="BE148" s="144"/>
    </row>
    <row r="149" spans="1:57" ht="25.5" customHeight="1">
      <c r="A149" s="144"/>
      <c r="B149" s="144"/>
      <c r="C149" s="144"/>
      <c r="D149" s="144"/>
      <c r="E149" s="144"/>
      <c r="F149" s="170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50"/>
      <c r="AU149" s="185"/>
      <c r="AV149" s="144"/>
      <c r="AW149" s="144"/>
      <c r="AX149" s="144"/>
      <c r="AY149" s="144"/>
      <c r="AZ149" s="144"/>
      <c r="BA149" s="144"/>
      <c r="BB149" s="170"/>
      <c r="BC149" s="144"/>
      <c r="BD149" s="144"/>
      <c r="BE149" s="144"/>
    </row>
    <row r="150" spans="1:57" ht="25.5" customHeight="1">
      <c r="A150" s="144"/>
      <c r="B150" s="144"/>
      <c r="C150" s="144"/>
      <c r="D150" s="144"/>
      <c r="E150" s="144"/>
      <c r="F150" s="170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50"/>
      <c r="AU150" s="185"/>
      <c r="AV150" s="144"/>
      <c r="AW150" s="144"/>
      <c r="AX150" s="144"/>
      <c r="AY150" s="144"/>
      <c r="AZ150" s="144"/>
      <c r="BA150" s="144"/>
      <c r="BB150" s="170"/>
      <c r="BC150" s="144"/>
      <c r="BD150" s="144"/>
      <c r="BE150" s="144"/>
    </row>
    <row r="151" spans="1:57" ht="25.5" customHeight="1">
      <c r="A151" s="144"/>
      <c r="B151" s="144"/>
      <c r="C151" s="144"/>
      <c r="D151" s="144"/>
      <c r="E151" s="144"/>
      <c r="F151" s="170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50"/>
      <c r="AU151" s="185"/>
      <c r="AV151" s="144"/>
      <c r="AW151" s="144"/>
      <c r="AX151" s="144"/>
      <c r="AY151" s="144"/>
      <c r="AZ151" s="144"/>
      <c r="BA151" s="144"/>
      <c r="BB151" s="170"/>
      <c r="BC151" s="144"/>
      <c r="BD151" s="144"/>
      <c r="BE151" s="144"/>
    </row>
    <row r="152" spans="1:57" ht="25.5" customHeight="1">
      <c r="A152" s="144"/>
      <c r="B152" s="144"/>
      <c r="C152" s="144"/>
      <c r="D152" s="144"/>
      <c r="E152" s="144"/>
      <c r="F152" s="170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50"/>
      <c r="AU152" s="185"/>
      <c r="AV152" s="144"/>
      <c r="AW152" s="144"/>
      <c r="AX152" s="144"/>
      <c r="AY152" s="144"/>
      <c r="AZ152" s="144"/>
      <c r="BA152" s="144"/>
      <c r="BB152" s="170"/>
      <c r="BC152" s="144"/>
      <c r="BD152" s="144"/>
      <c r="BE152" s="144"/>
    </row>
    <row r="153" spans="1:57" ht="25.5" customHeight="1">
      <c r="A153" s="144"/>
      <c r="B153" s="144"/>
      <c r="C153" s="144"/>
      <c r="D153" s="144"/>
      <c r="E153" s="144"/>
      <c r="F153" s="170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50"/>
      <c r="AU153" s="185"/>
      <c r="AV153" s="144"/>
      <c r="AW153" s="144"/>
      <c r="AX153" s="144"/>
      <c r="AY153" s="144"/>
      <c r="AZ153" s="144"/>
      <c r="BA153" s="144"/>
      <c r="BB153" s="170"/>
      <c r="BC153" s="144"/>
      <c r="BD153" s="144"/>
      <c r="BE153" s="144"/>
    </row>
    <row r="154" spans="1:57" ht="25.5" customHeight="1">
      <c r="A154" s="144"/>
      <c r="B154" s="144"/>
      <c r="C154" s="144"/>
      <c r="D154" s="144"/>
      <c r="E154" s="144"/>
      <c r="F154" s="170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50"/>
      <c r="AU154" s="185"/>
      <c r="AV154" s="144"/>
      <c r="AW154" s="144"/>
      <c r="AX154" s="144"/>
      <c r="AY154" s="144"/>
      <c r="AZ154" s="144"/>
      <c r="BA154" s="144"/>
      <c r="BB154" s="170"/>
      <c r="BC154" s="144"/>
      <c r="BD154" s="144"/>
      <c r="BE154" s="144"/>
    </row>
    <row r="155" spans="1:57" ht="25.5" customHeight="1">
      <c r="A155" s="144"/>
      <c r="B155" s="144"/>
      <c r="C155" s="144"/>
      <c r="D155" s="144"/>
      <c r="E155" s="144"/>
      <c r="F155" s="170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50"/>
      <c r="AU155" s="185"/>
      <c r="AV155" s="144"/>
      <c r="AW155" s="144"/>
      <c r="AX155" s="144"/>
      <c r="AY155" s="144"/>
      <c r="AZ155" s="144"/>
      <c r="BA155" s="144"/>
      <c r="BB155" s="170"/>
      <c r="BC155" s="144"/>
      <c r="BD155" s="144"/>
      <c r="BE155" s="144"/>
    </row>
    <row r="156" spans="1:57" ht="25.5" customHeight="1">
      <c r="A156" s="144"/>
      <c r="B156" s="144"/>
      <c r="C156" s="144"/>
      <c r="D156" s="144"/>
      <c r="E156" s="144"/>
      <c r="F156" s="170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50"/>
      <c r="AU156" s="185"/>
      <c r="AV156" s="144"/>
      <c r="AW156" s="144"/>
      <c r="AX156" s="144"/>
      <c r="AY156" s="144"/>
      <c r="AZ156" s="144"/>
      <c r="BA156" s="144"/>
      <c r="BB156" s="170"/>
      <c r="BC156" s="144"/>
      <c r="BD156" s="144"/>
      <c r="BE156" s="144"/>
    </row>
    <row r="157" spans="1:57" ht="25.5" customHeight="1">
      <c r="A157" s="144"/>
      <c r="B157" s="144"/>
      <c r="C157" s="144"/>
      <c r="D157" s="144"/>
      <c r="E157" s="144"/>
      <c r="F157" s="170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50"/>
      <c r="AU157" s="185"/>
      <c r="AV157" s="144"/>
      <c r="AW157" s="144"/>
      <c r="AX157" s="144"/>
      <c r="AY157" s="144"/>
      <c r="AZ157" s="144"/>
      <c r="BA157" s="144"/>
      <c r="BB157" s="170"/>
      <c r="BC157" s="144"/>
      <c r="BD157" s="144"/>
      <c r="BE157" s="144"/>
    </row>
    <row r="158" spans="1:57" ht="25.5" customHeight="1">
      <c r="A158" s="144"/>
      <c r="B158" s="144"/>
      <c r="C158" s="144"/>
      <c r="D158" s="144"/>
      <c r="E158" s="144"/>
      <c r="F158" s="170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50"/>
      <c r="AU158" s="185"/>
      <c r="AV158" s="144"/>
      <c r="AW158" s="144"/>
      <c r="AX158" s="144"/>
      <c r="AY158" s="144"/>
      <c r="AZ158" s="144"/>
      <c r="BA158" s="144"/>
      <c r="BB158" s="170"/>
      <c r="BC158" s="144"/>
      <c r="BD158" s="144"/>
      <c r="BE158" s="144"/>
    </row>
    <row r="159" spans="1:57" ht="25.5" customHeight="1">
      <c r="A159" s="144"/>
      <c r="B159" s="144"/>
      <c r="C159" s="144"/>
      <c r="D159" s="144"/>
      <c r="E159" s="144"/>
      <c r="F159" s="170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50"/>
      <c r="AU159" s="185"/>
      <c r="AV159" s="144"/>
      <c r="AW159" s="144"/>
      <c r="AX159" s="144"/>
      <c r="AY159" s="144"/>
      <c r="AZ159" s="144"/>
      <c r="BA159" s="144"/>
      <c r="BB159" s="170"/>
      <c r="BC159" s="144"/>
      <c r="BD159" s="144"/>
      <c r="BE159" s="144"/>
    </row>
    <row r="160" spans="1:57" ht="25.5" customHeight="1">
      <c r="A160" s="144"/>
      <c r="B160" s="144"/>
      <c r="C160" s="144"/>
      <c r="D160" s="144"/>
      <c r="E160" s="144"/>
      <c r="F160" s="170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50"/>
      <c r="AU160" s="185"/>
      <c r="AV160" s="144"/>
      <c r="AW160" s="144"/>
      <c r="AX160" s="144"/>
      <c r="AY160" s="144"/>
      <c r="AZ160" s="144"/>
      <c r="BA160" s="144"/>
      <c r="BB160" s="170"/>
      <c r="BC160" s="144"/>
      <c r="BD160" s="144"/>
      <c r="BE160" s="144"/>
    </row>
    <row r="161" spans="1:57" ht="25.5" customHeight="1">
      <c r="A161" s="144"/>
      <c r="B161" s="144"/>
      <c r="C161" s="144"/>
      <c r="D161" s="144"/>
      <c r="E161" s="144"/>
      <c r="F161" s="170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50"/>
      <c r="AU161" s="185"/>
      <c r="AV161" s="144"/>
      <c r="AW161" s="144"/>
      <c r="AX161" s="144"/>
      <c r="AY161" s="144"/>
      <c r="AZ161" s="144"/>
      <c r="BA161" s="144"/>
      <c r="BB161" s="170"/>
      <c r="BC161" s="144"/>
      <c r="BD161" s="144"/>
      <c r="BE161" s="144"/>
    </row>
    <row r="162" spans="1:57" ht="25.5" customHeight="1">
      <c r="A162" s="144"/>
      <c r="B162" s="144"/>
      <c r="C162" s="144"/>
      <c r="D162" s="144"/>
      <c r="E162" s="144"/>
      <c r="F162" s="170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50"/>
      <c r="AU162" s="185"/>
      <c r="AV162" s="144"/>
      <c r="AW162" s="144"/>
      <c r="AX162" s="144"/>
      <c r="AY162" s="144"/>
      <c r="AZ162" s="144"/>
      <c r="BA162" s="144"/>
      <c r="BB162" s="170"/>
      <c r="BC162" s="144"/>
      <c r="BD162" s="144"/>
      <c r="BE162" s="144"/>
    </row>
    <row r="163" spans="1:57" ht="25.5" customHeight="1">
      <c r="A163" s="144"/>
      <c r="B163" s="144"/>
      <c r="C163" s="144"/>
      <c r="D163" s="144"/>
      <c r="E163" s="144"/>
      <c r="F163" s="170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50"/>
      <c r="AU163" s="185"/>
      <c r="AV163" s="144"/>
      <c r="AW163" s="144"/>
      <c r="AX163" s="144"/>
      <c r="AY163" s="144"/>
      <c r="AZ163" s="144"/>
      <c r="BA163" s="144"/>
      <c r="BB163" s="170"/>
      <c r="BC163" s="144"/>
      <c r="BD163" s="144"/>
      <c r="BE163" s="144"/>
    </row>
    <row r="164" spans="1:57" ht="25.5" customHeight="1">
      <c r="A164" s="144"/>
      <c r="B164" s="144"/>
      <c r="C164" s="144"/>
      <c r="D164" s="144"/>
      <c r="E164" s="144"/>
      <c r="F164" s="170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50"/>
      <c r="AU164" s="185"/>
      <c r="AV164" s="144"/>
      <c r="AW164" s="144"/>
      <c r="AX164" s="144"/>
      <c r="AY164" s="144"/>
      <c r="AZ164" s="144"/>
      <c r="BA164" s="144"/>
      <c r="BB164" s="170"/>
      <c r="BC164" s="144"/>
      <c r="BD164" s="144"/>
      <c r="BE164" s="144"/>
    </row>
    <row r="165" spans="1:57" ht="25.5" customHeight="1">
      <c r="A165" s="144"/>
      <c r="B165" s="144"/>
      <c r="C165" s="144"/>
      <c r="D165" s="144"/>
      <c r="E165" s="144"/>
      <c r="F165" s="170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50"/>
      <c r="AU165" s="185"/>
      <c r="AV165" s="144"/>
      <c r="AW165" s="144"/>
      <c r="AX165" s="144"/>
      <c r="AY165" s="144"/>
      <c r="AZ165" s="144"/>
      <c r="BA165" s="144"/>
      <c r="BB165" s="170"/>
      <c r="BC165" s="144"/>
      <c r="BD165" s="144"/>
      <c r="BE165" s="144"/>
    </row>
    <row r="166" spans="1:57" ht="25.5" customHeight="1">
      <c r="A166" s="144"/>
      <c r="B166" s="144"/>
      <c r="C166" s="144"/>
      <c r="D166" s="144"/>
      <c r="E166" s="144"/>
      <c r="F166" s="170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50"/>
      <c r="AU166" s="185"/>
      <c r="AV166" s="144"/>
      <c r="AW166" s="144"/>
      <c r="AX166" s="144"/>
      <c r="AY166" s="144"/>
      <c r="AZ166" s="144"/>
      <c r="BA166" s="144"/>
      <c r="BB166" s="170"/>
      <c r="BC166" s="144"/>
      <c r="BD166" s="144"/>
      <c r="BE166" s="144"/>
    </row>
    <row r="167" spans="1:57" ht="25.5" customHeight="1">
      <c r="A167" s="144"/>
      <c r="B167" s="144"/>
      <c r="C167" s="144"/>
      <c r="D167" s="144"/>
      <c r="E167" s="144"/>
      <c r="F167" s="170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50"/>
      <c r="AU167" s="185"/>
      <c r="AV167" s="144"/>
      <c r="AW167" s="144"/>
      <c r="AX167" s="144"/>
      <c r="AY167" s="144"/>
      <c r="AZ167" s="144"/>
      <c r="BA167" s="144"/>
      <c r="BB167" s="170"/>
      <c r="BC167" s="144"/>
      <c r="BD167" s="144"/>
      <c r="BE167" s="144"/>
    </row>
    <row r="168" spans="1:57" ht="25.5" customHeight="1">
      <c r="A168" s="144"/>
      <c r="B168" s="144"/>
      <c r="C168" s="144"/>
      <c r="D168" s="144"/>
      <c r="E168" s="144"/>
      <c r="F168" s="170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50"/>
      <c r="AU168" s="185"/>
      <c r="AV168" s="144"/>
      <c r="AW168" s="144"/>
      <c r="AX168" s="144"/>
      <c r="AY168" s="144"/>
      <c r="AZ168" s="144"/>
      <c r="BA168" s="144"/>
      <c r="BB168" s="170"/>
      <c r="BC168" s="144"/>
      <c r="BD168" s="144"/>
      <c r="BE168" s="144"/>
    </row>
    <row r="169" spans="1:57" ht="25.5" customHeight="1">
      <c r="A169" s="144"/>
      <c r="B169" s="144"/>
      <c r="C169" s="144"/>
      <c r="D169" s="144"/>
      <c r="E169" s="144"/>
      <c r="F169" s="170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50"/>
      <c r="AU169" s="185"/>
      <c r="AV169" s="144"/>
      <c r="AW169" s="144"/>
      <c r="AX169" s="144"/>
      <c r="AY169" s="144"/>
      <c r="AZ169" s="144"/>
      <c r="BA169" s="144"/>
      <c r="BB169" s="170"/>
      <c r="BC169" s="144"/>
      <c r="BD169" s="144"/>
      <c r="BE169" s="144"/>
    </row>
    <row r="170" spans="1:57" ht="25.5" customHeight="1">
      <c r="A170" s="144"/>
      <c r="B170" s="144"/>
      <c r="C170" s="144"/>
      <c r="D170" s="144"/>
      <c r="E170" s="144"/>
      <c r="F170" s="170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50"/>
      <c r="AU170" s="185"/>
      <c r="AV170" s="144"/>
      <c r="AW170" s="144"/>
      <c r="AX170" s="144"/>
      <c r="AY170" s="144"/>
      <c r="AZ170" s="144"/>
      <c r="BA170" s="144"/>
      <c r="BB170" s="170"/>
      <c r="BC170" s="144"/>
      <c r="BD170" s="144"/>
      <c r="BE170" s="144"/>
    </row>
    <row r="171" spans="1:57" ht="25.5" customHeight="1">
      <c r="A171" s="144"/>
      <c r="B171" s="144"/>
      <c r="C171" s="144"/>
      <c r="D171" s="144"/>
      <c r="E171" s="144"/>
      <c r="F171" s="170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50"/>
      <c r="AU171" s="185"/>
      <c r="AV171" s="144"/>
      <c r="AW171" s="144"/>
      <c r="AX171" s="144"/>
      <c r="AY171" s="144"/>
      <c r="AZ171" s="144"/>
      <c r="BA171" s="144"/>
      <c r="BB171" s="170"/>
      <c r="BC171" s="144"/>
      <c r="BD171" s="144"/>
      <c r="BE171" s="144"/>
    </row>
    <row r="172" spans="1:57" ht="25.5" customHeight="1">
      <c r="A172" s="144"/>
      <c r="B172" s="144"/>
      <c r="C172" s="144"/>
      <c r="D172" s="144"/>
      <c r="E172" s="144"/>
      <c r="F172" s="170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50"/>
      <c r="AU172" s="185"/>
      <c r="AV172" s="144"/>
      <c r="AW172" s="144"/>
      <c r="AX172" s="144"/>
      <c r="AY172" s="144"/>
      <c r="AZ172" s="144"/>
      <c r="BA172" s="144"/>
      <c r="BB172" s="170"/>
      <c r="BC172" s="144"/>
      <c r="BD172" s="144"/>
      <c r="BE172" s="144"/>
    </row>
    <row r="173" spans="1:57" ht="25.5" customHeight="1">
      <c r="A173" s="144"/>
      <c r="B173" s="144"/>
      <c r="C173" s="144"/>
      <c r="D173" s="144"/>
      <c r="E173" s="144"/>
      <c r="F173" s="170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50"/>
      <c r="AU173" s="185"/>
      <c r="AV173" s="144"/>
      <c r="AW173" s="144"/>
      <c r="AX173" s="144"/>
      <c r="AY173" s="144"/>
      <c r="AZ173" s="144"/>
      <c r="BA173" s="144"/>
      <c r="BB173" s="170"/>
      <c r="BC173" s="144"/>
      <c r="BD173" s="144"/>
      <c r="BE173" s="144"/>
    </row>
    <row r="174" spans="1:57" ht="25.5" customHeight="1">
      <c r="A174" s="144"/>
      <c r="B174" s="144"/>
      <c r="C174" s="144"/>
      <c r="D174" s="144"/>
      <c r="E174" s="144"/>
      <c r="F174" s="170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50"/>
      <c r="AU174" s="185"/>
      <c r="AV174" s="144"/>
      <c r="AW174" s="144"/>
      <c r="AX174" s="144"/>
      <c r="AY174" s="144"/>
      <c r="AZ174" s="144"/>
      <c r="BA174" s="144"/>
      <c r="BB174" s="170"/>
      <c r="BC174" s="144"/>
      <c r="BD174" s="144"/>
      <c r="BE174" s="144"/>
    </row>
    <row r="175" spans="1:57" ht="25.5" customHeight="1">
      <c r="A175" s="144"/>
      <c r="B175" s="144"/>
      <c r="C175" s="144"/>
      <c r="D175" s="144"/>
      <c r="E175" s="144"/>
      <c r="F175" s="170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50"/>
      <c r="AU175" s="185"/>
      <c r="AV175" s="144"/>
      <c r="AW175" s="144"/>
      <c r="AX175" s="144"/>
      <c r="AY175" s="144"/>
      <c r="AZ175" s="144"/>
      <c r="BA175" s="144"/>
      <c r="BB175" s="170"/>
      <c r="BC175" s="144"/>
      <c r="BD175" s="144"/>
      <c r="BE175" s="144"/>
    </row>
    <row r="176" spans="1:57" ht="25.5" customHeight="1">
      <c r="A176" s="144"/>
      <c r="B176" s="144"/>
      <c r="C176" s="144"/>
      <c r="D176" s="144"/>
      <c r="E176" s="144"/>
      <c r="F176" s="170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50"/>
      <c r="AU176" s="185"/>
      <c r="AV176" s="144"/>
      <c r="AW176" s="144"/>
      <c r="AX176" s="144"/>
      <c r="AY176" s="144"/>
      <c r="AZ176" s="144"/>
      <c r="BA176" s="144"/>
      <c r="BB176" s="170"/>
      <c r="BC176" s="144"/>
      <c r="BD176" s="144"/>
      <c r="BE176" s="144"/>
    </row>
    <row r="177" spans="1:57" ht="25.5" customHeight="1">
      <c r="A177" s="144"/>
      <c r="B177" s="144"/>
      <c r="C177" s="144"/>
      <c r="D177" s="144"/>
      <c r="E177" s="144"/>
      <c r="F177" s="170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50"/>
      <c r="AU177" s="185"/>
      <c r="AV177" s="144"/>
      <c r="AW177" s="144"/>
      <c r="AX177" s="144"/>
      <c r="AY177" s="144"/>
      <c r="AZ177" s="144"/>
      <c r="BA177" s="144"/>
      <c r="BB177" s="170"/>
      <c r="BC177" s="144"/>
      <c r="BD177" s="144"/>
      <c r="BE177" s="144"/>
    </row>
    <row r="178" spans="1:57" ht="25.5" customHeight="1">
      <c r="A178" s="144"/>
      <c r="B178" s="144"/>
      <c r="C178" s="144"/>
      <c r="D178" s="144"/>
      <c r="E178" s="144"/>
      <c r="F178" s="170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50"/>
      <c r="AU178" s="185"/>
      <c r="AV178" s="144"/>
      <c r="AW178" s="144"/>
      <c r="AX178" s="144"/>
      <c r="AY178" s="144"/>
      <c r="AZ178" s="144"/>
      <c r="BA178" s="144"/>
      <c r="BB178" s="170"/>
      <c r="BC178" s="144"/>
      <c r="BD178" s="144"/>
      <c r="BE178" s="144"/>
    </row>
    <row r="179" spans="1:57" ht="25.5" customHeight="1">
      <c r="A179" s="144"/>
      <c r="B179" s="144"/>
      <c r="C179" s="144"/>
      <c r="D179" s="144"/>
      <c r="E179" s="144"/>
      <c r="F179" s="170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50"/>
      <c r="AU179" s="185"/>
      <c r="AV179" s="144"/>
      <c r="AW179" s="144"/>
      <c r="AX179" s="144"/>
      <c r="AY179" s="144"/>
      <c r="AZ179" s="144"/>
      <c r="BA179" s="144"/>
      <c r="BB179" s="170"/>
      <c r="BC179" s="144"/>
      <c r="BD179" s="144"/>
      <c r="BE179" s="144"/>
    </row>
    <row r="180" spans="1:57" ht="25.5" customHeight="1">
      <c r="A180" s="144"/>
      <c r="B180" s="144"/>
      <c r="C180" s="144"/>
      <c r="D180" s="144"/>
      <c r="E180" s="144"/>
      <c r="F180" s="170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50"/>
      <c r="AU180" s="185"/>
      <c r="AV180" s="144"/>
      <c r="AW180" s="144"/>
      <c r="AX180" s="144"/>
      <c r="AY180" s="144"/>
      <c r="AZ180" s="144"/>
      <c r="BA180" s="144"/>
      <c r="BB180" s="170"/>
      <c r="BC180" s="144"/>
      <c r="BD180" s="144"/>
      <c r="BE180" s="144"/>
    </row>
    <row r="181" spans="1:57" ht="25.5" customHeight="1">
      <c r="A181" s="144"/>
      <c r="B181" s="144"/>
      <c r="C181" s="144"/>
      <c r="D181" s="144"/>
      <c r="E181" s="144"/>
      <c r="F181" s="170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50"/>
      <c r="AU181" s="185"/>
      <c r="AV181" s="144"/>
      <c r="AW181" s="144"/>
      <c r="AX181" s="144"/>
      <c r="AY181" s="144"/>
      <c r="AZ181" s="144"/>
      <c r="BA181" s="144"/>
      <c r="BB181" s="170"/>
      <c r="BC181" s="144"/>
      <c r="BD181" s="144"/>
      <c r="BE181" s="144"/>
    </row>
    <row r="182" spans="1:57" ht="25.5" customHeight="1">
      <c r="A182" s="144"/>
      <c r="B182" s="144"/>
      <c r="C182" s="144"/>
      <c r="D182" s="144"/>
      <c r="E182" s="144"/>
      <c r="F182" s="170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50"/>
      <c r="AU182" s="185"/>
      <c r="AV182" s="144"/>
      <c r="AW182" s="144"/>
      <c r="AX182" s="144"/>
      <c r="AY182" s="144"/>
      <c r="AZ182" s="144"/>
      <c r="BA182" s="144"/>
      <c r="BB182" s="170"/>
      <c r="BC182" s="144"/>
      <c r="BD182" s="144"/>
      <c r="BE182" s="144"/>
    </row>
    <row r="183" spans="1:57" ht="25.5" customHeight="1">
      <c r="A183" s="144"/>
      <c r="B183" s="144"/>
      <c r="C183" s="144"/>
      <c r="D183" s="144"/>
      <c r="E183" s="144"/>
      <c r="F183" s="170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50"/>
      <c r="AU183" s="185"/>
      <c r="AV183" s="144"/>
      <c r="AW183" s="144"/>
      <c r="AX183" s="144"/>
      <c r="AY183" s="144"/>
      <c r="AZ183" s="144"/>
      <c r="BA183" s="144"/>
      <c r="BB183" s="170"/>
      <c r="BC183" s="144"/>
      <c r="BD183" s="144"/>
      <c r="BE183" s="144"/>
    </row>
    <row r="184" spans="1:57" ht="25.5" customHeight="1">
      <c r="A184" s="144"/>
      <c r="B184" s="144"/>
      <c r="C184" s="144"/>
      <c r="D184" s="144"/>
      <c r="E184" s="144"/>
      <c r="F184" s="170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50"/>
      <c r="AU184" s="185"/>
      <c r="AV184" s="144"/>
      <c r="AW184" s="144"/>
      <c r="AX184" s="144"/>
      <c r="AY184" s="144"/>
      <c r="AZ184" s="144"/>
      <c r="BA184" s="144"/>
      <c r="BB184" s="170"/>
      <c r="BC184" s="144"/>
      <c r="BD184" s="144"/>
      <c r="BE184" s="144"/>
    </row>
    <row r="185" spans="1:57" ht="25.5" customHeight="1">
      <c r="A185" s="144"/>
      <c r="B185" s="144"/>
      <c r="C185" s="144"/>
      <c r="D185" s="144"/>
      <c r="E185" s="144"/>
      <c r="F185" s="170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50"/>
      <c r="AU185" s="185"/>
      <c r="AV185" s="144"/>
      <c r="AW185" s="144"/>
      <c r="AX185" s="144"/>
      <c r="AY185" s="144"/>
      <c r="AZ185" s="144"/>
      <c r="BA185" s="144"/>
      <c r="BB185" s="170"/>
      <c r="BC185" s="144"/>
      <c r="BD185" s="144"/>
      <c r="BE185" s="144"/>
    </row>
    <row r="186" spans="1:57" ht="25.5" customHeight="1">
      <c r="A186" s="144"/>
      <c r="B186" s="144"/>
      <c r="C186" s="144"/>
      <c r="D186" s="144"/>
      <c r="E186" s="144"/>
      <c r="F186" s="170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50"/>
      <c r="AU186" s="185"/>
      <c r="AV186" s="144"/>
      <c r="AW186" s="144"/>
      <c r="AX186" s="144"/>
      <c r="AY186" s="144"/>
      <c r="AZ186" s="144"/>
      <c r="BA186" s="144"/>
      <c r="BB186" s="170"/>
      <c r="BC186" s="144"/>
      <c r="BD186" s="144"/>
      <c r="BE186" s="144"/>
    </row>
    <row r="187" spans="1:57" ht="25.5" customHeight="1">
      <c r="A187" s="144"/>
      <c r="B187" s="144"/>
      <c r="C187" s="144"/>
      <c r="D187" s="144"/>
      <c r="E187" s="144"/>
      <c r="F187" s="170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50"/>
      <c r="AU187" s="185"/>
      <c r="AV187" s="144"/>
      <c r="AW187" s="144"/>
      <c r="AX187" s="144"/>
      <c r="AY187" s="144"/>
      <c r="AZ187" s="144"/>
      <c r="BA187" s="144"/>
      <c r="BB187" s="170"/>
      <c r="BC187" s="144"/>
      <c r="BD187" s="144"/>
      <c r="BE187" s="144"/>
    </row>
    <row r="188" spans="1:57" ht="25.5" customHeight="1">
      <c r="A188" s="144"/>
      <c r="B188" s="144"/>
      <c r="C188" s="144"/>
      <c r="D188" s="144"/>
      <c r="E188" s="144"/>
      <c r="F188" s="170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50"/>
      <c r="AU188" s="185"/>
      <c r="AV188" s="144"/>
      <c r="AW188" s="144"/>
      <c r="AX188" s="144"/>
      <c r="AY188" s="144"/>
      <c r="AZ188" s="144"/>
      <c r="BA188" s="144"/>
      <c r="BB188" s="170"/>
      <c r="BC188" s="144"/>
      <c r="BD188" s="144"/>
      <c r="BE188" s="144"/>
    </row>
    <row r="189" spans="1:57" ht="25.5" customHeight="1">
      <c r="A189" s="144"/>
      <c r="B189" s="144"/>
      <c r="C189" s="144"/>
      <c r="D189" s="144"/>
      <c r="E189" s="144"/>
      <c r="F189" s="170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50"/>
      <c r="AU189" s="185"/>
      <c r="AV189" s="144"/>
      <c r="AW189" s="144"/>
      <c r="AX189" s="144"/>
      <c r="AY189" s="144"/>
      <c r="AZ189" s="144"/>
      <c r="BA189" s="144"/>
      <c r="BB189" s="170"/>
      <c r="BC189" s="144"/>
      <c r="BD189" s="144"/>
      <c r="BE189" s="144"/>
    </row>
    <row r="190" spans="1:57" ht="25.5" customHeight="1">
      <c r="A190" s="144"/>
      <c r="B190" s="144"/>
      <c r="C190" s="144"/>
      <c r="D190" s="144"/>
      <c r="E190" s="144"/>
      <c r="F190" s="170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50"/>
      <c r="AU190" s="185"/>
      <c r="AV190" s="144"/>
      <c r="AW190" s="144"/>
      <c r="AX190" s="144"/>
      <c r="AY190" s="144"/>
      <c r="AZ190" s="144"/>
      <c r="BA190" s="144"/>
      <c r="BB190" s="170"/>
      <c r="BC190" s="144"/>
      <c r="BD190" s="144"/>
      <c r="BE190" s="144"/>
    </row>
    <row r="191" spans="1:57" ht="25.5" customHeight="1">
      <c r="A191" s="144"/>
      <c r="B191" s="144"/>
      <c r="C191" s="144"/>
      <c r="D191" s="144"/>
      <c r="E191" s="144"/>
      <c r="F191" s="170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50"/>
      <c r="AU191" s="185"/>
      <c r="AV191" s="144"/>
      <c r="AW191" s="144"/>
      <c r="AX191" s="144"/>
      <c r="AY191" s="144"/>
      <c r="AZ191" s="144"/>
      <c r="BA191" s="144"/>
      <c r="BB191" s="170"/>
      <c r="BC191" s="144"/>
      <c r="BD191" s="144"/>
      <c r="BE191" s="144"/>
    </row>
    <row r="192" spans="1:57" ht="25.5" customHeight="1">
      <c r="A192" s="144"/>
      <c r="B192" s="144"/>
      <c r="C192" s="144"/>
      <c r="D192" s="144"/>
      <c r="E192" s="144"/>
      <c r="F192" s="170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50"/>
      <c r="AU192" s="185"/>
      <c r="AV192" s="144"/>
      <c r="AW192" s="144"/>
      <c r="AX192" s="144"/>
      <c r="AY192" s="144"/>
      <c r="AZ192" s="144"/>
      <c r="BA192" s="144"/>
      <c r="BB192" s="170"/>
      <c r="BC192" s="144"/>
      <c r="BD192" s="144"/>
      <c r="BE192" s="144"/>
    </row>
    <row r="193" spans="1:57" ht="25.5" customHeight="1">
      <c r="A193" s="144"/>
      <c r="B193" s="144"/>
      <c r="C193" s="144"/>
      <c r="D193" s="144"/>
      <c r="E193" s="144"/>
      <c r="F193" s="170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50"/>
      <c r="AU193" s="185"/>
      <c r="AV193" s="144"/>
      <c r="AW193" s="144"/>
      <c r="AX193" s="144"/>
      <c r="AY193" s="144"/>
      <c r="AZ193" s="144"/>
      <c r="BA193" s="144"/>
      <c r="BB193" s="170"/>
      <c r="BC193" s="144"/>
      <c r="BD193" s="144"/>
      <c r="BE193" s="144"/>
    </row>
    <row r="194" spans="1:57" ht="25.5" customHeight="1">
      <c r="A194" s="144"/>
      <c r="B194" s="144"/>
      <c r="C194" s="144"/>
      <c r="D194" s="144"/>
      <c r="E194" s="144"/>
      <c r="F194" s="170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50"/>
      <c r="AU194" s="185"/>
      <c r="AV194" s="144"/>
      <c r="AW194" s="144"/>
      <c r="AX194" s="144"/>
      <c r="AY194" s="144"/>
      <c r="AZ194" s="144"/>
      <c r="BA194" s="144"/>
      <c r="BB194" s="170"/>
      <c r="BC194" s="144"/>
      <c r="BD194" s="144"/>
      <c r="BE194" s="144"/>
    </row>
    <row r="195" spans="1:57" ht="25.5" customHeight="1">
      <c r="A195" s="144"/>
      <c r="B195" s="144"/>
      <c r="C195" s="144"/>
      <c r="D195" s="144"/>
      <c r="E195" s="144"/>
      <c r="F195" s="170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50"/>
      <c r="AU195" s="185"/>
      <c r="AV195" s="144"/>
      <c r="AW195" s="144"/>
      <c r="AX195" s="144"/>
      <c r="AY195" s="144"/>
      <c r="AZ195" s="144"/>
      <c r="BA195" s="144"/>
      <c r="BB195" s="170"/>
      <c r="BC195" s="144"/>
      <c r="BD195" s="144"/>
      <c r="BE195" s="144"/>
    </row>
    <row r="196" spans="1:57" ht="25.5" customHeight="1">
      <c r="A196" s="144"/>
      <c r="B196" s="144"/>
      <c r="C196" s="144"/>
      <c r="D196" s="144"/>
      <c r="E196" s="144"/>
      <c r="F196" s="170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50"/>
      <c r="AU196" s="185"/>
      <c r="AV196" s="144"/>
      <c r="AW196" s="144"/>
      <c r="AX196" s="144"/>
      <c r="AY196" s="144"/>
      <c r="AZ196" s="144"/>
      <c r="BA196" s="144"/>
      <c r="BB196" s="170"/>
      <c r="BC196" s="144"/>
      <c r="BD196" s="144"/>
      <c r="BE196" s="144"/>
    </row>
    <row r="197" spans="1:57" ht="25.5" customHeight="1">
      <c r="A197" s="144"/>
      <c r="B197" s="144"/>
      <c r="C197" s="144"/>
      <c r="D197" s="144"/>
      <c r="E197" s="144"/>
      <c r="F197" s="170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50"/>
      <c r="AU197" s="185"/>
      <c r="AV197" s="144"/>
      <c r="AW197" s="144"/>
      <c r="AX197" s="144"/>
      <c r="AY197" s="144"/>
      <c r="AZ197" s="144"/>
      <c r="BA197" s="144"/>
      <c r="BB197" s="170"/>
      <c r="BC197" s="144"/>
      <c r="BD197" s="144"/>
      <c r="BE197" s="144"/>
    </row>
    <row r="198" spans="1:57" ht="25.5" customHeight="1">
      <c r="A198" s="144"/>
      <c r="B198" s="144"/>
      <c r="C198" s="144"/>
      <c r="D198" s="144"/>
      <c r="E198" s="144"/>
      <c r="F198" s="170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50"/>
      <c r="AU198" s="185"/>
      <c r="AV198" s="144"/>
      <c r="AW198" s="144"/>
      <c r="AX198" s="144"/>
      <c r="AY198" s="144"/>
      <c r="AZ198" s="144"/>
      <c r="BA198" s="144"/>
      <c r="BB198" s="170"/>
      <c r="BC198" s="144"/>
      <c r="BD198" s="144"/>
      <c r="BE198" s="144"/>
    </row>
    <row r="199" spans="1:57" ht="25.5" customHeight="1">
      <c r="A199" s="144"/>
      <c r="B199" s="144"/>
      <c r="C199" s="144"/>
      <c r="D199" s="144"/>
      <c r="E199" s="144"/>
      <c r="F199" s="170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50"/>
      <c r="AU199" s="185"/>
      <c r="AV199" s="144"/>
      <c r="AW199" s="144"/>
      <c r="AX199" s="144"/>
      <c r="AY199" s="144"/>
      <c r="AZ199" s="144"/>
      <c r="BA199" s="144"/>
      <c r="BB199" s="170"/>
      <c r="BC199" s="144"/>
      <c r="BD199" s="144"/>
      <c r="BE199" s="144"/>
    </row>
    <row r="200" spans="1:57" ht="25.5" customHeight="1">
      <c r="A200" s="144"/>
      <c r="B200" s="144"/>
      <c r="C200" s="144"/>
      <c r="D200" s="144"/>
      <c r="E200" s="144"/>
      <c r="F200" s="170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50"/>
      <c r="AU200" s="185"/>
      <c r="AV200" s="144"/>
      <c r="AW200" s="144"/>
      <c r="AX200" s="144"/>
      <c r="AY200" s="144"/>
      <c r="AZ200" s="144"/>
      <c r="BA200" s="144"/>
      <c r="BB200" s="170"/>
      <c r="BC200" s="144"/>
      <c r="BD200" s="144"/>
      <c r="BE200" s="144"/>
    </row>
    <row r="201" spans="1:57" ht="25.5" customHeight="1">
      <c r="A201" s="144"/>
      <c r="B201" s="144"/>
      <c r="C201" s="144"/>
      <c r="D201" s="144"/>
      <c r="E201" s="144"/>
      <c r="F201" s="170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50"/>
      <c r="AU201" s="185"/>
      <c r="AV201" s="144"/>
      <c r="AW201" s="144"/>
      <c r="AX201" s="144"/>
      <c r="AY201" s="144"/>
      <c r="AZ201" s="144"/>
      <c r="BA201" s="144"/>
      <c r="BB201" s="170"/>
      <c r="BC201" s="144"/>
      <c r="BD201" s="144"/>
      <c r="BE201" s="144"/>
    </row>
    <row r="202" spans="1:57" ht="25.5" customHeight="1">
      <c r="A202" s="144"/>
      <c r="B202" s="144"/>
      <c r="C202" s="144"/>
      <c r="D202" s="144"/>
      <c r="E202" s="144"/>
      <c r="F202" s="170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50"/>
      <c r="AU202" s="185"/>
      <c r="AV202" s="144"/>
      <c r="AW202" s="144"/>
      <c r="AX202" s="144"/>
      <c r="AY202" s="144"/>
      <c r="AZ202" s="144"/>
      <c r="BA202" s="144"/>
      <c r="BB202" s="170"/>
      <c r="BC202" s="144"/>
      <c r="BD202" s="144"/>
      <c r="BE202" s="144"/>
    </row>
    <row r="203" spans="1:57" ht="25.5" customHeight="1">
      <c r="A203" s="144"/>
      <c r="B203" s="144"/>
      <c r="C203" s="144"/>
      <c r="D203" s="144"/>
      <c r="E203" s="144"/>
      <c r="F203" s="170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50"/>
      <c r="AU203" s="185"/>
      <c r="AV203" s="144"/>
      <c r="AW203" s="144"/>
      <c r="AX203" s="144"/>
      <c r="AY203" s="144"/>
      <c r="AZ203" s="144"/>
      <c r="BA203" s="144"/>
      <c r="BB203" s="170"/>
      <c r="BC203" s="144"/>
      <c r="BD203" s="144"/>
      <c r="BE203" s="144"/>
    </row>
    <row r="204" spans="1:57" ht="25.5" customHeight="1">
      <c r="A204" s="144"/>
      <c r="B204" s="144"/>
      <c r="C204" s="144"/>
      <c r="D204" s="144"/>
      <c r="E204" s="144"/>
      <c r="F204" s="170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50"/>
      <c r="AU204" s="185"/>
      <c r="AV204" s="144"/>
      <c r="AW204" s="144"/>
      <c r="AX204" s="144"/>
      <c r="AY204" s="144"/>
      <c r="AZ204" s="144"/>
      <c r="BA204" s="144"/>
      <c r="BB204" s="170"/>
      <c r="BC204" s="144"/>
      <c r="BD204" s="144"/>
      <c r="BE204" s="144"/>
    </row>
    <row r="205" spans="1:57" ht="25.5" customHeight="1">
      <c r="A205" s="144"/>
      <c r="B205" s="144"/>
      <c r="C205" s="144"/>
      <c r="D205" s="144"/>
      <c r="E205" s="144"/>
      <c r="F205" s="170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50"/>
      <c r="AU205" s="185"/>
      <c r="AV205" s="144"/>
      <c r="AW205" s="144"/>
      <c r="AX205" s="144"/>
      <c r="AY205" s="144"/>
      <c r="AZ205" s="144"/>
      <c r="BA205" s="144"/>
      <c r="BB205" s="170"/>
      <c r="BC205" s="144"/>
      <c r="BD205" s="144"/>
      <c r="BE205" s="144"/>
    </row>
    <row r="206" spans="1:57" ht="25.5" customHeight="1">
      <c r="A206" s="144"/>
      <c r="B206" s="144"/>
      <c r="C206" s="144"/>
      <c r="D206" s="144"/>
      <c r="E206" s="144"/>
      <c r="F206" s="170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50"/>
      <c r="AU206" s="185"/>
      <c r="AV206" s="144"/>
      <c r="AW206" s="144"/>
      <c r="AX206" s="144"/>
      <c r="AY206" s="144"/>
      <c r="AZ206" s="144"/>
      <c r="BA206" s="144"/>
      <c r="BB206" s="170"/>
      <c r="BC206" s="144"/>
      <c r="BD206" s="144"/>
      <c r="BE206" s="144"/>
    </row>
    <row r="207" spans="1:57" ht="25.5" customHeight="1">
      <c r="A207" s="144"/>
      <c r="B207" s="144"/>
      <c r="C207" s="144"/>
      <c r="D207" s="144"/>
      <c r="E207" s="144"/>
      <c r="F207" s="170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50"/>
      <c r="AU207" s="185"/>
      <c r="AV207" s="144"/>
      <c r="AW207" s="144"/>
      <c r="AX207" s="144"/>
      <c r="AY207" s="144"/>
      <c r="AZ207" s="144"/>
      <c r="BA207" s="144"/>
      <c r="BB207" s="170"/>
      <c r="BC207" s="144"/>
      <c r="BD207" s="144"/>
      <c r="BE207" s="144"/>
    </row>
    <row r="208" spans="1:57" ht="25.5" customHeight="1">
      <c r="A208" s="144"/>
      <c r="B208" s="144"/>
      <c r="C208" s="144"/>
      <c r="D208" s="144"/>
      <c r="E208" s="144"/>
      <c r="F208" s="170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50"/>
      <c r="AU208" s="185"/>
      <c r="AV208" s="144"/>
      <c r="AW208" s="144"/>
      <c r="AX208" s="144"/>
      <c r="AY208" s="144"/>
      <c r="AZ208" s="144"/>
      <c r="BA208" s="144"/>
      <c r="BB208" s="170"/>
      <c r="BC208" s="144"/>
      <c r="BD208" s="144"/>
      <c r="BE208" s="144"/>
    </row>
    <row r="209" spans="1:57" ht="25.5" customHeight="1">
      <c r="A209" s="144"/>
      <c r="B209" s="144"/>
      <c r="C209" s="144"/>
      <c r="D209" s="144"/>
      <c r="E209" s="144"/>
      <c r="F209" s="170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50"/>
      <c r="AU209" s="185"/>
      <c r="AV209" s="144"/>
      <c r="AW209" s="144"/>
      <c r="AX209" s="144"/>
      <c r="AY209" s="144"/>
      <c r="AZ209" s="144"/>
      <c r="BA209" s="144"/>
      <c r="BB209" s="170"/>
      <c r="BC209" s="144"/>
      <c r="BD209" s="144"/>
      <c r="BE209" s="144"/>
    </row>
    <row r="210" spans="1:57" ht="25.5" customHeight="1">
      <c r="A210" s="144"/>
      <c r="B210" s="144"/>
      <c r="C210" s="144"/>
      <c r="D210" s="144"/>
      <c r="E210" s="144"/>
      <c r="F210" s="170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50"/>
      <c r="AU210" s="185"/>
      <c r="AV210" s="144"/>
      <c r="AW210" s="144"/>
      <c r="AX210" s="144"/>
      <c r="AY210" s="144"/>
      <c r="AZ210" s="144"/>
      <c r="BA210" s="144"/>
      <c r="BB210" s="170"/>
      <c r="BC210" s="144"/>
      <c r="BD210" s="144"/>
      <c r="BE210" s="144"/>
    </row>
    <row r="211" spans="1:57" ht="25.5" customHeight="1">
      <c r="A211" s="144"/>
      <c r="B211" s="144"/>
      <c r="C211" s="144"/>
      <c r="D211" s="144"/>
      <c r="E211" s="144"/>
      <c r="F211" s="170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50"/>
      <c r="AU211" s="185"/>
      <c r="AV211" s="144"/>
      <c r="AW211" s="144"/>
      <c r="AX211" s="144"/>
      <c r="AY211" s="144"/>
      <c r="AZ211" s="144"/>
      <c r="BA211" s="144"/>
      <c r="BB211" s="170"/>
      <c r="BC211" s="144"/>
      <c r="BD211" s="144"/>
      <c r="BE211" s="144"/>
    </row>
    <row r="212" spans="1:57" ht="25.5" customHeight="1">
      <c r="A212" s="144"/>
      <c r="B212" s="144"/>
      <c r="C212" s="144"/>
      <c r="D212" s="144"/>
      <c r="E212" s="144"/>
      <c r="F212" s="170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50"/>
      <c r="AU212" s="185"/>
      <c r="AV212" s="144"/>
      <c r="AW212" s="144"/>
      <c r="AX212" s="144"/>
      <c r="AY212" s="144"/>
      <c r="AZ212" s="144"/>
      <c r="BA212" s="144"/>
      <c r="BB212" s="170"/>
      <c r="BC212" s="144"/>
      <c r="BD212" s="144"/>
      <c r="BE212" s="144"/>
    </row>
    <row r="213" spans="1:57" ht="25.5" customHeight="1">
      <c r="A213" s="144"/>
      <c r="B213" s="144"/>
      <c r="C213" s="144"/>
      <c r="D213" s="144"/>
      <c r="E213" s="144"/>
      <c r="F213" s="170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50"/>
      <c r="AU213" s="185"/>
      <c r="AV213" s="144"/>
      <c r="AW213" s="144"/>
      <c r="AX213" s="144"/>
      <c r="AY213" s="144"/>
      <c r="AZ213" s="144"/>
      <c r="BA213" s="144"/>
      <c r="BB213" s="170"/>
      <c r="BC213" s="144"/>
      <c r="BD213" s="144"/>
      <c r="BE213" s="144"/>
    </row>
    <row r="214" spans="1:57" ht="25.5" customHeight="1">
      <c r="A214" s="144"/>
      <c r="B214" s="144"/>
      <c r="C214" s="144"/>
      <c r="D214" s="144"/>
      <c r="E214" s="144"/>
      <c r="F214" s="170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50"/>
      <c r="AU214" s="185"/>
      <c r="AV214" s="144"/>
      <c r="AW214" s="144"/>
      <c r="AX214" s="144"/>
      <c r="AY214" s="144"/>
      <c r="AZ214" s="144"/>
      <c r="BA214" s="144"/>
      <c r="BB214" s="170"/>
      <c r="BC214" s="144"/>
      <c r="BD214" s="144"/>
      <c r="BE214" s="144"/>
    </row>
    <row r="215" spans="1:57" ht="25.5" customHeight="1">
      <c r="A215" s="144"/>
      <c r="B215" s="144"/>
      <c r="C215" s="144"/>
      <c r="D215" s="144"/>
      <c r="E215" s="144"/>
      <c r="F215" s="170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50"/>
      <c r="AU215" s="185"/>
      <c r="AV215" s="144"/>
      <c r="AW215" s="144"/>
      <c r="AX215" s="144"/>
      <c r="AY215" s="144"/>
      <c r="AZ215" s="144"/>
      <c r="BA215" s="144"/>
      <c r="BB215" s="170"/>
      <c r="BC215" s="144"/>
      <c r="BD215" s="144"/>
      <c r="BE215" s="144"/>
    </row>
    <row r="216" spans="1:57" ht="25.5" customHeight="1">
      <c r="A216" s="144"/>
      <c r="B216" s="144"/>
      <c r="C216" s="144"/>
      <c r="D216" s="144"/>
      <c r="E216" s="144"/>
      <c r="F216" s="170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50"/>
      <c r="AU216" s="185"/>
      <c r="AV216" s="144"/>
      <c r="AW216" s="144"/>
      <c r="AX216" s="144"/>
      <c r="AY216" s="144"/>
      <c r="AZ216" s="144"/>
      <c r="BA216" s="144"/>
      <c r="BB216" s="170"/>
      <c r="BC216" s="144"/>
      <c r="BD216" s="144"/>
      <c r="BE216" s="144"/>
    </row>
    <row r="217" spans="1:57" ht="25.5" customHeight="1">
      <c r="A217" s="144"/>
      <c r="B217" s="144"/>
      <c r="C217" s="144"/>
      <c r="D217" s="144"/>
      <c r="E217" s="144"/>
      <c r="F217" s="170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50"/>
      <c r="AU217" s="185"/>
      <c r="AV217" s="144"/>
      <c r="AW217" s="144"/>
      <c r="AX217" s="144"/>
      <c r="AY217" s="144"/>
      <c r="AZ217" s="144"/>
      <c r="BA217" s="144"/>
      <c r="BB217" s="170"/>
      <c r="BC217" s="144"/>
      <c r="BD217" s="144"/>
      <c r="BE217" s="144"/>
    </row>
    <row r="218" spans="1:57" ht="25.5" customHeight="1">
      <c r="A218" s="144"/>
      <c r="B218" s="144"/>
      <c r="C218" s="144"/>
      <c r="D218" s="144"/>
      <c r="E218" s="144"/>
      <c r="F218" s="170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50"/>
      <c r="AU218" s="185"/>
      <c r="AV218" s="144"/>
      <c r="AW218" s="144"/>
      <c r="AX218" s="144"/>
      <c r="AY218" s="144"/>
      <c r="AZ218" s="144"/>
      <c r="BA218" s="144"/>
      <c r="BB218" s="170"/>
      <c r="BC218" s="144"/>
      <c r="BD218" s="144"/>
      <c r="BE218" s="144"/>
    </row>
    <row r="219" spans="1:57" ht="25.5" customHeight="1">
      <c r="A219" s="144"/>
      <c r="B219" s="144"/>
      <c r="C219" s="144"/>
      <c r="D219" s="144"/>
      <c r="E219" s="144"/>
      <c r="F219" s="170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50"/>
      <c r="AU219" s="185"/>
      <c r="AV219" s="144"/>
      <c r="AW219" s="144"/>
      <c r="AX219" s="144"/>
      <c r="AY219" s="144"/>
      <c r="AZ219" s="144"/>
      <c r="BA219" s="144"/>
      <c r="BB219" s="170"/>
      <c r="BC219" s="144"/>
      <c r="BD219" s="144"/>
      <c r="BE219" s="144"/>
    </row>
    <row r="220" spans="1:57" ht="25.5" customHeight="1">
      <c r="A220" s="144"/>
      <c r="B220" s="144"/>
      <c r="C220" s="144"/>
      <c r="D220" s="144"/>
      <c r="E220" s="144"/>
      <c r="F220" s="170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50"/>
      <c r="AU220" s="185"/>
      <c r="AV220" s="144"/>
      <c r="AW220" s="144"/>
      <c r="AX220" s="144"/>
      <c r="AY220" s="144"/>
      <c r="AZ220" s="144"/>
      <c r="BA220" s="144"/>
      <c r="BB220" s="170"/>
      <c r="BC220" s="144"/>
      <c r="BD220" s="144"/>
      <c r="BE220" s="144"/>
    </row>
    <row r="221" spans="1:57" ht="25.5" customHeight="1">
      <c r="A221" s="144"/>
      <c r="B221" s="144"/>
      <c r="C221" s="144"/>
      <c r="D221" s="144"/>
      <c r="E221" s="144"/>
      <c r="F221" s="170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50"/>
      <c r="AU221" s="185"/>
      <c r="AV221" s="144"/>
      <c r="AW221" s="144"/>
      <c r="AX221" s="144"/>
      <c r="AY221" s="144"/>
      <c r="AZ221" s="144"/>
      <c r="BA221" s="144"/>
      <c r="BB221" s="170"/>
      <c r="BC221" s="144"/>
      <c r="BD221" s="144"/>
      <c r="BE221" s="144"/>
    </row>
    <row r="222" spans="1:57" ht="25.5" customHeight="1">
      <c r="A222" s="144"/>
      <c r="B222" s="144"/>
      <c r="C222" s="144"/>
      <c r="D222" s="144"/>
      <c r="E222" s="144"/>
      <c r="F222" s="170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50"/>
      <c r="AU222" s="185"/>
      <c r="AV222" s="144"/>
      <c r="AW222" s="144"/>
      <c r="AX222" s="144"/>
      <c r="AY222" s="144"/>
      <c r="AZ222" s="144"/>
      <c r="BA222" s="144"/>
      <c r="BB222" s="170"/>
      <c r="BC222" s="144"/>
      <c r="BD222" s="144"/>
      <c r="BE222" s="144"/>
    </row>
    <row r="223" spans="1:57" ht="25.5" customHeight="1">
      <c r="A223" s="144"/>
      <c r="B223" s="144"/>
      <c r="C223" s="144"/>
      <c r="D223" s="144"/>
      <c r="E223" s="144"/>
      <c r="F223" s="170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50"/>
      <c r="AU223" s="185"/>
      <c r="AV223" s="144"/>
      <c r="AW223" s="144"/>
      <c r="AX223" s="144"/>
      <c r="AY223" s="144"/>
      <c r="AZ223" s="144"/>
      <c r="BA223" s="144"/>
      <c r="BB223" s="170"/>
      <c r="BC223" s="144"/>
      <c r="BD223" s="144"/>
      <c r="BE223" s="144"/>
    </row>
    <row r="224" spans="1:57" ht="25.5" customHeight="1">
      <c r="A224" s="144"/>
      <c r="B224" s="144"/>
      <c r="C224" s="144"/>
      <c r="D224" s="144"/>
      <c r="E224" s="144"/>
      <c r="F224" s="170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50"/>
      <c r="AU224" s="185"/>
      <c r="AV224" s="144"/>
      <c r="AW224" s="144"/>
      <c r="AX224" s="144"/>
      <c r="AY224" s="144"/>
      <c r="AZ224" s="144"/>
      <c r="BA224" s="144"/>
      <c r="BB224" s="170"/>
      <c r="BC224" s="144"/>
      <c r="BD224" s="144"/>
      <c r="BE224" s="144"/>
    </row>
    <row r="225" spans="1:57" ht="25.5" customHeight="1">
      <c r="A225" s="144"/>
      <c r="B225" s="144"/>
      <c r="C225" s="144"/>
      <c r="D225" s="144"/>
      <c r="E225" s="144"/>
      <c r="F225" s="170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50"/>
      <c r="AU225" s="185"/>
      <c r="AV225" s="144"/>
      <c r="AW225" s="144"/>
      <c r="AX225" s="144"/>
      <c r="AY225" s="144"/>
      <c r="AZ225" s="144"/>
      <c r="BA225" s="144"/>
      <c r="BB225" s="170"/>
      <c r="BC225" s="144"/>
      <c r="BD225" s="144"/>
      <c r="BE225" s="144"/>
    </row>
    <row r="226" spans="1:57" ht="25.5" customHeight="1">
      <c r="A226" s="144"/>
      <c r="B226" s="144"/>
      <c r="C226" s="144"/>
      <c r="D226" s="144"/>
      <c r="E226" s="144"/>
      <c r="F226" s="170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50"/>
      <c r="AU226" s="185"/>
      <c r="AV226" s="144"/>
      <c r="AW226" s="144"/>
      <c r="AX226" s="144"/>
      <c r="AY226" s="144"/>
      <c r="AZ226" s="144"/>
      <c r="BA226" s="144"/>
      <c r="BB226" s="170"/>
      <c r="BC226" s="144"/>
      <c r="BD226" s="144"/>
      <c r="BE226" s="144"/>
    </row>
    <row r="227" spans="1:57" ht="25.5" customHeight="1">
      <c r="A227" s="144"/>
      <c r="B227" s="144"/>
      <c r="C227" s="144"/>
      <c r="D227" s="144"/>
      <c r="E227" s="144"/>
      <c r="F227" s="170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50"/>
      <c r="AU227" s="185"/>
      <c r="AV227" s="144"/>
      <c r="AW227" s="144"/>
      <c r="AX227" s="144"/>
      <c r="AY227" s="144"/>
      <c r="AZ227" s="144"/>
      <c r="BA227" s="144"/>
      <c r="BB227" s="170"/>
      <c r="BC227" s="144"/>
      <c r="BD227" s="144"/>
      <c r="BE227" s="144"/>
    </row>
    <row r="228" spans="1:57" ht="25.5" customHeight="1">
      <c r="A228" s="144"/>
      <c r="B228" s="144"/>
      <c r="C228" s="144"/>
      <c r="D228" s="144"/>
      <c r="E228" s="144"/>
      <c r="F228" s="170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50"/>
      <c r="AU228" s="185"/>
      <c r="AV228" s="144"/>
      <c r="AW228" s="144"/>
      <c r="AX228" s="144"/>
      <c r="AY228" s="144"/>
      <c r="AZ228" s="144"/>
      <c r="BA228" s="144"/>
      <c r="BB228" s="170"/>
      <c r="BC228" s="144"/>
      <c r="BD228" s="144"/>
      <c r="BE228" s="144"/>
    </row>
    <row r="229" spans="1:57" ht="25.5" customHeight="1">
      <c r="A229" s="144"/>
      <c r="B229" s="144"/>
      <c r="C229" s="144"/>
      <c r="D229" s="144"/>
      <c r="E229" s="144"/>
      <c r="F229" s="170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50"/>
      <c r="AU229" s="185"/>
      <c r="AV229" s="144"/>
      <c r="AW229" s="144"/>
      <c r="AX229" s="144"/>
      <c r="AY229" s="144"/>
      <c r="AZ229" s="144"/>
      <c r="BA229" s="144"/>
      <c r="BB229" s="170"/>
      <c r="BC229" s="144"/>
      <c r="BD229" s="144"/>
      <c r="BE229" s="144"/>
    </row>
    <row r="230" spans="1:57" ht="25.5" customHeight="1">
      <c r="A230" s="144"/>
      <c r="B230" s="144"/>
      <c r="C230" s="144"/>
      <c r="D230" s="144"/>
      <c r="E230" s="144"/>
      <c r="F230" s="170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50"/>
      <c r="AU230" s="185"/>
      <c r="AV230" s="144"/>
      <c r="AW230" s="144"/>
      <c r="AX230" s="144"/>
      <c r="AY230" s="144"/>
      <c r="AZ230" s="144"/>
      <c r="BA230" s="144"/>
      <c r="BB230" s="170"/>
      <c r="BC230" s="144"/>
      <c r="BD230" s="144"/>
      <c r="BE230" s="144"/>
    </row>
    <row r="231" spans="1:57" ht="25.5" customHeight="1">
      <c r="A231" s="144"/>
      <c r="B231" s="144"/>
      <c r="C231" s="144"/>
      <c r="D231" s="144"/>
      <c r="E231" s="144"/>
      <c r="F231" s="170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50"/>
      <c r="AU231" s="185"/>
      <c r="AV231" s="144"/>
      <c r="AW231" s="144"/>
      <c r="AX231" s="144"/>
      <c r="AY231" s="144"/>
      <c r="AZ231" s="144"/>
      <c r="BA231" s="144"/>
      <c r="BB231" s="170"/>
      <c r="BC231" s="144"/>
      <c r="BD231" s="144"/>
      <c r="BE231" s="144"/>
    </row>
    <row r="232" spans="1:57" ht="25.5" customHeight="1">
      <c r="A232" s="144"/>
      <c r="B232" s="144"/>
      <c r="C232" s="144"/>
      <c r="D232" s="144"/>
      <c r="E232" s="144"/>
      <c r="F232" s="170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50"/>
      <c r="AU232" s="185"/>
      <c r="AV232" s="144"/>
      <c r="AW232" s="144"/>
      <c r="AX232" s="144"/>
      <c r="AY232" s="144"/>
      <c r="AZ232" s="144"/>
      <c r="BA232" s="144"/>
      <c r="BB232" s="170"/>
      <c r="BC232" s="144"/>
      <c r="BD232" s="144"/>
      <c r="BE232" s="144"/>
    </row>
    <row r="233" spans="1:57" ht="25.5" customHeight="1">
      <c r="A233" s="144"/>
      <c r="B233" s="144"/>
      <c r="C233" s="144"/>
      <c r="D233" s="144"/>
      <c r="E233" s="144"/>
      <c r="F233" s="170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50"/>
      <c r="AU233" s="185"/>
      <c r="AV233" s="144"/>
      <c r="AW233" s="144"/>
      <c r="AX233" s="144"/>
      <c r="AY233" s="144"/>
      <c r="AZ233" s="144"/>
      <c r="BA233" s="144"/>
      <c r="BB233" s="170"/>
      <c r="BC233" s="144"/>
      <c r="BD233" s="144"/>
      <c r="BE233" s="144"/>
    </row>
    <row r="234" spans="1:57" ht="25.5" customHeight="1">
      <c r="A234" s="144"/>
      <c r="B234" s="144"/>
      <c r="C234" s="144"/>
      <c r="D234" s="144"/>
      <c r="E234" s="144"/>
      <c r="F234" s="170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50"/>
      <c r="AU234" s="185"/>
      <c r="AV234" s="144"/>
      <c r="AW234" s="144"/>
      <c r="AX234" s="144"/>
      <c r="AY234" s="144"/>
      <c r="AZ234" s="144"/>
      <c r="BA234" s="144"/>
      <c r="BB234" s="170"/>
      <c r="BC234" s="144"/>
      <c r="BD234" s="144"/>
      <c r="BE234" s="144"/>
    </row>
    <row r="235" spans="1:57" ht="25.5" customHeight="1">
      <c r="A235" s="144"/>
      <c r="B235" s="144"/>
      <c r="C235" s="144"/>
      <c r="D235" s="144"/>
      <c r="E235" s="144"/>
      <c r="F235" s="170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50"/>
      <c r="AU235" s="185"/>
      <c r="AV235" s="144"/>
      <c r="AW235" s="144"/>
      <c r="AX235" s="144"/>
      <c r="AY235" s="144"/>
      <c r="AZ235" s="144"/>
      <c r="BA235" s="144"/>
      <c r="BB235" s="170"/>
      <c r="BC235" s="144"/>
      <c r="BD235" s="144"/>
      <c r="BE235" s="144"/>
    </row>
    <row r="236" spans="1:57" ht="25.5" customHeight="1">
      <c r="A236" s="144"/>
      <c r="B236" s="144"/>
      <c r="C236" s="144"/>
      <c r="D236" s="144"/>
      <c r="E236" s="144"/>
      <c r="F236" s="170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50"/>
      <c r="AU236" s="185"/>
      <c r="AV236" s="144"/>
      <c r="AW236" s="144"/>
      <c r="AX236" s="144"/>
      <c r="AY236" s="144"/>
      <c r="AZ236" s="144"/>
      <c r="BA236" s="144"/>
      <c r="BB236" s="170"/>
      <c r="BC236" s="144"/>
      <c r="BD236" s="144"/>
      <c r="BE236" s="144"/>
    </row>
    <row r="237" spans="1:57" ht="25.5" customHeight="1">
      <c r="A237" s="144"/>
      <c r="B237" s="144"/>
      <c r="C237" s="144"/>
      <c r="D237" s="144"/>
      <c r="E237" s="144"/>
      <c r="F237" s="170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50"/>
      <c r="AU237" s="185"/>
      <c r="AV237" s="144"/>
      <c r="AW237" s="144"/>
      <c r="AX237" s="144"/>
      <c r="AY237" s="144"/>
      <c r="AZ237" s="144"/>
      <c r="BA237" s="144"/>
      <c r="BB237" s="170"/>
      <c r="BC237" s="144"/>
      <c r="BD237" s="144"/>
      <c r="BE237" s="144"/>
    </row>
    <row r="238" spans="1:57" ht="25.5" customHeight="1">
      <c r="A238" s="144"/>
      <c r="B238" s="144"/>
      <c r="C238" s="144"/>
      <c r="D238" s="144"/>
      <c r="E238" s="144"/>
      <c r="F238" s="170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50"/>
      <c r="AU238" s="185"/>
      <c r="AV238" s="144"/>
      <c r="AW238" s="144"/>
      <c r="AX238" s="144"/>
      <c r="AY238" s="144"/>
      <c r="AZ238" s="144"/>
      <c r="BA238" s="144"/>
      <c r="BB238" s="170"/>
      <c r="BC238" s="144"/>
      <c r="BD238" s="144"/>
      <c r="BE238" s="144"/>
    </row>
    <row r="239" spans="1:57" ht="25.5" customHeight="1">
      <c r="A239" s="144"/>
      <c r="B239" s="144"/>
      <c r="C239" s="144"/>
      <c r="D239" s="144"/>
      <c r="E239" s="144"/>
      <c r="F239" s="170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50"/>
      <c r="AU239" s="185"/>
      <c r="AV239" s="144"/>
      <c r="AW239" s="144"/>
      <c r="AX239" s="144"/>
      <c r="AY239" s="144"/>
      <c r="AZ239" s="144"/>
      <c r="BA239" s="144"/>
      <c r="BB239" s="170"/>
      <c r="BC239" s="144"/>
      <c r="BD239" s="144"/>
      <c r="BE239" s="144"/>
    </row>
    <row r="240" spans="1:57" ht="25.5" customHeight="1">
      <c r="A240" s="144"/>
      <c r="B240" s="144"/>
      <c r="C240" s="144"/>
      <c r="D240" s="144"/>
      <c r="E240" s="144"/>
      <c r="F240" s="170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50"/>
      <c r="AU240" s="185"/>
      <c r="AV240" s="144"/>
      <c r="AW240" s="144"/>
      <c r="AX240" s="144"/>
      <c r="AY240" s="144"/>
      <c r="AZ240" s="144"/>
      <c r="BA240" s="144"/>
      <c r="BB240" s="170"/>
      <c r="BC240" s="144"/>
      <c r="BD240" s="144"/>
      <c r="BE240" s="144"/>
    </row>
    <row r="241" spans="1:57" ht="25.5" customHeight="1">
      <c r="A241" s="144"/>
      <c r="B241" s="144"/>
      <c r="C241" s="144"/>
      <c r="D241" s="144"/>
      <c r="E241" s="144"/>
      <c r="F241" s="170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50"/>
      <c r="AU241" s="185"/>
      <c r="AV241" s="144"/>
      <c r="AW241" s="144"/>
      <c r="AX241" s="144"/>
      <c r="AY241" s="144"/>
      <c r="AZ241" s="144"/>
      <c r="BA241" s="144"/>
      <c r="BB241" s="170"/>
      <c r="BC241" s="144"/>
      <c r="BD241" s="144"/>
      <c r="BE241" s="144"/>
    </row>
    <row r="242" spans="1:57" ht="25.5" customHeight="1">
      <c r="A242" s="144"/>
      <c r="B242" s="144"/>
      <c r="C242" s="144"/>
      <c r="D242" s="144"/>
      <c r="E242" s="144"/>
      <c r="F242" s="170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50"/>
      <c r="AU242" s="185"/>
      <c r="AV242" s="144"/>
      <c r="AW242" s="144"/>
      <c r="AX242" s="144"/>
      <c r="AY242" s="144"/>
      <c r="AZ242" s="144"/>
      <c r="BA242" s="144"/>
      <c r="BB242" s="170"/>
      <c r="BC242" s="144"/>
      <c r="BD242" s="144"/>
      <c r="BE242" s="144"/>
    </row>
    <row r="243" spans="1:57" ht="25.5" customHeight="1">
      <c r="A243" s="144"/>
      <c r="B243" s="144"/>
      <c r="C243" s="144"/>
      <c r="D243" s="144"/>
      <c r="E243" s="144"/>
      <c r="F243" s="170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50"/>
      <c r="AU243" s="185"/>
      <c r="AV243" s="144"/>
      <c r="AW243" s="144"/>
      <c r="AX243" s="144"/>
      <c r="AY243" s="144"/>
      <c r="AZ243" s="144"/>
      <c r="BA243" s="144"/>
      <c r="BB243" s="170"/>
      <c r="BC243" s="144"/>
      <c r="BD243" s="144"/>
      <c r="BE243" s="144"/>
    </row>
    <row r="244" spans="1:57" ht="25.5" customHeight="1">
      <c r="A244" s="144"/>
      <c r="B244" s="144"/>
      <c r="C244" s="144"/>
      <c r="D244" s="144"/>
      <c r="E244" s="144"/>
      <c r="F244" s="170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50"/>
      <c r="AU244" s="185"/>
      <c r="AV244" s="144"/>
      <c r="AW244" s="144"/>
      <c r="AX244" s="144"/>
      <c r="AY244" s="144"/>
      <c r="AZ244" s="144"/>
      <c r="BA244" s="144"/>
      <c r="BB244" s="170"/>
      <c r="BC244" s="144"/>
      <c r="BD244" s="144"/>
      <c r="BE244" s="144"/>
    </row>
    <row r="245" spans="1:57" ht="25.5" customHeight="1">
      <c r="A245" s="144"/>
      <c r="B245" s="144"/>
      <c r="C245" s="144"/>
      <c r="D245" s="144"/>
      <c r="E245" s="144"/>
      <c r="F245" s="170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  <c r="AT245" s="150"/>
      <c r="AU245" s="185"/>
      <c r="AV245" s="144"/>
      <c r="AW245" s="144"/>
      <c r="AX245" s="144"/>
      <c r="AY245" s="144"/>
      <c r="AZ245" s="144"/>
      <c r="BA245" s="144"/>
      <c r="BB245" s="170"/>
      <c r="BC245" s="144"/>
      <c r="BD245" s="144"/>
      <c r="BE245" s="144"/>
    </row>
    <row r="246" spans="1:57" ht="25.5" customHeight="1">
      <c r="A246" s="144"/>
      <c r="B246" s="144"/>
      <c r="C246" s="144"/>
      <c r="D246" s="144"/>
      <c r="E246" s="144"/>
      <c r="F246" s="170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50"/>
      <c r="AU246" s="185"/>
      <c r="AV246" s="144"/>
      <c r="AW246" s="144"/>
      <c r="AX246" s="144"/>
      <c r="AY246" s="144"/>
      <c r="AZ246" s="144"/>
      <c r="BA246" s="144"/>
      <c r="BB246" s="170"/>
      <c r="BC246" s="144"/>
      <c r="BD246" s="144"/>
      <c r="BE246" s="144"/>
    </row>
    <row r="247" spans="1:57" ht="25.5" customHeight="1">
      <c r="A247" s="144"/>
      <c r="B247" s="144"/>
      <c r="C247" s="144"/>
      <c r="D247" s="144"/>
      <c r="E247" s="144"/>
      <c r="F247" s="170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  <c r="AT247" s="150"/>
      <c r="AU247" s="185"/>
      <c r="AV247" s="144"/>
      <c r="AW247" s="144"/>
      <c r="AX247" s="144"/>
      <c r="AY247" s="144"/>
      <c r="AZ247" s="144"/>
      <c r="BA247" s="144"/>
      <c r="BB247" s="170"/>
      <c r="BC247" s="144"/>
      <c r="BD247" s="144"/>
      <c r="BE247" s="144"/>
    </row>
    <row r="248" spans="1:57" ht="25.5" customHeight="1">
      <c r="A248" s="144"/>
      <c r="B248" s="144"/>
      <c r="C248" s="144"/>
      <c r="D248" s="144"/>
      <c r="E248" s="144"/>
      <c r="F248" s="170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50"/>
      <c r="AU248" s="185"/>
      <c r="AV248" s="144"/>
      <c r="AW248" s="144"/>
      <c r="AX248" s="144"/>
      <c r="AY248" s="144"/>
      <c r="AZ248" s="144"/>
      <c r="BA248" s="144"/>
      <c r="BB248" s="170"/>
      <c r="BC248" s="144"/>
      <c r="BD248" s="144"/>
      <c r="BE248" s="144"/>
    </row>
    <row r="249" spans="1:57" ht="25.5" customHeight="1">
      <c r="A249" s="144"/>
      <c r="B249" s="144"/>
      <c r="C249" s="144"/>
      <c r="D249" s="144"/>
      <c r="E249" s="144"/>
      <c r="F249" s="170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  <c r="AT249" s="150"/>
      <c r="AU249" s="185"/>
      <c r="AV249" s="144"/>
      <c r="AW249" s="144"/>
      <c r="AX249" s="144"/>
      <c r="AY249" s="144"/>
      <c r="AZ249" s="144"/>
      <c r="BA249" s="144"/>
      <c r="BB249" s="170"/>
      <c r="BC249" s="144"/>
      <c r="BD249" s="144"/>
      <c r="BE249" s="144"/>
    </row>
    <row r="250" spans="1:57" ht="25.5" customHeight="1">
      <c r="A250" s="144"/>
      <c r="B250" s="144"/>
      <c r="C250" s="144"/>
      <c r="D250" s="144"/>
      <c r="E250" s="144"/>
      <c r="F250" s="170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50"/>
      <c r="AU250" s="185"/>
      <c r="AV250" s="144"/>
      <c r="AW250" s="144"/>
      <c r="AX250" s="144"/>
      <c r="AY250" s="144"/>
      <c r="AZ250" s="144"/>
      <c r="BA250" s="144"/>
      <c r="BB250" s="170"/>
      <c r="BC250" s="144"/>
      <c r="BD250" s="144"/>
      <c r="BE250" s="144"/>
    </row>
    <row r="251" spans="1:57" ht="25.5" customHeight="1">
      <c r="A251" s="144"/>
      <c r="B251" s="144"/>
      <c r="C251" s="144"/>
      <c r="D251" s="144"/>
      <c r="E251" s="144"/>
      <c r="F251" s="170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50"/>
      <c r="AU251" s="185"/>
      <c r="AV251" s="144"/>
      <c r="AW251" s="144"/>
      <c r="AX251" s="144"/>
      <c r="AY251" s="144"/>
      <c r="AZ251" s="144"/>
      <c r="BA251" s="144"/>
      <c r="BB251" s="170"/>
      <c r="BC251" s="144"/>
      <c r="BD251" s="144"/>
      <c r="BE251" s="144"/>
    </row>
    <row r="252" spans="1:57" ht="25.5" customHeight="1">
      <c r="A252" s="144"/>
      <c r="B252" s="144"/>
      <c r="C252" s="144"/>
      <c r="D252" s="144"/>
      <c r="E252" s="144"/>
      <c r="F252" s="170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  <c r="AT252" s="150"/>
      <c r="AU252" s="185"/>
      <c r="AV252" s="144"/>
      <c r="AW252" s="144"/>
      <c r="AX252" s="144"/>
      <c r="AY252" s="144"/>
      <c r="AZ252" s="144"/>
      <c r="BA252" s="144"/>
      <c r="BB252" s="170"/>
      <c r="BC252" s="144"/>
      <c r="BD252" s="144"/>
      <c r="BE252" s="144"/>
    </row>
    <row r="253" spans="1:57" ht="25.5" customHeight="1">
      <c r="A253" s="144"/>
      <c r="B253" s="144"/>
      <c r="C253" s="144"/>
      <c r="D253" s="144"/>
      <c r="E253" s="144"/>
      <c r="F253" s="170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  <c r="AT253" s="150"/>
      <c r="AU253" s="185"/>
      <c r="AV253" s="144"/>
      <c r="AW253" s="144"/>
      <c r="AX253" s="144"/>
      <c r="AY253" s="144"/>
      <c r="AZ253" s="144"/>
      <c r="BA253" s="144"/>
      <c r="BB253" s="170"/>
      <c r="BC253" s="144"/>
      <c r="BD253" s="144"/>
      <c r="BE253" s="144"/>
    </row>
    <row r="254" spans="1:57" ht="25.5" customHeight="1">
      <c r="A254" s="144"/>
      <c r="B254" s="144"/>
      <c r="C254" s="144"/>
      <c r="D254" s="144"/>
      <c r="E254" s="144"/>
      <c r="F254" s="170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50"/>
      <c r="AU254" s="185"/>
      <c r="AV254" s="144"/>
      <c r="AW254" s="144"/>
      <c r="AX254" s="144"/>
      <c r="AY254" s="144"/>
      <c r="AZ254" s="144"/>
      <c r="BA254" s="144"/>
      <c r="BB254" s="170"/>
      <c r="BC254" s="144"/>
      <c r="BD254" s="144"/>
      <c r="BE254" s="144"/>
    </row>
    <row r="255" spans="1:57" ht="25.5" customHeight="1">
      <c r="A255" s="144"/>
      <c r="B255" s="144"/>
      <c r="C255" s="144"/>
      <c r="D255" s="144"/>
      <c r="E255" s="144"/>
      <c r="F255" s="170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  <c r="AT255" s="150"/>
      <c r="AU255" s="185"/>
      <c r="AV255" s="144"/>
      <c r="AW255" s="144"/>
      <c r="AX255" s="144"/>
      <c r="AY255" s="144"/>
      <c r="AZ255" s="144"/>
      <c r="BA255" s="144"/>
      <c r="BB255" s="170"/>
      <c r="BC255" s="144"/>
      <c r="BD255" s="144"/>
      <c r="BE255" s="144"/>
    </row>
    <row r="256" spans="1:57" ht="25.5" customHeight="1">
      <c r="A256" s="144"/>
      <c r="B256" s="144"/>
      <c r="C256" s="144"/>
      <c r="D256" s="144"/>
      <c r="E256" s="144"/>
      <c r="F256" s="170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50"/>
      <c r="AU256" s="185"/>
      <c r="AV256" s="144"/>
      <c r="AW256" s="144"/>
      <c r="AX256" s="144"/>
      <c r="AY256" s="144"/>
      <c r="AZ256" s="144"/>
      <c r="BA256" s="144"/>
      <c r="BB256" s="170"/>
      <c r="BC256" s="144"/>
      <c r="BD256" s="144"/>
      <c r="BE256" s="144"/>
    </row>
    <row r="257" spans="1:57" ht="25.5" customHeight="1">
      <c r="A257" s="144"/>
      <c r="B257" s="144"/>
      <c r="C257" s="144"/>
      <c r="D257" s="144"/>
      <c r="E257" s="144"/>
      <c r="F257" s="170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50"/>
      <c r="AU257" s="185"/>
      <c r="AV257" s="144"/>
      <c r="AW257" s="144"/>
      <c r="AX257" s="144"/>
      <c r="AY257" s="144"/>
      <c r="AZ257" s="144"/>
      <c r="BA257" s="144"/>
      <c r="BB257" s="170"/>
      <c r="BC257" s="144"/>
      <c r="BD257" s="144"/>
      <c r="BE257" s="144"/>
    </row>
    <row r="258" spans="1:57" ht="25.5" customHeight="1">
      <c r="A258" s="144"/>
      <c r="B258" s="144"/>
      <c r="C258" s="144"/>
      <c r="D258" s="144"/>
      <c r="E258" s="144"/>
      <c r="F258" s="170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50"/>
      <c r="AU258" s="185"/>
      <c r="AV258" s="144"/>
      <c r="AW258" s="144"/>
      <c r="AX258" s="144"/>
      <c r="AY258" s="144"/>
      <c r="AZ258" s="144"/>
      <c r="BA258" s="144"/>
      <c r="BB258" s="170"/>
      <c r="BC258" s="144"/>
      <c r="BD258" s="144"/>
      <c r="BE258" s="144"/>
    </row>
    <row r="259" spans="1:57" ht="25.5" customHeight="1">
      <c r="A259" s="144"/>
      <c r="B259" s="144"/>
      <c r="C259" s="144"/>
      <c r="D259" s="144"/>
      <c r="E259" s="144"/>
      <c r="F259" s="170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  <c r="AT259" s="150"/>
      <c r="AU259" s="185"/>
      <c r="AV259" s="144"/>
      <c r="AW259" s="144"/>
      <c r="AX259" s="144"/>
      <c r="AY259" s="144"/>
      <c r="AZ259" s="144"/>
      <c r="BA259" s="144"/>
      <c r="BB259" s="170"/>
      <c r="BC259" s="144"/>
      <c r="BD259" s="144"/>
      <c r="BE259" s="144"/>
    </row>
    <row r="260" spans="1:57" ht="25.5" customHeight="1">
      <c r="A260" s="144"/>
      <c r="B260" s="144"/>
      <c r="C260" s="144"/>
      <c r="D260" s="144"/>
      <c r="E260" s="144"/>
      <c r="F260" s="170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  <c r="AT260" s="150"/>
      <c r="AU260" s="185"/>
      <c r="AV260" s="144"/>
      <c r="AW260" s="144"/>
      <c r="AX260" s="144"/>
      <c r="AY260" s="144"/>
      <c r="AZ260" s="144"/>
      <c r="BA260" s="144"/>
      <c r="BB260" s="170"/>
      <c r="BC260" s="144"/>
      <c r="BD260" s="144"/>
      <c r="BE260" s="144"/>
    </row>
    <row r="261" spans="1:57" ht="25.5" customHeight="1">
      <c r="A261" s="144"/>
      <c r="B261" s="144"/>
      <c r="C261" s="144"/>
      <c r="D261" s="144"/>
      <c r="E261" s="144"/>
      <c r="F261" s="170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  <c r="AT261" s="150"/>
      <c r="AU261" s="185"/>
      <c r="AV261" s="144"/>
      <c r="AW261" s="144"/>
      <c r="AX261" s="144"/>
      <c r="AY261" s="144"/>
      <c r="AZ261" s="144"/>
      <c r="BA261" s="144"/>
      <c r="BB261" s="170"/>
      <c r="BC261" s="144"/>
      <c r="BD261" s="144"/>
      <c r="BE261" s="144"/>
    </row>
    <row r="262" spans="1:57" ht="25.5" customHeight="1">
      <c r="A262" s="144"/>
      <c r="B262" s="144"/>
      <c r="C262" s="144"/>
      <c r="D262" s="144"/>
      <c r="E262" s="144"/>
      <c r="F262" s="170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50"/>
      <c r="AU262" s="185"/>
      <c r="AV262" s="144"/>
      <c r="AW262" s="144"/>
      <c r="AX262" s="144"/>
      <c r="AY262" s="144"/>
      <c r="AZ262" s="144"/>
      <c r="BA262" s="144"/>
      <c r="BB262" s="170"/>
      <c r="BC262" s="144"/>
      <c r="BD262" s="144"/>
      <c r="BE262" s="144"/>
    </row>
    <row r="263" spans="1:57" ht="25.5" customHeight="1">
      <c r="A263" s="144"/>
      <c r="B263" s="144"/>
      <c r="C263" s="144"/>
      <c r="D263" s="144"/>
      <c r="E263" s="144"/>
      <c r="F263" s="170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50"/>
      <c r="AU263" s="185"/>
      <c r="AV263" s="144"/>
      <c r="AW263" s="144"/>
      <c r="AX263" s="144"/>
      <c r="AY263" s="144"/>
      <c r="AZ263" s="144"/>
      <c r="BA263" s="144"/>
      <c r="BB263" s="170"/>
      <c r="BC263" s="144"/>
      <c r="BD263" s="144"/>
      <c r="BE263" s="144"/>
    </row>
    <row r="264" spans="1:57" ht="25.5" customHeight="1">
      <c r="A264" s="144"/>
      <c r="B264" s="144"/>
      <c r="C264" s="144"/>
      <c r="D264" s="144"/>
      <c r="E264" s="144"/>
      <c r="F264" s="170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50"/>
      <c r="AU264" s="185"/>
      <c r="AV264" s="144"/>
      <c r="AW264" s="144"/>
      <c r="AX264" s="144"/>
      <c r="AY264" s="144"/>
      <c r="AZ264" s="144"/>
      <c r="BA264" s="144"/>
      <c r="BB264" s="170"/>
      <c r="BC264" s="144"/>
      <c r="BD264" s="144"/>
      <c r="BE264" s="144"/>
    </row>
    <row r="265" spans="1:57" ht="25.5" customHeight="1">
      <c r="A265" s="144"/>
      <c r="B265" s="144"/>
      <c r="C265" s="144"/>
      <c r="D265" s="144"/>
      <c r="E265" s="144"/>
      <c r="F265" s="170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  <c r="AT265" s="150"/>
      <c r="AU265" s="185"/>
      <c r="AV265" s="144"/>
      <c r="AW265" s="144"/>
      <c r="AX265" s="144"/>
      <c r="AY265" s="144"/>
      <c r="AZ265" s="144"/>
      <c r="BA265" s="144"/>
      <c r="BB265" s="170"/>
      <c r="BC265" s="144"/>
      <c r="BD265" s="144"/>
      <c r="BE265" s="144"/>
    </row>
    <row r="266" spans="1:57" ht="25.5" customHeight="1">
      <c r="A266" s="144"/>
      <c r="B266" s="144"/>
      <c r="C266" s="144"/>
      <c r="D266" s="144"/>
      <c r="E266" s="144"/>
      <c r="F266" s="170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50"/>
      <c r="AU266" s="185"/>
      <c r="AV266" s="144"/>
      <c r="AW266" s="144"/>
      <c r="AX266" s="144"/>
      <c r="AY266" s="144"/>
      <c r="AZ266" s="144"/>
      <c r="BA266" s="144"/>
      <c r="BB266" s="170"/>
      <c r="BC266" s="144"/>
      <c r="BD266" s="144"/>
      <c r="BE266" s="144"/>
    </row>
    <row r="267" spans="1:57" ht="25.5" customHeight="1">
      <c r="A267" s="144"/>
      <c r="B267" s="144"/>
      <c r="C267" s="144"/>
      <c r="D267" s="144"/>
      <c r="E267" s="144"/>
      <c r="F267" s="170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  <c r="AT267" s="150"/>
      <c r="AU267" s="185"/>
      <c r="AV267" s="144"/>
      <c r="AW267" s="144"/>
      <c r="AX267" s="144"/>
      <c r="AY267" s="144"/>
      <c r="AZ267" s="144"/>
      <c r="BA267" s="144"/>
      <c r="BB267" s="170"/>
      <c r="BC267" s="144"/>
      <c r="BD267" s="144"/>
      <c r="BE267" s="144"/>
    </row>
    <row r="268" spans="1:57" ht="25.5" customHeight="1">
      <c r="A268" s="144"/>
      <c r="B268" s="144"/>
      <c r="C268" s="144"/>
      <c r="D268" s="144"/>
      <c r="E268" s="144"/>
      <c r="F268" s="170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50"/>
      <c r="AU268" s="185"/>
      <c r="AV268" s="144"/>
      <c r="AW268" s="144"/>
      <c r="AX268" s="144"/>
      <c r="AY268" s="144"/>
      <c r="AZ268" s="144"/>
      <c r="BA268" s="144"/>
      <c r="BB268" s="170"/>
      <c r="BC268" s="144"/>
      <c r="BD268" s="144"/>
      <c r="BE268" s="144"/>
    </row>
    <row r="269" spans="1:57" ht="25.5" customHeight="1">
      <c r="A269" s="144"/>
      <c r="B269" s="144"/>
      <c r="C269" s="144"/>
      <c r="D269" s="144"/>
      <c r="E269" s="144"/>
      <c r="F269" s="170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  <c r="AT269" s="150"/>
      <c r="AU269" s="185"/>
      <c r="AV269" s="144"/>
      <c r="AW269" s="144"/>
      <c r="AX269" s="144"/>
      <c r="AY269" s="144"/>
      <c r="AZ269" s="144"/>
      <c r="BA269" s="144"/>
      <c r="BB269" s="170"/>
      <c r="BC269" s="144"/>
      <c r="BD269" s="144"/>
      <c r="BE269" s="144"/>
    </row>
    <row r="270" spans="1:57" ht="25.5" customHeight="1">
      <c r="A270" s="144"/>
      <c r="B270" s="144"/>
      <c r="C270" s="144"/>
      <c r="D270" s="144"/>
      <c r="E270" s="144"/>
      <c r="F270" s="170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50"/>
      <c r="AU270" s="185"/>
      <c r="AV270" s="144"/>
      <c r="AW270" s="144"/>
      <c r="AX270" s="144"/>
      <c r="AY270" s="144"/>
      <c r="AZ270" s="144"/>
      <c r="BA270" s="144"/>
      <c r="BB270" s="170"/>
      <c r="BC270" s="144"/>
      <c r="BD270" s="144"/>
      <c r="BE270" s="144"/>
    </row>
    <row r="271" spans="1:57" ht="25.5" customHeight="1">
      <c r="A271" s="144"/>
      <c r="B271" s="144"/>
      <c r="C271" s="144"/>
      <c r="D271" s="144"/>
      <c r="E271" s="144"/>
      <c r="F271" s="170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  <c r="AT271" s="150"/>
      <c r="AU271" s="185"/>
      <c r="AV271" s="144"/>
      <c r="AW271" s="144"/>
      <c r="AX271" s="144"/>
      <c r="AY271" s="144"/>
      <c r="AZ271" s="144"/>
      <c r="BA271" s="144"/>
      <c r="BB271" s="170"/>
      <c r="BC271" s="144"/>
      <c r="BD271" s="144"/>
      <c r="BE271" s="144"/>
    </row>
    <row r="272" spans="1:57" ht="25.5" customHeight="1">
      <c r="A272" s="144"/>
      <c r="B272" s="144"/>
      <c r="C272" s="144"/>
      <c r="D272" s="144"/>
      <c r="E272" s="144"/>
      <c r="F272" s="170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  <c r="AT272" s="150"/>
      <c r="AU272" s="185"/>
      <c r="AV272" s="144"/>
      <c r="AW272" s="144"/>
      <c r="AX272" s="144"/>
      <c r="AY272" s="144"/>
      <c r="AZ272" s="144"/>
      <c r="BA272" s="144"/>
      <c r="BB272" s="170"/>
      <c r="BC272" s="144"/>
      <c r="BD272" s="144"/>
      <c r="BE272" s="144"/>
    </row>
    <row r="273" spans="1:57" ht="25.5" customHeight="1">
      <c r="A273" s="144"/>
      <c r="B273" s="144"/>
      <c r="C273" s="144"/>
      <c r="D273" s="144"/>
      <c r="E273" s="144"/>
      <c r="F273" s="170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  <c r="AT273" s="150"/>
      <c r="AU273" s="185"/>
      <c r="AV273" s="144"/>
      <c r="AW273" s="144"/>
      <c r="AX273" s="144"/>
      <c r="AY273" s="144"/>
      <c r="AZ273" s="144"/>
      <c r="BA273" s="144"/>
      <c r="BB273" s="170"/>
      <c r="BC273" s="144"/>
      <c r="BD273" s="144"/>
      <c r="BE273" s="144"/>
    </row>
    <row r="274" spans="1:57" ht="25.5" customHeight="1">
      <c r="A274" s="144"/>
      <c r="B274" s="144"/>
      <c r="C274" s="144"/>
      <c r="D274" s="144"/>
      <c r="E274" s="144"/>
      <c r="F274" s="170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50"/>
      <c r="AU274" s="185"/>
      <c r="AV274" s="144"/>
      <c r="AW274" s="144"/>
      <c r="AX274" s="144"/>
      <c r="AY274" s="144"/>
      <c r="AZ274" s="144"/>
      <c r="BA274" s="144"/>
      <c r="BB274" s="170"/>
      <c r="BC274" s="144"/>
      <c r="BD274" s="144"/>
      <c r="BE274" s="144"/>
    </row>
    <row r="275" spans="1:57" ht="25.5" customHeight="1">
      <c r="A275" s="144"/>
      <c r="B275" s="144"/>
      <c r="C275" s="144"/>
      <c r="D275" s="144"/>
      <c r="E275" s="144"/>
      <c r="F275" s="170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50"/>
      <c r="AU275" s="185"/>
      <c r="AV275" s="144"/>
      <c r="AW275" s="144"/>
      <c r="AX275" s="144"/>
      <c r="AY275" s="144"/>
      <c r="AZ275" s="144"/>
      <c r="BA275" s="144"/>
      <c r="BB275" s="170"/>
      <c r="BC275" s="144"/>
      <c r="BD275" s="144"/>
      <c r="BE275" s="144"/>
    </row>
    <row r="276" spans="1:57" ht="25.5" customHeight="1">
      <c r="A276" s="144"/>
      <c r="B276" s="144"/>
      <c r="C276" s="144"/>
      <c r="D276" s="144"/>
      <c r="E276" s="144"/>
      <c r="F276" s="170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  <c r="AT276" s="150"/>
      <c r="AU276" s="185"/>
      <c r="AV276" s="144"/>
      <c r="AW276" s="144"/>
      <c r="AX276" s="144"/>
      <c r="AY276" s="144"/>
      <c r="AZ276" s="144"/>
      <c r="BA276" s="144"/>
      <c r="BB276" s="170"/>
      <c r="BC276" s="144"/>
      <c r="BD276" s="144"/>
      <c r="BE276" s="144"/>
    </row>
    <row r="277" spans="1:57" ht="25.5" customHeight="1">
      <c r="A277" s="144"/>
      <c r="B277" s="144"/>
      <c r="C277" s="144"/>
      <c r="D277" s="144"/>
      <c r="E277" s="144"/>
      <c r="F277" s="170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50"/>
      <c r="AU277" s="185"/>
      <c r="AV277" s="144"/>
      <c r="AW277" s="144"/>
      <c r="AX277" s="144"/>
      <c r="AY277" s="144"/>
      <c r="AZ277" s="144"/>
      <c r="BA277" s="144"/>
      <c r="BB277" s="170"/>
      <c r="BC277" s="144"/>
      <c r="BD277" s="144"/>
      <c r="BE277" s="144"/>
    </row>
    <row r="278" spans="1:57" ht="25.5" customHeight="1">
      <c r="A278" s="144"/>
      <c r="B278" s="144"/>
      <c r="C278" s="144"/>
      <c r="D278" s="144"/>
      <c r="E278" s="144"/>
      <c r="F278" s="170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  <c r="AT278" s="150"/>
      <c r="AU278" s="185"/>
      <c r="AV278" s="144"/>
      <c r="AW278" s="144"/>
      <c r="AX278" s="144"/>
      <c r="AY278" s="144"/>
      <c r="AZ278" s="144"/>
      <c r="BA278" s="144"/>
      <c r="BB278" s="170"/>
      <c r="BC278" s="144"/>
      <c r="BD278" s="144"/>
      <c r="BE278" s="144"/>
    </row>
    <row r="279" spans="1:57" ht="25.5" customHeight="1">
      <c r="A279" s="144"/>
      <c r="B279" s="144"/>
      <c r="C279" s="144"/>
      <c r="D279" s="144"/>
      <c r="E279" s="144"/>
      <c r="F279" s="170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50"/>
      <c r="AU279" s="185"/>
      <c r="AV279" s="144"/>
      <c r="AW279" s="144"/>
      <c r="AX279" s="144"/>
      <c r="AY279" s="144"/>
      <c r="AZ279" s="144"/>
      <c r="BA279" s="144"/>
      <c r="BB279" s="170"/>
      <c r="BC279" s="144"/>
      <c r="BD279" s="144"/>
      <c r="BE279" s="144"/>
    </row>
    <row r="280" spans="1:57" ht="25.5" customHeight="1">
      <c r="A280" s="144"/>
      <c r="B280" s="144"/>
      <c r="C280" s="144"/>
      <c r="D280" s="144"/>
      <c r="E280" s="144"/>
      <c r="F280" s="170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50"/>
      <c r="AU280" s="185"/>
      <c r="AV280" s="144"/>
      <c r="AW280" s="144"/>
      <c r="AX280" s="144"/>
      <c r="AY280" s="144"/>
      <c r="AZ280" s="144"/>
      <c r="BA280" s="144"/>
      <c r="BB280" s="170"/>
      <c r="BC280" s="144"/>
      <c r="BD280" s="144"/>
      <c r="BE280" s="144"/>
    </row>
    <row r="281" spans="1:57" ht="25.5" customHeight="1">
      <c r="A281" s="144"/>
      <c r="B281" s="144"/>
      <c r="C281" s="144"/>
      <c r="D281" s="144"/>
      <c r="E281" s="144"/>
      <c r="F281" s="170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50"/>
      <c r="AU281" s="185"/>
      <c r="AV281" s="144"/>
      <c r="AW281" s="144"/>
      <c r="AX281" s="144"/>
      <c r="AY281" s="144"/>
      <c r="AZ281" s="144"/>
      <c r="BA281" s="144"/>
      <c r="BB281" s="170"/>
      <c r="BC281" s="144"/>
      <c r="BD281" s="144"/>
      <c r="BE281" s="144"/>
    </row>
    <row r="282" spans="1:57" ht="25.5" customHeight="1">
      <c r="A282" s="144"/>
      <c r="B282" s="144"/>
      <c r="C282" s="144"/>
      <c r="D282" s="144"/>
      <c r="E282" s="144"/>
      <c r="F282" s="170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  <c r="AT282" s="150"/>
      <c r="AU282" s="185"/>
      <c r="AV282" s="144"/>
      <c r="AW282" s="144"/>
      <c r="AX282" s="144"/>
      <c r="AY282" s="144"/>
      <c r="AZ282" s="144"/>
      <c r="BA282" s="144"/>
      <c r="BB282" s="170"/>
      <c r="BC282" s="144"/>
      <c r="BD282" s="144"/>
      <c r="BE282" s="144"/>
    </row>
    <row r="283" spans="1:57" ht="25.5" customHeight="1">
      <c r="A283" s="144"/>
      <c r="B283" s="144"/>
      <c r="C283" s="144"/>
      <c r="D283" s="144"/>
      <c r="E283" s="144"/>
      <c r="F283" s="170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50"/>
      <c r="AU283" s="185"/>
      <c r="AV283" s="144"/>
      <c r="AW283" s="144"/>
      <c r="AX283" s="144"/>
      <c r="AY283" s="144"/>
      <c r="AZ283" s="144"/>
      <c r="BA283" s="144"/>
      <c r="BB283" s="170"/>
      <c r="BC283" s="144"/>
      <c r="BD283" s="144"/>
      <c r="BE283" s="144"/>
    </row>
    <row r="284" spans="1:57" ht="25.5" customHeight="1">
      <c r="A284" s="144"/>
      <c r="B284" s="144"/>
      <c r="C284" s="144"/>
      <c r="D284" s="144"/>
      <c r="E284" s="144"/>
      <c r="F284" s="170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  <c r="AT284" s="150"/>
      <c r="AU284" s="185"/>
      <c r="AV284" s="144"/>
      <c r="AW284" s="144"/>
      <c r="AX284" s="144"/>
      <c r="AY284" s="144"/>
      <c r="AZ284" s="144"/>
      <c r="BA284" s="144"/>
      <c r="BB284" s="170"/>
      <c r="BC284" s="144"/>
      <c r="BD284" s="144"/>
      <c r="BE284" s="144"/>
    </row>
    <row r="285" spans="1:57" ht="25.5" customHeight="1">
      <c r="A285" s="144"/>
      <c r="B285" s="144"/>
      <c r="C285" s="144"/>
      <c r="D285" s="144"/>
      <c r="E285" s="144"/>
      <c r="F285" s="170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50"/>
      <c r="AU285" s="185"/>
      <c r="AV285" s="144"/>
      <c r="AW285" s="144"/>
      <c r="AX285" s="144"/>
      <c r="AY285" s="144"/>
      <c r="AZ285" s="144"/>
      <c r="BA285" s="144"/>
      <c r="BB285" s="170"/>
      <c r="BC285" s="144"/>
      <c r="BD285" s="144"/>
      <c r="BE285" s="144"/>
    </row>
    <row r="286" spans="1:57" ht="25.5" customHeight="1">
      <c r="A286" s="144"/>
      <c r="B286" s="144"/>
      <c r="C286" s="144"/>
      <c r="D286" s="144"/>
      <c r="E286" s="144"/>
      <c r="F286" s="170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  <c r="AT286" s="150"/>
      <c r="AU286" s="185"/>
      <c r="AV286" s="144"/>
      <c r="AW286" s="144"/>
      <c r="AX286" s="144"/>
      <c r="AY286" s="144"/>
      <c r="AZ286" s="144"/>
      <c r="BA286" s="144"/>
      <c r="BB286" s="170"/>
      <c r="BC286" s="144"/>
      <c r="BD286" s="144"/>
      <c r="BE286" s="144"/>
    </row>
    <row r="287" spans="1:57" ht="25.5" customHeight="1">
      <c r="A287" s="144"/>
      <c r="B287" s="144"/>
      <c r="C287" s="144"/>
      <c r="D287" s="144"/>
      <c r="E287" s="144"/>
      <c r="F287" s="170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50"/>
      <c r="AU287" s="185"/>
      <c r="AV287" s="144"/>
      <c r="AW287" s="144"/>
      <c r="AX287" s="144"/>
      <c r="AY287" s="144"/>
      <c r="AZ287" s="144"/>
      <c r="BA287" s="144"/>
      <c r="BB287" s="170"/>
      <c r="BC287" s="144"/>
      <c r="BD287" s="144"/>
      <c r="BE287" s="144"/>
    </row>
    <row r="288" spans="1:57" ht="25.5" customHeight="1">
      <c r="A288" s="144"/>
      <c r="B288" s="144"/>
      <c r="C288" s="144"/>
      <c r="D288" s="144"/>
      <c r="E288" s="144"/>
      <c r="F288" s="170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  <c r="AT288" s="150"/>
      <c r="AU288" s="185"/>
      <c r="AV288" s="144"/>
      <c r="AW288" s="144"/>
      <c r="AX288" s="144"/>
      <c r="AY288" s="144"/>
      <c r="AZ288" s="144"/>
      <c r="BA288" s="144"/>
      <c r="BB288" s="170"/>
      <c r="BC288" s="144"/>
      <c r="BD288" s="144"/>
      <c r="BE288" s="144"/>
    </row>
    <row r="289" spans="1:57" ht="25.5" customHeight="1">
      <c r="A289" s="144"/>
      <c r="B289" s="144"/>
      <c r="C289" s="144"/>
      <c r="D289" s="144"/>
      <c r="E289" s="144"/>
      <c r="F289" s="170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50"/>
      <c r="AU289" s="185"/>
      <c r="AV289" s="144"/>
      <c r="AW289" s="144"/>
      <c r="AX289" s="144"/>
      <c r="AY289" s="144"/>
      <c r="AZ289" s="144"/>
      <c r="BA289" s="144"/>
      <c r="BB289" s="170"/>
      <c r="BC289" s="144"/>
      <c r="BD289" s="144"/>
      <c r="BE289" s="144"/>
    </row>
    <row r="290" spans="1:57" ht="25.5" customHeight="1">
      <c r="A290" s="144"/>
      <c r="B290" s="144"/>
      <c r="C290" s="144"/>
      <c r="D290" s="144"/>
      <c r="E290" s="144"/>
      <c r="F290" s="170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50"/>
      <c r="AU290" s="185"/>
      <c r="AV290" s="144"/>
      <c r="AW290" s="144"/>
      <c r="AX290" s="144"/>
      <c r="AY290" s="144"/>
      <c r="AZ290" s="144"/>
      <c r="BA290" s="144"/>
      <c r="BB290" s="170"/>
      <c r="BC290" s="144"/>
      <c r="BD290" s="144"/>
      <c r="BE290" s="144"/>
    </row>
    <row r="291" spans="1:57" ht="25.5" customHeight="1">
      <c r="A291" s="144"/>
      <c r="B291" s="144"/>
      <c r="C291" s="144"/>
      <c r="D291" s="144"/>
      <c r="E291" s="144"/>
      <c r="F291" s="170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50"/>
      <c r="AU291" s="185"/>
      <c r="AV291" s="144"/>
      <c r="AW291" s="144"/>
      <c r="AX291" s="144"/>
      <c r="AY291" s="144"/>
      <c r="AZ291" s="144"/>
      <c r="BA291" s="144"/>
      <c r="BB291" s="170"/>
      <c r="BC291" s="144"/>
      <c r="BD291" s="144"/>
      <c r="BE291" s="144"/>
    </row>
    <row r="292" spans="1:57" ht="25.5" customHeight="1">
      <c r="A292" s="144"/>
      <c r="B292" s="144"/>
      <c r="C292" s="144"/>
      <c r="D292" s="144"/>
      <c r="E292" s="144"/>
      <c r="F292" s="170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50"/>
      <c r="AU292" s="185"/>
      <c r="AV292" s="144"/>
      <c r="AW292" s="144"/>
      <c r="AX292" s="144"/>
      <c r="AY292" s="144"/>
      <c r="AZ292" s="144"/>
      <c r="BA292" s="144"/>
      <c r="BB292" s="170"/>
      <c r="BC292" s="144"/>
      <c r="BD292" s="144"/>
      <c r="BE292" s="144"/>
    </row>
    <row r="293" spans="1:57" ht="25.5" customHeight="1">
      <c r="A293" s="144"/>
      <c r="B293" s="144"/>
      <c r="C293" s="144"/>
      <c r="D293" s="144"/>
      <c r="E293" s="144"/>
      <c r="F293" s="170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50"/>
      <c r="AU293" s="185"/>
      <c r="AV293" s="144"/>
      <c r="AW293" s="144"/>
      <c r="AX293" s="144"/>
      <c r="AY293" s="144"/>
      <c r="AZ293" s="144"/>
      <c r="BA293" s="144"/>
      <c r="BB293" s="170"/>
      <c r="BC293" s="144"/>
      <c r="BD293" s="144"/>
      <c r="BE293" s="144"/>
    </row>
    <row r="294" spans="1:57" ht="25.5" customHeight="1">
      <c r="A294" s="144"/>
      <c r="B294" s="144"/>
      <c r="C294" s="144"/>
      <c r="D294" s="144"/>
      <c r="E294" s="144"/>
      <c r="F294" s="170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  <c r="AT294" s="150"/>
      <c r="AU294" s="185"/>
      <c r="AV294" s="144"/>
      <c r="AW294" s="144"/>
      <c r="AX294" s="144"/>
      <c r="AY294" s="144"/>
      <c r="AZ294" s="144"/>
      <c r="BA294" s="144"/>
      <c r="BB294" s="170"/>
      <c r="BC294" s="144"/>
      <c r="BD294" s="144"/>
      <c r="BE294" s="144"/>
    </row>
    <row r="295" spans="1:57" ht="25.5" customHeight="1">
      <c r="A295" s="144"/>
      <c r="B295" s="144"/>
      <c r="C295" s="144"/>
      <c r="D295" s="144"/>
      <c r="E295" s="144"/>
      <c r="F295" s="170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  <c r="AT295" s="150"/>
      <c r="AU295" s="185"/>
      <c r="AV295" s="144"/>
      <c r="AW295" s="144"/>
      <c r="AX295" s="144"/>
      <c r="AY295" s="144"/>
      <c r="AZ295" s="144"/>
      <c r="BA295" s="144"/>
      <c r="BB295" s="170"/>
      <c r="BC295" s="144"/>
      <c r="BD295" s="144"/>
      <c r="BE295" s="144"/>
    </row>
    <row r="296" spans="1:57" ht="25.5" customHeight="1">
      <c r="A296" s="144"/>
      <c r="B296" s="144"/>
      <c r="C296" s="144"/>
      <c r="D296" s="144"/>
      <c r="E296" s="144"/>
      <c r="F296" s="170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  <c r="AT296" s="150"/>
      <c r="AU296" s="185"/>
      <c r="AV296" s="144"/>
      <c r="AW296" s="144"/>
      <c r="AX296" s="144"/>
      <c r="AY296" s="144"/>
      <c r="AZ296" s="144"/>
      <c r="BA296" s="144"/>
      <c r="BB296" s="170"/>
      <c r="BC296" s="144"/>
      <c r="BD296" s="144"/>
      <c r="BE296" s="144"/>
    </row>
    <row r="297" spans="1:57" ht="25.5" customHeight="1">
      <c r="A297" s="144"/>
      <c r="B297" s="144"/>
      <c r="C297" s="144"/>
      <c r="D297" s="144"/>
      <c r="E297" s="144"/>
      <c r="F297" s="170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  <c r="AT297" s="150"/>
      <c r="AU297" s="185"/>
      <c r="AV297" s="144"/>
      <c r="AW297" s="144"/>
      <c r="AX297" s="144"/>
      <c r="AY297" s="144"/>
      <c r="AZ297" s="144"/>
      <c r="BA297" s="144"/>
      <c r="BB297" s="170"/>
      <c r="BC297" s="144"/>
      <c r="BD297" s="144"/>
      <c r="BE297" s="144"/>
    </row>
    <row r="298" spans="1:57" ht="25.5" customHeight="1">
      <c r="A298" s="144"/>
      <c r="B298" s="144"/>
      <c r="C298" s="144"/>
      <c r="D298" s="144"/>
      <c r="E298" s="144"/>
      <c r="F298" s="170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  <c r="AT298" s="150"/>
      <c r="AU298" s="185"/>
      <c r="AV298" s="144"/>
      <c r="AW298" s="144"/>
      <c r="AX298" s="144"/>
      <c r="AY298" s="144"/>
      <c r="AZ298" s="144"/>
      <c r="BA298" s="144"/>
      <c r="BB298" s="170"/>
      <c r="BC298" s="144"/>
      <c r="BD298" s="144"/>
      <c r="BE298" s="144"/>
    </row>
    <row r="299" spans="1:57" ht="25.5" customHeight="1">
      <c r="A299" s="144"/>
      <c r="B299" s="144"/>
      <c r="C299" s="144"/>
      <c r="D299" s="144"/>
      <c r="E299" s="144"/>
      <c r="F299" s="170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  <c r="AT299" s="150"/>
      <c r="AU299" s="185"/>
      <c r="AV299" s="144"/>
      <c r="AW299" s="144"/>
      <c r="AX299" s="144"/>
      <c r="AY299" s="144"/>
      <c r="AZ299" s="144"/>
      <c r="BA299" s="144"/>
      <c r="BB299" s="170"/>
      <c r="BC299" s="144"/>
      <c r="BD299" s="144"/>
      <c r="BE299" s="144"/>
    </row>
    <row r="300" spans="1:57" ht="25.5" customHeight="1">
      <c r="A300" s="144"/>
      <c r="B300" s="144"/>
      <c r="C300" s="144"/>
      <c r="D300" s="144"/>
      <c r="E300" s="144"/>
      <c r="F300" s="170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50"/>
      <c r="AU300" s="185"/>
      <c r="AV300" s="144"/>
      <c r="AW300" s="144"/>
      <c r="AX300" s="144"/>
      <c r="AY300" s="144"/>
      <c r="AZ300" s="144"/>
      <c r="BA300" s="144"/>
      <c r="BB300" s="170"/>
      <c r="BC300" s="144"/>
      <c r="BD300" s="144"/>
      <c r="BE300" s="144"/>
    </row>
    <row r="301" spans="1:57" ht="25.5" customHeight="1">
      <c r="A301" s="144"/>
      <c r="B301" s="144"/>
      <c r="C301" s="144"/>
      <c r="D301" s="144"/>
      <c r="E301" s="144"/>
      <c r="F301" s="170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50"/>
      <c r="AU301" s="185"/>
      <c r="AV301" s="144"/>
      <c r="AW301" s="144"/>
      <c r="AX301" s="144"/>
      <c r="AY301" s="144"/>
      <c r="AZ301" s="144"/>
      <c r="BA301" s="144"/>
      <c r="BB301" s="170"/>
      <c r="BC301" s="144"/>
      <c r="BD301" s="144"/>
      <c r="BE301" s="144"/>
    </row>
    <row r="302" spans="1:57" ht="25.5" customHeight="1">
      <c r="A302" s="144"/>
      <c r="B302" s="144"/>
      <c r="C302" s="144"/>
      <c r="D302" s="144"/>
      <c r="E302" s="144"/>
      <c r="F302" s="170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  <c r="AT302" s="150"/>
      <c r="AU302" s="185"/>
      <c r="AV302" s="144"/>
      <c r="AW302" s="144"/>
      <c r="AX302" s="144"/>
      <c r="AY302" s="144"/>
      <c r="AZ302" s="144"/>
      <c r="BA302" s="144"/>
      <c r="BB302" s="170"/>
      <c r="BC302" s="144"/>
      <c r="BD302" s="144"/>
      <c r="BE302" s="144"/>
    </row>
    <row r="303" spans="1:57" ht="25.5" customHeight="1">
      <c r="A303" s="144"/>
      <c r="B303" s="144"/>
      <c r="C303" s="144"/>
      <c r="D303" s="144"/>
      <c r="E303" s="144"/>
      <c r="F303" s="170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  <c r="AT303" s="150"/>
      <c r="AU303" s="185"/>
      <c r="AV303" s="144"/>
      <c r="AW303" s="144"/>
      <c r="AX303" s="144"/>
      <c r="AY303" s="144"/>
      <c r="AZ303" s="144"/>
      <c r="BA303" s="144"/>
      <c r="BB303" s="170"/>
      <c r="BC303" s="144"/>
      <c r="BD303" s="144"/>
      <c r="BE303" s="144"/>
    </row>
    <row r="304" spans="1:57" ht="25.5" customHeight="1">
      <c r="A304" s="144"/>
      <c r="B304" s="144"/>
      <c r="C304" s="144"/>
      <c r="D304" s="144"/>
      <c r="E304" s="144"/>
      <c r="F304" s="170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50"/>
      <c r="AU304" s="185"/>
      <c r="AV304" s="144"/>
      <c r="AW304" s="144"/>
      <c r="AX304" s="144"/>
      <c r="AY304" s="144"/>
      <c r="AZ304" s="144"/>
      <c r="BA304" s="144"/>
      <c r="BB304" s="170"/>
      <c r="BC304" s="144"/>
      <c r="BD304" s="144"/>
      <c r="BE304" s="144"/>
    </row>
    <row r="305" spans="1:57" ht="25.5" customHeight="1">
      <c r="A305" s="144"/>
      <c r="B305" s="144"/>
      <c r="C305" s="144"/>
      <c r="D305" s="144"/>
      <c r="E305" s="144"/>
      <c r="F305" s="170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  <c r="AT305" s="150"/>
      <c r="AU305" s="185"/>
      <c r="AV305" s="144"/>
      <c r="AW305" s="144"/>
      <c r="AX305" s="144"/>
      <c r="AY305" s="144"/>
      <c r="AZ305" s="144"/>
      <c r="BA305" s="144"/>
      <c r="BB305" s="170"/>
      <c r="BC305" s="144"/>
      <c r="BD305" s="144"/>
      <c r="BE305" s="144"/>
    </row>
    <row r="306" spans="1:57" ht="25.5" customHeight="1">
      <c r="A306" s="144"/>
      <c r="B306" s="144"/>
      <c r="C306" s="144"/>
      <c r="D306" s="144"/>
      <c r="E306" s="144"/>
      <c r="F306" s="170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  <c r="AT306" s="150"/>
      <c r="AU306" s="185"/>
      <c r="AV306" s="144"/>
      <c r="AW306" s="144"/>
      <c r="AX306" s="144"/>
      <c r="AY306" s="144"/>
      <c r="AZ306" s="144"/>
      <c r="BA306" s="144"/>
      <c r="BB306" s="170"/>
      <c r="BC306" s="144"/>
      <c r="BD306" s="144"/>
      <c r="BE306" s="144"/>
    </row>
    <row r="307" spans="1:57" ht="25.5" customHeight="1">
      <c r="A307" s="144"/>
      <c r="B307" s="144"/>
      <c r="C307" s="144"/>
      <c r="D307" s="144"/>
      <c r="E307" s="144"/>
      <c r="F307" s="170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  <c r="AT307" s="150"/>
      <c r="AU307" s="185"/>
      <c r="AV307" s="144"/>
      <c r="AW307" s="144"/>
      <c r="AX307" s="144"/>
      <c r="AY307" s="144"/>
      <c r="AZ307" s="144"/>
      <c r="BA307" s="144"/>
      <c r="BB307" s="170"/>
      <c r="BC307" s="144"/>
      <c r="BD307" s="144"/>
      <c r="BE307" s="144"/>
    </row>
    <row r="308" spans="1:57" ht="25.5" customHeight="1">
      <c r="A308" s="144"/>
      <c r="B308" s="144"/>
      <c r="C308" s="144"/>
      <c r="D308" s="144"/>
      <c r="E308" s="144"/>
      <c r="F308" s="170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50"/>
      <c r="AU308" s="185"/>
      <c r="AV308" s="144"/>
      <c r="AW308" s="144"/>
      <c r="AX308" s="144"/>
      <c r="AY308" s="144"/>
      <c r="AZ308" s="144"/>
      <c r="BA308" s="144"/>
      <c r="BB308" s="170"/>
      <c r="BC308" s="144"/>
      <c r="BD308" s="144"/>
      <c r="BE308" s="144"/>
    </row>
    <row r="309" spans="1:57" ht="25.5" customHeight="1">
      <c r="A309" s="144"/>
      <c r="B309" s="144"/>
      <c r="C309" s="144"/>
      <c r="D309" s="144"/>
      <c r="E309" s="144"/>
      <c r="F309" s="170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  <c r="AT309" s="150"/>
      <c r="AU309" s="185"/>
      <c r="AV309" s="144"/>
      <c r="AW309" s="144"/>
      <c r="AX309" s="144"/>
      <c r="AY309" s="144"/>
      <c r="AZ309" s="144"/>
      <c r="BA309" s="144"/>
      <c r="BB309" s="170"/>
      <c r="BC309" s="144"/>
      <c r="BD309" s="144"/>
      <c r="BE309" s="144"/>
    </row>
    <row r="310" spans="1:57" ht="25.5" customHeight="1">
      <c r="A310" s="144"/>
      <c r="B310" s="144"/>
      <c r="C310" s="144"/>
      <c r="D310" s="144"/>
      <c r="E310" s="144"/>
      <c r="F310" s="170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50"/>
      <c r="AU310" s="185"/>
      <c r="AV310" s="144"/>
      <c r="AW310" s="144"/>
      <c r="AX310" s="144"/>
      <c r="AY310" s="144"/>
      <c r="AZ310" s="144"/>
      <c r="BA310" s="144"/>
      <c r="BB310" s="170"/>
      <c r="BC310" s="144"/>
      <c r="BD310" s="144"/>
      <c r="BE310" s="144"/>
    </row>
    <row r="311" spans="1:57" ht="25.5" customHeight="1">
      <c r="A311" s="144"/>
      <c r="B311" s="144"/>
      <c r="C311" s="144"/>
      <c r="D311" s="144"/>
      <c r="E311" s="144"/>
      <c r="F311" s="170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  <c r="AT311" s="150"/>
      <c r="AU311" s="185"/>
      <c r="AV311" s="144"/>
      <c r="AW311" s="144"/>
      <c r="AX311" s="144"/>
      <c r="AY311" s="144"/>
      <c r="AZ311" s="144"/>
      <c r="BA311" s="144"/>
      <c r="BB311" s="170"/>
      <c r="BC311" s="144"/>
      <c r="BD311" s="144"/>
      <c r="BE311" s="144"/>
    </row>
    <row r="312" spans="1:57" ht="25.5" customHeight="1">
      <c r="A312" s="144"/>
      <c r="B312" s="144"/>
      <c r="C312" s="144"/>
      <c r="D312" s="144"/>
      <c r="E312" s="144"/>
      <c r="F312" s="170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50"/>
      <c r="AU312" s="185"/>
      <c r="AV312" s="144"/>
      <c r="AW312" s="144"/>
      <c r="AX312" s="144"/>
      <c r="AY312" s="144"/>
      <c r="AZ312" s="144"/>
      <c r="BA312" s="144"/>
      <c r="BB312" s="170"/>
      <c r="BC312" s="144"/>
      <c r="BD312" s="144"/>
      <c r="BE312" s="144"/>
    </row>
    <row r="313" spans="1:57" ht="25.5" customHeight="1">
      <c r="A313" s="144"/>
      <c r="B313" s="144"/>
      <c r="C313" s="144"/>
      <c r="D313" s="144"/>
      <c r="E313" s="144"/>
      <c r="F313" s="170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  <c r="AT313" s="150"/>
      <c r="AU313" s="185"/>
      <c r="AV313" s="144"/>
      <c r="AW313" s="144"/>
      <c r="AX313" s="144"/>
      <c r="AY313" s="144"/>
      <c r="AZ313" s="144"/>
      <c r="BA313" s="144"/>
      <c r="BB313" s="170"/>
      <c r="BC313" s="144"/>
      <c r="BD313" s="144"/>
      <c r="BE313" s="144"/>
    </row>
    <row r="314" spans="1:57" ht="25.5" customHeight="1">
      <c r="A314" s="144"/>
      <c r="B314" s="144"/>
      <c r="C314" s="144"/>
      <c r="D314" s="144"/>
      <c r="E314" s="144"/>
      <c r="F314" s="170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50"/>
      <c r="AU314" s="185"/>
      <c r="AV314" s="144"/>
      <c r="AW314" s="144"/>
      <c r="AX314" s="144"/>
      <c r="AY314" s="144"/>
      <c r="AZ314" s="144"/>
      <c r="BA314" s="144"/>
      <c r="BB314" s="170"/>
      <c r="BC314" s="144"/>
      <c r="BD314" s="144"/>
      <c r="BE314" s="144"/>
    </row>
    <row r="315" spans="1:57" ht="25.5" customHeight="1">
      <c r="A315" s="144"/>
      <c r="B315" s="144"/>
      <c r="C315" s="144"/>
      <c r="D315" s="144"/>
      <c r="E315" s="144"/>
      <c r="F315" s="170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  <c r="AT315" s="150"/>
      <c r="AU315" s="185"/>
      <c r="AV315" s="144"/>
      <c r="AW315" s="144"/>
      <c r="AX315" s="144"/>
      <c r="AY315" s="144"/>
      <c r="AZ315" s="144"/>
      <c r="BA315" s="144"/>
      <c r="BB315" s="170"/>
      <c r="BC315" s="144"/>
      <c r="BD315" s="144"/>
      <c r="BE315" s="144"/>
    </row>
    <row r="316" spans="1:57" ht="25.5" customHeight="1">
      <c r="A316" s="144"/>
      <c r="B316" s="144"/>
      <c r="C316" s="144"/>
      <c r="D316" s="144"/>
      <c r="E316" s="144"/>
      <c r="F316" s="170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50"/>
      <c r="AU316" s="185"/>
      <c r="AV316" s="144"/>
      <c r="AW316" s="144"/>
      <c r="AX316" s="144"/>
      <c r="AY316" s="144"/>
      <c r="AZ316" s="144"/>
      <c r="BA316" s="144"/>
      <c r="BB316" s="170"/>
      <c r="BC316" s="144"/>
      <c r="BD316" s="144"/>
      <c r="BE316" s="144"/>
    </row>
    <row r="317" spans="1:57" ht="25.5" customHeight="1">
      <c r="A317" s="144"/>
      <c r="B317" s="144"/>
      <c r="C317" s="144"/>
      <c r="D317" s="144"/>
      <c r="E317" s="144"/>
      <c r="F317" s="170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  <c r="AT317" s="150"/>
      <c r="AU317" s="185"/>
      <c r="AV317" s="144"/>
      <c r="AW317" s="144"/>
      <c r="AX317" s="144"/>
      <c r="AY317" s="144"/>
      <c r="AZ317" s="144"/>
      <c r="BA317" s="144"/>
      <c r="BB317" s="170"/>
      <c r="BC317" s="144"/>
      <c r="BD317" s="144"/>
      <c r="BE317" s="144"/>
    </row>
    <row r="318" spans="1:57" ht="25.5" customHeight="1">
      <c r="A318" s="144"/>
      <c r="B318" s="144"/>
      <c r="C318" s="144"/>
      <c r="D318" s="144"/>
      <c r="E318" s="144"/>
      <c r="F318" s="170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50"/>
      <c r="AU318" s="185"/>
      <c r="AV318" s="144"/>
      <c r="AW318" s="144"/>
      <c r="AX318" s="144"/>
      <c r="AY318" s="144"/>
      <c r="AZ318" s="144"/>
      <c r="BA318" s="144"/>
      <c r="BB318" s="170"/>
      <c r="BC318" s="144"/>
      <c r="BD318" s="144"/>
      <c r="BE318" s="144"/>
    </row>
    <row r="319" spans="1:57" ht="25.5" customHeight="1">
      <c r="A319" s="144"/>
      <c r="B319" s="144"/>
      <c r="C319" s="144"/>
      <c r="D319" s="144"/>
      <c r="E319" s="144"/>
      <c r="F319" s="170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  <c r="AT319" s="150"/>
      <c r="AU319" s="185"/>
      <c r="AV319" s="144"/>
      <c r="AW319" s="144"/>
      <c r="AX319" s="144"/>
      <c r="AY319" s="144"/>
      <c r="AZ319" s="144"/>
      <c r="BA319" s="144"/>
      <c r="BB319" s="170"/>
      <c r="BC319" s="144"/>
      <c r="BD319" s="144"/>
      <c r="BE319" s="144"/>
    </row>
    <row r="320" spans="1:57" ht="25.5" customHeight="1">
      <c r="A320" s="144"/>
      <c r="B320" s="144"/>
      <c r="C320" s="144"/>
      <c r="D320" s="144"/>
      <c r="E320" s="144"/>
      <c r="F320" s="170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50"/>
      <c r="AU320" s="185"/>
      <c r="AV320" s="144"/>
      <c r="AW320" s="144"/>
      <c r="AX320" s="144"/>
      <c r="AY320" s="144"/>
      <c r="AZ320" s="144"/>
      <c r="BA320" s="144"/>
      <c r="BB320" s="170"/>
      <c r="BC320" s="144"/>
      <c r="BD320" s="144"/>
      <c r="BE320" s="144"/>
    </row>
    <row r="321" spans="1:57" ht="25.5" customHeight="1">
      <c r="A321" s="144"/>
      <c r="B321" s="144"/>
      <c r="C321" s="144"/>
      <c r="D321" s="144"/>
      <c r="E321" s="144"/>
      <c r="F321" s="170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50"/>
      <c r="AU321" s="185"/>
      <c r="AV321" s="144"/>
      <c r="AW321" s="144"/>
      <c r="AX321" s="144"/>
      <c r="AY321" s="144"/>
      <c r="AZ321" s="144"/>
      <c r="BA321" s="144"/>
      <c r="BB321" s="170"/>
      <c r="BC321" s="144"/>
      <c r="BD321" s="144"/>
      <c r="BE321" s="144"/>
    </row>
    <row r="322" spans="1:57" ht="25.5" customHeight="1">
      <c r="A322" s="144"/>
      <c r="B322" s="144"/>
      <c r="C322" s="144"/>
      <c r="D322" s="144"/>
      <c r="E322" s="144"/>
      <c r="F322" s="170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50"/>
      <c r="AU322" s="185"/>
      <c r="AV322" s="144"/>
      <c r="AW322" s="144"/>
      <c r="AX322" s="144"/>
      <c r="AY322" s="144"/>
      <c r="AZ322" s="144"/>
      <c r="BA322" s="144"/>
      <c r="BB322" s="170"/>
      <c r="BC322" s="144"/>
      <c r="BD322" s="144"/>
      <c r="BE322" s="144"/>
    </row>
    <row r="323" spans="1:57" ht="25.5" customHeight="1">
      <c r="A323" s="144"/>
      <c r="B323" s="144"/>
      <c r="C323" s="144"/>
      <c r="D323" s="144"/>
      <c r="E323" s="144"/>
      <c r="F323" s="170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50"/>
      <c r="AU323" s="185"/>
      <c r="AV323" s="144"/>
      <c r="AW323" s="144"/>
      <c r="AX323" s="144"/>
      <c r="AY323" s="144"/>
      <c r="AZ323" s="144"/>
      <c r="BA323" s="144"/>
      <c r="BB323" s="170"/>
      <c r="BC323" s="144"/>
      <c r="BD323" s="144"/>
      <c r="BE323" s="144"/>
    </row>
    <row r="324" spans="1:57" ht="25.5" customHeight="1">
      <c r="A324" s="144"/>
      <c r="B324" s="144"/>
      <c r="C324" s="144"/>
      <c r="D324" s="144"/>
      <c r="E324" s="144"/>
      <c r="F324" s="170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50"/>
      <c r="AU324" s="185"/>
      <c r="AV324" s="144"/>
      <c r="AW324" s="144"/>
      <c r="AX324" s="144"/>
      <c r="AY324" s="144"/>
      <c r="AZ324" s="144"/>
      <c r="BA324" s="144"/>
      <c r="BB324" s="170"/>
      <c r="BC324" s="144"/>
      <c r="BD324" s="144"/>
      <c r="BE324" s="144"/>
    </row>
    <row r="325" spans="1:57" ht="25.5" customHeight="1">
      <c r="A325" s="144"/>
      <c r="B325" s="144"/>
      <c r="C325" s="144"/>
      <c r="D325" s="144"/>
      <c r="E325" s="144"/>
      <c r="F325" s="170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50"/>
      <c r="AU325" s="185"/>
      <c r="AV325" s="144"/>
      <c r="AW325" s="144"/>
      <c r="AX325" s="144"/>
      <c r="AY325" s="144"/>
      <c r="AZ325" s="144"/>
      <c r="BA325" s="144"/>
      <c r="BB325" s="170"/>
      <c r="BC325" s="144"/>
      <c r="BD325" s="144"/>
      <c r="BE325" s="144"/>
    </row>
    <row r="326" spans="1:57" ht="25.5" customHeight="1">
      <c r="A326" s="144"/>
      <c r="B326" s="144"/>
      <c r="C326" s="144"/>
      <c r="D326" s="144"/>
      <c r="E326" s="144"/>
      <c r="F326" s="170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50"/>
      <c r="AU326" s="185"/>
      <c r="AV326" s="144"/>
      <c r="AW326" s="144"/>
      <c r="AX326" s="144"/>
      <c r="AY326" s="144"/>
      <c r="AZ326" s="144"/>
      <c r="BA326" s="144"/>
      <c r="BB326" s="170"/>
      <c r="BC326" s="144"/>
      <c r="BD326" s="144"/>
      <c r="BE326" s="144"/>
    </row>
    <row r="327" spans="1:57" ht="25.5" customHeight="1">
      <c r="A327" s="144"/>
      <c r="B327" s="144"/>
      <c r="C327" s="144"/>
      <c r="D327" s="144"/>
      <c r="E327" s="144"/>
      <c r="F327" s="170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50"/>
      <c r="AU327" s="185"/>
      <c r="AV327" s="144"/>
      <c r="AW327" s="144"/>
      <c r="AX327" s="144"/>
      <c r="AY327" s="144"/>
      <c r="AZ327" s="144"/>
      <c r="BA327" s="144"/>
      <c r="BB327" s="170"/>
      <c r="BC327" s="144"/>
      <c r="BD327" s="144"/>
      <c r="BE327" s="144"/>
    </row>
    <row r="328" spans="1:57" ht="25.5" customHeight="1">
      <c r="A328" s="144"/>
      <c r="B328" s="144"/>
      <c r="C328" s="144"/>
      <c r="D328" s="144"/>
      <c r="E328" s="144"/>
      <c r="F328" s="170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50"/>
      <c r="AU328" s="185"/>
      <c r="AV328" s="144"/>
      <c r="AW328" s="144"/>
      <c r="AX328" s="144"/>
      <c r="AY328" s="144"/>
      <c r="AZ328" s="144"/>
      <c r="BA328" s="144"/>
      <c r="BB328" s="170"/>
      <c r="BC328" s="144"/>
      <c r="BD328" s="144"/>
      <c r="BE328" s="144"/>
    </row>
    <row r="329" spans="1:57" ht="25.5" customHeight="1">
      <c r="A329" s="144"/>
      <c r="B329" s="144"/>
      <c r="C329" s="144"/>
      <c r="D329" s="144"/>
      <c r="E329" s="144"/>
      <c r="F329" s="170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50"/>
      <c r="AU329" s="185"/>
      <c r="AV329" s="144"/>
      <c r="AW329" s="144"/>
      <c r="AX329" s="144"/>
      <c r="AY329" s="144"/>
      <c r="AZ329" s="144"/>
      <c r="BA329" s="144"/>
      <c r="BB329" s="170"/>
      <c r="BC329" s="144"/>
      <c r="BD329" s="144"/>
      <c r="BE329" s="144"/>
    </row>
    <row r="330" spans="1:57" ht="25.5" customHeight="1">
      <c r="A330" s="144"/>
      <c r="B330" s="144"/>
      <c r="C330" s="144"/>
      <c r="D330" s="144"/>
      <c r="E330" s="144"/>
      <c r="F330" s="170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50"/>
      <c r="AU330" s="185"/>
      <c r="AV330" s="144"/>
      <c r="AW330" s="144"/>
      <c r="AX330" s="144"/>
      <c r="AY330" s="144"/>
      <c r="AZ330" s="144"/>
      <c r="BA330" s="144"/>
      <c r="BB330" s="170"/>
      <c r="BC330" s="144"/>
      <c r="BD330" s="144"/>
      <c r="BE330" s="144"/>
    </row>
    <row r="331" spans="1:57" ht="25.5" customHeight="1">
      <c r="A331" s="144"/>
      <c r="B331" s="144"/>
      <c r="C331" s="144"/>
      <c r="D331" s="144"/>
      <c r="E331" s="144"/>
      <c r="F331" s="170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50"/>
      <c r="AU331" s="185"/>
      <c r="AV331" s="144"/>
      <c r="AW331" s="144"/>
      <c r="AX331" s="144"/>
      <c r="AY331" s="144"/>
      <c r="AZ331" s="144"/>
      <c r="BA331" s="144"/>
      <c r="BB331" s="170"/>
      <c r="BC331" s="144"/>
      <c r="BD331" s="144"/>
      <c r="BE331" s="144"/>
    </row>
    <row r="332" spans="1:57" ht="25.5" customHeight="1">
      <c r="A332" s="144"/>
      <c r="B332" s="144"/>
      <c r="C332" s="144"/>
      <c r="D332" s="144"/>
      <c r="E332" s="144"/>
      <c r="F332" s="170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50"/>
      <c r="AU332" s="185"/>
      <c r="AV332" s="144"/>
      <c r="AW332" s="144"/>
      <c r="AX332" s="144"/>
      <c r="AY332" s="144"/>
      <c r="AZ332" s="144"/>
      <c r="BA332" s="144"/>
      <c r="BB332" s="170"/>
      <c r="BC332" s="144"/>
      <c r="BD332" s="144"/>
      <c r="BE332" s="144"/>
    </row>
    <row r="333" spans="1:57" ht="25.5" customHeight="1">
      <c r="A333" s="144"/>
      <c r="B333" s="144"/>
      <c r="C333" s="144"/>
      <c r="D333" s="144"/>
      <c r="E333" s="144"/>
      <c r="F333" s="170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50"/>
      <c r="AU333" s="185"/>
      <c r="AV333" s="144"/>
      <c r="AW333" s="144"/>
      <c r="AX333" s="144"/>
      <c r="AY333" s="144"/>
      <c r="AZ333" s="144"/>
      <c r="BA333" s="144"/>
      <c r="BB333" s="170"/>
      <c r="BC333" s="144"/>
      <c r="BD333" s="144"/>
      <c r="BE333" s="144"/>
    </row>
    <row r="334" spans="1:57" ht="25.5" customHeight="1">
      <c r="A334" s="144"/>
      <c r="B334" s="144"/>
      <c r="C334" s="144"/>
      <c r="D334" s="144"/>
      <c r="E334" s="144"/>
      <c r="F334" s="170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50"/>
      <c r="AU334" s="185"/>
      <c r="AV334" s="144"/>
      <c r="AW334" s="144"/>
      <c r="AX334" s="144"/>
      <c r="AY334" s="144"/>
      <c r="AZ334" s="144"/>
      <c r="BA334" s="144"/>
      <c r="BB334" s="170"/>
      <c r="BC334" s="144"/>
      <c r="BD334" s="144"/>
      <c r="BE334" s="144"/>
    </row>
    <row r="335" spans="1:57" ht="25.5" customHeight="1">
      <c r="A335" s="144"/>
      <c r="B335" s="144"/>
      <c r="C335" s="144"/>
      <c r="D335" s="144"/>
      <c r="E335" s="144"/>
      <c r="F335" s="170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50"/>
      <c r="AU335" s="185"/>
      <c r="AV335" s="144"/>
      <c r="AW335" s="144"/>
      <c r="AX335" s="144"/>
      <c r="AY335" s="144"/>
      <c r="AZ335" s="144"/>
      <c r="BA335" s="144"/>
      <c r="BB335" s="170"/>
      <c r="BC335" s="144"/>
      <c r="BD335" s="144"/>
      <c r="BE335" s="144"/>
    </row>
    <row r="336" spans="1:57" ht="25.5" customHeight="1">
      <c r="A336" s="144"/>
      <c r="B336" s="144"/>
      <c r="C336" s="144"/>
      <c r="D336" s="144"/>
      <c r="E336" s="144"/>
      <c r="F336" s="170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50"/>
      <c r="AU336" s="185"/>
      <c r="AV336" s="144"/>
      <c r="AW336" s="144"/>
      <c r="AX336" s="144"/>
      <c r="AY336" s="144"/>
      <c r="AZ336" s="144"/>
      <c r="BA336" s="144"/>
      <c r="BB336" s="170"/>
      <c r="BC336" s="144"/>
      <c r="BD336" s="144"/>
      <c r="BE336" s="144"/>
    </row>
    <row r="337" spans="1:57" ht="25.5" customHeight="1">
      <c r="A337" s="144"/>
      <c r="B337" s="144"/>
      <c r="C337" s="144"/>
      <c r="D337" s="144"/>
      <c r="E337" s="144"/>
      <c r="F337" s="170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50"/>
      <c r="AU337" s="185"/>
      <c r="AV337" s="144"/>
      <c r="AW337" s="144"/>
      <c r="AX337" s="144"/>
      <c r="AY337" s="144"/>
      <c r="AZ337" s="144"/>
      <c r="BA337" s="144"/>
      <c r="BB337" s="170"/>
      <c r="BC337" s="144"/>
      <c r="BD337" s="144"/>
      <c r="BE337" s="144"/>
    </row>
    <row r="338" spans="1:57" ht="25.5" customHeight="1">
      <c r="A338" s="144"/>
      <c r="B338" s="144"/>
      <c r="C338" s="144"/>
      <c r="D338" s="144"/>
      <c r="E338" s="144"/>
      <c r="F338" s="170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50"/>
      <c r="AU338" s="185"/>
      <c r="AV338" s="144"/>
      <c r="AW338" s="144"/>
      <c r="AX338" s="144"/>
      <c r="AY338" s="144"/>
      <c r="AZ338" s="144"/>
      <c r="BA338" s="144"/>
      <c r="BB338" s="170"/>
      <c r="BC338" s="144"/>
      <c r="BD338" s="144"/>
      <c r="BE338" s="144"/>
    </row>
    <row r="339" spans="1:57" ht="25.5" customHeight="1">
      <c r="A339" s="144"/>
      <c r="B339" s="144"/>
      <c r="C339" s="144"/>
      <c r="D339" s="144"/>
      <c r="E339" s="144"/>
      <c r="F339" s="170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50"/>
      <c r="AU339" s="185"/>
      <c r="AV339" s="144"/>
      <c r="AW339" s="144"/>
      <c r="AX339" s="144"/>
      <c r="AY339" s="144"/>
      <c r="AZ339" s="144"/>
      <c r="BA339" s="144"/>
      <c r="BB339" s="170"/>
      <c r="BC339" s="144"/>
      <c r="BD339" s="144"/>
      <c r="BE339" s="144"/>
    </row>
    <row r="340" spans="1:57" ht="25.5" customHeight="1">
      <c r="A340" s="144"/>
      <c r="B340" s="144"/>
      <c r="C340" s="144"/>
      <c r="D340" s="144"/>
      <c r="E340" s="144"/>
      <c r="F340" s="170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50"/>
      <c r="AU340" s="185"/>
      <c r="AV340" s="144"/>
      <c r="AW340" s="144"/>
      <c r="AX340" s="144"/>
      <c r="AY340" s="144"/>
      <c r="AZ340" s="144"/>
      <c r="BA340" s="144"/>
      <c r="BB340" s="170"/>
      <c r="BC340" s="144"/>
      <c r="BD340" s="144"/>
      <c r="BE340" s="144"/>
    </row>
    <row r="341" spans="1:57" ht="25.5" customHeight="1">
      <c r="A341" s="144"/>
      <c r="B341" s="144"/>
      <c r="C341" s="144"/>
      <c r="D341" s="144"/>
      <c r="E341" s="144"/>
      <c r="F341" s="170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50"/>
      <c r="AU341" s="185"/>
      <c r="AV341" s="144"/>
      <c r="AW341" s="144"/>
      <c r="AX341" s="144"/>
      <c r="AY341" s="144"/>
      <c r="AZ341" s="144"/>
      <c r="BA341" s="144"/>
      <c r="BB341" s="170"/>
      <c r="BC341" s="144"/>
      <c r="BD341" s="144"/>
      <c r="BE341" s="144"/>
    </row>
    <row r="342" spans="1:57" ht="25.5" customHeight="1">
      <c r="A342" s="144"/>
      <c r="B342" s="144"/>
      <c r="C342" s="144"/>
      <c r="D342" s="144"/>
      <c r="E342" s="144"/>
      <c r="F342" s="170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50"/>
      <c r="AU342" s="185"/>
      <c r="AV342" s="144"/>
      <c r="AW342" s="144"/>
      <c r="AX342" s="144"/>
      <c r="AY342" s="144"/>
      <c r="AZ342" s="144"/>
      <c r="BA342" s="144"/>
      <c r="BB342" s="170"/>
      <c r="BC342" s="144"/>
      <c r="BD342" s="144"/>
      <c r="BE342" s="144"/>
    </row>
    <row r="343" spans="1:57" ht="25.5" customHeight="1">
      <c r="A343" s="144"/>
      <c r="B343" s="144"/>
      <c r="C343" s="144"/>
      <c r="D343" s="144"/>
      <c r="E343" s="144"/>
      <c r="F343" s="170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50"/>
      <c r="AU343" s="185"/>
      <c r="AV343" s="144"/>
      <c r="AW343" s="144"/>
      <c r="AX343" s="144"/>
      <c r="AY343" s="144"/>
      <c r="AZ343" s="144"/>
      <c r="BA343" s="144"/>
      <c r="BB343" s="170"/>
      <c r="BC343" s="144"/>
      <c r="BD343" s="144"/>
      <c r="BE343" s="144"/>
    </row>
    <row r="344" spans="1:57" ht="25.5" customHeight="1">
      <c r="A344" s="144"/>
      <c r="B344" s="144"/>
      <c r="C344" s="144"/>
      <c r="D344" s="144"/>
      <c r="E344" s="144"/>
      <c r="F344" s="170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50"/>
      <c r="AU344" s="185"/>
      <c r="AV344" s="144"/>
      <c r="AW344" s="144"/>
      <c r="AX344" s="144"/>
      <c r="AY344" s="144"/>
      <c r="AZ344" s="144"/>
      <c r="BA344" s="144"/>
      <c r="BB344" s="170"/>
      <c r="BC344" s="144"/>
      <c r="BD344" s="144"/>
      <c r="BE344" s="144"/>
    </row>
    <row r="345" spans="1:57" ht="25.5" customHeight="1">
      <c r="A345" s="144"/>
      <c r="B345" s="144"/>
      <c r="C345" s="144"/>
      <c r="D345" s="144"/>
      <c r="E345" s="144"/>
      <c r="F345" s="170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50"/>
      <c r="AU345" s="185"/>
      <c r="AV345" s="144"/>
      <c r="AW345" s="144"/>
      <c r="AX345" s="144"/>
      <c r="AY345" s="144"/>
      <c r="AZ345" s="144"/>
      <c r="BA345" s="144"/>
      <c r="BB345" s="170"/>
      <c r="BC345" s="144"/>
      <c r="BD345" s="144"/>
      <c r="BE345" s="144"/>
    </row>
    <row r="346" spans="1:57" ht="25.5" customHeight="1">
      <c r="A346" s="144"/>
      <c r="B346" s="144"/>
      <c r="C346" s="144"/>
      <c r="D346" s="144"/>
      <c r="E346" s="144"/>
      <c r="F346" s="170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50"/>
      <c r="AU346" s="185"/>
      <c r="AV346" s="144"/>
      <c r="AW346" s="144"/>
      <c r="AX346" s="144"/>
      <c r="AY346" s="144"/>
      <c r="AZ346" s="144"/>
      <c r="BA346" s="144"/>
      <c r="BB346" s="170"/>
      <c r="BC346" s="144"/>
      <c r="BD346" s="144"/>
      <c r="BE346" s="144"/>
    </row>
    <row r="347" spans="1:57" ht="25.5" customHeight="1">
      <c r="A347" s="144"/>
      <c r="B347" s="144"/>
      <c r="C347" s="144"/>
      <c r="D347" s="144"/>
      <c r="E347" s="144"/>
      <c r="F347" s="170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50"/>
      <c r="AU347" s="185"/>
      <c r="AV347" s="144"/>
      <c r="AW347" s="144"/>
      <c r="AX347" s="144"/>
      <c r="AY347" s="144"/>
      <c r="AZ347" s="144"/>
      <c r="BA347" s="144"/>
      <c r="BB347" s="170"/>
      <c r="BC347" s="144"/>
      <c r="BD347" s="144"/>
      <c r="BE347" s="144"/>
    </row>
    <row r="348" spans="1:57" ht="25.5" customHeight="1">
      <c r="A348" s="144"/>
      <c r="B348" s="144"/>
      <c r="C348" s="144"/>
      <c r="D348" s="144"/>
      <c r="E348" s="144"/>
      <c r="F348" s="170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50"/>
      <c r="AU348" s="185"/>
      <c r="AV348" s="144"/>
      <c r="AW348" s="144"/>
      <c r="AX348" s="144"/>
      <c r="AY348" s="144"/>
      <c r="AZ348" s="144"/>
      <c r="BA348" s="144"/>
      <c r="BB348" s="170"/>
      <c r="BC348" s="144"/>
      <c r="BD348" s="144"/>
      <c r="BE348" s="144"/>
    </row>
    <row r="349" spans="1:57" ht="25.5" customHeight="1">
      <c r="A349" s="144"/>
      <c r="B349" s="144"/>
      <c r="C349" s="144"/>
      <c r="D349" s="144"/>
      <c r="E349" s="144"/>
      <c r="F349" s="170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50"/>
      <c r="AU349" s="185"/>
      <c r="AV349" s="144"/>
      <c r="AW349" s="144"/>
      <c r="AX349" s="144"/>
      <c r="AY349" s="144"/>
      <c r="AZ349" s="144"/>
      <c r="BA349" s="144"/>
      <c r="BB349" s="170"/>
      <c r="BC349" s="144"/>
      <c r="BD349" s="144"/>
      <c r="BE349" s="144"/>
    </row>
    <row r="350" spans="1:57" ht="25.5" customHeight="1">
      <c r="A350" s="144"/>
      <c r="B350" s="144"/>
      <c r="C350" s="144"/>
      <c r="D350" s="144"/>
      <c r="E350" s="144"/>
      <c r="F350" s="170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  <c r="AT350" s="150"/>
      <c r="AU350" s="185"/>
      <c r="AV350" s="144"/>
      <c r="AW350" s="144"/>
      <c r="AX350" s="144"/>
      <c r="AY350" s="144"/>
      <c r="AZ350" s="144"/>
      <c r="BA350" s="144"/>
      <c r="BB350" s="170"/>
      <c r="BC350" s="144"/>
      <c r="BD350" s="144"/>
      <c r="BE350" s="144"/>
    </row>
    <row r="351" spans="1:57" ht="25.5" customHeight="1">
      <c r="A351" s="144"/>
      <c r="B351" s="144"/>
      <c r="C351" s="144"/>
      <c r="D351" s="144"/>
      <c r="E351" s="144"/>
      <c r="F351" s="170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50"/>
      <c r="AU351" s="185"/>
      <c r="AV351" s="144"/>
      <c r="AW351" s="144"/>
      <c r="AX351" s="144"/>
      <c r="AY351" s="144"/>
      <c r="AZ351" s="144"/>
      <c r="BA351" s="144"/>
      <c r="BB351" s="170"/>
      <c r="BC351" s="144"/>
      <c r="BD351" s="144"/>
      <c r="BE351" s="144"/>
    </row>
    <row r="352" spans="1:57" ht="25.5" customHeight="1">
      <c r="A352" s="144"/>
      <c r="B352" s="144"/>
      <c r="C352" s="144"/>
      <c r="D352" s="144"/>
      <c r="E352" s="144"/>
      <c r="F352" s="170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50"/>
      <c r="AU352" s="185"/>
      <c r="AV352" s="144"/>
      <c r="AW352" s="144"/>
      <c r="AX352" s="144"/>
      <c r="AY352" s="144"/>
      <c r="AZ352" s="144"/>
      <c r="BA352" s="144"/>
      <c r="BB352" s="170"/>
      <c r="BC352" s="144"/>
      <c r="BD352" s="144"/>
      <c r="BE352" s="144"/>
    </row>
    <row r="353" spans="1:57" ht="25.5" customHeight="1">
      <c r="A353" s="144"/>
      <c r="B353" s="144"/>
      <c r="C353" s="144"/>
      <c r="D353" s="144"/>
      <c r="E353" s="144"/>
      <c r="F353" s="170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50"/>
      <c r="AU353" s="185"/>
      <c r="AV353" s="144"/>
      <c r="AW353" s="144"/>
      <c r="AX353" s="144"/>
      <c r="AY353" s="144"/>
      <c r="AZ353" s="144"/>
      <c r="BA353" s="144"/>
      <c r="BB353" s="170"/>
      <c r="BC353" s="144"/>
      <c r="BD353" s="144"/>
      <c r="BE353" s="144"/>
    </row>
    <row r="354" spans="1:57" ht="25.5" customHeight="1">
      <c r="A354" s="144"/>
      <c r="B354" s="144"/>
      <c r="C354" s="144"/>
      <c r="D354" s="144"/>
      <c r="E354" s="144"/>
      <c r="F354" s="170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50"/>
      <c r="AU354" s="185"/>
      <c r="AV354" s="144"/>
      <c r="AW354" s="144"/>
      <c r="AX354" s="144"/>
      <c r="AY354" s="144"/>
      <c r="AZ354" s="144"/>
      <c r="BA354" s="144"/>
      <c r="BB354" s="170"/>
      <c r="BC354" s="144"/>
      <c r="BD354" s="144"/>
      <c r="BE354" s="144"/>
    </row>
    <row r="355" spans="1:57" ht="25.5" customHeight="1">
      <c r="A355" s="144"/>
      <c r="B355" s="144"/>
      <c r="C355" s="144"/>
      <c r="D355" s="144"/>
      <c r="E355" s="144"/>
      <c r="F355" s="170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50"/>
      <c r="AU355" s="185"/>
      <c r="AV355" s="144"/>
      <c r="AW355" s="144"/>
      <c r="AX355" s="144"/>
      <c r="AY355" s="144"/>
      <c r="AZ355" s="144"/>
      <c r="BA355" s="144"/>
      <c r="BB355" s="170"/>
      <c r="BC355" s="144"/>
      <c r="BD355" s="144"/>
      <c r="BE355" s="144"/>
    </row>
    <row r="356" spans="1:57" ht="25.5" customHeight="1">
      <c r="A356" s="144"/>
      <c r="B356" s="144"/>
      <c r="C356" s="144"/>
      <c r="D356" s="144"/>
      <c r="E356" s="144"/>
      <c r="F356" s="170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50"/>
      <c r="AU356" s="185"/>
      <c r="AV356" s="144"/>
      <c r="AW356" s="144"/>
      <c r="AX356" s="144"/>
      <c r="AY356" s="144"/>
      <c r="AZ356" s="144"/>
      <c r="BA356" s="144"/>
      <c r="BB356" s="170"/>
      <c r="BC356" s="144"/>
      <c r="BD356" s="144"/>
      <c r="BE356" s="144"/>
    </row>
    <row r="357" spans="1:57" ht="25.5" customHeight="1">
      <c r="A357" s="144"/>
      <c r="B357" s="144"/>
      <c r="C357" s="144"/>
      <c r="D357" s="144"/>
      <c r="E357" s="144"/>
      <c r="F357" s="170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50"/>
      <c r="AU357" s="185"/>
      <c r="AV357" s="144"/>
      <c r="AW357" s="144"/>
      <c r="AX357" s="144"/>
      <c r="AY357" s="144"/>
      <c r="AZ357" s="144"/>
      <c r="BA357" s="144"/>
      <c r="BB357" s="170"/>
      <c r="BC357" s="144"/>
      <c r="BD357" s="144"/>
      <c r="BE357" s="144"/>
    </row>
    <row r="358" spans="1:57" ht="25.5" customHeight="1">
      <c r="A358" s="144"/>
      <c r="B358" s="144"/>
      <c r="C358" s="144"/>
      <c r="D358" s="144"/>
      <c r="E358" s="144"/>
      <c r="F358" s="170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50"/>
      <c r="AU358" s="185"/>
      <c r="AV358" s="144"/>
      <c r="AW358" s="144"/>
      <c r="AX358" s="144"/>
      <c r="AY358" s="144"/>
      <c r="AZ358" s="144"/>
      <c r="BA358" s="144"/>
      <c r="BB358" s="170"/>
      <c r="BC358" s="144"/>
      <c r="BD358" s="144"/>
      <c r="BE358" s="144"/>
    </row>
    <row r="359" spans="1:57" ht="25.5" customHeight="1">
      <c r="A359" s="144"/>
      <c r="B359" s="144"/>
      <c r="C359" s="144"/>
      <c r="D359" s="144"/>
      <c r="E359" s="144"/>
      <c r="F359" s="170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50"/>
      <c r="AU359" s="185"/>
      <c r="AV359" s="144"/>
      <c r="AW359" s="144"/>
      <c r="AX359" s="144"/>
      <c r="AY359" s="144"/>
      <c r="AZ359" s="144"/>
      <c r="BA359" s="144"/>
      <c r="BB359" s="170"/>
      <c r="BC359" s="144"/>
      <c r="BD359" s="144"/>
      <c r="BE359" s="144"/>
    </row>
    <row r="360" spans="1:57" ht="25.5" customHeight="1">
      <c r="A360" s="144"/>
      <c r="B360" s="144"/>
      <c r="C360" s="144"/>
      <c r="D360" s="144"/>
      <c r="E360" s="144"/>
      <c r="F360" s="170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50"/>
      <c r="AU360" s="185"/>
      <c r="AV360" s="144"/>
      <c r="AW360" s="144"/>
      <c r="AX360" s="144"/>
      <c r="AY360" s="144"/>
      <c r="AZ360" s="144"/>
      <c r="BA360" s="144"/>
      <c r="BB360" s="170"/>
      <c r="BC360" s="144"/>
      <c r="BD360" s="144"/>
      <c r="BE360" s="144"/>
    </row>
    <row r="361" spans="1:57" ht="25.5" customHeight="1">
      <c r="A361" s="144"/>
      <c r="B361" s="144"/>
      <c r="C361" s="144"/>
      <c r="D361" s="144"/>
      <c r="E361" s="144"/>
      <c r="F361" s="170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50"/>
      <c r="AU361" s="185"/>
      <c r="AV361" s="144"/>
      <c r="AW361" s="144"/>
      <c r="AX361" s="144"/>
      <c r="AY361" s="144"/>
      <c r="AZ361" s="144"/>
      <c r="BA361" s="144"/>
      <c r="BB361" s="170"/>
      <c r="BC361" s="144"/>
      <c r="BD361" s="144"/>
      <c r="BE361" s="144"/>
    </row>
    <row r="362" spans="1:57" ht="25.5" customHeight="1">
      <c r="A362" s="144"/>
      <c r="B362" s="144"/>
      <c r="C362" s="144"/>
      <c r="D362" s="144"/>
      <c r="E362" s="144"/>
      <c r="F362" s="170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50"/>
      <c r="AU362" s="185"/>
      <c r="AV362" s="144"/>
      <c r="AW362" s="144"/>
      <c r="AX362" s="144"/>
      <c r="AY362" s="144"/>
      <c r="AZ362" s="144"/>
      <c r="BA362" s="144"/>
      <c r="BB362" s="170"/>
      <c r="BC362" s="144"/>
      <c r="BD362" s="144"/>
      <c r="BE362" s="144"/>
    </row>
    <row r="363" spans="1:57" ht="25.5" customHeight="1">
      <c r="A363" s="144"/>
      <c r="B363" s="144"/>
      <c r="C363" s="144"/>
      <c r="D363" s="144"/>
      <c r="E363" s="144"/>
      <c r="F363" s="170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50"/>
      <c r="AU363" s="185"/>
      <c r="AV363" s="144"/>
      <c r="AW363" s="144"/>
      <c r="AX363" s="144"/>
      <c r="AY363" s="144"/>
      <c r="AZ363" s="144"/>
      <c r="BA363" s="144"/>
      <c r="BB363" s="170"/>
      <c r="BC363" s="144"/>
      <c r="BD363" s="144"/>
      <c r="BE363" s="144"/>
    </row>
    <row r="364" spans="1:57" ht="25.5" customHeight="1">
      <c r="A364" s="144"/>
      <c r="B364" s="144"/>
      <c r="C364" s="144"/>
      <c r="D364" s="144"/>
      <c r="E364" s="144"/>
      <c r="F364" s="170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50"/>
      <c r="AU364" s="185"/>
      <c r="AV364" s="144"/>
      <c r="AW364" s="144"/>
      <c r="AX364" s="144"/>
      <c r="AY364" s="144"/>
      <c r="AZ364" s="144"/>
      <c r="BA364" s="144"/>
      <c r="BB364" s="170"/>
      <c r="BC364" s="144"/>
      <c r="BD364" s="144"/>
      <c r="BE364" s="144"/>
    </row>
    <row r="365" spans="1:57" ht="25.5" customHeight="1">
      <c r="A365" s="144"/>
      <c r="B365" s="144"/>
      <c r="C365" s="144"/>
      <c r="D365" s="144"/>
      <c r="E365" s="144"/>
      <c r="F365" s="170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50"/>
      <c r="AU365" s="185"/>
      <c r="AV365" s="144"/>
      <c r="AW365" s="144"/>
      <c r="AX365" s="144"/>
      <c r="AY365" s="144"/>
      <c r="AZ365" s="144"/>
      <c r="BA365" s="144"/>
      <c r="BB365" s="170"/>
      <c r="BC365" s="144"/>
      <c r="BD365" s="144"/>
      <c r="BE365" s="144"/>
    </row>
    <row r="366" spans="1:57" ht="25.5" customHeight="1">
      <c r="A366" s="144"/>
      <c r="B366" s="144"/>
      <c r="C366" s="144"/>
      <c r="D366" s="144"/>
      <c r="E366" s="144"/>
      <c r="F366" s="170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50"/>
      <c r="AU366" s="185"/>
      <c r="AV366" s="144"/>
      <c r="AW366" s="144"/>
      <c r="AX366" s="144"/>
      <c r="AY366" s="144"/>
      <c r="AZ366" s="144"/>
      <c r="BA366" s="144"/>
      <c r="BB366" s="170"/>
      <c r="BC366" s="144"/>
      <c r="BD366" s="144"/>
      <c r="BE366" s="144"/>
    </row>
    <row r="367" spans="1:57" ht="25.5" customHeight="1">
      <c r="A367" s="144"/>
      <c r="B367" s="144"/>
      <c r="C367" s="144"/>
      <c r="D367" s="144"/>
      <c r="E367" s="144"/>
      <c r="F367" s="170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50"/>
      <c r="AU367" s="185"/>
      <c r="AV367" s="144"/>
      <c r="AW367" s="144"/>
      <c r="AX367" s="144"/>
      <c r="AY367" s="144"/>
      <c r="AZ367" s="144"/>
      <c r="BA367" s="144"/>
      <c r="BB367" s="170"/>
      <c r="BC367" s="144"/>
      <c r="BD367" s="144"/>
      <c r="BE367" s="144"/>
    </row>
    <row r="368" spans="1:57" ht="25.5" customHeight="1">
      <c r="A368" s="144"/>
      <c r="B368" s="144"/>
      <c r="C368" s="144"/>
      <c r="D368" s="144"/>
      <c r="E368" s="144"/>
      <c r="F368" s="170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50"/>
      <c r="AU368" s="185"/>
      <c r="AV368" s="144"/>
      <c r="AW368" s="144"/>
      <c r="AX368" s="144"/>
      <c r="AY368" s="144"/>
      <c r="AZ368" s="144"/>
      <c r="BA368" s="144"/>
      <c r="BB368" s="170"/>
      <c r="BC368" s="144"/>
      <c r="BD368" s="144"/>
      <c r="BE368" s="144"/>
    </row>
    <row r="369" spans="1:57" ht="25.5" customHeight="1">
      <c r="A369" s="144"/>
      <c r="B369" s="144"/>
      <c r="C369" s="144"/>
      <c r="D369" s="144"/>
      <c r="E369" s="144"/>
      <c r="F369" s="170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50"/>
      <c r="AU369" s="185"/>
      <c r="AV369" s="144"/>
      <c r="AW369" s="144"/>
      <c r="AX369" s="144"/>
      <c r="AY369" s="144"/>
      <c r="AZ369" s="144"/>
      <c r="BA369" s="144"/>
      <c r="BB369" s="170"/>
      <c r="BC369" s="144"/>
      <c r="BD369" s="144"/>
      <c r="BE369" s="144"/>
    </row>
    <row r="370" spans="1:57" ht="25.5" customHeight="1">
      <c r="A370" s="144"/>
      <c r="B370" s="144"/>
      <c r="C370" s="144"/>
      <c r="D370" s="144"/>
      <c r="E370" s="144"/>
      <c r="F370" s="170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50"/>
      <c r="AU370" s="185"/>
      <c r="AV370" s="144"/>
      <c r="AW370" s="144"/>
      <c r="AX370" s="144"/>
      <c r="AY370" s="144"/>
      <c r="AZ370" s="144"/>
      <c r="BA370" s="144"/>
      <c r="BB370" s="170"/>
      <c r="BC370" s="144"/>
      <c r="BD370" s="144"/>
      <c r="BE370" s="144"/>
    </row>
    <row r="371" spans="1:57" ht="25.5" customHeight="1">
      <c r="A371" s="144"/>
      <c r="B371" s="144"/>
      <c r="C371" s="144"/>
      <c r="D371" s="144"/>
      <c r="E371" s="144"/>
      <c r="F371" s="170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50"/>
      <c r="AU371" s="185"/>
      <c r="AV371" s="144"/>
      <c r="AW371" s="144"/>
      <c r="AX371" s="144"/>
      <c r="AY371" s="144"/>
      <c r="AZ371" s="144"/>
      <c r="BA371" s="144"/>
      <c r="BB371" s="170"/>
      <c r="BC371" s="144"/>
      <c r="BD371" s="144"/>
      <c r="BE371" s="144"/>
    </row>
    <row r="372" spans="1:57" ht="25.5" customHeight="1">
      <c r="A372" s="144"/>
      <c r="B372" s="144"/>
      <c r="C372" s="144"/>
      <c r="D372" s="144"/>
      <c r="E372" s="144"/>
      <c r="F372" s="170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50"/>
      <c r="AU372" s="185"/>
      <c r="AV372" s="144"/>
      <c r="AW372" s="144"/>
      <c r="AX372" s="144"/>
      <c r="AY372" s="144"/>
      <c r="AZ372" s="144"/>
      <c r="BA372" s="144"/>
      <c r="BB372" s="170"/>
      <c r="BC372" s="144"/>
      <c r="BD372" s="144"/>
      <c r="BE372" s="144"/>
    </row>
    <row r="373" spans="1:57" ht="25.5" customHeight="1">
      <c r="A373" s="144"/>
      <c r="B373" s="144"/>
      <c r="C373" s="144"/>
      <c r="D373" s="144"/>
      <c r="E373" s="144"/>
      <c r="F373" s="170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50"/>
      <c r="AU373" s="185"/>
      <c r="AV373" s="144"/>
      <c r="AW373" s="144"/>
      <c r="AX373" s="144"/>
      <c r="AY373" s="144"/>
      <c r="AZ373" s="144"/>
      <c r="BA373" s="144"/>
      <c r="BB373" s="170"/>
      <c r="BC373" s="144"/>
      <c r="BD373" s="144"/>
      <c r="BE373" s="144"/>
    </row>
    <row r="374" spans="1:57" ht="25.5" customHeight="1">
      <c r="A374" s="144"/>
      <c r="B374" s="144"/>
      <c r="C374" s="144"/>
      <c r="D374" s="144"/>
      <c r="E374" s="144"/>
      <c r="F374" s="170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50"/>
      <c r="AU374" s="185"/>
      <c r="AV374" s="144"/>
      <c r="AW374" s="144"/>
      <c r="AX374" s="144"/>
      <c r="AY374" s="144"/>
      <c r="AZ374" s="144"/>
      <c r="BA374" s="144"/>
      <c r="BB374" s="170"/>
      <c r="BC374" s="144"/>
      <c r="BD374" s="144"/>
      <c r="BE374" s="144"/>
    </row>
    <row r="375" spans="1:57" ht="25.5" customHeight="1">
      <c r="A375" s="144"/>
      <c r="B375" s="144"/>
      <c r="C375" s="144"/>
      <c r="D375" s="144"/>
      <c r="E375" s="144"/>
      <c r="F375" s="170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50"/>
      <c r="AU375" s="185"/>
      <c r="AV375" s="144"/>
      <c r="AW375" s="144"/>
      <c r="AX375" s="144"/>
      <c r="AY375" s="144"/>
      <c r="AZ375" s="144"/>
      <c r="BA375" s="144"/>
      <c r="BB375" s="170"/>
      <c r="BC375" s="144"/>
      <c r="BD375" s="144"/>
      <c r="BE375" s="144"/>
    </row>
    <row r="376" spans="1:57" ht="25.5" customHeight="1">
      <c r="A376" s="144"/>
      <c r="B376" s="144"/>
      <c r="C376" s="144"/>
      <c r="D376" s="144"/>
      <c r="E376" s="144"/>
      <c r="F376" s="170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50"/>
      <c r="AU376" s="185"/>
      <c r="AV376" s="144"/>
      <c r="AW376" s="144"/>
      <c r="AX376" s="144"/>
      <c r="AY376" s="144"/>
      <c r="AZ376" s="144"/>
      <c r="BA376" s="144"/>
      <c r="BB376" s="170"/>
      <c r="BC376" s="144"/>
      <c r="BD376" s="144"/>
      <c r="BE376" s="144"/>
    </row>
    <row r="377" spans="1:57" ht="25.5" customHeight="1">
      <c r="A377" s="144"/>
      <c r="B377" s="144"/>
      <c r="C377" s="144"/>
      <c r="D377" s="144"/>
      <c r="E377" s="144"/>
      <c r="F377" s="170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50"/>
      <c r="AU377" s="185"/>
      <c r="AV377" s="144"/>
      <c r="AW377" s="144"/>
      <c r="AX377" s="144"/>
      <c r="AY377" s="144"/>
      <c r="AZ377" s="144"/>
      <c r="BA377" s="144"/>
      <c r="BB377" s="170"/>
      <c r="BC377" s="144"/>
      <c r="BD377" s="144"/>
      <c r="BE377" s="144"/>
    </row>
    <row r="378" spans="1:57" ht="25.5" customHeight="1">
      <c r="A378" s="144"/>
      <c r="B378" s="144"/>
      <c r="C378" s="144"/>
      <c r="D378" s="144"/>
      <c r="E378" s="144"/>
      <c r="F378" s="170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50"/>
      <c r="AU378" s="185"/>
      <c r="AV378" s="144"/>
      <c r="AW378" s="144"/>
      <c r="AX378" s="144"/>
      <c r="AY378" s="144"/>
      <c r="AZ378" s="144"/>
      <c r="BA378" s="144"/>
      <c r="BB378" s="170"/>
      <c r="BC378" s="144"/>
      <c r="BD378" s="144"/>
      <c r="BE378" s="144"/>
    </row>
    <row r="379" spans="1:57" ht="25.5" customHeight="1">
      <c r="A379" s="144"/>
      <c r="B379" s="144"/>
      <c r="C379" s="144"/>
      <c r="D379" s="144"/>
      <c r="E379" s="144"/>
      <c r="F379" s="170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50"/>
      <c r="AU379" s="185"/>
      <c r="AV379" s="144"/>
      <c r="AW379" s="144"/>
      <c r="AX379" s="144"/>
      <c r="AY379" s="144"/>
      <c r="AZ379" s="144"/>
      <c r="BA379" s="144"/>
      <c r="BB379" s="170"/>
      <c r="BC379" s="144"/>
      <c r="BD379" s="144"/>
      <c r="BE379" s="144"/>
    </row>
    <row r="380" spans="1:57" ht="25.5" customHeight="1">
      <c r="A380" s="144"/>
      <c r="B380" s="144"/>
      <c r="C380" s="144"/>
      <c r="D380" s="144"/>
      <c r="E380" s="144"/>
      <c r="F380" s="170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50"/>
      <c r="AU380" s="185"/>
      <c r="AV380" s="144"/>
      <c r="AW380" s="144"/>
      <c r="AX380" s="144"/>
      <c r="AY380" s="144"/>
      <c r="AZ380" s="144"/>
      <c r="BA380" s="144"/>
      <c r="BB380" s="170"/>
      <c r="BC380" s="144"/>
      <c r="BD380" s="144"/>
      <c r="BE380" s="144"/>
    </row>
    <row r="381" spans="1:57" ht="25.5" customHeight="1">
      <c r="A381" s="144"/>
      <c r="B381" s="144"/>
      <c r="C381" s="144"/>
      <c r="D381" s="144"/>
      <c r="E381" s="144"/>
      <c r="F381" s="170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50"/>
      <c r="AU381" s="185"/>
      <c r="AV381" s="144"/>
      <c r="AW381" s="144"/>
      <c r="AX381" s="144"/>
      <c r="AY381" s="144"/>
      <c r="AZ381" s="144"/>
      <c r="BA381" s="144"/>
      <c r="BB381" s="170"/>
      <c r="BC381" s="144"/>
      <c r="BD381" s="144"/>
      <c r="BE381" s="144"/>
    </row>
    <row r="382" spans="1:57" ht="25.5" customHeight="1">
      <c r="A382" s="144"/>
      <c r="B382" s="144"/>
      <c r="C382" s="144"/>
      <c r="D382" s="144"/>
      <c r="E382" s="144"/>
      <c r="F382" s="170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50"/>
      <c r="AU382" s="185"/>
      <c r="AV382" s="144"/>
      <c r="AW382" s="144"/>
      <c r="AX382" s="144"/>
      <c r="AY382" s="144"/>
      <c r="AZ382" s="144"/>
      <c r="BA382" s="144"/>
      <c r="BB382" s="170"/>
      <c r="BC382" s="144"/>
      <c r="BD382" s="144"/>
      <c r="BE382" s="144"/>
    </row>
    <row r="383" spans="1:57" ht="25.5" customHeight="1">
      <c r="A383" s="144"/>
      <c r="B383" s="144"/>
      <c r="C383" s="144"/>
      <c r="D383" s="144"/>
      <c r="E383" s="144"/>
      <c r="F383" s="170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50"/>
      <c r="AU383" s="185"/>
      <c r="AV383" s="144"/>
      <c r="AW383" s="144"/>
      <c r="AX383" s="144"/>
      <c r="AY383" s="144"/>
      <c r="AZ383" s="144"/>
      <c r="BA383" s="144"/>
      <c r="BB383" s="170"/>
      <c r="BC383" s="144"/>
      <c r="BD383" s="144"/>
      <c r="BE383" s="144"/>
    </row>
    <row r="384" spans="1:57" ht="25.5" customHeight="1">
      <c r="A384" s="144"/>
      <c r="B384" s="144"/>
      <c r="C384" s="144"/>
      <c r="D384" s="144"/>
      <c r="E384" s="144"/>
      <c r="F384" s="170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50"/>
      <c r="AU384" s="185"/>
      <c r="AV384" s="144"/>
      <c r="AW384" s="144"/>
      <c r="AX384" s="144"/>
      <c r="AY384" s="144"/>
      <c r="AZ384" s="144"/>
      <c r="BA384" s="144"/>
      <c r="BB384" s="170"/>
      <c r="BC384" s="144"/>
      <c r="BD384" s="144"/>
      <c r="BE384" s="144"/>
    </row>
    <row r="385" spans="1:57" ht="25.5" customHeight="1">
      <c r="A385" s="144"/>
      <c r="B385" s="144"/>
      <c r="C385" s="144"/>
      <c r="D385" s="144"/>
      <c r="E385" s="144"/>
      <c r="F385" s="170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50"/>
      <c r="AU385" s="185"/>
      <c r="AV385" s="144"/>
      <c r="AW385" s="144"/>
      <c r="AX385" s="144"/>
      <c r="AY385" s="144"/>
      <c r="AZ385" s="144"/>
      <c r="BA385" s="144"/>
      <c r="BB385" s="170"/>
      <c r="BC385" s="144"/>
      <c r="BD385" s="144"/>
      <c r="BE385" s="144"/>
    </row>
    <row r="386" spans="1:57" ht="25.5" customHeight="1">
      <c r="A386" s="144"/>
      <c r="B386" s="144"/>
      <c r="C386" s="144"/>
      <c r="D386" s="144"/>
      <c r="E386" s="144"/>
      <c r="F386" s="170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50"/>
      <c r="AU386" s="185"/>
      <c r="AV386" s="144"/>
      <c r="AW386" s="144"/>
      <c r="AX386" s="144"/>
      <c r="AY386" s="144"/>
      <c r="AZ386" s="144"/>
      <c r="BA386" s="144"/>
      <c r="BB386" s="170"/>
      <c r="BC386" s="144"/>
      <c r="BD386" s="144"/>
      <c r="BE386" s="144"/>
    </row>
    <row r="387" spans="1:57" ht="25.5" customHeight="1">
      <c r="A387" s="144"/>
      <c r="B387" s="144"/>
      <c r="C387" s="144"/>
      <c r="D387" s="144"/>
      <c r="E387" s="144"/>
      <c r="F387" s="170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50"/>
      <c r="AU387" s="185"/>
      <c r="AV387" s="144"/>
      <c r="AW387" s="144"/>
      <c r="AX387" s="144"/>
      <c r="AY387" s="144"/>
      <c r="AZ387" s="144"/>
      <c r="BA387" s="144"/>
      <c r="BB387" s="170"/>
      <c r="BC387" s="144"/>
      <c r="BD387" s="144"/>
      <c r="BE387" s="144"/>
    </row>
    <row r="388" spans="1:57" ht="25.5" customHeight="1">
      <c r="A388" s="144"/>
      <c r="B388" s="144"/>
      <c r="C388" s="144"/>
      <c r="D388" s="144"/>
      <c r="E388" s="144"/>
      <c r="F388" s="170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50"/>
      <c r="AU388" s="185"/>
      <c r="AV388" s="144"/>
      <c r="AW388" s="144"/>
      <c r="AX388" s="144"/>
      <c r="AY388" s="144"/>
      <c r="AZ388" s="144"/>
      <c r="BA388" s="144"/>
      <c r="BB388" s="170"/>
      <c r="BC388" s="144"/>
      <c r="BD388" s="144"/>
      <c r="BE388" s="144"/>
    </row>
    <row r="389" spans="1:57" ht="25.5" customHeight="1">
      <c r="A389" s="144"/>
      <c r="B389" s="144"/>
      <c r="C389" s="144"/>
      <c r="D389" s="144"/>
      <c r="E389" s="144"/>
      <c r="F389" s="170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50"/>
      <c r="AU389" s="185"/>
      <c r="AV389" s="144"/>
      <c r="AW389" s="144"/>
      <c r="AX389" s="144"/>
      <c r="AY389" s="144"/>
      <c r="AZ389" s="144"/>
      <c r="BA389" s="144"/>
      <c r="BB389" s="170"/>
      <c r="BC389" s="144"/>
      <c r="BD389" s="144"/>
      <c r="BE389" s="144"/>
    </row>
    <row r="390" spans="1:57" ht="25.5" customHeight="1">
      <c r="A390" s="144"/>
      <c r="B390" s="144"/>
      <c r="C390" s="144"/>
      <c r="D390" s="144"/>
      <c r="E390" s="144"/>
      <c r="F390" s="170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50"/>
      <c r="AU390" s="185"/>
      <c r="AV390" s="144"/>
      <c r="AW390" s="144"/>
      <c r="AX390" s="144"/>
      <c r="AY390" s="144"/>
      <c r="AZ390" s="144"/>
      <c r="BA390" s="144"/>
      <c r="BB390" s="170"/>
      <c r="BC390" s="144"/>
      <c r="BD390" s="144"/>
      <c r="BE390" s="144"/>
    </row>
    <row r="391" spans="1:57" ht="25.5" customHeight="1">
      <c r="A391" s="144"/>
      <c r="B391" s="144"/>
      <c r="C391" s="144"/>
      <c r="D391" s="144"/>
      <c r="E391" s="144"/>
      <c r="F391" s="170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50"/>
      <c r="AU391" s="185"/>
      <c r="AV391" s="144"/>
      <c r="AW391" s="144"/>
      <c r="AX391" s="144"/>
      <c r="AY391" s="144"/>
      <c r="AZ391" s="144"/>
      <c r="BA391" s="144"/>
      <c r="BB391" s="170"/>
      <c r="BC391" s="144"/>
      <c r="BD391" s="144"/>
      <c r="BE391" s="144"/>
    </row>
    <row r="392" spans="1:57" ht="25.5" customHeight="1">
      <c r="A392" s="144"/>
      <c r="B392" s="144"/>
      <c r="C392" s="144"/>
      <c r="D392" s="144"/>
      <c r="E392" s="144"/>
      <c r="F392" s="170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50"/>
      <c r="AU392" s="185"/>
      <c r="AV392" s="144"/>
      <c r="AW392" s="144"/>
      <c r="AX392" s="144"/>
      <c r="AY392" s="144"/>
      <c r="AZ392" s="144"/>
      <c r="BA392" s="144"/>
      <c r="BB392" s="170"/>
      <c r="BC392" s="144"/>
      <c r="BD392" s="144"/>
      <c r="BE392" s="144"/>
    </row>
    <row r="393" spans="1:57" ht="25.5" customHeight="1">
      <c r="A393" s="144"/>
      <c r="B393" s="144"/>
      <c r="C393" s="144"/>
      <c r="D393" s="144"/>
      <c r="E393" s="144"/>
      <c r="F393" s="170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50"/>
      <c r="AU393" s="185"/>
      <c r="AV393" s="144"/>
      <c r="AW393" s="144"/>
      <c r="AX393" s="144"/>
      <c r="AY393" s="144"/>
      <c r="AZ393" s="144"/>
      <c r="BA393" s="144"/>
      <c r="BB393" s="170"/>
      <c r="BC393" s="144"/>
      <c r="BD393" s="144"/>
      <c r="BE393" s="144"/>
    </row>
    <row r="394" spans="1:57" ht="25.5" customHeight="1">
      <c r="A394" s="144"/>
      <c r="B394" s="144"/>
      <c r="C394" s="144"/>
      <c r="D394" s="144"/>
      <c r="E394" s="144"/>
      <c r="F394" s="170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50"/>
      <c r="AU394" s="185"/>
      <c r="AV394" s="144"/>
      <c r="AW394" s="144"/>
      <c r="AX394" s="144"/>
      <c r="AY394" s="144"/>
      <c r="AZ394" s="144"/>
      <c r="BA394" s="144"/>
      <c r="BB394" s="170"/>
      <c r="BC394" s="144"/>
      <c r="BD394" s="144"/>
      <c r="BE394" s="144"/>
    </row>
    <row r="395" spans="1:57" ht="25.5" customHeight="1">
      <c r="A395" s="144"/>
      <c r="B395" s="144"/>
      <c r="C395" s="144"/>
      <c r="D395" s="144"/>
      <c r="E395" s="144"/>
      <c r="F395" s="170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50"/>
      <c r="AU395" s="185"/>
      <c r="AV395" s="144"/>
      <c r="AW395" s="144"/>
      <c r="AX395" s="144"/>
      <c r="AY395" s="144"/>
      <c r="AZ395" s="144"/>
      <c r="BA395" s="144"/>
      <c r="BB395" s="170"/>
      <c r="BC395" s="144"/>
      <c r="BD395" s="144"/>
      <c r="BE395" s="144"/>
    </row>
    <row r="396" spans="1:57" ht="25.5" customHeight="1">
      <c r="A396" s="144"/>
      <c r="B396" s="144"/>
      <c r="C396" s="144"/>
      <c r="D396" s="144"/>
      <c r="E396" s="144"/>
      <c r="F396" s="170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  <c r="AT396" s="150"/>
      <c r="AU396" s="185"/>
      <c r="AV396" s="144"/>
      <c r="AW396" s="144"/>
      <c r="AX396" s="144"/>
      <c r="AY396" s="144"/>
      <c r="AZ396" s="144"/>
      <c r="BA396" s="144"/>
      <c r="BB396" s="170"/>
      <c r="BC396" s="144"/>
      <c r="BD396" s="144"/>
      <c r="BE396" s="144"/>
    </row>
    <row r="397" spans="1:57" ht="25.5" customHeight="1">
      <c r="A397" s="144"/>
      <c r="B397" s="144"/>
      <c r="C397" s="144"/>
      <c r="D397" s="144"/>
      <c r="E397" s="144"/>
      <c r="F397" s="170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50"/>
      <c r="AU397" s="185"/>
      <c r="AV397" s="144"/>
      <c r="AW397" s="144"/>
      <c r="AX397" s="144"/>
      <c r="AY397" s="144"/>
      <c r="AZ397" s="144"/>
      <c r="BA397" s="144"/>
      <c r="BB397" s="170"/>
      <c r="BC397" s="144"/>
      <c r="BD397" s="144"/>
      <c r="BE397" s="144"/>
    </row>
    <row r="398" spans="1:57" ht="25.5" customHeight="1">
      <c r="A398" s="144"/>
      <c r="B398" s="144"/>
      <c r="C398" s="144"/>
      <c r="D398" s="144"/>
      <c r="E398" s="144"/>
      <c r="F398" s="170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50"/>
      <c r="AU398" s="185"/>
      <c r="AV398" s="144"/>
      <c r="AW398" s="144"/>
      <c r="AX398" s="144"/>
      <c r="AY398" s="144"/>
      <c r="AZ398" s="144"/>
      <c r="BA398" s="144"/>
      <c r="BB398" s="170"/>
      <c r="BC398" s="144"/>
      <c r="BD398" s="144"/>
      <c r="BE398" s="144"/>
    </row>
    <row r="399" spans="1:57" ht="25.5" customHeight="1">
      <c r="A399" s="144"/>
      <c r="B399" s="144"/>
      <c r="C399" s="144"/>
      <c r="D399" s="144"/>
      <c r="E399" s="144"/>
      <c r="F399" s="170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  <c r="AT399" s="150"/>
      <c r="AU399" s="185"/>
      <c r="AV399" s="144"/>
      <c r="AW399" s="144"/>
      <c r="AX399" s="144"/>
      <c r="AY399" s="144"/>
      <c r="AZ399" s="144"/>
      <c r="BA399" s="144"/>
      <c r="BB399" s="170"/>
      <c r="BC399" s="144"/>
      <c r="BD399" s="144"/>
      <c r="BE399" s="144"/>
    </row>
    <row r="400" spans="1:57" ht="25.5" customHeight="1">
      <c r="A400" s="144"/>
      <c r="B400" s="144"/>
      <c r="C400" s="144"/>
      <c r="D400" s="144"/>
      <c r="E400" s="144"/>
      <c r="F400" s="170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50"/>
      <c r="AU400" s="185"/>
      <c r="AV400" s="144"/>
      <c r="AW400" s="144"/>
      <c r="AX400" s="144"/>
      <c r="AY400" s="144"/>
      <c r="AZ400" s="144"/>
      <c r="BA400" s="144"/>
      <c r="BB400" s="170"/>
      <c r="BC400" s="144"/>
      <c r="BD400" s="144"/>
      <c r="BE400" s="144"/>
    </row>
    <row r="401" spans="1:57" ht="25.5" customHeight="1">
      <c r="A401" s="144"/>
      <c r="B401" s="144"/>
      <c r="C401" s="144"/>
      <c r="D401" s="144"/>
      <c r="E401" s="144"/>
      <c r="F401" s="170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50"/>
      <c r="AU401" s="185"/>
      <c r="AV401" s="144"/>
      <c r="AW401" s="144"/>
      <c r="AX401" s="144"/>
      <c r="AY401" s="144"/>
      <c r="AZ401" s="144"/>
      <c r="BA401" s="144"/>
      <c r="BB401" s="170"/>
      <c r="BC401" s="144"/>
      <c r="BD401" s="144"/>
      <c r="BE401" s="144"/>
    </row>
    <row r="402" spans="1:57" ht="25.5" customHeight="1">
      <c r="A402" s="144"/>
      <c r="B402" s="144"/>
      <c r="C402" s="144"/>
      <c r="D402" s="144"/>
      <c r="E402" s="144"/>
      <c r="F402" s="170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50"/>
      <c r="AU402" s="185"/>
      <c r="AV402" s="144"/>
      <c r="AW402" s="144"/>
      <c r="AX402" s="144"/>
      <c r="AY402" s="144"/>
      <c r="AZ402" s="144"/>
      <c r="BA402" s="144"/>
      <c r="BB402" s="170"/>
      <c r="BC402" s="144"/>
      <c r="BD402" s="144"/>
      <c r="BE402" s="144"/>
    </row>
    <row r="403" spans="1:57" ht="25.5" customHeight="1">
      <c r="A403" s="144"/>
      <c r="B403" s="144"/>
      <c r="C403" s="144"/>
      <c r="D403" s="144"/>
      <c r="E403" s="144"/>
      <c r="F403" s="170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  <c r="AT403" s="150"/>
      <c r="AU403" s="185"/>
      <c r="AV403" s="144"/>
      <c r="AW403" s="144"/>
      <c r="AX403" s="144"/>
      <c r="AY403" s="144"/>
      <c r="AZ403" s="144"/>
      <c r="BA403" s="144"/>
      <c r="BB403" s="170"/>
      <c r="BC403" s="144"/>
      <c r="BD403" s="144"/>
      <c r="BE403" s="144"/>
    </row>
    <row r="404" spans="1:57" ht="25.5" customHeight="1">
      <c r="A404" s="144"/>
      <c r="B404" s="144"/>
      <c r="C404" s="144"/>
      <c r="D404" s="144"/>
      <c r="E404" s="144"/>
      <c r="F404" s="170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50"/>
      <c r="AU404" s="185"/>
      <c r="AV404" s="144"/>
      <c r="AW404" s="144"/>
      <c r="AX404" s="144"/>
      <c r="AY404" s="144"/>
      <c r="AZ404" s="144"/>
      <c r="BA404" s="144"/>
      <c r="BB404" s="170"/>
      <c r="BC404" s="144"/>
      <c r="BD404" s="144"/>
      <c r="BE404" s="144"/>
    </row>
    <row r="405" spans="1:57" ht="25.5" customHeight="1">
      <c r="A405" s="144"/>
      <c r="B405" s="144"/>
      <c r="C405" s="144"/>
      <c r="D405" s="144"/>
      <c r="E405" s="144"/>
      <c r="F405" s="170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  <c r="AT405" s="150"/>
      <c r="AU405" s="185"/>
      <c r="AV405" s="144"/>
      <c r="AW405" s="144"/>
      <c r="AX405" s="144"/>
      <c r="AY405" s="144"/>
      <c r="AZ405" s="144"/>
      <c r="BA405" s="144"/>
      <c r="BB405" s="170"/>
      <c r="BC405" s="144"/>
      <c r="BD405" s="144"/>
      <c r="BE405" s="144"/>
    </row>
    <row r="406" spans="1:57" ht="25.5" customHeight="1">
      <c r="A406" s="144"/>
      <c r="B406" s="144"/>
      <c r="C406" s="144"/>
      <c r="D406" s="144"/>
      <c r="E406" s="144"/>
      <c r="F406" s="170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50"/>
      <c r="AU406" s="185"/>
      <c r="AV406" s="144"/>
      <c r="AW406" s="144"/>
      <c r="AX406" s="144"/>
      <c r="AY406" s="144"/>
      <c r="AZ406" s="144"/>
      <c r="BA406" s="144"/>
      <c r="BB406" s="170"/>
      <c r="BC406" s="144"/>
      <c r="BD406" s="144"/>
      <c r="BE406" s="144"/>
    </row>
    <row r="407" spans="1:57" ht="25.5" customHeight="1">
      <c r="A407" s="144"/>
      <c r="B407" s="144"/>
      <c r="C407" s="144"/>
      <c r="D407" s="144"/>
      <c r="E407" s="144"/>
      <c r="F407" s="170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50"/>
      <c r="AU407" s="185"/>
      <c r="AV407" s="144"/>
      <c r="AW407" s="144"/>
      <c r="AX407" s="144"/>
      <c r="AY407" s="144"/>
      <c r="AZ407" s="144"/>
      <c r="BA407" s="144"/>
      <c r="BB407" s="170"/>
      <c r="BC407" s="144"/>
      <c r="BD407" s="144"/>
      <c r="BE407" s="144"/>
    </row>
    <row r="408" spans="1:57" ht="25.5" customHeight="1">
      <c r="A408" s="144"/>
      <c r="B408" s="144"/>
      <c r="C408" s="144"/>
      <c r="D408" s="144"/>
      <c r="E408" s="144"/>
      <c r="F408" s="170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50"/>
      <c r="AU408" s="185"/>
      <c r="AV408" s="144"/>
      <c r="AW408" s="144"/>
      <c r="AX408" s="144"/>
      <c r="AY408" s="144"/>
      <c r="AZ408" s="144"/>
      <c r="BA408" s="144"/>
      <c r="BB408" s="170"/>
      <c r="BC408" s="144"/>
      <c r="BD408" s="144"/>
      <c r="BE408" s="144"/>
    </row>
    <row r="409" spans="1:57" ht="25.5" customHeight="1">
      <c r="A409" s="144"/>
      <c r="B409" s="144"/>
      <c r="C409" s="144"/>
      <c r="D409" s="144"/>
      <c r="E409" s="144"/>
      <c r="F409" s="170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50"/>
      <c r="AU409" s="185"/>
      <c r="AV409" s="144"/>
      <c r="AW409" s="144"/>
      <c r="AX409" s="144"/>
      <c r="AY409" s="144"/>
      <c r="AZ409" s="144"/>
      <c r="BA409" s="144"/>
      <c r="BB409" s="170"/>
      <c r="BC409" s="144"/>
      <c r="BD409" s="144"/>
      <c r="BE409" s="144"/>
    </row>
    <row r="410" spans="1:57" ht="25.5" customHeight="1">
      <c r="A410" s="144"/>
      <c r="B410" s="144"/>
      <c r="C410" s="144"/>
      <c r="D410" s="144"/>
      <c r="E410" s="144"/>
      <c r="F410" s="170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50"/>
      <c r="AU410" s="185"/>
      <c r="AV410" s="144"/>
      <c r="AW410" s="144"/>
      <c r="AX410" s="144"/>
      <c r="AY410" s="144"/>
      <c r="AZ410" s="144"/>
      <c r="BA410" s="144"/>
      <c r="BB410" s="170"/>
      <c r="BC410" s="144"/>
      <c r="BD410" s="144"/>
      <c r="BE410" s="144"/>
    </row>
    <row r="411" spans="1:57" ht="25.5" customHeight="1">
      <c r="A411" s="144"/>
      <c r="B411" s="144"/>
      <c r="C411" s="144"/>
      <c r="D411" s="144"/>
      <c r="E411" s="144"/>
      <c r="F411" s="170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50"/>
      <c r="AU411" s="185"/>
      <c r="AV411" s="144"/>
      <c r="AW411" s="144"/>
      <c r="AX411" s="144"/>
      <c r="AY411" s="144"/>
      <c r="AZ411" s="144"/>
      <c r="BA411" s="144"/>
      <c r="BB411" s="170"/>
      <c r="BC411" s="144"/>
      <c r="BD411" s="144"/>
      <c r="BE411" s="144"/>
    </row>
    <row r="412" spans="1:57" ht="25.5" customHeight="1">
      <c r="A412" s="144"/>
      <c r="B412" s="144"/>
      <c r="C412" s="144"/>
      <c r="D412" s="144"/>
      <c r="E412" s="144"/>
      <c r="F412" s="170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50"/>
      <c r="AU412" s="185"/>
      <c r="AV412" s="144"/>
      <c r="AW412" s="144"/>
      <c r="AX412" s="144"/>
      <c r="AY412" s="144"/>
      <c r="AZ412" s="144"/>
      <c r="BA412" s="144"/>
      <c r="BB412" s="170"/>
      <c r="BC412" s="144"/>
      <c r="BD412" s="144"/>
      <c r="BE412" s="144"/>
    </row>
    <row r="413" spans="1:57" ht="25.5" customHeight="1">
      <c r="A413" s="144"/>
      <c r="B413" s="144"/>
      <c r="C413" s="144"/>
      <c r="D413" s="144"/>
      <c r="E413" s="144"/>
      <c r="F413" s="170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50"/>
      <c r="AU413" s="185"/>
      <c r="AV413" s="144"/>
      <c r="AW413" s="144"/>
      <c r="AX413" s="144"/>
      <c r="AY413" s="144"/>
      <c r="AZ413" s="144"/>
      <c r="BA413" s="144"/>
      <c r="BB413" s="170"/>
      <c r="BC413" s="144"/>
      <c r="BD413" s="144"/>
      <c r="BE413" s="144"/>
    </row>
    <row r="414" spans="1:57" ht="25.5" customHeight="1">
      <c r="A414" s="144"/>
      <c r="B414" s="144"/>
      <c r="C414" s="144"/>
      <c r="D414" s="144"/>
      <c r="E414" s="144"/>
      <c r="F414" s="170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50"/>
      <c r="AU414" s="185"/>
      <c r="AV414" s="144"/>
      <c r="AW414" s="144"/>
      <c r="AX414" s="144"/>
      <c r="AY414" s="144"/>
      <c r="AZ414" s="144"/>
      <c r="BA414" s="144"/>
      <c r="BB414" s="170"/>
      <c r="BC414" s="144"/>
      <c r="BD414" s="144"/>
      <c r="BE414" s="144"/>
    </row>
    <row r="415" spans="1:57" ht="25.5" customHeight="1">
      <c r="A415" s="144"/>
      <c r="B415" s="144"/>
      <c r="C415" s="144"/>
      <c r="D415" s="144"/>
      <c r="E415" s="144"/>
      <c r="F415" s="170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50"/>
      <c r="AU415" s="185"/>
      <c r="AV415" s="144"/>
      <c r="AW415" s="144"/>
      <c r="AX415" s="144"/>
      <c r="AY415" s="144"/>
      <c r="AZ415" s="144"/>
      <c r="BA415" s="144"/>
      <c r="BB415" s="170"/>
      <c r="BC415" s="144"/>
      <c r="BD415" s="144"/>
      <c r="BE415" s="144"/>
    </row>
    <row r="416" spans="1:57" ht="25.5" customHeight="1">
      <c r="A416" s="144"/>
      <c r="B416" s="144"/>
      <c r="C416" s="144"/>
      <c r="D416" s="144"/>
      <c r="E416" s="144"/>
      <c r="F416" s="170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  <c r="AT416" s="150"/>
      <c r="AU416" s="185"/>
      <c r="AV416" s="144"/>
      <c r="AW416" s="144"/>
      <c r="AX416" s="144"/>
      <c r="AY416" s="144"/>
      <c r="AZ416" s="144"/>
      <c r="BA416" s="144"/>
      <c r="BB416" s="170"/>
      <c r="BC416" s="144"/>
      <c r="BD416" s="144"/>
      <c r="BE416" s="144"/>
    </row>
    <row r="417" spans="1:57" ht="25.5" customHeight="1">
      <c r="A417" s="144"/>
      <c r="B417" s="144"/>
      <c r="C417" s="144"/>
      <c r="D417" s="144"/>
      <c r="E417" s="144"/>
      <c r="F417" s="170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50"/>
      <c r="AU417" s="185"/>
      <c r="AV417" s="144"/>
      <c r="AW417" s="144"/>
      <c r="AX417" s="144"/>
      <c r="AY417" s="144"/>
      <c r="AZ417" s="144"/>
      <c r="BA417" s="144"/>
      <c r="BB417" s="170"/>
      <c r="BC417" s="144"/>
      <c r="BD417" s="144"/>
      <c r="BE417" s="144"/>
    </row>
    <row r="418" spans="1:57" ht="25.5" customHeight="1">
      <c r="A418" s="144"/>
      <c r="B418" s="144"/>
      <c r="C418" s="144"/>
      <c r="D418" s="144"/>
      <c r="E418" s="144"/>
      <c r="F418" s="170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50"/>
      <c r="AU418" s="185"/>
      <c r="AV418" s="144"/>
      <c r="AW418" s="144"/>
      <c r="AX418" s="144"/>
      <c r="AY418" s="144"/>
      <c r="AZ418" s="144"/>
      <c r="BA418" s="144"/>
      <c r="BB418" s="170"/>
      <c r="BC418" s="144"/>
      <c r="BD418" s="144"/>
      <c r="BE418" s="144"/>
    </row>
    <row r="419" spans="1:57" ht="25.5" customHeight="1">
      <c r="A419" s="144"/>
      <c r="B419" s="144"/>
      <c r="C419" s="144"/>
      <c r="D419" s="144"/>
      <c r="E419" s="144"/>
      <c r="F419" s="170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50"/>
      <c r="AU419" s="185"/>
      <c r="AV419" s="144"/>
      <c r="AW419" s="144"/>
      <c r="AX419" s="144"/>
      <c r="AY419" s="144"/>
      <c r="AZ419" s="144"/>
      <c r="BA419" s="144"/>
      <c r="BB419" s="170"/>
      <c r="BC419" s="144"/>
      <c r="BD419" s="144"/>
      <c r="BE419" s="144"/>
    </row>
    <row r="420" spans="1:57" ht="25.5" customHeight="1">
      <c r="A420" s="144"/>
      <c r="B420" s="144"/>
      <c r="C420" s="144"/>
      <c r="D420" s="144"/>
      <c r="E420" s="144"/>
      <c r="F420" s="170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44"/>
      <c r="AO420" s="144"/>
      <c r="AP420" s="144"/>
      <c r="AQ420" s="144"/>
      <c r="AR420" s="144"/>
      <c r="AS420" s="144"/>
      <c r="AT420" s="150"/>
      <c r="AU420" s="185"/>
      <c r="AV420" s="144"/>
      <c r="AW420" s="144"/>
      <c r="AX420" s="144"/>
      <c r="AY420" s="144"/>
      <c r="AZ420" s="144"/>
      <c r="BA420" s="144"/>
      <c r="BB420" s="170"/>
      <c r="BC420" s="144"/>
      <c r="BD420" s="144"/>
      <c r="BE420" s="144"/>
    </row>
    <row r="421" spans="1:57" ht="25.5" customHeight="1">
      <c r="A421" s="144"/>
      <c r="B421" s="144"/>
      <c r="C421" s="144"/>
      <c r="D421" s="144"/>
      <c r="E421" s="144"/>
      <c r="F421" s="170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44"/>
      <c r="AO421" s="144"/>
      <c r="AP421" s="144"/>
      <c r="AQ421" s="144"/>
      <c r="AR421" s="144"/>
      <c r="AS421" s="144"/>
      <c r="AT421" s="150"/>
      <c r="AU421" s="185"/>
      <c r="AV421" s="144"/>
      <c r="AW421" s="144"/>
      <c r="AX421" s="144"/>
      <c r="AY421" s="144"/>
      <c r="AZ421" s="144"/>
      <c r="BA421" s="144"/>
      <c r="BB421" s="170"/>
      <c r="BC421" s="144"/>
      <c r="BD421" s="144"/>
      <c r="BE421" s="144"/>
    </row>
    <row r="422" spans="1:57" ht="25.5" customHeight="1">
      <c r="A422" s="144"/>
      <c r="B422" s="144"/>
      <c r="C422" s="144"/>
      <c r="D422" s="144"/>
      <c r="E422" s="144"/>
      <c r="F422" s="170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50"/>
      <c r="AU422" s="185"/>
      <c r="AV422" s="144"/>
      <c r="AW422" s="144"/>
      <c r="AX422" s="144"/>
      <c r="AY422" s="144"/>
      <c r="AZ422" s="144"/>
      <c r="BA422" s="144"/>
      <c r="BB422" s="170"/>
      <c r="BC422" s="144"/>
      <c r="BD422" s="144"/>
      <c r="BE422" s="144"/>
    </row>
    <row r="423" spans="1:57" ht="25.5" customHeight="1">
      <c r="A423" s="144"/>
      <c r="B423" s="144"/>
      <c r="C423" s="144"/>
      <c r="D423" s="144"/>
      <c r="E423" s="144"/>
      <c r="F423" s="170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44"/>
      <c r="AO423" s="144"/>
      <c r="AP423" s="144"/>
      <c r="AQ423" s="144"/>
      <c r="AR423" s="144"/>
      <c r="AS423" s="144"/>
      <c r="AT423" s="150"/>
      <c r="AU423" s="185"/>
      <c r="AV423" s="144"/>
      <c r="AW423" s="144"/>
      <c r="AX423" s="144"/>
      <c r="AY423" s="144"/>
      <c r="AZ423" s="144"/>
      <c r="BA423" s="144"/>
      <c r="BB423" s="170"/>
      <c r="BC423" s="144"/>
      <c r="BD423" s="144"/>
      <c r="BE423" s="144"/>
    </row>
    <row r="424" spans="1:57" ht="25.5" customHeight="1">
      <c r="A424" s="144"/>
      <c r="B424" s="144"/>
      <c r="C424" s="144"/>
      <c r="D424" s="144"/>
      <c r="E424" s="144"/>
      <c r="F424" s="170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44"/>
      <c r="AO424" s="144"/>
      <c r="AP424" s="144"/>
      <c r="AQ424" s="144"/>
      <c r="AR424" s="144"/>
      <c r="AS424" s="144"/>
      <c r="AT424" s="150"/>
      <c r="AU424" s="185"/>
      <c r="AV424" s="144"/>
      <c r="AW424" s="144"/>
      <c r="AX424" s="144"/>
      <c r="AY424" s="144"/>
      <c r="AZ424" s="144"/>
      <c r="BA424" s="144"/>
      <c r="BB424" s="170"/>
      <c r="BC424" s="144"/>
      <c r="BD424" s="144"/>
      <c r="BE424" s="144"/>
    </row>
    <row r="425" spans="1:57" ht="25.5" customHeight="1">
      <c r="A425" s="144"/>
      <c r="B425" s="144"/>
      <c r="C425" s="144"/>
      <c r="D425" s="144"/>
      <c r="E425" s="144"/>
      <c r="F425" s="170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44"/>
      <c r="AO425" s="144"/>
      <c r="AP425" s="144"/>
      <c r="AQ425" s="144"/>
      <c r="AR425" s="144"/>
      <c r="AS425" s="144"/>
      <c r="AT425" s="150"/>
      <c r="AU425" s="185"/>
      <c r="AV425" s="144"/>
      <c r="AW425" s="144"/>
      <c r="AX425" s="144"/>
      <c r="AY425" s="144"/>
      <c r="AZ425" s="144"/>
      <c r="BA425" s="144"/>
      <c r="BB425" s="170"/>
      <c r="BC425" s="144"/>
      <c r="BD425" s="144"/>
      <c r="BE425" s="144"/>
    </row>
    <row r="426" spans="1:57" ht="25.5" customHeight="1">
      <c r="A426" s="144"/>
      <c r="B426" s="144"/>
      <c r="C426" s="144"/>
      <c r="D426" s="144"/>
      <c r="E426" s="144"/>
      <c r="F426" s="170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50"/>
      <c r="AU426" s="185"/>
      <c r="AV426" s="144"/>
      <c r="AW426" s="144"/>
      <c r="AX426" s="144"/>
      <c r="AY426" s="144"/>
      <c r="AZ426" s="144"/>
      <c r="BA426" s="144"/>
      <c r="BB426" s="170"/>
      <c r="BC426" s="144"/>
      <c r="BD426" s="144"/>
      <c r="BE426" s="144"/>
    </row>
    <row r="427" spans="1:57" ht="25.5" customHeight="1">
      <c r="A427" s="144"/>
      <c r="B427" s="144"/>
      <c r="C427" s="144"/>
      <c r="D427" s="144"/>
      <c r="E427" s="144"/>
      <c r="F427" s="170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44"/>
      <c r="AO427" s="144"/>
      <c r="AP427" s="144"/>
      <c r="AQ427" s="144"/>
      <c r="AR427" s="144"/>
      <c r="AS427" s="144"/>
      <c r="AT427" s="150"/>
      <c r="AU427" s="185"/>
      <c r="AV427" s="144"/>
      <c r="AW427" s="144"/>
      <c r="AX427" s="144"/>
      <c r="AY427" s="144"/>
      <c r="AZ427" s="144"/>
      <c r="BA427" s="144"/>
      <c r="BB427" s="170"/>
      <c r="BC427" s="144"/>
      <c r="BD427" s="144"/>
      <c r="BE427" s="144"/>
    </row>
    <row r="428" spans="1:57" ht="25.5" customHeight="1">
      <c r="A428" s="144"/>
      <c r="B428" s="144"/>
      <c r="C428" s="144"/>
      <c r="D428" s="144"/>
      <c r="E428" s="144"/>
      <c r="F428" s="170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44"/>
      <c r="AO428" s="144"/>
      <c r="AP428" s="144"/>
      <c r="AQ428" s="144"/>
      <c r="AR428" s="144"/>
      <c r="AS428" s="144"/>
      <c r="AT428" s="150"/>
      <c r="AU428" s="185"/>
      <c r="AV428" s="144"/>
      <c r="AW428" s="144"/>
      <c r="AX428" s="144"/>
      <c r="AY428" s="144"/>
      <c r="AZ428" s="144"/>
      <c r="BA428" s="144"/>
      <c r="BB428" s="170"/>
      <c r="BC428" s="144"/>
      <c r="BD428" s="144"/>
      <c r="BE428" s="144"/>
    </row>
    <row r="429" spans="1:57" ht="25.5" customHeight="1">
      <c r="A429" s="144"/>
      <c r="B429" s="144"/>
      <c r="C429" s="144"/>
      <c r="D429" s="144"/>
      <c r="E429" s="144"/>
      <c r="F429" s="170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44"/>
      <c r="AO429" s="144"/>
      <c r="AP429" s="144"/>
      <c r="AQ429" s="144"/>
      <c r="AR429" s="144"/>
      <c r="AS429" s="144"/>
      <c r="AT429" s="150"/>
      <c r="AU429" s="185"/>
      <c r="AV429" s="144"/>
      <c r="AW429" s="144"/>
      <c r="AX429" s="144"/>
      <c r="AY429" s="144"/>
      <c r="AZ429" s="144"/>
      <c r="BA429" s="144"/>
      <c r="BB429" s="170"/>
      <c r="BC429" s="144"/>
      <c r="BD429" s="144"/>
      <c r="BE429" s="144"/>
    </row>
    <row r="430" spans="1:57" ht="25.5" customHeight="1">
      <c r="A430" s="144"/>
      <c r="B430" s="144"/>
      <c r="C430" s="144"/>
      <c r="D430" s="144"/>
      <c r="E430" s="144"/>
      <c r="F430" s="170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50"/>
      <c r="AU430" s="185"/>
      <c r="AV430" s="144"/>
      <c r="AW430" s="144"/>
      <c r="AX430" s="144"/>
      <c r="AY430" s="144"/>
      <c r="AZ430" s="144"/>
      <c r="BA430" s="144"/>
      <c r="BB430" s="170"/>
      <c r="BC430" s="144"/>
      <c r="BD430" s="144"/>
      <c r="BE430" s="144"/>
    </row>
    <row r="431" spans="1:57" ht="25.5" customHeight="1">
      <c r="A431" s="144"/>
      <c r="B431" s="144"/>
      <c r="C431" s="144"/>
      <c r="D431" s="144"/>
      <c r="E431" s="144"/>
      <c r="F431" s="170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44"/>
      <c r="AO431" s="144"/>
      <c r="AP431" s="144"/>
      <c r="AQ431" s="144"/>
      <c r="AR431" s="144"/>
      <c r="AS431" s="144"/>
      <c r="AT431" s="150"/>
      <c r="AU431" s="185"/>
      <c r="AV431" s="144"/>
      <c r="AW431" s="144"/>
      <c r="AX431" s="144"/>
      <c r="AY431" s="144"/>
      <c r="AZ431" s="144"/>
      <c r="BA431" s="144"/>
      <c r="BB431" s="170"/>
      <c r="BC431" s="144"/>
      <c r="BD431" s="144"/>
      <c r="BE431" s="144"/>
    </row>
    <row r="432" spans="1:57" ht="25.5" customHeight="1">
      <c r="A432" s="144"/>
      <c r="B432" s="144"/>
      <c r="C432" s="144"/>
      <c r="D432" s="144"/>
      <c r="E432" s="144"/>
      <c r="F432" s="170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50"/>
      <c r="AU432" s="185"/>
      <c r="AV432" s="144"/>
      <c r="AW432" s="144"/>
      <c r="AX432" s="144"/>
      <c r="AY432" s="144"/>
      <c r="AZ432" s="144"/>
      <c r="BA432" s="144"/>
      <c r="BB432" s="170"/>
      <c r="BC432" s="144"/>
      <c r="BD432" s="144"/>
      <c r="BE432" s="144"/>
    </row>
    <row r="433" spans="1:57" ht="25.5" customHeight="1">
      <c r="A433" s="144"/>
      <c r="B433" s="144"/>
      <c r="C433" s="144"/>
      <c r="D433" s="144"/>
      <c r="E433" s="144"/>
      <c r="F433" s="170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50"/>
      <c r="AU433" s="185"/>
      <c r="AV433" s="144"/>
      <c r="AW433" s="144"/>
      <c r="AX433" s="144"/>
      <c r="AY433" s="144"/>
      <c r="AZ433" s="144"/>
      <c r="BA433" s="144"/>
      <c r="BB433" s="170"/>
      <c r="BC433" s="144"/>
      <c r="BD433" s="144"/>
      <c r="BE433" s="144"/>
    </row>
    <row r="434" spans="1:57" ht="25.5" customHeight="1">
      <c r="A434" s="144"/>
      <c r="B434" s="144"/>
      <c r="C434" s="144"/>
      <c r="D434" s="144"/>
      <c r="E434" s="144"/>
      <c r="F434" s="170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50"/>
      <c r="AU434" s="185"/>
      <c r="AV434" s="144"/>
      <c r="AW434" s="144"/>
      <c r="AX434" s="144"/>
      <c r="AY434" s="144"/>
      <c r="AZ434" s="144"/>
      <c r="BA434" s="144"/>
      <c r="BB434" s="170"/>
      <c r="BC434" s="144"/>
      <c r="BD434" s="144"/>
      <c r="BE434" s="144"/>
    </row>
    <row r="435" spans="1:57" ht="25.5" customHeight="1">
      <c r="A435" s="144"/>
      <c r="B435" s="144"/>
      <c r="C435" s="144"/>
      <c r="D435" s="144"/>
      <c r="E435" s="144"/>
      <c r="F435" s="170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44"/>
      <c r="AO435" s="144"/>
      <c r="AP435" s="144"/>
      <c r="AQ435" s="144"/>
      <c r="AR435" s="144"/>
      <c r="AS435" s="144"/>
      <c r="AT435" s="150"/>
      <c r="AU435" s="185"/>
      <c r="AV435" s="144"/>
      <c r="AW435" s="144"/>
      <c r="AX435" s="144"/>
      <c r="AY435" s="144"/>
      <c r="AZ435" s="144"/>
      <c r="BA435" s="144"/>
      <c r="BB435" s="170"/>
      <c r="BC435" s="144"/>
      <c r="BD435" s="144"/>
      <c r="BE435" s="144"/>
    </row>
    <row r="436" spans="1:57" ht="25.5" customHeight="1">
      <c r="A436" s="144"/>
      <c r="B436" s="144"/>
      <c r="C436" s="144"/>
      <c r="D436" s="144"/>
      <c r="E436" s="144"/>
      <c r="F436" s="170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44"/>
      <c r="AO436" s="144"/>
      <c r="AP436" s="144"/>
      <c r="AQ436" s="144"/>
      <c r="AR436" s="144"/>
      <c r="AS436" s="144"/>
      <c r="AT436" s="150"/>
      <c r="AU436" s="185"/>
      <c r="AV436" s="144"/>
      <c r="AW436" s="144"/>
      <c r="AX436" s="144"/>
      <c r="AY436" s="144"/>
      <c r="AZ436" s="144"/>
      <c r="BA436" s="144"/>
      <c r="BB436" s="170"/>
      <c r="BC436" s="144"/>
      <c r="BD436" s="144"/>
      <c r="BE436" s="144"/>
    </row>
    <row r="437" spans="1:57" ht="25.5" customHeight="1">
      <c r="A437" s="144"/>
      <c r="B437" s="144"/>
      <c r="C437" s="144"/>
      <c r="D437" s="144"/>
      <c r="E437" s="144"/>
      <c r="F437" s="170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50"/>
      <c r="AU437" s="185"/>
      <c r="AV437" s="144"/>
      <c r="AW437" s="144"/>
      <c r="AX437" s="144"/>
      <c r="AY437" s="144"/>
      <c r="AZ437" s="144"/>
      <c r="BA437" s="144"/>
      <c r="BB437" s="170"/>
      <c r="BC437" s="144"/>
      <c r="BD437" s="144"/>
      <c r="BE437" s="144"/>
    </row>
    <row r="438" spans="1:57" ht="25.5" customHeight="1">
      <c r="A438" s="144"/>
      <c r="B438" s="144"/>
      <c r="C438" s="144"/>
      <c r="D438" s="144"/>
      <c r="E438" s="144"/>
      <c r="F438" s="170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50"/>
      <c r="AU438" s="185"/>
      <c r="AV438" s="144"/>
      <c r="AW438" s="144"/>
      <c r="AX438" s="144"/>
      <c r="AY438" s="144"/>
      <c r="AZ438" s="144"/>
      <c r="BA438" s="144"/>
      <c r="BB438" s="170"/>
      <c r="BC438" s="144"/>
      <c r="BD438" s="144"/>
      <c r="BE438" s="144"/>
    </row>
    <row r="439" spans="1:57" ht="25.5" customHeight="1">
      <c r="A439" s="144"/>
      <c r="B439" s="144"/>
      <c r="C439" s="144"/>
      <c r="D439" s="144"/>
      <c r="E439" s="144"/>
      <c r="F439" s="170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50"/>
      <c r="AU439" s="185"/>
      <c r="AV439" s="144"/>
      <c r="AW439" s="144"/>
      <c r="AX439" s="144"/>
      <c r="AY439" s="144"/>
      <c r="AZ439" s="144"/>
      <c r="BA439" s="144"/>
      <c r="BB439" s="170"/>
      <c r="BC439" s="144"/>
      <c r="BD439" s="144"/>
      <c r="BE439" s="144"/>
    </row>
    <row r="440" spans="1:57" ht="25.5" customHeight="1">
      <c r="A440" s="144"/>
      <c r="B440" s="144"/>
      <c r="C440" s="144"/>
      <c r="D440" s="144"/>
      <c r="E440" s="144"/>
      <c r="F440" s="170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50"/>
      <c r="AU440" s="185"/>
      <c r="AV440" s="144"/>
      <c r="AW440" s="144"/>
      <c r="AX440" s="144"/>
      <c r="AY440" s="144"/>
      <c r="AZ440" s="144"/>
      <c r="BA440" s="144"/>
      <c r="BB440" s="170"/>
      <c r="BC440" s="144"/>
      <c r="BD440" s="144"/>
      <c r="BE440" s="144"/>
    </row>
    <row r="441" spans="1:57" ht="25.5" customHeight="1">
      <c r="A441" s="144"/>
      <c r="B441" s="144"/>
      <c r="C441" s="144"/>
      <c r="D441" s="144"/>
      <c r="E441" s="144"/>
      <c r="F441" s="170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50"/>
      <c r="AU441" s="185"/>
      <c r="AV441" s="144"/>
      <c r="AW441" s="144"/>
      <c r="AX441" s="144"/>
      <c r="AY441" s="144"/>
      <c r="AZ441" s="144"/>
      <c r="BA441" s="144"/>
      <c r="BB441" s="170"/>
      <c r="BC441" s="144"/>
      <c r="BD441" s="144"/>
      <c r="BE441" s="144"/>
    </row>
    <row r="442" spans="1:57" ht="25.5" customHeight="1">
      <c r="A442" s="144"/>
      <c r="B442" s="144"/>
      <c r="C442" s="144"/>
      <c r="D442" s="144"/>
      <c r="E442" s="144"/>
      <c r="F442" s="170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50"/>
      <c r="AU442" s="185"/>
      <c r="AV442" s="144"/>
      <c r="AW442" s="144"/>
      <c r="AX442" s="144"/>
      <c r="AY442" s="144"/>
      <c r="AZ442" s="144"/>
      <c r="BA442" s="144"/>
      <c r="BB442" s="170"/>
      <c r="BC442" s="144"/>
      <c r="BD442" s="144"/>
      <c r="BE442" s="144"/>
    </row>
    <row r="443" spans="1:57" ht="25.5" customHeight="1">
      <c r="A443" s="144"/>
      <c r="B443" s="144"/>
      <c r="C443" s="144"/>
      <c r="D443" s="144"/>
      <c r="E443" s="144"/>
      <c r="F443" s="170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50"/>
      <c r="AU443" s="185"/>
      <c r="AV443" s="144"/>
      <c r="AW443" s="144"/>
      <c r="AX443" s="144"/>
      <c r="AY443" s="144"/>
      <c r="AZ443" s="144"/>
      <c r="BA443" s="144"/>
      <c r="BB443" s="170"/>
      <c r="BC443" s="144"/>
      <c r="BD443" s="144"/>
      <c r="BE443" s="144"/>
    </row>
    <row r="444" spans="1:57" ht="25.5" customHeight="1">
      <c r="A444" s="144"/>
      <c r="B444" s="144"/>
      <c r="C444" s="144"/>
      <c r="D444" s="144"/>
      <c r="E444" s="144"/>
      <c r="F444" s="170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50"/>
      <c r="AU444" s="185"/>
      <c r="AV444" s="144"/>
      <c r="AW444" s="144"/>
      <c r="AX444" s="144"/>
      <c r="AY444" s="144"/>
      <c r="AZ444" s="144"/>
      <c r="BA444" s="144"/>
      <c r="BB444" s="170"/>
      <c r="BC444" s="144"/>
      <c r="BD444" s="144"/>
      <c r="BE444" s="144"/>
    </row>
    <row r="445" spans="1:57" ht="25.5" customHeight="1">
      <c r="A445" s="144"/>
      <c r="B445" s="144"/>
      <c r="C445" s="144"/>
      <c r="D445" s="144"/>
      <c r="E445" s="144"/>
      <c r="F445" s="170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50"/>
      <c r="AU445" s="185"/>
      <c r="AV445" s="144"/>
      <c r="AW445" s="144"/>
      <c r="AX445" s="144"/>
      <c r="AY445" s="144"/>
      <c r="AZ445" s="144"/>
      <c r="BA445" s="144"/>
      <c r="BB445" s="170"/>
      <c r="BC445" s="144"/>
      <c r="BD445" s="144"/>
      <c r="BE445" s="144"/>
    </row>
    <row r="446" spans="1:57" ht="25.5" customHeight="1">
      <c r="A446" s="144"/>
      <c r="B446" s="144"/>
      <c r="C446" s="144"/>
      <c r="D446" s="144"/>
      <c r="E446" s="144"/>
      <c r="F446" s="170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50"/>
      <c r="AU446" s="185"/>
      <c r="AV446" s="144"/>
      <c r="AW446" s="144"/>
      <c r="AX446" s="144"/>
      <c r="AY446" s="144"/>
      <c r="AZ446" s="144"/>
      <c r="BA446" s="144"/>
      <c r="BB446" s="170"/>
      <c r="BC446" s="144"/>
      <c r="BD446" s="144"/>
      <c r="BE446" s="144"/>
    </row>
    <row r="447" spans="1:57" ht="25.5" customHeight="1">
      <c r="A447" s="144"/>
      <c r="B447" s="144"/>
      <c r="C447" s="144"/>
      <c r="D447" s="144"/>
      <c r="E447" s="144"/>
      <c r="F447" s="170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44"/>
      <c r="AO447" s="144"/>
      <c r="AP447" s="144"/>
      <c r="AQ447" s="144"/>
      <c r="AR447" s="144"/>
      <c r="AS447" s="144"/>
      <c r="AT447" s="150"/>
      <c r="AU447" s="185"/>
      <c r="AV447" s="144"/>
      <c r="AW447" s="144"/>
      <c r="AX447" s="144"/>
      <c r="AY447" s="144"/>
      <c r="AZ447" s="144"/>
      <c r="BA447" s="144"/>
      <c r="BB447" s="170"/>
      <c r="BC447" s="144"/>
      <c r="BD447" s="144"/>
      <c r="BE447" s="144"/>
    </row>
    <row r="448" spans="1:57" ht="25.5" customHeight="1">
      <c r="A448" s="144"/>
      <c r="B448" s="144"/>
      <c r="C448" s="144"/>
      <c r="D448" s="144"/>
      <c r="E448" s="144"/>
      <c r="F448" s="170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50"/>
      <c r="AU448" s="185"/>
      <c r="AV448" s="144"/>
      <c r="AW448" s="144"/>
      <c r="AX448" s="144"/>
      <c r="AY448" s="144"/>
      <c r="AZ448" s="144"/>
      <c r="BA448" s="144"/>
      <c r="BB448" s="170"/>
      <c r="BC448" s="144"/>
      <c r="BD448" s="144"/>
      <c r="BE448" s="144"/>
    </row>
    <row r="449" spans="1:57" ht="25.5" customHeight="1">
      <c r="A449" s="144"/>
      <c r="B449" s="144"/>
      <c r="C449" s="144"/>
      <c r="D449" s="144"/>
      <c r="E449" s="144"/>
      <c r="F449" s="170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44"/>
      <c r="AO449" s="144"/>
      <c r="AP449" s="144"/>
      <c r="AQ449" s="144"/>
      <c r="AR449" s="144"/>
      <c r="AS449" s="144"/>
      <c r="AT449" s="150"/>
      <c r="AU449" s="185"/>
      <c r="AV449" s="144"/>
      <c r="AW449" s="144"/>
      <c r="AX449" s="144"/>
      <c r="AY449" s="144"/>
      <c r="AZ449" s="144"/>
      <c r="BA449" s="144"/>
      <c r="BB449" s="170"/>
      <c r="BC449" s="144"/>
      <c r="BD449" s="144"/>
      <c r="BE449" s="144"/>
    </row>
    <row r="450" spans="1:57" ht="25.5" customHeight="1">
      <c r="A450" s="144"/>
      <c r="B450" s="144"/>
      <c r="C450" s="144"/>
      <c r="D450" s="144"/>
      <c r="E450" s="144"/>
      <c r="F450" s="170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50"/>
      <c r="AU450" s="185"/>
      <c r="AV450" s="144"/>
      <c r="AW450" s="144"/>
      <c r="AX450" s="144"/>
      <c r="AY450" s="144"/>
      <c r="AZ450" s="144"/>
      <c r="BA450" s="144"/>
      <c r="BB450" s="170"/>
      <c r="BC450" s="144"/>
      <c r="BD450" s="144"/>
      <c r="BE450" s="144"/>
    </row>
    <row r="451" spans="1:57" ht="25.5" customHeight="1">
      <c r="A451" s="144"/>
      <c r="B451" s="144"/>
      <c r="C451" s="144"/>
      <c r="D451" s="144"/>
      <c r="E451" s="144"/>
      <c r="F451" s="170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44"/>
      <c r="AO451" s="144"/>
      <c r="AP451" s="144"/>
      <c r="AQ451" s="144"/>
      <c r="AR451" s="144"/>
      <c r="AS451" s="144"/>
      <c r="AT451" s="150"/>
      <c r="AU451" s="185"/>
      <c r="AV451" s="144"/>
      <c r="AW451" s="144"/>
      <c r="AX451" s="144"/>
      <c r="AY451" s="144"/>
      <c r="AZ451" s="144"/>
      <c r="BA451" s="144"/>
      <c r="BB451" s="170"/>
      <c r="BC451" s="144"/>
      <c r="BD451" s="144"/>
      <c r="BE451" s="144"/>
    </row>
    <row r="452" spans="1:57" ht="25.5" customHeight="1">
      <c r="A452" s="144"/>
      <c r="B452" s="144"/>
      <c r="C452" s="144"/>
      <c r="D452" s="144"/>
      <c r="E452" s="144"/>
      <c r="F452" s="170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  <c r="AT452" s="150"/>
      <c r="AU452" s="185"/>
      <c r="AV452" s="144"/>
      <c r="AW452" s="144"/>
      <c r="AX452" s="144"/>
      <c r="AY452" s="144"/>
      <c r="AZ452" s="144"/>
      <c r="BA452" s="144"/>
      <c r="BB452" s="170"/>
      <c r="BC452" s="144"/>
      <c r="BD452" s="144"/>
      <c r="BE452" s="144"/>
    </row>
    <row r="453" spans="1:57" ht="25.5" customHeight="1">
      <c r="A453" s="144"/>
      <c r="B453" s="144"/>
      <c r="C453" s="144"/>
      <c r="D453" s="144"/>
      <c r="E453" s="144"/>
      <c r="F453" s="170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44"/>
      <c r="AO453" s="144"/>
      <c r="AP453" s="144"/>
      <c r="AQ453" s="144"/>
      <c r="AR453" s="144"/>
      <c r="AS453" s="144"/>
      <c r="AT453" s="150"/>
      <c r="AU453" s="185"/>
      <c r="AV453" s="144"/>
      <c r="AW453" s="144"/>
      <c r="AX453" s="144"/>
      <c r="AY453" s="144"/>
      <c r="AZ453" s="144"/>
      <c r="BA453" s="144"/>
      <c r="BB453" s="170"/>
      <c r="BC453" s="144"/>
      <c r="BD453" s="144"/>
      <c r="BE453" s="144"/>
    </row>
    <row r="454" spans="1:57" ht="25.5" customHeight="1">
      <c r="A454" s="144"/>
      <c r="B454" s="144"/>
      <c r="C454" s="144"/>
      <c r="D454" s="144"/>
      <c r="E454" s="144"/>
      <c r="F454" s="170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50"/>
      <c r="AU454" s="185"/>
      <c r="AV454" s="144"/>
      <c r="AW454" s="144"/>
      <c r="AX454" s="144"/>
      <c r="AY454" s="144"/>
      <c r="AZ454" s="144"/>
      <c r="BA454" s="144"/>
      <c r="BB454" s="170"/>
      <c r="BC454" s="144"/>
      <c r="BD454" s="144"/>
      <c r="BE454" s="144"/>
    </row>
    <row r="455" spans="1:57" ht="25.5" customHeight="1">
      <c r="A455" s="144"/>
      <c r="B455" s="144"/>
      <c r="C455" s="144"/>
      <c r="D455" s="144"/>
      <c r="E455" s="144"/>
      <c r="F455" s="170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50"/>
      <c r="AU455" s="185"/>
      <c r="AV455" s="144"/>
      <c r="AW455" s="144"/>
      <c r="AX455" s="144"/>
      <c r="AY455" s="144"/>
      <c r="AZ455" s="144"/>
      <c r="BA455" s="144"/>
      <c r="BB455" s="170"/>
      <c r="BC455" s="144"/>
      <c r="BD455" s="144"/>
      <c r="BE455" s="144"/>
    </row>
    <row r="456" spans="1:57" ht="25.5" customHeight="1">
      <c r="A456" s="144"/>
      <c r="B456" s="144"/>
      <c r="C456" s="144"/>
      <c r="D456" s="144"/>
      <c r="E456" s="144"/>
      <c r="F456" s="170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  <c r="AL456" s="144"/>
      <c r="AM456" s="144"/>
      <c r="AN456" s="144"/>
      <c r="AO456" s="144"/>
      <c r="AP456" s="144"/>
      <c r="AQ456" s="144"/>
      <c r="AR456" s="144"/>
      <c r="AS456" s="144"/>
      <c r="AT456" s="150"/>
      <c r="AU456" s="185"/>
      <c r="AV456" s="144"/>
      <c r="AW456" s="144"/>
      <c r="AX456" s="144"/>
      <c r="AY456" s="144"/>
      <c r="AZ456" s="144"/>
      <c r="BA456" s="144"/>
      <c r="BB456" s="170"/>
      <c r="BC456" s="144"/>
      <c r="BD456" s="144"/>
      <c r="BE456" s="144"/>
    </row>
    <row r="457" spans="1:57" ht="25.5" customHeight="1">
      <c r="A457" s="144"/>
      <c r="B457" s="144"/>
      <c r="C457" s="144"/>
      <c r="D457" s="144"/>
      <c r="E457" s="144"/>
      <c r="F457" s="170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  <c r="AL457" s="144"/>
      <c r="AM457" s="144"/>
      <c r="AN457" s="144"/>
      <c r="AO457" s="144"/>
      <c r="AP457" s="144"/>
      <c r="AQ457" s="144"/>
      <c r="AR457" s="144"/>
      <c r="AS457" s="144"/>
      <c r="AT457" s="150"/>
      <c r="AU457" s="185"/>
      <c r="AV457" s="144"/>
      <c r="AW457" s="144"/>
      <c r="AX457" s="144"/>
      <c r="AY457" s="144"/>
      <c r="AZ457" s="144"/>
      <c r="BA457" s="144"/>
      <c r="BB457" s="170"/>
      <c r="BC457" s="144"/>
      <c r="BD457" s="144"/>
      <c r="BE457" s="144"/>
    </row>
    <row r="458" spans="1:57" ht="25.5" customHeight="1">
      <c r="A458" s="144"/>
      <c r="B458" s="144"/>
      <c r="C458" s="144"/>
      <c r="D458" s="144"/>
      <c r="E458" s="144"/>
      <c r="F458" s="170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50"/>
      <c r="AU458" s="185"/>
      <c r="AV458" s="144"/>
      <c r="AW458" s="144"/>
      <c r="AX458" s="144"/>
      <c r="AY458" s="144"/>
      <c r="AZ458" s="144"/>
      <c r="BA458" s="144"/>
      <c r="BB458" s="170"/>
      <c r="BC458" s="144"/>
      <c r="BD458" s="144"/>
      <c r="BE458" s="144"/>
    </row>
    <row r="459" spans="1:57" ht="25.5" customHeight="1">
      <c r="A459" s="144"/>
      <c r="B459" s="144"/>
      <c r="C459" s="144"/>
      <c r="D459" s="144"/>
      <c r="E459" s="144"/>
      <c r="F459" s="170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  <c r="AL459" s="144"/>
      <c r="AM459" s="144"/>
      <c r="AN459" s="144"/>
      <c r="AO459" s="144"/>
      <c r="AP459" s="144"/>
      <c r="AQ459" s="144"/>
      <c r="AR459" s="144"/>
      <c r="AS459" s="144"/>
      <c r="AT459" s="150"/>
      <c r="AU459" s="185"/>
      <c r="AV459" s="144"/>
      <c r="AW459" s="144"/>
      <c r="AX459" s="144"/>
      <c r="AY459" s="144"/>
      <c r="AZ459" s="144"/>
      <c r="BA459" s="144"/>
      <c r="BB459" s="170"/>
      <c r="BC459" s="144"/>
      <c r="BD459" s="144"/>
      <c r="BE459" s="144"/>
    </row>
    <row r="460" spans="1:57" ht="25.5" customHeight="1">
      <c r="A460" s="144"/>
      <c r="B460" s="144"/>
      <c r="C460" s="144"/>
      <c r="D460" s="144"/>
      <c r="E460" s="144"/>
      <c r="F460" s="170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  <c r="AM460" s="144"/>
      <c r="AN460" s="144"/>
      <c r="AO460" s="144"/>
      <c r="AP460" s="144"/>
      <c r="AQ460" s="144"/>
      <c r="AR460" s="144"/>
      <c r="AS460" s="144"/>
      <c r="AT460" s="150"/>
      <c r="AU460" s="185"/>
      <c r="AV460" s="144"/>
      <c r="AW460" s="144"/>
      <c r="AX460" s="144"/>
      <c r="AY460" s="144"/>
      <c r="AZ460" s="144"/>
      <c r="BA460" s="144"/>
      <c r="BB460" s="170"/>
      <c r="BC460" s="144"/>
      <c r="BD460" s="144"/>
      <c r="BE460" s="144"/>
    </row>
    <row r="461" spans="1:57" ht="25.5" customHeight="1">
      <c r="A461" s="144"/>
      <c r="B461" s="144"/>
      <c r="C461" s="144"/>
      <c r="D461" s="144"/>
      <c r="E461" s="144"/>
      <c r="F461" s="170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  <c r="AL461" s="144"/>
      <c r="AM461" s="144"/>
      <c r="AN461" s="144"/>
      <c r="AO461" s="144"/>
      <c r="AP461" s="144"/>
      <c r="AQ461" s="144"/>
      <c r="AR461" s="144"/>
      <c r="AS461" s="144"/>
      <c r="AT461" s="150"/>
      <c r="AU461" s="185"/>
      <c r="AV461" s="144"/>
      <c r="AW461" s="144"/>
      <c r="AX461" s="144"/>
      <c r="AY461" s="144"/>
      <c r="AZ461" s="144"/>
      <c r="BA461" s="144"/>
      <c r="BB461" s="170"/>
      <c r="BC461" s="144"/>
      <c r="BD461" s="144"/>
      <c r="BE461" s="144"/>
    </row>
    <row r="462" spans="1:57" ht="25.5" customHeight="1">
      <c r="A462" s="144"/>
      <c r="B462" s="144"/>
      <c r="C462" s="144"/>
      <c r="D462" s="144"/>
      <c r="E462" s="144"/>
      <c r="F462" s="170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50"/>
      <c r="AU462" s="185"/>
      <c r="AV462" s="144"/>
      <c r="AW462" s="144"/>
      <c r="AX462" s="144"/>
      <c r="AY462" s="144"/>
      <c r="AZ462" s="144"/>
      <c r="BA462" s="144"/>
      <c r="BB462" s="170"/>
      <c r="BC462" s="144"/>
      <c r="BD462" s="144"/>
      <c r="BE462" s="144"/>
    </row>
    <row r="463" spans="1:57" ht="25.5" customHeight="1">
      <c r="A463" s="144"/>
      <c r="B463" s="144"/>
      <c r="C463" s="144"/>
      <c r="D463" s="144"/>
      <c r="E463" s="144"/>
      <c r="F463" s="170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50"/>
      <c r="AU463" s="185"/>
      <c r="AV463" s="144"/>
      <c r="AW463" s="144"/>
      <c r="AX463" s="144"/>
      <c r="AY463" s="144"/>
      <c r="AZ463" s="144"/>
      <c r="BA463" s="144"/>
      <c r="BB463" s="170"/>
      <c r="BC463" s="144"/>
      <c r="BD463" s="144"/>
      <c r="BE463" s="144"/>
    </row>
    <row r="464" spans="1:57" ht="25.5" customHeight="1">
      <c r="A464" s="144"/>
      <c r="B464" s="144"/>
      <c r="C464" s="144"/>
      <c r="D464" s="144"/>
      <c r="E464" s="144"/>
      <c r="F464" s="170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44"/>
      <c r="AO464" s="144"/>
      <c r="AP464" s="144"/>
      <c r="AQ464" s="144"/>
      <c r="AR464" s="144"/>
      <c r="AS464" s="144"/>
      <c r="AT464" s="150"/>
      <c r="AU464" s="185"/>
      <c r="AV464" s="144"/>
      <c r="AW464" s="144"/>
      <c r="AX464" s="144"/>
      <c r="AY464" s="144"/>
      <c r="AZ464" s="144"/>
      <c r="BA464" s="144"/>
      <c r="BB464" s="170"/>
      <c r="BC464" s="144"/>
      <c r="BD464" s="144"/>
      <c r="BE464" s="144"/>
    </row>
    <row r="465" spans="1:57" ht="25.5" customHeight="1">
      <c r="A465" s="144"/>
      <c r="B465" s="144"/>
      <c r="C465" s="144"/>
      <c r="D465" s="144"/>
      <c r="E465" s="144"/>
      <c r="F465" s="170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44"/>
      <c r="AO465" s="144"/>
      <c r="AP465" s="144"/>
      <c r="AQ465" s="144"/>
      <c r="AR465" s="144"/>
      <c r="AS465" s="144"/>
      <c r="AT465" s="150"/>
      <c r="AU465" s="185"/>
      <c r="AV465" s="144"/>
      <c r="AW465" s="144"/>
      <c r="AX465" s="144"/>
      <c r="AY465" s="144"/>
      <c r="AZ465" s="144"/>
      <c r="BA465" s="144"/>
      <c r="BB465" s="170"/>
      <c r="BC465" s="144"/>
      <c r="BD465" s="144"/>
      <c r="BE465" s="144"/>
    </row>
    <row r="466" spans="1:57" ht="25.5" customHeight="1">
      <c r="A466" s="144"/>
      <c r="B466" s="144"/>
      <c r="C466" s="144"/>
      <c r="D466" s="144"/>
      <c r="E466" s="144"/>
      <c r="F466" s="170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50"/>
      <c r="AU466" s="185"/>
      <c r="AV466" s="144"/>
      <c r="AW466" s="144"/>
      <c r="AX466" s="144"/>
      <c r="AY466" s="144"/>
      <c r="AZ466" s="144"/>
      <c r="BA466" s="144"/>
      <c r="BB466" s="170"/>
      <c r="BC466" s="144"/>
      <c r="BD466" s="144"/>
      <c r="BE466" s="144"/>
    </row>
    <row r="467" spans="1:57" ht="25.5" customHeight="1">
      <c r="A467" s="144"/>
      <c r="B467" s="144"/>
      <c r="C467" s="144"/>
      <c r="D467" s="144"/>
      <c r="E467" s="144"/>
      <c r="F467" s="170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44"/>
      <c r="AO467" s="144"/>
      <c r="AP467" s="144"/>
      <c r="AQ467" s="144"/>
      <c r="AR467" s="144"/>
      <c r="AS467" s="144"/>
      <c r="AT467" s="150"/>
      <c r="AU467" s="185"/>
      <c r="AV467" s="144"/>
      <c r="AW467" s="144"/>
      <c r="AX467" s="144"/>
      <c r="AY467" s="144"/>
      <c r="AZ467" s="144"/>
      <c r="BA467" s="144"/>
      <c r="BB467" s="170"/>
      <c r="BC467" s="144"/>
      <c r="BD467" s="144"/>
      <c r="BE467" s="144"/>
    </row>
    <row r="468" spans="1:57" ht="25.5" customHeight="1">
      <c r="A468" s="144"/>
      <c r="B468" s="144"/>
      <c r="C468" s="144"/>
      <c r="D468" s="144"/>
      <c r="E468" s="144"/>
      <c r="F468" s="170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50"/>
      <c r="AU468" s="185"/>
      <c r="AV468" s="144"/>
      <c r="AW468" s="144"/>
      <c r="AX468" s="144"/>
      <c r="AY468" s="144"/>
      <c r="AZ468" s="144"/>
      <c r="BA468" s="144"/>
      <c r="BB468" s="170"/>
      <c r="BC468" s="144"/>
      <c r="BD468" s="144"/>
      <c r="BE468" s="144"/>
    </row>
    <row r="469" spans="1:57" ht="25.5" customHeight="1">
      <c r="A469" s="144"/>
      <c r="B469" s="144"/>
      <c r="C469" s="144"/>
      <c r="D469" s="144"/>
      <c r="E469" s="144"/>
      <c r="F469" s="170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  <c r="AL469" s="144"/>
      <c r="AM469" s="144"/>
      <c r="AN469" s="144"/>
      <c r="AO469" s="144"/>
      <c r="AP469" s="144"/>
      <c r="AQ469" s="144"/>
      <c r="AR469" s="144"/>
      <c r="AS469" s="144"/>
      <c r="AT469" s="150"/>
      <c r="AU469" s="185"/>
      <c r="AV469" s="144"/>
      <c r="AW469" s="144"/>
      <c r="AX469" s="144"/>
      <c r="AY469" s="144"/>
      <c r="AZ469" s="144"/>
      <c r="BA469" s="144"/>
      <c r="BB469" s="170"/>
      <c r="BC469" s="144"/>
      <c r="BD469" s="144"/>
      <c r="BE469" s="144"/>
    </row>
    <row r="470" spans="1:57" ht="25.5" customHeight="1">
      <c r="A470" s="144"/>
      <c r="B470" s="144"/>
      <c r="C470" s="144"/>
      <c r="D470" s="144"/>
      <c r="E470" s="144"/>
      <c r="F470" s="170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50"/>
      <c r="AU470" s="185"/>
      <c r="AV470" s="144"/>
      <c r="AW470" s="144"/>
      <c r="AX470" s="144"/>
      <c r="AY470" s="144"/>
      <c r="AZ470" s="144"/>
      <c r="BA470" s="144"/>
      <c r="BB470" s="170"/>
      <c r="BC470" s="144"/>
      <c r="BD470" s="144"/>
      <c r="BE470" s="144"/>
    </row>
    <row r="471" spans="1:57" ht="25.5" customHeight="1">
      <c r="A471" s="144"/>
      <c r="B471" s="144"/>
      <c r="C471" s="144"/>
      <c r="D471" s="144"/>
      <c r="E471" s="144"/>
      <c r="F471" s="170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44"/>
      <c r="AO471" s="144"/>
      <c r="AP471" s="144"/>
      <c r="AQ471" s="144"/>
      <c r="AR471" s="144"/>
      <c r="AS471" s="144"/>
      <c r="AT471" s="150"/>
      <c r="AU471" s="185"/>
      <c r="AV471" s="144"/>
      <c r="AW471" s="144"/>
      <c r="AX471" s="144"/>
      <c r="AY471" s="144"/>
      <c r="AZ471" s="144"/>
      <c r="BA471" s="144"/>
      <c r="BB471" s="170"/>
      <c r="BC471" s="144"/>
      <c r="BD471" s="144"/>
      <c r="BE471" s="144"/>
    </row>
    <row r="472" spans="1:57" ht="25.5" customHeight="1">
      <c r="A472" s="144"/>
      <c r="B472" s="144"/>
      <c r="C472" s="144"/>
      <c r="D472" s="144"/>
      <c r="E472" s="144"/>
      <c r="F472" s="170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50"/>
      <c r="AU472" s="185"/>
      <c r="AV472" s="144"/>
      <c r="AW472" s="144"/>
      <c r="AX472" s="144"/>
      <c r="AY472" s="144"/>
      <c r="AZ472" s="144"/>
      <c r="BA472" s="144"/>
      <c r="BB472" s="170"/>
      <c r="BC472" s="144"/>
      <c r="BD472" s="144"/>
      <c r="BE472" s="144"/>
    </row>
    <row r="473" spans="1:57" ht="25.5" customHeight="1">
      <c r="A473" s="144"/>
      <c r="B473" s="144"/>
      <c r="C473" s="144"/>
      <c r="D473" s="144"/>
      <c r="E473" s="144"/>
      <c r="F473" s="170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  <c r="AL473" s="144"/>
      <c r="AM473" s="144"/>
      <c r="AN473" s="144"/>
      <c r="AO473" s="144"/>
      <c r="AP473" s="144"/>
      <c r="AQ473" s="144"/>
      <c r="AR473" s="144"/>
      <c r="AS473" s="144"/>
      <c r="AT473" s="150"/>
      <c r="AU473" s="185"/>
      <c r="AV473" s="144"/>
      <c r="AW473" s="144"/>
      <c r="AX473" s="144"/>
      <c r="AY473" s="144"/>
      <c r="AZ473" s="144"/>
      <c r="BA473" s="144"/>
      <c r="BB473" s="170"/>
      <c r="BC473" s="144"/>
      <c r="BD473" s="144"/>
      <c r="BE473" s="144"/>
    </row>
    <row r="474" spans="1:57" ht="25.5" customHeight="1">
      <c r="A474" s="144"/>
      <c r="B474" s="144"/>
      <c r="C474" s="144"/>
      <c r="D474" s="144"/>
      <c r="E474" s="144"/>
      <c r="F474" s="170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50"/>
      <c r="AU474" s="185"/>
      <c r="AV474" s="144"/>
      <c r="AW474" s="144"/>
      <c r="AX474" s="144"/>
      <c r="AY474" s="144"/>
      <c r="AZ474" s="144"/>
      <c r="BA474" s="144"/>
      <c r="BB474" s="170"/>
      <c r="BC474" s="144"/>
      <c r="BD474" s="144"/>
      <c r="BE474" s="144"/>
    </row>
    <row r="475" spans="1:57" ht="25.5" customHeight="1">
      <c r="A475" s="144"/>
      <c r="B475" s="144"/>
      <c r="C475" s="144"/>
      <c r="D475" s="144"/>
      <c r="E475" s="144"/>
      <c r="F475" s="170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  <c r="AL475" s="144"/>
      <c r="AM475" s="144"/>
      <c r="AN475" s="144"/>
      <c r="AO475" s="144"/>
      <c r="AP475" s="144"/>
      <c r="AQ475" s="144"/>
      <c r="AR475" s="144"/>
      <c r="AS475" s="144"/>
      <c r="AT475" s="150"/>
      <c r="AU475" s="185"/>
      <c r="AV475" s="144"/>
      <c r="AW475" s="144"/>
      <c r="AX475" s="144"/>
      <c r="AY475" s="144"/>
      <c r="AZ475" s="144"/>
      <c r="BA475" s="144"/>
      <c r="BB475" s="170"/>
      <c r="BC475" s="144"/>
      <c r="BD475" s="144"/>
      <c r="BE475" s="144"/>
    </row>
    <row r="476" spans="1:57" ht="25.5" customHeight="1">
      <c r="A476" s="144"/>
      <c r="B476" s="144"/>
      <c r="C476" s="144"/>
      <c r="D476" s="144"/>
      <c r="E476" s="144"/>
      <c r="F476" s="170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  <c r="AL476" s="144"/>
      <c r="AM476" s="144"/>
      <c r="AN476" s="144"/>
      <c r="AO476" s="144"/>
      <c r="AP476" s="144"/>
      <c r="AQ476" s="144"/>
      <c r="AR476" s="144"/>
      <c r="AS476" s="144"/>
      <c r="AT476" s="150"/>
      <c r="AU476" s="185"/>
      <c r="AV476" s="144"/>
      <c r="AW476" s="144"/>
      <c r="AX476" s="144"/>
      <c r="AY476" s="144"/>
      <c r="AZ476" s="144"/>
      <c r="BA476" s="144"/>
      <c r="BB476" s="170"/>
      <c r="BC476" s="144"/>
      <c r="BD476" s="144"/>
      <c r="BE476" s="144"/>
    </row>
    <row r="477" spans="1:57" ht="25.5" customHeight="1">
      <c r="A477" s="144"/>
      <c r="B477" s="144"/>
      <c r="C477" s="144"/>
      <c r="D477" s="144"/>
      <c r="E477" s="144"/>
      <c r="F477" s="170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  <c r="AM477" s="144"/>
      <c r="AN477" s="144"/>
      <c r="AO477" s="144"/>
      <c r="AP477" s="144"/>
      <c r="AQ477" s="144"/>
      <c r="AR477" s="144"/>
      <c r="AS477" s="144"/>
      <c r="AT477" s="150"/>
      <c r="AU477" s="185"/>
      <c r="AV477" s="144"/>
      <c r="AW477" s="144"/>
      <c r="AX477" s="144"/>
      <c r="AY477" s="144"/>
      <c r="AZ477" s="144"/>
      <c r="BA477" s="144"/>
      <c r="BB477" s="170"/>
      <c r="BC477" s="144"/>
      <c r="BD477" s="144"/>
      <c r="BE477" s="144"/>
    </row>
    <row r="478" spans="1:57" ht="25.5" customHeight="1">
      <c r="A478" s="144"/>
      <c r="B478" s="144"/>
      <c r="C478" s="144"/>
      <c r="D478" s="144"/>
      <c r="E478" s="144"/>
      <c r="F478" s="170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  <c r="AL478" s="144"/>
      <c r="AM478" s="144"/>
      <c r="AN478" s="144"/>
      <c r="AO478" s="144"/>
      <c r="AP478" s="144"/>
      <c r="AQ478" s="144"/>
      <c r="AR478" s="144"/>
      <c r="AS478" s="144"/>
      <c r="AT478" s="150"/>
      <c r="AU478" s="185"/>
      <c r="AV478" s="144"/>
      <c r="AW478" s="144"/>
      <c r="AX478" s="144"/>
      <c r="AY478" s="144"/>
      <c r="AZ478" s="144"/>
      <c r="BA478" s="144"/>
      <c r="BB478" s="170"/>
      <c r="BC478" s="144"/>
      <c r="BD478" s="144"/>
      <c r="BE478" s="144"/>
    </row>
    <row r="479" spans="1:57" ht="25.5" customHeight="1">
      <c r="A479" s="144"/>
      <c r="B479" s="144"/>
      <c r="C479" s="144"/>
      <c r="D479" s="144"/>
      <c r="E479" s="144"/>
      <c r="F479" s="170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  <c r="AL479" s="144"/>
      <c r="AM479" s="144"/>
      <c r="AN479" s="144"/>
      <c r="AO479" s="144"/>
      <c r="AP479" s="144"/>
      <c r="AQ479" s="144"/>
      <c r="AR479" s="144"/>
      <c r="AS479" s="144"/>
      <c r="AT479" s="150"/>
      <c r="AU479" s="185"/>
      <c r="AV479" s="144"/>
      <c r="AW479" s="144"/>
      <c r="AX479" s="144"/>
      <c r="AY479" s="144"/>
      <c r="AZ479" s="144"/>
      <c r="BA479" s="144"/>
      <c r="BB479" s="170"/>
      <c r="BC479" s="144"/>
      <c r="BD479" s="144"/>
      <c r="BE479" s="144"/>
    </row>
    <row r="480" spans="1:57" ht="25.5" customHeight="1">
      <c r="A480" s="144"/>
      <c r="B480" s="144"/>
      <c r="C480" s="144"/>
      <c r="D480" s="144"/>
      <c r="E480" s="144"/>
      <c r="F480" s="170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44"/>
      <c r="AO480" s="144"/>
      <c r="AP480" s="144"/>
      <c r="AQ480" s="144"/>
      <c r="AR480" s="144"/>
      <c r="AS480" s="144"/>
      <c r="AT480" s="150"/>
      <c r="AU480" s="185"/>
      <c r="AV480" s="144"/>
      <c r="AW480" s="144"/>
      <c r="AX480" s="144"/>
      <c r="AY480" s="144"/>
      <c r="AZ480" s="144"/>
      <c r="BA480" s="144"/>
      <c r="BB480" s="170"/>
      <c r="BC480" s="144"/>
      <c r="BD480" s="144"/>
      <c r="BE480" s="144"/>
    </row>
    <row r="481" spans="1:57" ht="25.5" customHeight="1">
      <c r="A481" s="144"/>
      <c r="B481" s="144"/>
      <c r="C481" s="144"/>
      <c r="D481" s="144"/>
      <c r="E481" s="144"/>
      <c r="F481" s="170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  <c r="AL481" s="144"/>
      <c r="AM481" s="144"/>
      <c r="AN481" s="144"/>
      <c r="AO481" s="144"/>
      <c r="AP481" s="144"/>
      <c r="AQ481" s="144"/>
      <c r="AR481" s="144"/>
      <c r="AS481" s="144"/>
      <c r="AT481" s="150"/>
      <c r="AU481" s="185"/>
      <c r="AV481" s="144"/>
      <c r="AW481" s="144"/>
      <c r="AX481" s="144"/>
      <c r="AY481" s="144"/>
      <c r="AZ481" s="144"/>
      <c r="BA481" s="144"/>
      <c r="BB481" s="170"/>
      <c r="BC481" s="144"/>
      <c r="BD481" s="144"/>
      <c r="BE481" s="144"/>
    </row>
    <row r="482" spans="1:57" ht="25.5" customHeight="1">
      <c r="A482" s="144"/>
      <c r="B482" s="144"/>
      <c r="C482" s="144"/>
      <c r="D482" s="144"/>
      <c r="E482" s="144"/>
      <c r="F482" s="170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  <c r="AL482" s="144"/>
      <c r="AM482" s="144"/>
      <c r="AN482" s="144"/>
      <c r="AO482" s="144"/>
      <c r="AP482" s="144"/>
      <c r="AQ482" s="144"/>
      <c r="AR482" s="144"/>
      <c r="AS482" s="144"/>
      <c r="AT482" s="150"/>
      <c r="AU482" s="185"/>
      <c r="AV482" s="144"/>
      <c r="AW482" s="144"/>
      <c r="AX482" s="144"/>
      <c r="AY482" s="144"/>
      <c r="AZ482" s="144"/>
      <c r="BA482" s="144"/>
      <c r="BB482" s="170"/>
      <c r="BC482" s="144"/>
      <c r="BD482" s="144"/>
      <c r="BE482" s="144"/>
    </row>
    <row r="483" spans="1:57" ht="25.5" customHeight="1">
      <c r="A483" s="144"/>
      <c r="B483" s="144"/>
      <c r="C483" s="144"/>
      <c r="D483" s="144"/>
      <c r="E483" s="144"/>
      <c r="F483" s="170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  <c r="AL483" s="144"/>
      <c r="AM483" s="144"/>
      <c r="AN483" s="144"/>
      <c r="AO483" s="144"/>
      <c r="AP483" s="144"/>
      <c r="AQ483" s="144"/>
      <c r="AR483" s="144"/>
      <c r="AS483" s="144"/>
      <c r="AT483" s="150"/>
      <c r="AU483" s="185"/>
      <c r="AV483" s="144"/>
      <c r="AW483" s="144"/>
      <c r="AX483" s="144"/>
      <c r="AY483" s="144"/>
      <c r="AZ483" s="144"/>
      <c r="BA483" s="144"/>
      <c r="BB483" s="170"/>
      <c r="BC483" s="144"/>
      <c r="BD483" s="144"/>
      <c r="BE483" s="144"/>
    </row>
    <row r="484" spans="1:57" ht="25.5" customHeight="1">
      <c r="A484" s="144"/>
      <c r="B484" s="144"/>
      <c r="C484" s="144"/>
      <c r="D484" s="144"/>
      <c r="E484" s="144"/>
      <c r="F484" s="170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  <c r="AL484" s="144"/>
      <c r="AM484" s="144"/>
      <c r="AN484" s="144"/>
      <c r="AO484" s="144"/>
      <c r="AP484" s="144"/>
      <c r="AQ484" s="144"/>
      <c r="AR484" s="144"/>
      <c r="AS484" s="144"/>
      <c r="AT484" s="150"/>
      <c r="AU484" s="185"/>
      <c r="AV484" s="144"/>
      <c r="AW484" s="144"/>
      <c r="AX484" s="144"/>
      <c r="AY484" s="144"/>
      <c r="AZ484" s="144"/>
      <c r="BA484" s="144"/>
      <c r="BB484" s="170"/>
      <c r="BC484" s="144"/>
      <c r="BD484" s="144"/>
      <c r="BE484" s="144"/>
    </row>
    <row r="485" spans="1:57" ht="25.5" customHeight="1">
      <c r="A485" s="144"/>
      <c r="B485" s="144"/>
      <c r="C485" s="144"/>
      <c r="D485" s="144"/>
      <c r="E485" s="144"/>
      <c r="F485" s="170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  <c r="AL485" s="144"/>
      <c r="AM485" s="144"/>
      <c r="AN485" s="144"/>
      <c r="AO485" s="144"/>
      <c r="AP485" s="144"/>
      <c r="AQ485" s="144"/>
      <c r="AR485" s="144"/>
      <c r="AS485" s="144"/>
      <c r="AT485" s="150"/>
      <c r="AU485" s="185"/>
      <c r="AV485" s="144"/>
      <c r="AW485" s="144"/>
      <c r="AX485" s="144"/>
      <c r="AY485" s="144"/>
      <c r="AZ485" s="144"/>
      <c r="BA485" s="144"/>
      <c r="BB485" s="170"/>
      <c r="BC485" s="144"/>
      <c r="BD485" s="144"/>
      <c r="BE485" s="144"/>
    </row>
    <row r="486" spans="1:57" ht="25.5" customHeight="1">
      <c r="A486" s="144"/>
      <c r="B486" s="144"/>
      <c r="C486" s="144"/>
      <c r="D486" s="144"/>
      <c r="E486" s="144"/>
      <c r="F486" s="170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  <c r="AL486" s="144"/>
      <c r="AM486" s="144"/>
      <c r="AN486" s="144"/>
      <c r="AO486" s="144"/>
      <c r="AP486" s="144"/>
      <c r="AQ486" s="144"/>
      <c r="AR486" s="144"/>
      <c r="AS486" s="144"/>
      <c r="AT486" s="150"/>
      <c r="AU486" s="185"/>
      <c r="AV486" s="144"/>
      <c r="AW486" s="144"/>
      <c r="AX486" s="144"/>
      <c r="AY486" s="144"/>
      <c r="AZ486" s="144"/>
      <c r="BA486" s="144"/>
      <c r="BB486" s="170"/>
      <c r="BC486" s="144"/>
      <c r="BD486" s="144"/>
      <c r="BE486" s="144"/>
    </row>
    <row r="487" spans="1:57" ht="25.5" customHeight="1">
      <c r="A487" s="144"/>
      <c r="B487" s="144"/>
      <c r="C487" s="144"/>
      <c r="D487" s="144"/>
      <c r="E487" s="144"/>
      <c r="F487" s="170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  <c r="AL487" s="144"/>
      <c r="AM487" s="144"/>
      <c r="AN487" s="144"/>
      <c r="AO487" s="144"/>
      <c r="AP487" s="144"/>
      <c r="AQ487" s="144"/>
      <c r="AR487" s="144"/>
      <c r="AS487" s="144"/>
      <c r="AT487" s="150"/>
      <c r="AU487" s="185"/>
      <c r="AV487" s="144"/>
      <c r="AW487" s="144"/>
      <c r="AX487" s="144"/>
      <c r="AY487" s="144"/>
      <c r="AZ487" s="144"/>
      <c r="BA487" s="144"/>
      <c r="BB487" s="170"/>
      <c r="BC487" s="144"/>
      <c r="BD487" s="144"/>
      <c r="BE487" s="144"/>
    </row>
    <row r="488" spans="1:57" ht="25.5" customHeight="1">
      <c r="A488" s="144"/>
      <c r="B488" s="144"/>
      <c r="C488" s="144"/>
      <c r="D488" s="144"/>
      <c r="E488" s="144"/>
      <c r="F488" s="170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50"/>
      <c r="AU488" s="185"/>
      <c r="AV488" s="144"/>
      <c r="AW488" s="144"/>
      <c r="AX488" s="144"/>
      <c r="AY488" s="144"/>
      <c r="AZ488" s="144"/>
      <c r="BA488" s="144"/>
      <c r="BB488" s="170"/>
      <c r="BC488" s="144"/>
      <c r="BD488" s="144"/>
      <c r="BE488" s="144"/>
    </row>
    <row r="489" spans="1:57" ht="25.5" customHeight="1">
      <c r="A489" s="144"/>
      <c r="B489" s="144"/>
      <c r="C489" s="144"/>
      <c r="D489" s="144"/>
      <c r="E489" s="144"/>
      <c r="F489" s="170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  <c r="AL489" s="144"/>
      <c r="AM489" s="144"/>
      <c r="AN489" s="144"/>
      <c r="AO489" s="144"/>
      <c r="AP489" s="144"/>
      <c r="AQ489" s="144"/>
      <c r="AR489" s="144"/>
      <c r="AS489" s="144"/>
      <c r="AT489" s="150"/>
      <c r="AU489" s="185"/>
      <c r="AV489" s="144"/>
      <c r="AW489" s="144"/>
      <c r="AX489" s="144"/>
      <c r="AY489" s="144"/>
      <c r="AZ489" s="144"/>
      <c r="BA489" s="144"/>
      <c r="BB489" s="170"/>
      <c r="BC489" s="144"/>
      <c r="BD489" s="144"/>
      <c r="BE489" s="144"/>
    </row>
    <row r="490" spans="1:57" ht="25.5" customHeight="1">
      <c r="A490" s="144"/>
      <c r="B490" s="144"/>
      <c r="C490" s="144"/>
      <c r="D490" s="144"/>
      <c r="E490" s="144"/>
      <c r="F490" s="170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  <c r="AL490" s="144"/>
      <c r="AM490" s="144"/>
      <c r="AN490" s="144"/>
      <c r="AO490" s="144"/>
      <c r="AP490" s="144"/>
      <c r="AQ490" s="144"/>
      <c r="AR490" s="144"/>
      <c r="AS490" s="144"/>
      <c r="AT490" s="150"/>
      <c r="AU490" s="185"/>
      <c r="AV490" s="144"/>
      <c r="AW490" s="144"/>
      <c r="AX490" s="144"/>
      <c r="AY490" s="144"/>
      <c r="AZ490" s="144"/>
      <c r="BA490" s="144"/>
      <c r="BB490" s="170"/>
      <c r="BC490" s="144"/>
      <c r="BD490" s="144"/>
      <c r="BE490" s="144"/>
    </row>
    <row r="491" spans="1:57" ht="25.5" customHeight="1">
      <c r="A491" s="144"/>
      <c r="B491" s="144"/>
      <c r="C491" s="144"/>
      <c r="D491" s="144"/>
      <c r="E491" s="144"/>
      <c r="F491" s="170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  <c r="AL491" s="144"/>
      <c r="AM491" s="144"/>
      <c r="AN491" s="144"/>
      <c r="AO491" s="144"/>
      <c r="AP491" s="144"/>
      <c r="AQ491" s="144"/>
      <c r="AR491" s="144"/>
      <c r="AS491" s="144"/>
      <c r="AT491" s="150"/>
      <c r="AU491" s="185"/>
      <c r="AV491" s="144"/>
      <c r="AW491" s="144"/>
      <c r="AX491" s="144"/>
      <c r="AY491" s="144"/>
      <c r="AZ491" s="144"/>
      <c r="BA491" s="144"/>
      <c r="BB491" s="170"/>
      <c r="BC491" s="144"/>
      <c r="BD491" s="144"/>
      <c r="BE491" s="144"/>
    </row>
    <row r="492" spans="1:57" ht="25.5" customHeight="1">
      <c r="A492" s="144"/>
      <c r="B492" s="144"/>
      <c r="C492" s="144"/>
      <c r="D492" s="144"/>
      <c r="E492" s="144"/>
      <c r="F492" s="170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50"/>
      <c r="AU492" s="185"/>
      <c r="AV492" s="144"/>
      <c r="AW492" s="144"/>
      <c r="AX492" s="144"/>
      <c r="AY492" s="144"/>
      <c r="AZ492" s="144"/>
      <c r="BA492" s="144"/>
      <c r="BB492" s="170"/>
      <c r="BC492" s="144"/>
      <c r="BD492" s="144"/>
      <c r="BE492" s="144"/>
    </row>
    <row r="493" spans="1:57" ht="25.5" customHeight="1">
      <c r="A493" s="144"/>
      <c r="B493" s="144"/>
      <c r="C493" s="144"/>
      <c r="D493" s="144"/>
      <c r="E493" s="144"/>
      <c r="F493" s="170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44"/>
      <c r="AO493" s="144"/>
      <c r="AP493" s="144"/>
      <c r="AQ493" s="144"/>
      <c r="AR493" s="144"/>
      <c r="AS493" s="144"/>
      <c r="AT493" s="150"/>
      <c r="AU493" s="185"/>
      <c r="AV493" s="144"/>
      <c r="AW493" s="144"/>
      <c r="AX493" s="144"/>
      <c r="AY493" s="144"/>
      <c r="AZ493" s="144"/>
      <c r="BA493" s="144"/>
      <c r="BB493" s="170"/>
      <c r="BC493" s="144"/>
      <c r="BD493" s="144"/>
      <c r="BE493" s="144"/>
    </row>
    <row r="494" spans="1:57" ht="25.5" customHeight="1">
      <c r="A494" s="144"/>
      <c r="B494" s="144"/>
      <c r="C494" s="144"/>
      <c r="D494" s="144"/>
      <c r="E494" s="144"/>
      <c r="F494" s="170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44"/>
      <c r="AO494" s="144"/>
      <c r="AP494" s="144"/>
      <c r="AQ494" s="144"/>
      <c r="AR494" s="144"/>
      <c r="AS494" s="144"/>
      <c r="AT494" s="150"/>
      <c r="AU494" s="185"/>
      <c r="AV494" s="144"/>
      <c r="AW494" s="144"/>
      <c r="AX494" s="144"/>
      <c r="AY494" s="144"/>
      <c r="AZ494" s="144"/>
      <c r="BA494" s="144"/>
      <c r="BB494" s="170"/>
      <c r="BC494" s="144"/>
      <c r="BD494" s="144"/>
      <c r="BE494" s="144"/>
    </row>
    <row r="495" spans="1:57" ht="25.5" customHeight="1">
      <c r="A495" s="144"/>
      <c r="B495" s="144"/>
      <c r="C495" s="144"/>
      <c r="D495" s="144"/>
      <c r="E495" s="144"/>
      <c r="F495" s="170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44"/>
      <c r="AO495" s="144"/>
      <c r="AP495" s="144"/>
      <c r="AQ495" s="144"/>
      <c r="AR495" s="144"/>
      <c r="AS495" s="144"/>
      <c r="AT495" s="150"/>
      <c r="AU495" s="185"/>
      <c r="AV495" s="144"/>
      <c r="AW495" s="144"/>
      <c r="AX495" s="144"/>
      <c r="AY495" s="144"/>
      <c r="AZ495" s="144"/>
      <c r="BA495" s="144"/>
      <c r="BB495" s="170"/>
      <c r="BC495" s="144"/>
      <c r="BD495" s="144"/>
      <c r="BE495" s="144"/>
    </row>
    <row r="496" spans="1:57" ht="25.5" customHeight="1">
      <c r="A496" s="144"/>
      <c r="B496" s="144"/>
      <c r="C496" s="144"/>
      <c r="D496" s="144"/>
      <c r="E496" s="144"/>
      <c r="F496" s="170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50"/>
      <c r="AU496" s="185"/>
      <c r="AV496" s="144"/>
      <c r="AW496" s="144"/>
      <c r="AX496" s="144"/>
      <c r="AY496" s="144"/>
      <c r="AZ496" s="144"/>
      <c r="BA496" s="144"/>
      <c r="BB496" s="170"/>
      <c r="BC496" s="144"/>
      <c r="BD496" s="144"/>
      <c r="BE496" s="144"/>
    </row>
    <row r="497" spans="1:57" ht="25.5" customHeight="1">
      <c r="A497" s="144"/>
      <c r="B497" s="144"/>
      <c r="C497" s="144"/>
      <c r="D497" s="144"/>
      <c r="E497" s="144"/>
      <c r="F497" s="170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44"/>
      <c r="AO497" s="144"/>
      <c r="AP497" s="144"/>
      <c r="AQ497" s="144"/>
      <c r="AR497" s="144"/>
      <c r="AS497" s="144"/>
      <c r="AT497" s="150"/>
      <c r="AU497" s="185"/>
      <c r="AV497" s="144"/>
      <c r="AW497" s="144"/>
      <c r="AX497" s="144"/>
      <c r="AY497" s="144"/>
      <c r="AZ497" s="144"/>
      <c r="BA497" s="144"/>
      <c r="BB497" s="170"/>
      <c r="BC497" s="144"/>
      <c r="BD497" s="144"/>
      <c r="BE497" s="144"/>
    </row>
    <row r="498" spans="1:57" ht="25.5" customHeight="1">
      <c r="A498" s="144"/>
      <c r="B498" s="144"/>
      <c r="C498" s="144"/>
      <c r="D498" s="144"/>
      <c r="E498" s="144"/>
      <c r="F498" s="170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  <c r="AL498" s="144"/>
      <c r="AM498" s="144"/>
      <c r="AN498" s="144"/>
      <c r="AO498" s="144"/>
      <c r="AP498" s="144"/>
      <c r="AQ498" s="144"/>
      <c r="AR498" s="144"/>
      <c r="AS498" s="144"/>
      <c r="AT498" s="150"/>
      <c r="AU498" s="185"/>
      <c r="AV498" s="144"/>
      <c r="AW498" s="144"/>
      <c r="AX498" s="144"/>
      <c r="AY498" s="144"/>
      <c r="AZ498" s="144"/>
      <c r="BA498" s="144"/>
      <c r="BB498" s="170"/>
      <c r="BC498" s="144"/>
      <c r="BD498" s="144"/>
      <c r="BE498" s="144"/>
    </row>
    <row r="499" spans="1:57" ht="25.5" customHeight="1">
      <c r="A499" s="144"/>
      <c r="B499" s="144"/>
      <c r="C499" s="144"/>
      <c r="D499" s="144"/>
      <c r="E499" s="144"/>
      <c r="F499" s="170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  <c r="AL499" s="144"/>
      <c r="AM499" s="144"/>
      <c r="AN499" s="144"/>
      <c r="AO499" s="144"/>
      <c r="AP499" s="144"/>
      <c r="AQ499" s="144"/>
      <c r="AR499" s="144"/>
      <c r="AS499" s="144"/>
      <c r="AT499" s="150"/>
      <c r="AU499" s="185"/>
      <c r="AV499" s="144"/>
      <c r="AW499" s="144"/>
      <c r="AX499" s="144"/>
      <c r="AY499" s="144"/>
      <c r="AZ499" s="144"/>
      <c r="BA499" s="144"/>
      <c r="BB499" s="170"/>
      <c r="BC499" s="144"/>
      <c r="BD499" s="144"/>
      <c r="BE499" s="144"/>
    </row>
    <row r="500" spans="1:57" ht="25.5" customHeight="1">
      <c r="A500" s="144"/>
      <c r="B500" s="144"/>
      <c r="C500" s="144"/>
      <c r="D500" s="144"/>
      <c r="E500" s="144"/>
      <c r="F500" s="170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50"/>
      <c r="AU500" s="185"/>
      <c r="AV500" s="144"/>
      <c r="AW500" s="144"/>
      <c r="AX500" s="144"/>
      <c r="AY500" s="144"/>
      <c r="AZ500" s="144"/>
      <c r="BA500" s="144"/>
      <c r="BB500" s="170"/>
      <c r="BC500" s="144"/>
      <c r="BD500" s="144"/>
      <c r="BE500" s="144"/>
    </row>
    <row r="501" spans="1:57" ht="25.5" customHeight="1">
      <c r="A501" s="144"/>
      <c r="B501" s="144"/>
      <c r="C501" s="144"/>
      <c r="D501" s="144"/>
      <c r="E501" s="144"/>
      <c r="F501" s="170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  <c r="AL501" s="144"/>
      <c r="AM501" s="144"/>
      <c r="AN501" s="144"/>
      <c r="AO501" s="144"/>
      <c r="AP501" s="144"/>
      <c r="AQ501" s="144"/>
      <c r="AR501" s="144"/>
      <c r="AS501" s="144"/>
      <c r="AT501" s="150"/>
      <c r="AU501" s="185"/>
      <c r="AV501" s="144"/>
      <c r="AW501" s="144"/>
      <c r="AX501" s="144"/>
      <c r="AY501" s="144"/>
      <c r="AZ501" s="144"/>
      <c r="BA501" s="144"/>
      <c r="BB501" s="170"/>
      <c r="BC501" s="144"/>
      <c r="BD501" s="144"/>
      <c r="BE501" s="144"/>
    </row>
    <row r="502" spans="1:57" ht="25.5" customHeight="1">
      <c r="A502" s="144"/>
      <c r="B502" s="144"/>
      <c r="C502" s="144"/>
      <c r="D502" s="144"/>
      <c r="E502" s="144"/>
      <c r="F502" s="170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  <c r="AL502" s="144"/>
      <c r="AM502" s="144"/>
      <c r="AN502" s="144"/>
      <c r="AO502" s="144"/>
      <c r="AP502" s="144"/>
      <c r="AQ502" s="144"/>
      <c r="AR502" s="144"/>
      <c r="AS502" s="144"/>
      <c r="AT502" s="150"/>
      <c r="AU502" s="185"/>
      <c r="AV502" s="144"/>
      <c r="AW502" s="144"/>
      <c r="AX502" s="144"/>
      <c r="AY502" s="144"/>
      <c r="AZ502" s="144"/>
      <c r="BA502" s="144"/>
      <c r="BB502" s="170"/>
      <c r="BC502" s="144"/>
      <c r="BD502" s="144"/>
      <c r="BE502" s="144"/>
    </row>
    <row r="503" spans="1:57" ht="25.5" customHeight="1">
      <c r="A503" s="144"/>
      <c r="B503" s="144"/>
      <c r="C503" s="144"/>
      <c r="D503" s="144"/>
      <c r="E503" s="144"/>
      <c r="F503" s="170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50"/>
      <c r="AU503" s="185"/>
      <c r="AV503" s="144"/>
      <c r="AW503" s="144"/>
      <c r="AX503" s="144"/>
      <c r="AY503" s="144"/>
      <c r="AZ503" s="144"/>
      <c r="BA503" s="144"/>
      <c r="BB503" s="170"/>
      <c r="BC503" s="144"/>
      <c r="BD503" s="144"/>
      <c r="BE503" s="144"/>
    </row>
    <row r="504" spans="1:57" ht="25.5" customHeight="1">
      <c r="A504" s="144"/>
      <c r="B504" s="144"/>
      <c r="C504" s="144"/>
      <c r="D504" s="144"/>
      <c r="E504" s="144"/>
      <c r="F504" s="170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50"/>
      <c r="AU504" s="185"/>
      <c r="AV504" s="144"/>
      <c r="AW504" s="144"/>
      <c r="AX504" s="144"/>
      <c r="AY504" s="144"/>
      <c r="AZ504" s="144"/>
      <c r="BA504" s="144"/>
      <c r="BB504" s="170"/>
      <c r="BC504" s="144"/>
      <c r="BD504" s="144"/>
      <c r="BE504" s="144"/>
    </row>
    <row r="505" spans="1:57" ht="25.5" customHeight="1">
      <c r="A505" s="144"/>
      <c r="B505" s="144"/>
      <c r="C505" s="144"/>
      <c r="D505" s="144"/>
      <c r="E505" s="144"/>
      <c r="F505" s="170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50"/>
      <c r="AU505" s="185"/>
      <c r="AV505" s="144"/>
      <c r="AW505" s="144"/>
      <c r="AX505" s="144"/>
      <c r="AY505" s="144"/>
      <c r="AZ505" s="144"/>
      <c r="BA505" s="144"/>
      <c r="BB505" s="170"/>
      <c r="BC505" s="144"/>
      <c r="BD505" s="144"/>
      <c r="BE505" s="144"/>
    </row>
    <row r="506" spans="1:57" ht="25.5" customHeight="1">
      <c r="A506" s="144"/>
      <c r="B506" s="144"/>
      <c r="C506" s="144"/>
      <c r="D506" s="144"/>
      <c r="E506" s="144"/>
      <c r="F506" s="170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  <c r="AL506" s="144"/>
      <c r="AM506" s="144"/>
      <c r="AN506" s="144"/>
      <c r="AO506" s="144"/>
      <c r="AP506" s="144"/>
      <c r="AQ506" s="144"/>
      <c r="AR506" s="144"/>
      <c r="AS506" s="144"/>
      <c r="AT506" s="150"/>
      <c r="AU506" s="185"/>
      <c r="AV506" s="144"/>
      <c r="AW506" s="144"/>
      <c r="AX506" s="144"/>
      <c r="AY506" s="144"/>
      <c r="AZ506" s="144"/>
      <c r="BA506" s="144"/>
      <c r="BB506" s="170"/>
      <c r="BC506" s="144"/>
      <c r="BD506" s="144"/>
      <c r="BE506" s="144"/>
    </row>
    <row r="507" spans="1:57" ht="25.5" customHeight="1">
      <c r="A507" s="144"/>
      <c r="B507" s="144"/>
      <c r="C507" s="144"/>
      <c r="D507" s="144"/>
      <c r="E507" s="144"/>
      <c r="F507" s="170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50"/>
      <c r="AU507" s="185"/>
      <c r="AV507" s="144"/>
      <c r="AW507" s="144"/>
      <c r="AX507" s="144"/>
      <c r="AY507" s="144"/>
      <c r="AZ507" s="144"/>
      <c r="BA507" s="144"/>
      <c r="BB507" s="170"/>
      <c r="BC507" s="144"/>
      <c r="BD507" s="144"/>
      <c r="BE507" s="144"/>
    </row>
    <row r="508" spans="1:57" ht="25.5" customHeight="1">
      <c r="A508" s="144"/>
      <c r="B508" s="144"/>
      <c r="C508" s="144"/>
      <c r="D508" s="144"/>
      <c r="E508" s="144"/>
      <c r="F508" s="170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50"/>
      <c r="AU508" s="185"/>
      <c r="AV508" s="144"/>
      <c r="AW508" s="144"/>
      <c r="AX508" s="144"/>
      <c r="AY508" s="144"/>
      <c r="AZ508" s="144"/>
      <c r="BA508" s="144"/>
      <c r="BB508" s="170"/>
      <c r="BC508" s="144"/>
      <c r="BD508" s="144"/>
      <c r="BE508" s="144"/>
    </row>
    <row r="509" spans="1:57" ht="25.5" customHeight="1">
      <c r="A509" s="144"/>
      <c r="B509" s="144"/>
      <c r="C509" s="144"/>
      <c r="D509" s="144"/>
      <c r="E509" s="144"/>
      <c r="F509" s="170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  <c r="AL509" s="144"/>
      <c r="AM509" s="144"/>
      <c r="AN509" s="144"/>
      <c r="AO509" s="144"/>
      <c r="AP509" s="144"/>
      <c r="AQ509" s="144"/>
      <c r="AR509" s="144"/>
      <c r="AS509" s="144"/>
      <c r="AT509" s="150"/>
      <c r="AU509" s="185"/>
      <c r="AV509" s="144"/>
      <c r="AW509" s="144"/>
      <c r="AX509" s="144"/>
      <c r="AY509" s="144"/>
      <c r="AZ509" s="144"/>
      <c r="BA509" s="144"/>
      <c r="BB509" s="170"/>
      <c r="BC509" s="144"/>
      <c r="BD509" s="144"/>
      <c r="BE509" s="144"/>
    </row>
    <row r="510" spans="1:57" ht="25.5" customHeight="1">
      <c r="A510" s="144"/>
      <c r="B510" s="144"/>
      <c r="C510" s="144"/>
      <c r="D510" s="144"/>
      <c r="E510" s="144"/>
      <c r="F510" s="170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50"/>
      <c r="AU510" s="185"/>
      <c r="AV510" s="144"/>
      <c r="AW510" s="144"/>
      <c r="AX510" s="144"/>
      <c r="AY510" s="144"/>
      <c r="AZ510" s="144"/>
      <c r="BA510" s="144"/>
      <c r="BB510" s="170"/>
      <c r="BC510" s="144"/>
      <c r="BD510" s="144"/>
      <c r="BE510" s="144"/>
    </row>
    <row r="511" spans="1:57" ht="25.5" customHeight="1">
      <c r="A511" s="144"/>
      <c r="B511" s="144"/>
      <c r="C511" s="144"/>
      <c r="D511" s="144"/>
      <c r="E511" s="144"/>
      <c r="F511" s="170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  <c r="AL511" s="144"/>
      <c r="AM511" s="144"/>
      <c r="AN511" s="144"/>
      <c r="AO511" s="144"/>
      <c r="AP511" s="144"/>
      <c r="AQ511" s="144"/>
      <c r="AR511" s="144"/>
      <c r="AS511" s="144"/>
      <c r="AT511" s="150"/>
      <c r="AU511" s="185"/>
      <c r="AV511" s="144"/>
      <c r="AW511" s="144"/>
      <c r="AX511" s="144"/>
      <c r="AY511" s="144"/>
      <c r="AZ511" s="144"/>
      <c r="BA511" s="144"/>
      <c r="BB511" s="170"/>
      <c r="BC511" s="144"/>
      <c r="BD511" s="144"/>
      <c r="BE511" s="144"/>
    </row>
    <row r="512" spans="1:57" ht="25.5" customHeight="1">
      <c r="A512" s="144"/>
      <c r="B512" s="144"/>
      <c r="C512" s="144"/>
      <c r="D512" s="144"/>
      <c r="E512" s="144"/>
      <c r="F512" s="170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50"/>
      <c r="AU512" s="185"/>
      <c r="AV512" s="144"/>
      <c r="AW512" s="144"/>
      <c r="AX512" s="144"/>
      <c r="AY512" s="144"/>
      <c r="AZ512" s="144"/>
      <c r="BA512" s="144"/>
      <c r="BB512" s="170"/>
      <c r="BC512" s="144"/>
      <c r="BD512" s="144"/>
      <c r="BE512" s="144"/>
    </row>
    <row r="513" spans="1:57" ht="25.5" customHeight="1">
      <c r="A513" s="144"/>
      <c r="B513" s="144"/>
      <c r="C513" s="144"/>
      <c r="D513" s="144"/>
      <c r="E513" s="144"/>
      <c r="F513" s="170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  <c r="AL513" s="144"/>
      <c r="AM513" s="144"/>
      <c r="AN513" s="144"/>
      <c r="AO513" s="144"/>
      <c r="AP513" s="144"/>
      <c r="AQ513" s="144"/>
      <c r="AR513" s="144"/>
      <c r="AS513" s="144"/>
      <c r="AT513" s="150"/>
      <c r="AU513" s="185"/>
      <c r="AV513" s="144"/>
      <c r="AW513" s="144"/>
      <c r="AX513" s="144"/>
      <c r="AY513" s="144"/>
      <c r="AZ513" s="144"/>
      <c r="BA513" s="144"/>
      <c r="BB513" s="170"/>
      <c r="BC513" s="144"/>
      <c r="BD513" s="144"/>
      <c r="BE513" s="144"/>
    </row>
    <row r="514" spans="1:57" ht="25.5" customHeight="1">
      <c r="A514" s="144"/>
      <c r="B514" s="144"/>
      <c r="C514" s="144"/>
      <c r="D514" s="144"/>
      <c r="E514" s="144"/>
      <c r="F514" s="170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50"/>
      <c r="AU514" s="185"/>
      <c r="AV514" s="144"/>
      <c r="AW514" s="144"/>
      <c r="AX514" s="144"/>
      <c r="AY514" s="144"/>
      <c r="AZ514" s="144"/>
      <c r="BA514" s="144"/>
      <c r="BB514" s="170"/>
      <c r="BC514" s="144"/>
      <c r="BD514" s="144"/>
      <c r="BE514" s="144"/>
    </row>
    <row r="515" spans="1:57" ht="25.5" customHeight="1">
      <c r="A515" s="144"/>
      <c r="B515" s="144"/>
      <c r="C515" s="144"/>
      <c r="D515" s="144"/>
      <c r="E515" s="144"/>
      <c r="F515" s="170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44"/>
      <c r="AO515" s="144"/>
      <c r="AP515" s="144"/>
      <c r="AQ515" s="144"/>
      <c r="AR515" s="144"/>
      <c r="AS515" s="144"/>
      <c r="AT515" s="150"/>
      <c r="AU515" s="185"/>
      <c r="AV515" s="144"/>
      <c r="AW515" s="144"/>
      <c r="AX515" s="144"/>
      <c r="AY515" s="144"/>
      <c r="AZ515" s="144"/>
      <c r="BA515" s="144"/>
      <c r="BB515" s="170"/>
      <c r="BC515" s="144"/>
      <c r="BD515" s="144"/>
      <c r="BE515" s="144"/>
    </row>
    <row r="516" spans="1:57" ht="25.5" customHeight="1">
      <c r="A516" s="144"/>
      <c r="B516" s="144"/>
      <c r="C516" s="144"/>
      <c r="D516" s="144"/>
      <c r="E516" s="144"/>
      <c r="F516" s="170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50"/>
      <c r="AU516" s="185"/>
      <c r="AV516" s="144"/>
      <c r="AW516" s="144"/>
      <c r="AX516" s="144"/>
      <c r="AY516" s="144"/>
      <c r="AZ516" s="144"/>
      <c r="BA516" s="144"/>
      <c r="BB516" s="170"/>
      <c r="BC516" s="144"/>
      <c r="BD516" s="144"/>
      <c r="BE516" s="144"/>
    </row>
    <row r="517" spans="1:57" ht="25.5" customHeight="1">
      <c r="A517" s="144"/>
      <c r="B517" s="144"/>
      <c r="C517" s="144"/>
      <c r="D517" s="144"/>
      <c r="E517" s="144"/>
      <c r="F517" s="170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50"/>
      <c r="AU517" s="185"/>
      <c r="AV517" s="144"/>
      <c r="AW517" s="144"/>
      <c r="AX517" s="144"/>
      <c r="AY517" s="144"/>
      <c r="AZ517" s="144"/>
      <c r="BA517" s="144"/>
      <c r="BB517" s="170"/>
      <c r="BC517" s="144"/>
      <c r="BD517" s="144"/>
      <c r="BE517" s="144"/>
    </row>
    <row r="518" spans="1:57" ht="25.5" customHeight="1">
      <c r="A518" s="144"/>
      <c r="B518" s="144"/>
      <c r="C518" s="144"/>
      <c r="D518" s="144"/>
      <c r="E518" s="144"/>
      <c r="F518" s="170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50"/>
      <c r="AU518" s="185"/>
      <c r="AV518" s="144"/>
      <c r="AW518" s="144"/>
      <c r="AX518" s="144"/>
      <c r="AY518" s="144"/>
      <c r="AZ518" s="144"/>
      <c r="BA518" s="144"/>
      <c r="BB518" s="170"/>
      <c r="BC518" s="144"/>
      <c r="BD518" s="144"/>
      <c r="BE518" s="144"/>
    </row>
    <row r="519" spans="1:57" ht="25.5" customHeight="1">
      <c r="A519" s="144"/>
      <c r="B519" s="144"/>
      <c r="C519" s="144"/>
      <c r="D519" s="144"/>
      <c r="E519" s="144"/>
      <c r="F519" s="170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50"/>
      <c r="AU519" s="185"/>
      <c r="AV519" s="144"/>
      <c r="AW519" s="144"/>
      <c r="AX519" s="144"/>
      <c r="AY519" s="144"/>
      <c r="AZ519" s="144"/>
      <c r="BA519" s="144"/>
      <c r="BB519" s="170"/>
      <c r="BC519" s="144"/>
      <c r="BD519" s="144"/>
      <c r="BE519" s="144"/>
    </row>
    <row r="520" spans="1:57" ht="25.5" customHeight="1">
      <c r="A520" s="144"/>
      <c r="B520" s="144"/>
      <c r="C520" s="144"/>
      <c r="D520" s="144"/>
      <c r="E520" s="144"/>
      <c r="F520" s="170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50"/>
      <c r="AU520" s="185"/>
      <c r="AV520" s="144"/>
      <c r="AW520" s="144"/>
      <c r="AX520" s="144"/>
      <c r="AY520" s="144"/>
      <c r="AZ520" s="144"/>
      <c r="BA520" s="144"/>
      <c r="BB520" s="170"/>
      <c r="BC520" s="144"/>
      <c r="BD520" s="144"/>
      <c r="BE520" s="144"/>
    </row>
    <row r="521" spans="1:57" ht="25.5" customHeight="1">
      <c r="A521" s="144"/>
      <c r="B521" s="144"/>
      <c r="C521" s="144"/>
      <c r="D521" s="144"/>
      <c r="E521" s="144"/>
      <c r="F521" s="170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50"/>
      <c r="AU521" s="185"/>
      <c r="AV521" s="144"/>
      <c r="AW521" s="144"/>
      <c r="AX521" s="144"/>
      <c r="AY521" s="144"/>
      <c r="AZ521" s="144"/>
      <c r="BA521" s="144"/>
      <c r="BB521" s="170"/>
      <c r="BC521" s="144"/>
      <c r="BD521" s="144"/>
      <c r="BE521" s="144"/>
    </row>
    <row r="522" spans="1:57" ht="25.5" customHeight="1">
      <c r="A522" s="144"/>
      <c r="B522" s="144"/>
      <c r="C522" s="144"/>
      <c r="D522" s="144"/>
      <c r="E522" s="144"/>
      <c r="F522" s="170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44"/>
      <c r="AO522" s="144"/>
      <c r="AP522" s="144"/>
      <c r="AQ522" s="144"/>
      <c r="AR522" s="144"/>
      <c r="AS522" s="144"/>
      <c r="AT522" s="150"/>
      <c r="AU522" s="185"/>
      <c r="AV522" s="144"/>
      <c r="AW522" s="144"/>
      <c r="AX522" s="144"/>
      <c r="AY522" s="144"/>
      <c r="AZ522" s="144"/>
      <c r="BA522" s="144"/>
      <c r="BB522" s="170"/>
      <c r="BC522" s="144"/>
      <c r="BD522" s="144"/>
      <c r="BE522" s="144"/>
    </row>
    <row r="523" spans="1:57" ht="25.5" customHeight="1">
      <c r="A523" s="144"/>
      <c r="B523" s="144"/>
      <c r="C523" s="144"/>
      <c r="D523" s="144"/>
      <c r="E523" s="144"/>
      <c r="F523" s="170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50"/>
      <c r="AU523" s="185"/>
      <c r="AV523" s="144"/>
      <c r="AW523" s="144"/>
      <c r="AX523" s="144"/>
      <c r="AY523" s="144"/>
      <c r="AZ523" s="144"/>
      <c r="BA523" s="144"/>
      <c r="BB523" s="170"/>
      <c r="BC523" s="144"/>
      <c r="BD523" s="144"/>
      <c r="BE523" s="144"/>
    </row>
    <row r="524" spans="1:57" ht="25.5" customHeight="1">
      <c r="A524" s="144"/>
      <c r="B524" s="144"/>
      <c r="C524" s="144"/>
      <c r="D524" s="144"/>
      <c r="E524" s="144"/>
      <c r="F524" s="170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50"/>
      <c r="AU524" s="185"/>
      <c r="AV524" s="144"/>
      <c r="AW524" s="144"/>
      <c r="AX524" s="144"/>
      <c r="AY524" s="144"/>
      <c r="AZ524" s="144"/>
      <c r="BA524" s="144"/>
      <c r="BB524" s="170"/>
      <c r="BC524" s="144"/>
      <c r="BD524" s="144"/>
      <c r="BE524" s="144"/>
    </row>
    <row r="525" spans="1:57" ht="25.5" customHeight="1">
      <c r="A525" s="144"/>
      <c r="B525" s="144"/>
      <c r="C525" s="144"/>
      <c r="D525" s="144"/>
      <c r="E525" s="144"/>
      <c r="F525" s="170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50"/>
      <c r="AU525" s="185"/>
      <c r="AV525" s="144"/>
      <c r="AW525" s="144"/>
      <c r="AX525" s="144"/>
      <c r="AY525" s="144"/>
      <c r="AZ525" s="144"/>
      <c r="BA525" s="144"/>
      <c r="BB525" s="170"/>
      <c r="BC525" s="144"/>
      <c r="BD525" s="144"/>
      <c r="BE525" s="144"/>
    </row>
    <row r="526" spans="1:57" ht="25.5" customHeight="1">
      <c r="A526" s="144"/>
      <c r="B526" s="144"/>
      <c r="C526" s="144"/>
      <c r="D526" s="144"/>
      <c r="E526" s="144"/>
      <c r="F526" s="170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44"/>
      <c r="AO526" s="144"/>
      <c r="AP526" s="144"/>
      <c r="AQ526" s="144"/>
      <c r="AR526" s="144"/>
      <c r="AS526" s="144"/>
      <c r="AT526" s="150"/>
      <c r="AU526" s="185"/>
      <c r="AV526" s="144"/>
      <c r="AW526" s="144"/>
      <c r="AX526" s="144"/>
      <c r="AY526" s="144"/>
      <c r="AZ526" s="144"/>
      <c r="BA526" s="144"/>
      <c r="BB526" s="170"/>
      <c r="BC526" s="144"/>
      <c r="BD526" s="144"/>
      <c r="BE526" s="144"/>
    </row>
    <row r="527" spans="1:57" ht="25.5" customHeight="1">
      <c r="A527" s="144"/>
      <c r="B527" s="144"/>
      <c r="C527" s="144"/>
      <c r="D527" s="144"/>
      <c r="E527" s="144"/>
      <c r="F527" s="170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50"/>
      <c r="AU527" s="185"/>
      <c r="AV527" s="144"/>
      <c r="AW527" s="144"/>
      <c r="AX527" s="144"/>
      <c r="AY527" s="144"/>
      <c r="AZ527" s="144"/>
      <c r="BA527" s="144"/>
      <c r="BB527" s="170"/>
      <c r="BC527" s="144"/>
      <c r="BD527" s="144"/>
      <c r="BE527" s="144"/>
    </row>
    <row r="528" spans="1:57" ht="25.5" customHeight="1">
      <c r="A528" s="144"/>
      <c r="B528" s="144"/>
      <c r="C528" s="144"/>
      <c r="D528" s="144"/>
      <c r="E528" s="144"/>
      <c r="F528" s="170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50"/>
      <c r="AU528" s="185"/>
      <c r="AV528" s="144"/>
      <c r="AW528" s="144"/>
      <c r="AX528" s="144"/>
      <c r="AY528" s="144"/>
      <c r="AZ528" s="144"/>
      <c r="BA528" s="144"/>
      <c r="BB528" s="170"/>
      <c r="BC528" s="144"/>
      <c r="BD528" s="144"/>
      <c r="BE528" s="144"/>
    </row>
    <row r="529" spans="1:57" ht="25.5" customHeight="1">
      <c r="A529" s="144"/>
      <c r="B529" s="144"/>
      <c r="C529" s="144"/>
      <c r="D529" s="144"/>
      <c r="E529" s="144"/>
      <c r="F529" s="170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50"/>
      <c r="AU529" s="185"/>
      <c r="AV529" s="144"/>
      <c r="AW529" s="144"/>
      <c r="AX529" s="144"/>
      <c r="AY529" s="144"/>
      <c r="AZ529" s="144"/>
      <c r="BA529" s="144"/>
      <c r="BB529" s="170"/>
      <c r="BC529" s="144"/>
      <c r="BD529" s="144"/>
      <c r="BE529" s="144"/>
    </row>
    <row r="530" spans="1:57" ht="25.5" customHeight="1">
      <c r="A530" s="144"/>
      <c r="B530" s="144"/>
      <c r="C530" s="144"/>
      <c r="D530" s="144"/>
      <c r="E530" s="144"/>
      <c r="F530" s="170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44"/>
      <c r="AO530" s="144"/>
      <c r="AP530" s="144"/>
      <c r="AQ530" s="144"/>
      <c r="AR530" s="144"/>
      <c r="AS530" s="144"/>
      <c r="AT530" s="150"/>
      <c r="AU530" s="185"/>
      <c r="AV530" s="144"/>
      <c r="AW530" s="144"/>
      <c r="AX530" s="144"/>
      <c r="AY530" s="144"/>
      <c r="AZ530" s="144"/>
      <c r="BA530" s="144"/>
      <c r="BB530" s="170"/>
      <c r="BC530" s="144"/>
      <c r="BD530" s="144"/>
      <c r="BE530" s="144"/>
    </row>
    <row r="531" spans="1:57" ht="25.5" customHeight="1">
      <c r="A531" s="144"/>
      <c r="B531" s="144"/>
      <c r="C531" s="144"/>
      <c r="D531" s="144"/>
      <c r="E531" s="144"/>
      <c r="F531" s="170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44"/>
      <c r="AO531" s="144"/>
      <c r="AP531" s="144"/>
      <c r="AQ531" s="144"/>
      <c r="AR531" s="144"/>
      <c r="AS531" s="144"/>
      <c r="AT531" s="150"/>
      <c r="AU531" s="185"/>
      <c r="AV531" s="144"/>
      <c r="AW531" s="144"/>
      <c r="AX531" s="144"/>
      <c r="AY531" s="144"/>
      <c r="AZ531" s="144"/>
      <c r="BA531" s="144"/>
      <c r="BB531" s="170"/>
      <c r="BC531" s="144"/>
      <c r="BD531" s="144"/>
      <c r="BE531" s="144"/>
    </row>
    <row r="532" spans="1:57" ht="25.5" customHeight="1">
      <c r="A532" s="144"/>
      <c r="B532" s="144"/>
      <c r="C532" s="144"/>
      <c r="D532" s="144"/>
      <c r="E532" s="144"/>
      <c r="F532" s="170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50"/>
      <c r="AU532" s="185"/>
      <c r="AV532" s="144"/>
      <c r="AW532" s="144"/>
      <c r="AX532" s="144"/>
      <c r="AY532" s="144"/>
      <c r="AZ532" s="144"/>
      <c r="BA532" s="144"/>
      <c r="BB532" s="170"/>
      <c r="BC532" s="144"/>
      <c r="BD532" s="144"/>
      <c r="BE532" s="144"/>
    </row>
    <row r="533" spans="1:57" ht="25.5" customHeight="1">
      <c r="A533" s="144"/>
      <c r="B533" s="144"/>
      <c r="C533" s="144"/>
      <c r="D533" s="144"/>
      <c r="E533" s="144"/>
      <c r="F533" s="170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44"/>
      <c r="AO533" s="144"/>
      <c r="AP533" s="144"/>
      <c r="AQ533" s="144"/>
      <c r="AR533" s="144"/>
      <c r="AS533" s="144"/>
      <c r="AT533" s="150"/>
      <c r="AU533" s="185"/>
      <c r="AV533" s="144"/>
      <c r="AW533" s="144"/>
      <c r="AX533" s="144"/>
      <c r="AY533" s="144"/>
      <c r="AZ533" s="144"/>
      <c r="BA533" s="144"/>
      <c r="BB533" s="170"/>
      <c r="BC533" s="144"/>
      <c r="BD533" s="144"/>
      <c r="BE533" s="144"/>
    </row>
    <row r="534" spans="1:57" ht="25.5" customHeight="1">
      <c r="A534" s="144"/>
      <c r="B534" s="144"/>
      <c r="C534" s="144"/>
      <c r="D534" s="144"/>
      <c r="E534" s="144"/>
      <c r="F534" s="170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44"/>
      <c r="AO534" s="144"/>
      <c r="AP534" s="144"/>
      <c r="AQ534" s="144"/>
      <c r="AR534" s="144"/>
      <c r="AS534" s="144"/>
      <c r="AT534" s="150"/>
      <c r="AU534" s="185"/>
      <c r="AV534" s="144"/>
      <c r="AW534" s="144"/>
      <c r="AX534" s="144"/>
      <c r="AY534" s="144"/>
      <c r="AZ534" s="144"/>
      <c r="BA534" s="144"/>
      <c r="BB534" s="170"/>
      <c r="BC534" s="144"/>
      <c r="BD534" s="144"/>
      <c r="BE534" s="144"/>
    </row>
    <row r="535" spans="1:57" ht="25.5" customHeight="1">
      <c r="A535" s="144"/>
      <c r="B535" s="144"/>
      <c r="C535" s="144"/>
      <c r="D535" s="144"/>
      <c r="E535" s="144"/>
      <c r="F535" s="170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44"/>
      <c r="AO535" s="144"/>
      <c r="AP535" s="144"/>
      <c r="AQ535" s="144"/>
      <c r="AR535" s="144"/>
      <c r="AS535" s="144"/>
      <c r="AT535" s="150"/>
      <c r="AU535" s="185"/>
      <c r="AV535" s="144"/>
      <c r="AW535" s="144"/>
      <c r="AX535" s="144"/>
      <c r="AY535" s="144"/>
      <c r="AZ535" s="144"/>
      <c r="BA535" s="144"/>
      <c r="BB535" s="170"/>
      <c r="BC535" s="144"/>
      <c r="BD535" s="144"/>
      <c r="BE535" s="144"/>
    </row>
    <row r="536" spans="1:57" ht="25.5" customHeight="1">
      <c r="A536" s="144"/>
      <c r="B536" s="144"/>
      <c r="C536" s="144"/>
      <c r="D536" s="144"/>
      <c r="E536" s="144"/>
      <c r="F536" s="170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50"/>
      <c r="AU536" s="185"/>
      <c r="AV536" s="144"/>
      <c r="AW536" s="144"/>
      <c r="AX536" s="144"/>
      <c r="AY536" s="144"/>
      <c r="AZ536" s="144"/>
      <c r="BA536" s="144"/>
      <c r="BB536" s="170"/>
      <c r="BC536" s="144"/>
      <c r="BD536" s="144"/>
      <c r="BE536" s="144"/>
    </row>
    <row r="537" spans="1:57" ht="25.5" customHeight="1">
      <c r="A537" s="144"/>
      <c r="B537" s="144"/>
      <c r="C537" s="144"/>
      <c r="D537" s="144"/>
      <c r="E537" s="144"/>
      <c r="F537" s="170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44"/>
      <c r="AO537" s="144"/>
      <c r="AP537" s="144"/>
      <c r="AQ537" s="144"/>
      <c r="AR537" s="144"/>
      <c r="AS537" s="144"/>
      <c r="AT537" s="150"/>
      <c r="AU537" s="185"/>
      <c r="AV537" s="144"/>
      <c r="AW537" s="144"/>
      <c r="AX537" s="144"/>
      <c r="AY537" s="144"/>
      <c r="AZ537" s="144"/>
      <c r="BA537" s="144"/>
      <c r="BB537" s="170"/>
      <c r="BC537" s="144"/>
      <c r="BD537" s="144"/>
      <c r="BE537" s="144"/>
    </row>
    <row r="538" spans="1:57" ht="25.5" customHeight="1">
      <c r="A538" s="144"/>
      <c r="B538" s="144"/>
      <c r="C538" s="144"/>
      <c r="D538" s="144"/>
      <c r="E538" s="144"/>
      <c r="F538" s="170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50"/>
      <c r="AU538" s="185"/>
      <c r="AV538" s="144"/>
      <c r="AW538" s="144"/>
      <c r="AX538" s="144"/>
      <c r="AY538" s="144"/>
      <c r="AZ538" s="144"/>
      <c r="BA538" s="144"/>
      <c r="BB538" s="170"/>
      <c r="BC538" s="144"/>
      <c r="BD538" s="144"/>
      <c r="BE538" s="144"/>
    </row>
    <row r="539" spans="1:57" ht="25.5" customHeight="1">
      <c r="A539" s="144"/>
      <c r="B539" s="144"/>
      <c r="C539" s="144"/>
      <c r="D539" s="144"/>
      <c r="E539" s="144"/>
      <c r="F539" s="170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50"/>
      <c r="AU539" s="185"/>
      <c r="AV539" s="144"/>
      <c r="AW539" s="144"/>
      <c r="AX539" s="144"/>
      <c r="AY539" s="144"/>
      <c r="AZ539" s="144"/>
      <c r="BA539" s="144"/>
      <c r="BB539" s="170"/>
      <c r="BC539" s="144"/>
      <c r="BD539" s="144"/>
      <c r="BE539" s="144"/>
    </row>
    <row r="540" spans="1:57" ht="25.5" customHeight="1">
      <c r="A540" s="144"/>
      <c r="B540" s="144"/>
      <c r="C540" s="144"/>
      <c r="D540" s="144"/>
      <c r="E540" s="144"/>
      <c r="F540" s="170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50"/>
      <c r="AU540" s="185"/>
      <c r="AV540" s="144"/>
      <c r="AW540" s="144"/>
      <c r="AX540" s="144"/>
      <c r="AY540" s="144"/>
      <c r="AZ540" s="144"/>
      <c r="BA540" s="144"/>
      <c r="BB540" s="170"/>
      <c r="BC540" s="144"/>
      <c r="BD540" s="144"/>
      <c r="BE540" s="144"/>
    </row>
    <row r="541" spans="1:57" ht="25.5" customHeight="1">
      <c r="A541" s="144"/>
      <c r="B541" s="144"/>
      <c r="C541" s="144"/>
      <c r="D541" s="144"/>
      <c r="E541" s="144"/>
      <c r="F541" s="170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50"/>
      <c r="AU541" s="185"/>
      <c r="AV541" s="144"/>
      <c r="AW541" s="144"/>
      <c r="AX541" s="144"/>
      <c r="AY541" s="144"/>
      <c r="AZ541" s="144"/>
      <c r="BA541" s="144"/>
      <c r="BB541" s="170"/>
      <c r="BC541" s="144"/>
      <c r="BD541" s="144"/>
      <c r="BE541" s="144"/>
    </row>
    <row r="542" spans="1:57" ht="25.5" customHeight="1">
      <c r="A542" s="144"/>
      <c r="B542" s="144"/>
      <c r="C542" s="144"/>
      <c r="D542" s="144"/>
      <c r="E542" s="144"/>
      <c r="F542" s="170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50"/>
      <c r="AU542" s="185"/>
      <c r="AV542" s="144"/>
      <c r="AW542" s="144"/>
      <c r="AX542" s="144"/>
      <c r="AY542" s="144"/>
      <c r="AZ542" s="144"/>
      <c r="BA542" s="144"/>
      <c r="BB542" s="170"/>
      <c r="BC542" s="144"/>
      <c r="BD542" s="144"/>
      <c r="BE542" s="144"/>
    </row>
    <row r="543" spans="1:57" ht="25.5" customHeight="1">
      <c r="A543" s="144"/>
      <c r="B543" s="144"/>
      <c r="C543" s="144"/>
      <c r="D543" s="144"/>
      <c r="E543" s="144"/>
      <c r="F543" s="170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50"/>
      <c r="AU543" s="185"/>
      <c r="AV543" s="144"/>
      <c r="AW543" s="144"/>
      <c r="AX543" s="144"/>
      <c r="AY543" s="144"/>
      <c r="AZ543" s="144"/>
      <c r="BA543" s="144"/>
      <c r="BB543" s="170"/>
      <c r="BC543" s="144"/>
      <c r="BD543" s="144"/>
      <c r="BE543" s="144"/>
    </row>
    <row r="544" spans="1:57" ht="25.5" customHeight="1">
      <c r="A544" s="144"/>
      <c r="B544" s="144"/>
      <c r="C544" s="144"/>
      <c r="D544" s="144"/>
      <c r="E544" s="144"/>
      <c r="F544" s="170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50"/>
      <c r="AU544" s="185"/>
      <c r="AV544" s="144"/>
      <c r="AW544" s="144"/>
      <c r="AX544" s="144"/>
      <c r="AY544" s="144"/>
      <c r="AZ544" s="144"/>
      <c r="BA544" s="144"/>
      <c r="BB544" s="170"/>
      <c r="BC544" s="144"/>
      <c r="BD544" s="144"/>
      <c r="BE544" s="144"/>
    </row>
    <row r="545" spans="1:57" ht="25.5" customHeight="1">
      <c r="A545" s="144"/>
      <c r="B545" s="144"/>
      <c r="C545" s="144"/>
      <c r="D545" s="144"/>
      <c r="E545" s="144"/>
      <c r="F545" s="170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50"/>
      <c r="AU545" s="185"/>
      <c r="AV545" s="144"/>
      <c r="AW545" s="144"/>
      <c r="AX545" s="144"/>
      <c r="AY545" s="144"/>
      <c r="AZ545" s="144"/>
      <c r="BA545" s="144"/>
      <c r="BB545" s="170"/>
      <c r="BC545" s="144"/>
      <c r="BD545" s="144"/>
      <c r="BE545" s="144"/>
    </row>
    <row r="546" spans="1:57" ht="25.5" customHeight="1">
      <c r="A546" s="144"/>
      <c r="B546" s="144"/>
      <c r="C546" s="144"/>
      <c r="D546" s="144"/>
      <c r="E546" s="144"/>
      <c r="F546" s="170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44"/>
      <c r="AO546" s="144"/>
      <c r="AP546" s="144"/>
      <c r="AQ546" s="144"/>
      <c r="AR546" s="144"/>
      <c r="AS546" s="144"/>
      <c r="AT546" s="150"/>
      <c r="AU546" s="185"/>
      <c r="AV546" s="144"/>
      <c r="AW546" s="144"/>
      <c r="AX546" s="144"/>
      <c r="AY546" s="144"/>
      <c r="AZ546" s="144"/>
      <c r="BA546" s="144"/>
      <c r="BB546" s="170"/>
      <c r="BC546" s="144"/>
      <c r="BD546" s="144"/>
      <c r="BE546" s="144"/>
    </row>
    <row r="547" spans="1:57" ht="25.5" customHeight="1">
      <c r="A547" s="144"/>
      <c r="B547" s="144"/>
      <c r="C547" s="144"/>
      <c r="D547" s="144"/>
      <c r="E547" s="144"/>
      <c r="F547" s="170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50"/>
      <c r="AU547" s="185"/>
      <c r="AV547" s="144"/>
      <c r="AW547" s="144"/>
      <c r="AX547" s="144"/>
      <c r="AY547" s="144"/>
      <c r="AZ547" s="144"/>
      <c r="BA547" s="144"/>
      <c r="BB547" s="170"/>
      <c r="BC547" s="144"/>
      <c r="BD547" s="144"/>
      <c r="BE547" s="144"/>
    </row>
    <row r="548" spans="1:57" ht="25.5" customHeight="1">
      <c r="A548" s="144"/>
      <c r="B548" s="144"/>
      <c r="C548" s="144"/>
      <c r="D548" s="144"/>
      <c r="E548" s="144"/>
      <c r="F548" s="170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50"/>
      <c r="AU548" s="185"/>
      <c r="AV548" s="144"/>
      <c r="AW548" s="144"/>
      <c r="AX548" s="144"/>
      <c r="AY548" s="144"/>
      <c r="AZ548" s="144"/>
      <c r="BA548" s="144"/>
      <c r="BB548" s="170"/>
      <c r="BC548" s="144"/>
      <c r="BD548" s="144"/>
      <c r="BE548" s="144"/>
    </row>
    <row r="549" spans="1:57" ht="25.5" customHeight="1">
      <c r="A549" s="144"/>
      <c r="B549" s="144"/>
      <c r="C549" s="144"/>
      <c r="D549" s="144"/>
      <c r="E549" s="144"/>
      <c r="F549" s="170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44"/>
      <c r="AO549" s="144"/>
      <c r="AP549" s="144"/>
      <c r="AQ549" s="144"/>
      <c r="AR549" s="144"/>
      <c r="AS549" s="144"/>
      <c r="AT549" s="150"/>
      <c r="AU549" s="185"/>
      <c r="AV549" s="144"/>
      <c r="AW549" s="144"/>
      <c r="AX549" s="144"/>
      <c r="AY549" s="144"/>
      <c r="AZ549" s="144"/>
      <c r="BA549" s="144"/>
      <c r="BB549" s="170"/>
      <c r="BC549" s="144"/>
      <c r="BD549" s="144"/>
      <c r="BE549" s="144"/>
    </row>
    <row r="550" spans="1:57" ht="25.5" customHeight="1">
      <c r="A550" s="144"/>
      <c r="B550" s="144"/>
      <c r="C550" s="144"/>
      <c r="D550" s="144"/>
      <c r="E550" s="144"/>
      <c r="F550" s="170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44"/>
      <c r="AO550" s="144"/>
      <c r="AP550" s="144"/>
      <c r="AQ550" s="144"/>
      <c r="AR550" s="144"/>
      <c r="AS550" s="144"/>
      <c r="AT550" s="150"/>
      <c r="AU550" s="185"/>
      <c r="AV550" s="144"/>
      <c r="AW550" s="144"/>
      <c r="AX550" s="144"/>
      <c r="AY550" s="144"/>
      <c r="AZ550" s="144"/>
      <c r="BA550" s="144"/>
      <c r="BB550" s="170"/>
      <c r="BC550" s="144"/>
      <c r="BD550" s="144"/>
      <c r="BE550" s="144"/>
    </row>
    <row r="551" spans="1:57" ht="25.5" customHeight="1">
      <c r="A551" s="144"/>
      <c r="B551" s="144"/>
      <c r="C551" s="144"/>
      <c r="D551" s="144"/>
      <c r="E551" s="144"/>
      <c r="F551" s="170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44"/>
      <c r="AO551" s="144"/>
      <c r="AP551" s="144"/>
      <c r="AQ551" s="144"/>
      <c r="AR551" s="144"/>
      <c r="AS551" s="144"/>
      <c r="AT551" s="150"/>
      <c r="AU551" s="185"/>
      <c r="AV551" s="144"/>
      <c r="AW551" s="144"/>
      <c r="AX551" s="144"/>
      <c r="AY551" s="144"/>
      <c r="AZ551" s="144"/>
      <c r="BA551" s="144"/>
      <c r="BB551" s="170"/>
      <c r="BC551" s="144"/>
      <c r="BD551" s="144"/>
      <c r="BE551" s="144"/>
    </row>
    <row r="552" spans="1:57" ht="25.5" customHeight="1">
      <c r="A552" s="144"/>
      <c r="B552" s="144"/>
      <c r="C552" s="144"/>
      <c r="D552" s="144"/>
      <c r="E552" s="144"/>
      <c r="F552" s="170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50"/>
      <c r="AU552" s="185"/>
      <c r="AV552" s="144"/>
      <c r="AW552" s="144"/>
      <c r="AX552" s="144"/>
      <c r="AY552" s="144"/>
      <c r="AZ552" s="144"/>
      <c r="BA552" s="144"/>
      <c r="BB552" s="170"/>
      <c r="BC552" s="144"/>
      <c r="BD552" s="144"/>
      <c r="BE552" s="144"/>
    </row>
    <row r="553" spans="1:57" ht="25.5" customHeight="1">
      <c r="A553" s="144"/>
      <c r="B553" s="144"/>
      <c r="C553" s="144"/>
      <c r="D553" s="144"/>
      <c r="E553" s="144"/>
      <c r="F553" s="170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44"/>
      <c r="AO553" s="144"/>
      <c r="AP553" s="144"/>
      <c r="AQ553" s="144"/>
      <c r="AR553" s="144"/>
      <c r="AS553" s="144"/>
      <c r="AT553" s="150"/>
      <c r="AU553" s="185"/>
      <c r="AV553" s="144"/>
      <c r="AW553" s="144"/>
      <c r="AX553" s="144"/>
      <c r="AY553" s="144"/>
      <c r="AZ553" s="144"/>
      <c r="BA553" s="144"/>
      <c r="BB553" s="170"/>
      <c r="BC553" s="144"/>
      <c r="BD553" s="144"/>
      <c r="BE553" s="144"/>
    </row>
    <row r="554" spans="1:57" ht="25.5" customHeight="1">
      <c r="A554" s="144"/>
      <c r="B554" s="144"/>
      <c r="C554" s="144"/>
      <c r="D554" s="144"/>
      <c r="E554" s="144"/>
      <c r="F554" s="170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50"/>
      <c r="AU554" s="185"/>
      <c r="AV554" s="144"/>
      <c r="AW554" s="144"/>
      <c r="AX554" s="144"/>
      <c r="AY554" s="144"/>
      <c r="AZ554" s="144"/>
      <c r="BA554" s="144"/>
      <c r="BB554" s="170"/>
      <c r="BC554" s="144"/>
      <c r="BD554" s="144"/>
      <c r="BE554" s="144"/>
    </row>
    <row r="555" spans="1:57" ht="25.5" customHeight="1">
      <c r="A555" s="144"/>
      <c r="B555" s="144"/>
      <c r="C555" s="144"/>
      <c r="D555" s="144"/>
      <c r="E555" s="144"/>
      <c r="F555" s="170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44"/>
      <c r="AO555" s="144"/>
      <c r="AP555" s="144"/>
      <c r="AQ555" s="144"/>
      <c r="AR555" s="144"/>
      <c r="AS555" s="144"/>
      <c r="AT555" s="150"/>
      <c r="AU555" s="185"/>
      <c r="AV555" s="144"/>
      <c r="AW555" s="144"/>
      <c r="AX555" s="144"/>
      <c r="AY555" s="144"/>
      <c r="AZ555" s="144"/>
      <c r="BA555" s="144"/>
      <c r="BB555" s="170"/>
      <c r="BC555" s="144"/>
      <c r="BD555" s="144"/>
      <c r="BE555" s="144"/>
    </row>
    <row r="556" spans="1:57" ht="25.5" customHeight="1">
      <c r="A556" s="144"/>
      <c r="B556" s="144"/>
      <c r="C556" s="144"/>
      <c r="D556" s="144"/>
      <c r="E556" s="144"/>
      <c r="F556" s="170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50"/>
      <c r="AU556" s="185"/>
      <c r="AV556" s="144"/>
      <c r="AW556" s="144"/>
      <c r="AX556" s="144"/>
      <c r="AY556" s="144"/>
      <c r="AZ556" s="144"/>
      <c r="BA556" s="144"/>
      <c r="BB556" s="170"/>
      <c r="BC556" s="144"/>
      <c r="BD556" s="144"/>
      <c r="BE556" s="144"/>
    </row>
    <row r="557" spans="1:57" ht="25.5" customHeight="1">
      <c r="A557" s="144"/>
      <c r="B557" s="144"/>
      <c r="C557" s="144"/>
      <c r="D557" s="144"/>
      <c r="E557" s="144"/>
      <c r="F557" s="170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44"/>
      <c r="AO557" s="144"/>
      <c r="AP557" s="144"/>
      <c r="AQ557" s="144"/>
      <c r="AR557" s="144"/>
      <c r="AS557" s="144"/>
      <c r="AT557" s="150"/>
      <c r="AU557" s="185"/>
      <c r="AV557" s="144"/>
      <c r="AW557" s="144"/>
      <c r="AX557" s="144"/>
      <c r="AY557" s="144"/>
      <c r="AZ557" s="144"/>
      <c r="BA557" s="144"/>
      <c r="BB557" s="170"/>
      <c r="BC557" s="144"/>
      <c r="BD557" s="144"/>
      <c r="BE557" s="144"/>
    </row>
    <row r="558" spans="1:57" ht="25.5" customHeight="1">
      <c r="A558" s="144"/>
      <c r="B558" s="144"/>
      <c r="C558" s="144"/>
      <c r="D558" s="144"/>
      <c r="E558" s="144"/>
      <c r="F558" s="170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50"/>
      <c r="AU558" s="185"/>
      <c r="AV558" s="144"/>
      <c r="AW558" s="144"/>
      <c r="AX558" s="144"/>
      <c r="AY558" s="144"/>
      <c r="AZ558" s="144"/>
      <c r="BA558" s="144"/>
      <c r="BB558" s="170"/>
      <c r="BC558" s="144"/>
      <c r="BD558" s="144"/>
      <c r="BE558" s="144"/>
    </row>
    <row r="559" spans="1:57" ht="25.5" customHeight="1">
      <c r="A559" s="144"/>
      <c r="B559" s="144"/>
      <c r="C559" s="144"/>
      <c r="D559" s="144"/>
      <c r="E559" s="144"/>
      <c r="F559" s="170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44"/>
      <c r="AO559" s="144"/>
      <c r="AP559" s="144"/>
      <c r="AQ559" s="144"/>
      <c r="AR559" s="144"/>
      <c r="AS559" s="144"/>
      <c r="AT559" s="150"/>
      <c r="AU559" s="185"/>
      <c r="AV559" s="144"/>
      <c r="AW559" s="144"/>
      <c r="AX559" s="144"/>
      <c r="AY559" s="144"/>
      <c r="AZ559" s="144"/>
      <c r="BA559" s="144"/>
      <c r="BB559" s="170"/>
      <c r="BC559" s="144"/>
      <c r="BD559" s="144"/>
      <c r="BE559" s="144"/>
    </row>
    <row r="560" spans="1:57" ht="25.5" customHeight="1">
      <c r="A560" s="144"/>
      <c r="B560" s="144"/>
      <c r="C560" s="144"/>
      <c r="D560" s="144"/>
      <c r="E560" s="144"/>
      <c r="F560" s="170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50"/>
      <c r="AU560" s="185"/>
      <c r="AV560" s="144"/>
      <c r="AW560" s="144"/>
      <c r="AX560" s="144"/>
      <c r="AY560" s="144"/>
      <c r="AZ560" s="144"/>
      <c r="BA560" s="144"/>
      <c r="BB560" s="170"/>
      <c r="BC560" s="144"/>
      <c r="BD560" s="144"/>
      <c r="BE560" s="144"/>
    </row>
    <row r="561" spans="1:57" ht="25.5" customHeight="1">
      <c r="A561" s="144"/>
      <c r="B561" s="144"/>
      <c r="C561" s="144"/>
      <c r="D561" s="144"/>
      <c r="E561" s="144"/>
      <c r="F561" s="170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50"/>
      <c r="AU561" s="185"/>
      <c r="AV561" s="144"/>
      <c r="AW561" s="144"/>
      <c r="AX561" s="144"/>
      <c r="AY561" s="144"/>
      <c r="AZ561" s="144"/>
      <c r="BA561" s="144"/>
      <c r="BB561" s="170"/>
      <c r="BC561" s="144"/>
      <c r="BD561" s="144"/>
      <c r="BE561" s="144"/>
    </row>
    <row r="562" spans="1:57" ht="25.5" customHeight="1">
      <c r="A562" s="144"/>
      <c r="B562" s="144"/>
      <c r="C562" s="144"/>
      <c r="D562" s="144"/>
      <c r="E562" s="144"/>
      <c r="F562" s="170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50"/>
      <c r="AU562" s="185"/>
      <c r="AV562" s="144"/>
      <c r="AW562" s="144"/>
      <c r="AX562" s="144"/>
      <c r="AY562" s="144"/>
      <c r="AZ562" s="144"/>
      <c r="BA562" s="144"/>
      <c r="BB562" s="170"/>
      <c r="BC562" s="144"/>
      <c r="BD562" s="144"/>
      <c r="BE562" s="144"/>
    </row>
    <row r="563" spans="1:57" ht="25.5" customHeight="1">
      <c r="A563" s="144"/>
      <c r="B563" s="144"/>
      <c r="C563" s="144"/>
      <c r="D563" s="144"/>
      <c r="E563" s="144"/>
      <c r="F563" s="170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44"/>
      <c r="AO563" s="144"/>
      <c r="AP563" s="144"/>
      <c r="AQ563" s="144"/>
      <c r="AR563" s="144"/>
      <c r="AS563" s="144"/>
      <c r="AT563" s="150"/>
      <c r="AU563" s="185"/>
      <c r="AV563" s="144"/>
      <c r="AW563" s="144"/>
      <c r="AX563" s="144"/>
      <c r="AY563" s="144"/>
      <c r="AZ563" s="144"/>
      <c r="BA563" s="144"/>
      <c r="BB563" s="170"/>
      <c r="BC563" s="144"/>
      <c r="BD563" s="144"/>
      <c r="BE563" s="144"/>
    </row>
    <row r="564" spans="1:57" ht="25.5" customHeight="1">
      <c r="A564" s="144"/>
      <c r="B564" s="144"/>
      <c r="C564" s="144"/>
      <c r="D564" s="144"/>
      <c r="E564" s="144"/>
      <c r="F564" s="170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44"/>
      <c r="AO564" s="144"/>
      <c r="AP564" s="144"/>
      <c r="AQ564" s="144"/>
      <c r="AR564" s="144"/>
      <c r="AS564" s="144"/>
      <c r="AT564" s="150"/>
      <c r="AU564" s="185"/>
      <c r="AV564" s="144"/>
      <c r="AW564" s="144"/>
      <c r="AX564" s="144"/>
      <c r="AY564" s="144"/>
      <c r="AZ564" s="144"/>
      <c r="BA564" s="144"/>
      <c r="BB564" s="170"/>
      <c r="BC564" s="144"/>
      <c r="BD564" s="144"/>
      <c r="BE564" s="144"/>
    </row>
    <row r="565" spans="1:57" ht="25.5" customHeight="1">
      <c r="A565" s="144"/>
      <c r="B565" s="144"/>
      <c r="C565" s="144"/>
      <c r="D565" s="144"/>
      <c r="E565" s="144"/>
      <c r="F565" s="170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50"/>
      <c r="AU565" s="185"/>
      <c r="AV565" s="144"/>
      <c r="AW565" s="144"/>
      <c r="AX565" s="144"/>
      <c r="AY565" s="144"/>
      <c r="AZ565" s="144"/>
      <c r="BA565" s="144"/>
      <c r="BB565" s="170"/>
      <c r="BC565" s="144"/>
      <c r="BD565" s="144"/>
      <c r="BE565" s="144"/>
    </row>
    <row r="566" spans="1:57" ht="25.5" customHeight="1">
      <c r="A566" s="144"/>
      <c r="B566" s="144"/>
      <c r="C566" s="144"/>
      <c r="D566" s="144"/>
      <c r="E566" s="144"/>
      <c r="F566" s="170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44"/>
      <c r="AO566" s="144"/>
      <c r="AP566" s="144"/>
      <c r="AQ566" s="144"/>
      <c r="AR566" s="144"/>
      <c r="AS566" s="144"/>
      <c r="AT566" s="150"/>
      <c r="AU566" s="185"/>
      <c r="AV566" s="144"/>
      <c r="AW566" s="144"/>
      <c r="AX566" s="144"/>
      <c r="AY566" s="144"/>
      <c r="AZ566" s="144"/>
      <c r="BA566" s="144"/>
      <c r="BB566" s="170"/>
      <c r="BC566" s="144"/>
      <c r="BD566" s="144"/>
      <c r="BE566" s="144"/>
    </row>
    <row r="567" spans="1:57" ht="25.5" customHeight="1">
      <c r="A567" s="144"/>
      <c r="B567" s="144"/>
      <c r="C567" s="144"/>
      <c r="D567" s="144"/>
      <c r="E567" s="144"/>
      <c r="F567" s="170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50"/>
      <c r="AU567" s="185"/>
      <c r="AV567" s="144"/>
      <c r="AW567" s="144"/>
      <c r="AX567" s="144"/>
      <c r="AY567" s="144"/>
      <c r="AZ567" s="144"/>
      <c r="BA567" s="144"/>
      <c r="BB567" s="170"/>
      <c r="BC567" s="144"/>
      <c r="BD567" s="144"/>
      <c r="BE567" s="144"/>
    </row>
    <row r="568" spans="1:57" ht="25.5" customHeight="1">
      <c r="A568" s="144"/>
      <c r="B568" s="144"/>
      <c r="C568" s="144"/>
      <c r="D568" s="144"/>
      <c r="E568" s="144"/>
      <c r="F568" s="170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44"/>
      <c r="AO568" s="144"/>
      <c r="AP568" s="144"/>
      <c r="AQ568" s="144"/>
      <c r="AR568" s="144"/>
      <c r="AS568" s="144"/>
      <c r="AT568" s="150"/>
      <c r="AU568" s="185"/>
      <c r="AV568" s="144"/>
      <c r="AW568" s="144"/>
      <c r="AX568" s="144"/>
      <c r="AY568" s="144"/>
      <c r="AZ568" s="144"/>
      <c r="BA568" s="144"/>
      <c r="BB568" s="170"/>
      <c r="BC568" s="144"/>
      <c r="BD568" s="144"/>
      <c r="BE568" s="144"/>
    </row>
    <row r="569" spans="1:57" ht="25.5" customHeight="1">
      <c r="A569" s="144"/>
      <c r="B569" s="144"/>
      <c r="C569" s="144"/>
      <c r="D569" s="144"/>
      <c r="E569" s="144"/>
      <c r="F569" s="170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50"/>
      <c r="AU569" s="185"/>
      <c r="AV569" s="144"/>
      <c r="AW569" s="144"/>
      <c r="AX569" s="144"/>
      <c r="AY569" s="144"/>
      <c r="AZ569" s="144"/>
      <c r="BA569" s="144"/>
      <c r="BB569" s="170"/>
      <c r="BC569" s="144"/>
      <c r="BD569" s="144"/>
      <c r="BE569" s="144"/>
    </row>
    <row r="570" spans="1:57" ht="25.5" customHeight="1">
      <c r="A570" s="144"/>
      <c r="B570" s="144"/>
      <c r="C570" s="144"/>
      <c r="D570" s="144"/>
      <c r="E570" s="144"/>
      <c r="F570" s="170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50"/>
      <c r="AU570" s="185"/>
      <c r="AV570" s="144"/>
      <c r="AW570" s="144"/>
      <c r="AX570" s="144"/>
      <c r="AY570" s="144"/>
      <c r="AZ570" s="144"/>
      <c r="BA570" s="144"/>
      <c r="BB570" s="170"/>
      <c r="BC570" s="144"/>
      <c r="BD570" s="144"/>
      <c r="BE570" s="144"/>
    </row>
    <row r="571" spans="1:57" ht="25.5" customHeight="1">
      <c r="A571" s="144"/>
      <c r="B571" s="144"/>
      <c r="C571" s="144"/>
      <c r="D571" s="144"/>
      <c r="E571" s="144"/>
      <c r="F571" s="170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50"/>
      <c r="AU571" s="185"/>
      <c r="AV571" s="144"/>
      <c r="AW571" s="144"/>
      <c r="AX571" s="144"/>
      <c r="AY571" s="144"/>
      <c r="AZ571" s="144"/>
      <c r="BA571" s="144"/>
      <c r="BB571" s="170"/>
      <c r="BC571" s="144"/>
      <c r="BD571" s="144"/>
      <c r="BE571" s="144"/>
    </row>
    <row r="572" spans="1:57" ht="25.5" customHeight="1">
      <c r="A572" s="144"/>
      <c r="B572" s="144"/>
      <c r="C572" s="144"/>
      <c r="D572" s="144"/>
      <c r="E572" s="144"/>
      <c r="F572" s="170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44"/>
      <c r="AO572" s="144"/>
      <c r="AP572" s="144"/>
      <c r="AQ572" s="144"/>
      <c r="AR572" s="144"/>
      <c r="AS572" s="144"/>
      <c r="AT572" s="150"/>
      <c r="AU572" s="185"/>
      <c r="AV572" s="144"/>
      <c r="AW572" s="144"/>
      <c r="AX572" s="144"/>
      <c r="AY572" s="144"/>
      <c r="AZ572" s="144"/>
      <c r="BA572" s="144"/>
      <c r="BB572" s="170"/>
      <c r="BC572" s="144"/>
      <c r="BD572" s="144"/>
      <c r="BE572" s="144"/>
    </row>
    <row r="573" spans="1:57" ht="25.5" customHeight="1">
      <c r="A573" s="144"/>
      <c r="B573" s="144"/>
      <c r="C573" s="144"/>
      <c r="D573" s="144"/>
      <c r="E573" s="144"/>
      <c r="F573" s="170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50"/>
      <c r="AU573" s="185"/>
      <c r="AV573" s="144"/>
      <c r="AW573" s="144"/>
      <c r="AX573" s="144"/>
      <c r="AY573" s="144"/>
      <c r="AZ573" s="144"/>
      <c r="BA573" s="144"/>
      <c r="BB573" s="170"/>
      <c r="BC573" s="144"/>
      <c r="BD573" s="144"/>
      <c r="BE573" s="144"/>
    </row>
    <row r="574" spans="1:57" ht="25.5" customHeight="1">
      <c r="A574" s="144"/>
      <c r="B574" s="144"/>
      <c r="C574" s="144"/>
      <c r="D574" s="144"/>
      <c r="E574" s="144"/>
      <c r="F574" s="170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44"/>
      <c r="AO574" s="144"/>
      <c r="AP574" s="144"/>
      <c r="AQ574" s="144"/>
      <c r="AR574" s="144"/>
      <c r="AS574" s="144"/>
      <c r="AT574" s="150"/>
      <c r="AU574" s="185"/>
      <c r="AV574" s="144"/>
      <c r="AW574" s="144"/>
      <c r="AX574" s="144"/>
      <c r="AY574" s="144"/>
      <c r="AZ574" s="144"/>
      <c r="BA574" s="144"/>
      <c r="BB574" s="170"/>
      <c r="BC574" s="144"/>
      <c r="BD574" s="144"/>
      <c r="BE574" s="144"/>
    </row>
    <row r="575" spans="1:57" ht="25.5" customHeight="1">
      <c r="A575" s="144"/>
      <c r="B575" s="144"/>
      <c r="C575" s="144"/>
      <c r="D575" s="144"/>
      <c r="E575" s="144"/>
      <c r="F575" s="170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50"/>
      <c r="AU575" s="185"/>
      <c r="AV575" s="144"/>
      <c r="AW575" s="144"/>
      <c r="AX575" s="144"/>
      <c r="AY575" s="144"/>
      <c r="AZ575" s="144"/>
      <c r="BA575" s="144"/>
      <c r="BB575" s="170"/>
      <c r="BC575" s="144"/>
      <c r="BD575" s="144"/>
      <c r="BE575" s="144"/>
    </row>
    <row r="576" spans="1:57" ht="25.5" customHeight="1">
      <c r="A576" s="144"/>
      <c r="B576" s="144"/>
      <c r="C576" s="144"/>
      <c r="D576" s="144"/>
      <c r="E576" s="144"/>
      <c r="F576" s="170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50"/>
      <c r="AU576" s="185"/>
      <c r="AV576" s="144"/>
      <c r="AW576" s="144"/>
      <c r="AX576" s="144"/>
      <c r="AY576" s="144"/>
      <c r="AZ576" s="144"/>
      <c r="BA576" s="144"/>
      <c r="BB576" s="170"/>
      <c r="BC576" s="144"/>
      <c r="BD576" s="144"/>
      <c r="BE576" s="144"/>
    </row>
    <row r="577" spans="1:57" ht="25.5" customHeight="1">
      <c r="A577" s="144"/>
      <c r="B577" s="144"/>
      <c r="C577" s="144"/>
      <c r="D577" s="144"/>
      <c r="E577" s="144"/>
      <c r="F577" s="170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50"/>
      <c r="AU577" s="185"/>
      <c r="AV577" s="144"/>
      <c r="AW577" s="144"/>
      <c r="AX577" s="144"/>
      <c r="AY577" s="144"/>
      <c r="AZ577" s="144"/>
      <c r="BA577" s="144"/>
      <c r="BB577" s="170"/>
      <c r="BC577" s="144"/>
      <c r="BD577" s="144"/>
      <c r="BE577" s="144"/>
    </row>
    <row r="578" spans="1:57" ht="25.5" customHeight="1">
      <c r="A578" s="144"/>
      <c r="B578" s="144"/>
      <c r="C578" s="144"/>
      <c r="D578" s="144"/>
      <c r="E578" s="144"/>
      <c r="F578" s="170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50"/>
      <c r="AU578" s="185"/>
      <c r="AV578" s="144"/>
      <c r="AW578" s="144"/>
      <c r="AX578" s="144"/>
      <c r="AY578" s="144"/>
      <c r="AZ578" s="144"/>
      <c r="BA578" s="144"/>
      <c r="BB578" s="170"/>
      <c r="BC578" s="144"/>
      <c r="BD578" s="144"/>
      <c r="BE578" s="144"/>
    </row>
    <row r="579" spans="1:57" ht="25.5" customHeight="1">
      <c r="A579" s="144"/>
      <c r="B579" s="144"/>
      <c r="C579" s="144"/>
      <c r="D579" s="144"/>
      <c r="E579" s="144"/>
      <c r="F579" s="170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44"/>
      <c r="AO579" s="144"/>
      <c r="AP579" s="144"/>
      <c r="AQ579" s="144"/>
      <c r="AR579" s="144"/>
      <c r="AS579" s="144"/>
      <c r="AT579" s="150"/>
      <c r="AU579" s="185"/>
      <c r="AV579" s="144"/>
      <c r="AW579" s="144"/>
      <c r="AX579" s="144"/>
      <c r="AY579" s="144"/>
      <c r="AZ579" s="144"/>
      <c r="BA579" s="144"/>
      <c r="BB579" s="170"/>
      <c r="BC579" s="144"/>
      <c r="BD579" s="144"/>
      <c r="BE579" s="144"/>
    </row>
    <row r="580" spans="1:57" ht="25.5" customHeight="1">
      <c r="A580" s="144"/>
      <c r="B580" s="144"/>
      <c r="C580" s="144"/>
      <c r="D580" s="144"/>
      <c r="E580" s="144"/>
      <c r="F580" s="170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50"/>
      <c r="AU580" s="185"/>
      <c r="AV580" s="144"/>
      <c r="AW580" s="144"/>
      <c r="AX580" s="144"/>
      <c r="AY580" s="144"/>
      <c r="AZ580" s="144"/>
      <c r="BA580" s="144"/>
      <c r="BB580" s="170"/>
      <c r="BC580" s="144"/>
      <c r="BD580" s="144"/>
      <c r="BE580" s="144"/>
    </row>
    <row r="581" spans="1:57" ht="25.5" customHeight="1">
      <c r="A581" s="144"/>
      <c r="B581" s="144"/>
      <c r="C581" s="144"/>
      <c r="D581" s="144"/>
      <c r="E581" s="144"/>
      <c r="F581" s="170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44"/>
      <c r="AO581" s="144"/>
      <c r="AP581" s="144"/>
      <c r="AQ581" s="144"/>
      <c r="AR581" s="144"/>
      <c r="AS581" s="144"/>
      <c r="AT581" s="150"/>
      <c r="AU581" s="185"/>
      <c r="AV581" s="144"/>
      <c r="AW581" s="144"/>
      <c r="AX581" s="144"/>
      <c r="AY581" s="144"/>
      <c r="AZ581" s="144"/>
      <c r="BA581" s="144"/>
      <c r="BB581" s="170"/>
      <c r="BC581" s="144"/>
      <c r="BD581" s="144"/>
      <c r="BE581" s="144"/>
    </row>
    <row r="582" spans="1:57" ht="25.5" customHeight="1">
      <c r="A582" s="144"/>
      <c r="B582" s="144"/>
      <c r="C582" s="144"/>
      <c r="D582" s="144"/>
      <c r="E582" s="144"/>
      <c r="F582" s="170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50"/>
      <c r="AU582" s="185"/>
      <c r="AV582" s="144"/>
      <c r="AW582" s="144"/>
      <c r="AX582" s="144"/>
      <c r="AY582" s="144"/>
      <c r="AZ582" s="144"/>
      <c r="BA582" s="144"/>
      <c r="BB582" s="170"/>
      <c r="BC582" s="144"/>
      <c r="BD582" s="144"/>
      <c r="BE582" s="144"/>
    </row>
    <row r="583" spans="1:57" ht="25.5" customHeight="1">
      <c r="A583" s="144"/>
      <c r="B583" s="144"/>
      <c r="C583" s="144"/>
      <c r="D583" s="144"/>
      <c r="E583" s="144"/>
      <c r="F583" s="170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44"/>
      <c r="AO583" s="144"/>
      <c r="AP583" s="144"/>
      <c r="AQ583" s="144"/>
      <c r="AR583" s="144"/>
      <c r="AS583" s="144"/>
      <c r="AT583" s="150"/>
      <c r="AU583" s="185"/>
      <c r="AV583" s="144"/>
      <c r="AW583" s="144"/>
      <c r="AX583" s="144"/>
      <c r="AY583" s="144"/>
      <c r="AZ583" s="144"/>
      <c r="BA583" s="144"/>
      <c r="BB583" s="170"/>
      <c r="BC583" s="144"/>
      <c r="BD583" s="144"/>
      <c r="BE583" s="144"/>
    </row>
    <row r="584" spans="1:57" ht="25.5" customHeight="1">
      <c r="A584" s="144"/>
      <c r="B584" s="144"/>
      <c r="C584" s="144"/>
      <c r="D584" s="144"/>
      <c r="E584" s="144"/>
      <c r="F584" s="170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50"/>
      <c r="AU584" s="185"/>
      <c r="AV584" s="144"/>
      <c r="AW584" s="144"/>
      <c r="AX584" s="144"/>
      <c r="AY584" s="144"/>
      <c r="AZ584" s="144"/>
      <c r="BA584" s="144"/>
      <c r="BB584" s="170"/>
      <c r="BC584" s="144"/>
      <c r="BD584" s="144"/>
      <c r="BE584" s="144"/>
    </row>
    <row r="585" spans="1:57" ht="25.5" customHeight="1">
      <c r="A585" s="144"/>
      <c r="B585" s="144"/>
      <c r="C585" s="144"/>
      <c r="D585" s="144"/>
      <c r="E585" s="144"/>
      <c r="F585" s="170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44"/>
      <c r="AO585" s="144"/>
      <c r="AP585" s="144"/>
      <c r="AQ585" s="144"/>
      <c r="AR585" s="144"/>
      <c r="AS585" s="144"/>
      <c r="AT585" s="150"/>
      <c r="AU585" s="185"/>
      <c r="AV585" s="144"/>
      <c r="AW585" s="144"/>
      <c r="AX585" s="144"/>
      <c r="AY585" s="144"/>
      <c r="AZ585" s="144"/>
      <c r="BA585" s="144"/>
      <c r="BB585" s="170"/>
      <c r="BC585" s="144"/>
      <c r="BD585" s="144"/>
      <c r="BE585" s="144"/>
    </row>
    <row r="586" spans="1:57" ht="25.5" customHeight="1">
      <c r="A586" s="144"/>
      <c r="B586" s="144"/>
      <c r="C586" s="144"/>
      <c r="D586" s="144"/>
      <c r="E586" s="144"/>
      <c r="F586" s="170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50"/>
      <c r="AU586" s="185"/>
      <c r="AV586" s="144"/>
      <c r="AW586" s="144"/>
      <c r="AX586" s="144"/>
      <c r="AY586" s="144"/>
      <c r="AZ586" s="144"/>
      <c r="BA586" s="144"/>
      <c r="BB586" s="170"/>
      <c r="BC586" s="144"/>
      <c r="BD586" s="144"/>
      <c r="BE586" s="144"/>
    </row>
    <row r="587" spans="1:57" ht="25.5" customHeight="1">
      <c r="A587" s="144"/>
      <c r="B587" s="144"/>
      <c r="C587" s="144"/>
      <c r="D587" s="144"/>
      <c r="E587" s="144"/>
      <c r="F587" s="170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44"/>
      <c r="AO587" s="144"/>
      <c r="AP587" s="144"/>
      <c r="AQ587" s="144"/>
      <c r="AR587" s="144"/>
      <c r="AS587" s="144"/>
      <c r="AT587" s="150"/>
      <c r="AU587" s="185"/>
      <c r="AV587" s="144"/>
      <c r="AW587" s="144"/>
      <c r="AX587" s="144"/>
      <c r="AY587" s="144"/>
      <c r="AZ587" s="144"/>
      <c r="BA587" s="144"/>
      <c r="BB587" s="170"/>
      <c r="BC587" s="144"/>
      <c r="BD587" s="144"/>
      <c r="BE587" s="144"/>
    </row>
    <row r="588" spans="1:57" ht="25.5" customHeight="1">
      <c r="A588" s="144"/>
      <c r="B588" s="144"/>
      <c r="C588" s="144"/>
      <c r="D588" s="144"/>
      <c r="E588" s="144"/>
      <c r="F588" s="170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44"/>
      <c r="AO588" s="144"/>
      <c r="AP588" s="144"/>
      <c r="AQ588" s="144"/>
      <c r="AR588" s="144"/>
      <c r="AS588" s="144"/>
      <c r="AT588" s="150"/>
      <c r="AU588" s="185"/>
      <c r="AV588" s="144"/>
      <c r="AW588" s="144"/>
      <c r="AX588" s="144"/>
      <c r="AY588" s="144"/>
      <c r="AZ588" s="144"/>
      <c r="BA588" s="144"/>
      <c r="BB588" s="170"/>
      <c r="BC588" s="144"/>
      <c r="BD588" s="144"/>
      <c r="BE588" s="144"/>
    </row>
    <row r="589" spans="1:57" ht="25.5" customHeight="1">
      <c r="A589" s="144"/>
      <c r="B589" s="144"/>
      <c r="C589" s="144"/>
      <c r="D589" s="144"/>
      <c r="E589" s="144"/>
      <c r="F589" s="170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50"/>
      <c r="AU589" s="185"/>
      <c r="AV589" s="144"/>
      <c r="AW589" s="144"/>
      <c r="AX589" s="144"/>
      <c r="AY589" s="144"/>
      <c r="AZ589" s="144"/>
      <c r="BA589" s="144"/>
      <c r="BB589" s="170"/>
      <c r="BC589" s="144"/>
      <c r="BD589" s="144"/>
      <c r="BE589" s="144"/>
    </row>
    <row r="590" spans="1:57" ht="25.5" customHeight="1">
      <c r="A590" s="144"/>
      <c r="B590" s="144"/>
      <c r="C590" s="144"/>
      <c r="D590" s="144"/>
      <c r="E590" s="144"/>
      <c r="F590" s="170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50"/>
      <c r="AU590" s="185"/>
      <c r="AV590" s="144"/>
      <c r="AW590" s="144"/>
      <c r="AX590" s="144"/>
      <c r="AY590" s="144"/>
      <c r="AZ590" s="144"/>
      <c r="BA590" s="144"/>
      <c r="BB590" s="170"/>
      <c r="BC590" s="144"/>
      <c r="BD590" s="144"/>
      <c r="BE590" s="144"/>
    </row>
    <row r="591" spans="1:57" ht="25.5" customHeight="1">
      <c r="A591" s="144"/>
      <c r="B591" s="144"/>
      <c r="C591" s="144"/>
      <c r="D591" s="144"/>
      <c r="E591" s="144"/>
      <c r="F591" s="170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44"/>
      <c r="AO591" s="144"/>
      <c r="AP591" s="144"/>
      <c r="AQ591" s="144"/>
      <c r="AR591" s="144"/>
      <c r="AS591" s="144"/>
      <c r="AT591" s="150"/>
      <c r="AU591" s="185"/>
      <c r="AV591" s="144"/>
      <c r="AW591" s="144"/>
      <c r="AX591" s="144"/>
      <c r="AY591" s="144"/>
      <c r="AZ591" s="144"/>
      <c r="BA591" s="144"/>
      <c r="BB591" s="170"/>
      <c r="BC591" s="144"/>
      <c r="BD591" s="144"/>
      <c r="BE591" s="144"/>
    </row>
    <row r="592" spans="1:57" ht="25.5" customHeight="1">
      <c r="A592" s="144"/>
      <c r="B592" s="144"/>
      <c r="C592" s="144"/>
      <c r="D592" s="144"/>
      <c r="E592" s="144"/>
      <c r="F592" s="170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44"/>
      <c r="AO592" s="144"/>
      <c r="AP592" s="144"/>
      <c r="AQ592" s="144"/>
      <c r="AR592" s="144"/>
      <c r="AS592" s="144"/>
      <c r="AT592" s="150"/>
      <c r="AU592" s="185"/>
      <c r="AV592" s="144"/>
      <c r="AW592" s="144"/>
      <c r="AX592" s="144"/>
      <c r="AY592" s="144"/>
      <c r="AZ592" s="144"/>
      <c r="BA592" s="144"/>
      <c r="BB592" s="170"/>
      <c r="BC592" s="144"/>
      <c r="BD592" s="144"/>
      <c r="BE592" s="144"/>
    </row>
    <row r="593" spans="1:57" ht="25.5" customHeight="1">
      <c r="A593" s="144"/>
      <c r="B593" s="144"/>
      <c r="C593" s="144"/>
      <c r="D593" s="144"/>
      <c r="E593" s="144"/>
      <c r="F593" s="170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44"/>
      <c r="AO593" s="144"/>
      <c r="AP593" s="144"/>
      <c r="AQ593" s="144"/>
      <c r="AR593" s="144"/>
      <c r="AS593" s="144"/>
      <c r="AT593" s="150"/>
      <c r="AU593" s="185"/>
      <c r="AV593" s="144"/>
      <c r="AW593" s="144"/>
      <c r="AX593" s="144"/>
      <c r="AY593" s="144"/>
      <c r="AZ593" s="144"/>
      <c r="BA593" s="144"/>
      <c r="BB593" s="170"/>
      <c r="BC593" s="144"/>
      <c r="BD593" s="144"/>
      <c r="BE593" s="144"/>
    </row>
    <row r="594" spans="1:57" ht="25.5" customHeight="1">
      <c r="A594" s="144"/>
      <c r="B594" s="144"/>
      <c r="C594" s="144"/>
      <c r="D594" s="144"/>
      <c r="E594" s="144"/>
      <c r="F594" s="170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50"/>
      <c r="AU594" s="185"/>
      <c r="AV594" s="144"/>
      <c r="AW594" s="144"/>
      <c r="AX594" s="144"/>
      <c r="AY594" s="144"/>
      <c r="AZ594" s="144"/>
      <c r="BA594" s="144"/>
      <c r="BB594" s="170"/>
      <c r="BC594" s="144"/>
      <c r="BD594" s="144"/>
      <c r="BE594" s="144"/>
    </row>
    <row r="595" spans="1:57" ht="25.5" customHeight="1">
      <c r="A595" s="144"/>
      <c r="B595" s="144"/>
      <c r="C595" s="144"/>
      <c r="D595" s="144"/>
      <c r="E595" s="144"/>
      <c r="F595" s="170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50"/>
      <c r="AU595" s="185"/>
      <c r="AV595" s="144"/>
      <c r="AW595" s="144"/>
      <c r="AX595" s="144"/>
      <c r="AY595" s="144"/>
      <c r="AZ595" s="144"/>
      <c r="BA595" s="144"/>
      <c r="BB595" s="170"/>
      <c r="BC595" s="144"/>
      <c r="BD595" s="144"/>
      <c r="BE595" s="144"/>
    </row>
    <row r="596" spans="1:57" ht="25.5" customHeight="1">
      <c r="A596" s="144"/>
      <c r="B596" s="144"/>
      <c r="C596" s="144"/>
      <c r="D596" s="144"/>
      <c r="E596" s="144"/>
      <c r="F596" s="170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44"/>
      <c r="AO596" s="144"/>
      <c r="AP596" s="144"/>
      <c r="AQ596" s="144"/>
      <c r="AR596" s="144"/>
      <c r="AS596" s="144"/>
      <c r="AT596" s="150"/>
      <c r="AU596" s="185"/>
      <c r="AV596" s="144"/>
      <c r="AW596" s="144"/>
      <c r="AX596" s="144"/>
      <c r="AY596" s="144"/>
      <c r="AZ596" s="144"/>
      <c r="BA596" s="144"/>
      <c r="BB596" s="170"/>
      <c r="BC596" s="144"/>
      <c r="BD596" s="144"/>
      <c r="BE596" s="144"/>
    </row>
    <row r="597" spans="1:57" ht="25.5" customHeight="1">
      <c r="A597" s="144"/>
      <c r="B597" s="144"/>
      <c r="C597" s="144"/>
      <c r="D597" s="144"/>
      <c r="E597" s="144"/>
      <c r="F597" s="170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44"/>
      <c r="AO597" s="144"/>
      <c r="AP597" s="144"/>
      <c r="AQ597" s="144"/>
      <c r="AR597" s="144"/>
      <c r="AS597" s="144"/>
      <c r="AT597" s="150"/>
      <c r="AU597" s="185"/>
      <c r="AV597" s="144"/>
      <c r="AW597" s="144"/>
      <c r="AX597" s="144"/>
      <c r="AY597" s="144"/>
      <c r="AZ597" s="144"/>
      <c r="BA597" s="144"/>
      <c r="BB597" s="170"/>
      <c r="BC597" s="144"/>
      <c r="BD597" s="144"/>
      <c r="BE597" s="144"/>
    </row>
    <row r="598" spans="1:57" ht="25.5" customHeight="1">
      <c r="A598" s="144"/>
      <c r="B598" s="144"/>
      <c r="C598" s="144"/>
      <c r="D598" s="144"/>
      <c r="E598" s="144"/>
      <c r="F598" s="170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50"/>
      <c r="AU598" s="185"/>
      <c r="AV598" s="144"/>
      <c r="AW598" s="144"/>
      <c r="AX598" s="144"/>
      <c r="AY598" s="144"/>
      <c r="AZ598" s="144"/>
      <c r="BA598" s="144"/>
      <c r="BB598" s="170"/>
      <c r="BC598" s="144"/>
      <c r="BD598" s="144"/>
      <c r="BE598" s="144"/>
    </row>
    <row r="599" spans="1:57" ht="25.5" customHeight="1">
      <c r="A599" s="144"/>
      <c r="B599" s="144"/>
      <c r="C599" s="144"/>
      <c r="D599" s="144"/>
      <c r="E599" s="144"/>
      <c r="F599" s="170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44"/>
      <c r="AO599" s="144"/>
      <c r="AP599" s="144"/>
      <c r="AQ599" s="144"/>
      <c r="AR599" s="144"/>
      <c r="AS599" s="144"/>
      <c r="AT599" s="150"/>
      <c r="AU599" s="185"/>
      <c r="AV599" s="144"/>
      <c r="AW599" s="144"/>
      <c r="AX599" s="144"/>
      <c r="AY599" s="144"/>
      <c r="AZ599" s="144"/>
      <c r="BA599" s="144"/>
      <c r="BB599" s="170"/>
      <c r="BC599" s="144"/>
      <c r="BD599" s="144"/>
      <c r="BE599" s="144"/>
    </row>
    <row r="600" spans="1:57" ht="25.5" customHeight="1">
      <c r="A600" s="144"/>
      <c r="B600" s="144"/>
      <c r="C600" s="144"/>
      <c r="D600" s="144"/>
      <c r="E600" s="144"/>
      <c r="F600" s="170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44"/>
      <c r="AO600" s="144"/>
      <c r="AP600" s="144"/>
      <c r="AQ600" s="144"/>
      <c r="AR600" s="144"/>
      <c r="AS600" s="144"/>
      <c r="AT600" s="150"/>
      <c r="AU600" s="185"/>
      <c r="AV600" s="144"/>
      <c r="AW600" s="144"/>
      <c r="AX600" s="144"/>
      <c r="AY600" s="144"/>
      <c r="AZ600" s="144"/>
      <c r="BA600" s="144"/>
      <c r="BB600" s="170"/>
      <c r="BC600" s="144"/>
      <c r="BD600" s="144"/>
      <c r="BE600" s="144"/>
    </row>
    <row r="601" spans="1:57" ht="25.5" customHeight="1">
      <c r="A601" s="144"/>
      <c r="B601" s="144"/>
      <c r="C601" s="144"/>
      <c r="D601" s="144"/>
      <c r="E601" s="144"/>
      <c r="F601" s="170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44"/>
      <c r="AO601" s="144"/>
      <c r="AP601" s="144"/>
      <c r="AQ601" s="144"/>
      <c r="AR601" s="144"/>
      <c r="AS601" s="144"/>
      <c r="AT601" s="150"/>
      <c r="AU601" s="185"/>
      <c r="AV601" s="144"/>
      <c r="AW601" s="144"/>
      <c r="AX601" s="144"/>
      <c r="AY601" s="144"/>
      <c r="AZ601" s="144"/>
      <c r="BA601" s="144"/>
      <c r="BB601" s="170"/>
      <c r="BC601" s="144"/>
      <c r="BD601" s="144"/>
      <c r="BE601" s="144"/>
    </row>
    <row r="602" spans="1:57" ht="25.5" customHeight="1">
      <c r="A602" s="144"/>
      <c r="B602" s="144"/>
      <c r="C602" s="144"/>
      <c r="D602" s="144"/>
      <c r="E602" s="144"/>
      <c r="F602" s="170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50"/>
      <c r="AU602" s="185"/>
      <c r="AV602" s="144"/>
      <c r="AW602" s="144"/>
      <c r="AX602" s="144"/>
      <c r="AY602" s="144"/>
      <c r="AZ602" s="144"/>
      <c r="BA602" s="144"/>
      <c r="BB602" s="170"/>
      <c r="BC602" s="144"/>
      <c r="BD602" s="144"/>
      <c r="BE602" s="144"/>
    </row>
    <row r="603" spans="1:57" ht="25.5" customHeight="1">
      <c r="A603" s="144"/>
      <c r="B603" s="144"/>
      <c r="C603" s="144"/>
      <c r="D603" s="144"/>
      <c r="E603" s="144"/>
      <c r="F603" s="170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44"/>
      <c r="AO603" s="144"/>
      <c r="AP603" s="144"/>
      <c r="AQ603" s="144"/>
      <c r="AR603" s="144"/>
      <c r="AS603" s="144"/>
      <c r="AT603" s="150"/>
      <c r="AU603" s="185"/>
      <c r="AV603" s="144"/>
      <c r="AW603" s="144"/>
      <c r="AX603" s="144"/>
      <c r="AY603" s="144"/>
      <c r="AZ603" s="144"/>
      <c r="BA603" s="144"/>
      <c r="BB603" s="170"/>
      <c r="BC603" s="144"/>
      <c r="BD603" s="144"/>
      <c r="BE603" s="144"/>
    </row>
    <row r="604" spans="1:57" ht="25.5" customHeight="1">
      <c r="A604" s="144"/>
      <c r="B604" s="144"/>
      <c r="C604" s="144"/>
      <c r="D604" s="144"/>
      <c r="E604" s="144"/>
      <c r="F604" s="170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50"/>
      <c r="AU604" s="185"/>
      <c r="AV604" s="144"/>
      <c r="AW604" s="144"/>
      <c r="AX604" s="144"/>
      <c r="AY604" s="144"/>
      <c r="AZ604" s="144"/>
      <c r="BA604" s="144"/>
      <c r="BB604" s="170"/>
      <c r="BC604" s="144"/>
      <c r="BD604" s="144"/>
      <c r="BE604" s="144"/>
    </row>
    <row r="605" spans="1:57" ht="25.5" customHeight="1">
      <c r="A605" s="144"/>
      <c r="B605" s="144"/>
      <c r="C605" s="144"/>
      <c r="D605" s="144"/>
      <c r="E605" s="144"/>
      <c r="F605" s="170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50"/>
      <c r="AU605" s="185"/>
      <c r="AV605" s="144"/>
      <c r="AW605" s="144"/>
      <c r="AX605" s="144"/>
      <c r="AY605" s="144"/>
      <c r="AZ605" s="144"/>
      <c r="BA605" s="144"/>
      <c r="BB605" s="170"/>
      <c r="BC605" s="144"/>
      <c r="BD605" s="144"/>
      <c r="BE605" s="144"/>
    </row>
    <row r="606" spans="1:57" ht="25.5" customHeight="1">
      <c r="A606" s="144"/>
      <c r="B606" s="144"/>
      <c r="C606" s="144"/>
      <c r="D606" s="144"/>
      <c r="E606" s="144"/>
      <c r="F606" s="170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50"/>
      <c r="AU606" s="185"/>
      <c r="AV606" s="144"/>
      <c r="AW606" s="144"/>
      <c r="AX606" s="144"/>
      <c r="AY606" s="144"/>
      <c r="AZ606" s="144"/>
      <c r="BA606" s="144"/>
      <c r="BB606" s="170"/>
      <c r="BC606" s="144"/>
      <c r="BD606" s="144"/>
      <c r="BE606" s="144"/>
    </row>
    <row r="607" spans="1:57" ht="25.5" customHeight="1">
      <c r="A607" s="144"/>
      <c r="B607" s="144"/>
      <c r="C607" s="144"/>
      <c r="D607" s="144"/>
      <c r="E607" s="144"/>
      <c r="F607" s="170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50"/>
      <c r="AU607" s="185"/>
      <c r="AV607" s="144"/>
      <c r="AW607" s="144"/>
      <c r="AX607" s="144"/>
      <c r="AY607" s="144"/>
      <c r="AZ607" s="144"/>
      <c r="BA607" s="144"/>
      <c r="BB607" s="170"/>
      <c r="BC607" s="144"/>
      <c r="BD607" s="144"/>
      <c r="BE607" s="144"/>
    </row>
    <row r="608" spans="1:57" ht="25.5" customHeight="1">
      <c r="A608" s="144"/>
      <c r="B608" s="144"/>
      <c r="C608" s="144"/>
      <c r="D608" s="144"/>
      <c r="E608" s="144"/>
      <c r="F608" s="170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50"/>
      <c r="AU608" s="185"/>
      <c r="AV608" s="144"/>
      <c r="AW608" s="144"/>
      <c r="AX608" s="144"/>
      <c r="AY608" s="144"/>
      <c r="AZ608" s="144"/>
      <c r="BA608" s="144"/>
      <c r="BB608" s="170"/>
      <c r="BC608" s="144"/>
      <c r="BD608" s="144"/>
      <c r="BE608" s="144"/>
    </row>
    <row r="609" spans="1:57" ht="25.5" customHeight="1">
      <c r="A609" s="144"/>
      <c r="B609" s="144"/>
      <c r="C609" s="144"/>
      <c r="D609" s="144"/>
      <c r="E609" s="144"/>
      <c r="F609" s="170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50"/>
      <c r="AU609" s="185"/>
      <c r="AV609" s="144"/>
      <c r="AW609" s="144"/>
      <c r="AX609" s="144"/>
      <c r="AY609" s="144"/>
      <c r="AZ609" s="144"/>
      <c r="BA609" s="144"/>
      <c r="BB609" s="170"/>
      <c r="BC609" s="144"/>
      <c r="BD609" s="144"/>
      <c r="BE609" s="144"/>
    </row>
    <row r="610" spans="1:57" ht="25.5" customHeight="1">
      <c r="A610" s="144"/>
      <c r="B610" s="144"/>
      <c r="C610" s="144"/>
      <c r="D610" s="144"/>
      <c r="E610" s="144"/>
      <c r="F610" s="170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50"/>
      <c r="AU610" s="185"/>
      <c r="AV610" s="144"/>
      <c r="AW610" s="144"/>
      <c r="AX610" s="144"/>
      <c r="AY610" s="144"/>
      <c r="AZ610" s="144"/>
      <c r="BA610" s="144"/>
      <c r="BB610" s="170"/>
      <c r="BC610" s="144"/>
      <c r="BD610" s="144"/>
      <c r="BE610" s="144"/>
    </row>
    <row r="611" spans="1:57" ht="25.5" customHeight="1">
      <c r="A611" s="144"/>
      <c r="B611" s="144"/>
      <c r="C611" s="144"/>
      <c r="D611" s="144"/>
      <c r="E611" s="144"/>
      <c r="F611" s="170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50"/>
      <c r="AU611" s="185"/>
      <c r="AV611" s="144"/>
      <c r="AW611" s="144"/>
      <c r="AX611" s="144"/>
      <c r="AY611" s="144"/>
      <c r="AZ611" s="144"/>
      <c r="BA611" s="144"/>
      <c r="BB611" s="170"/>
      <c r="BC611" s="144"/>
      <c r="BD611" s="144"/>
      <c r="BE611" s="144"/>
    </row>
    <row r="612" spans="1:57" ht="25.5" customHeight="1">
      <c r="A612" s="144"/>
      <c r="B612" s="144"/>
      <c r="C612" s="144"/>
      <c r="D612" s="144"/>
      <c r="E612" s="144"/>
      <c r="F612" s="170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50"/>
      <c r="AU612" s="185"/>
      <c r="AV612" s="144"/>
      <c r="AW612" s="144"/>
      <c r="AX612" s="144"/>
      <c r="AY612" s="144"/>
      <c r="AZ612" s="144"/>
      <c r="BA612" s="144"/>
      <c r="BB612" s="170"/>
      <c r="BC612" s="144"/>
      <c r="BD612" s="144"/>
      <c r="BE612" s="144"/>
    </row>
    <row r="613" spans="1:57" ht="25.5" customHeight="1">
      <c r="A613" s="144"/>
      <c r="B613" s="144"/>
      <c r="C613" s="144"/>
      <c r="D613" s="144"/>
      <c r="E613" s="144"/>
      <c r="F613" s="170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50"/>
      <c r="AU613" s="185"/>
      <c r="AV613" s="144"/>
      <c r="AW613" s="144"/>
      <c r="AX613" s="144"/>
      <c r="AY613" s="144"/>
      <c r="AZ613" s="144"/>
      <c r="BA613" s="144"/>
      <c r="BB613" s="170"/>
      <c r="BC613" s="144"/>
      <c r="BD613" s="144"/>
      <c r="BE613" s="144"/>
    </row>
    <row r="614" spans="1:57" ht="25.5" customHeight="1">
      <c r="A614" s="144"/>
      <c r="B614" s="144"/>
      <c r="C614" s="144"/>
      <c r="D614" s="144"/>
      <c r="E614" s="144"/>
      <c r="F614" s="170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50"/>
      <c r="AU614" s="185"/>
      <c r="AV614" s="144"/>
      <c r="AW614" s="144"/>
      <c r="AX614" s="144"/>
      <c r="AY614" s="144"/>
      <c r="AZ614" s="144"/>
      <c r="BA614" s="144"/>
      <c r="BB614" s="170"/>
      <c r="BC614" s="144"/>
      <c r="BD614" s="144"/>
      <c r="BE614" s="144"/>
    </row>
    <row r="615" spans="1:57" ht="25.5" customHeight="1">
      <c r="A615" s="144"/>
      <c r="B615" s="144"/>
      <c r="C615" s="144"/>
      <c r="D615" s="144"/>
      <c r="E615" s="144"/>
      <c r="F615" s="170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50"/>
      <c r="AU615" s="185"/>
      <c r="AV615" s="144"/>
      <c r="AW615" s="144"/>
      <c r="AX615" s="144"/>
      <c r="AY615" s="144"/>
      <c r="AZ615" s="144"/>
      <c r="BA615" s="144"/>
      <c r="BB615" s="170"/>
      <c r="BC615" s="144"/>
      <c r="BD615" s="144"/>
      <c r="BE615" s="144"/>
    </row>
    <row r="616" spans="1:57" ht="25.5" customHeight="1">
      <c r="A616" s="144"/>
      <c r="B616" s="144"/>
      <c r="C616" s="144"/>
      <c r="D616" s="144"/>
      <c r="E616" s="144"/>
      <c r="F616" s="170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50"/>
      <c r="AU616" s="185"/>
      <c r="AV616" s="144"/>
      <c r="AW616" s="144"/>
      <c r="AX616" s="144"/>
      <c r="AY616" s="144"/>
      <c r="AZ616" s="144"/>
      <c r="BA616" s="144"/>
      <c r="BB616" s="170"/>
      <c r="BC616" s="144"/>
      <c r="BD616" s="144"/>
      <c r="BE616" s="144"/>
    </row>
    <row r="617" spans="1:57" ht="25.5" customHeight="1">
      <c r="A617" s="144"/>
      <c r="B617" s="144"/>
      <c r="C617" s="144"/>
      <c r="D617" s="144"/>
      <c r="E617" s="144"/>
      <c r="F617" s="170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50"/>
      <c r="AU617" s="185"/>
      <c r="AV617" s="144"/>
      <c r="AW617" s="144"/>
      <c r="AX617" s="144"/>
      <c r="AY617" s="144"/>
      <c r="AZ617" s="144"/>
      <c r="BA617" s="144"/>
      <c r="BB617" s="170"/>
      <c r="BC617" s="144"/>
      <c r="BD617" s="144"/>
      <c r="BE617" s="144"/>
    </row>
    <row r="618" spans="1:57" ht="25.5" customHeight="1">
      <c r="A618" s="144"/>
      <c r="B618" s="144"/>
      <c r="C618" s="144"/>
      <c r="D618" s="144"/>
      <c r="E618" s="144"/>
      <c r="F618" s="170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50"/>
      <c r="AU618" s="185"/>
      <c r="AV618" s="144"/>
      <c r="AW618" s="144"/>
      <c r="AX618" s="144"/>
      <c r="AY618" s="144"/>
      <c r="AZ618" s="144"/>
      <c r="BA618" s="144"/>
      <c r="BB618" s="170"/>
      <c r="BC618" s="144"/>
      <c r="BD618" s="144"/>
      <c r="BE618" s="144"/>
    </row>
    <row r="619" spans="1:57" ht="25.5" customHeight="1">
      <c r="A619" s="144"/>
      <c r="B619" s="144"/>
      <c r="C619" s="144"/>
      <c r="D619" s="144"/>
      <c r="E619" s="144"/>
      <c r="F619" s="170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50"/>
      <c r="AU619" s="185"/>
      <c r="AV619" s="144"/>
      <c r="AW619" s="144"/>
      <c r="AX619" s="144"/>
      <c r="AY619" s="144"/>
      <c r="AZ619" s="144"/>
      <c r="BA619" s="144"/>
      <c r="BB619" s="170"/>
      <c r="BC619" s="144"/>
      <c r="BD619" s="144"/>
      <c r="BE619" s="144"/>
    </row>
    <row r="620" spans="1:57" ht="25.5" customHeight="1">
      <c r="A620" s="144"/>
      <c r="B620" s="144"/>
      <c r="C620" s="144"/>
      <c r="D620" s="144"/>
      <c r="E620" s="144"/>
      <c r="F620" s="170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50"/>
      <c r="AU620" s="185"/>
      <c r="AV620" s="144"/>
      <c r="AW620" s="144"/>
      <c r="AX620" s="144"/>
      <c r="AY620" s="144"/>
      <c r="AZ620" s="144"/>
      <c r="BA620" s="144"/>
      <c r="BB620" s="170"/>
      <c r="BC620" s="144"/>
      <c r="BD620" s="144"/>
      <c r="BE620" s="144"/>
    </row>
    <row r="621" spans="1:57" ht="25.5" customHeight="1">
      <c r="A621" s="144"/>
      <c r="B621" s="144"/>
      <c r="C621" s="144"/>
      <c r="D621" s="144"/>
      <c r="E621" s="144"/>
      <c r="F621" s="170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50"/>
      <c r="AU621" s="185"/>
      <c r="AV621" s="144"/>
      <c r="AW621" s="144"/>
      <c r="AX621" s="144"/>
      <c r="AY621" s="144"/>
      <c r="AZ621" s="144"/>
      <c r="BA621" s="144"/>
      <c r="BB621" s="170"/>
      <c r="BC621" s="144"/>
      <c r="BD621" s="144"/>
      <c r="BE621" s="144"/>
    </row>
    <row r="622" spans="1:57" ht="25.5" customHeight="1">
      <c r="A622" s="144"/>
      <c r="B622" s="144"/>
      <c r="C622" s="144"/>
      <c r="D622" s="144"/>
      <c r="E622" s="144"/>
      <c r="F622" s="170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50"/>
      <c r="AU622" s="185"/>
      <c r="AV622" s="144"/>
      <c r="AW622" s="144"/>
      <c r="AX622" s="144"/>
      <c r="AY622" s="144"/>
      <c r="AZ622" s="144"/>
      <c r="BA622" s="144"/>
      <c r="BB622" s="170"/>
      <c r="BC622" s="144"/>
      <c r="BD622" s="144"/>
      <c r="BE622" s="144"/>
    </row>
    <row r="623" spans="1:57" ht="25.5" customHeight="1">
      <c r="A623" s="144"/>
      <c r="B623" s="144"/>
      <c r="C623" s="144"/>
      <c r="D623" s="144"/>
      <c r="E623" s="144"/>
      <c r="F623" s="170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50"/>
      <c r="AU623" s="185"/>
      <c r="AV623" s="144"/>
      <c r="AW623" s="144"/>
      <c r="AX623" s="144"/>
      <c r="AY623" s="144"/>
      <c r="AZ623" s="144"/>
      <c r="BA623" s="144"/>
      <c r="BB623" s="170"/>
      <c r="BC623" s="144"/>
      <c r="BD623" s="144"/>
      <c r="BE623" s="144"/>
    </row>
    <row r="624" spans="1:57" ht="25.5" customHeight="1">
      <c r="A624" s="144"/>
      <c r="B624" s="144"/>
      <c r="C624" s="144"/>
      <c r="D624" s="144"/>
      <c r="E624" s="144"/>
      <c r="F624" s="170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50"/>
      <c r="AU624" s="185"/>
      <c r="AV624" s="144"/>
      <c r="AW624" s="144"/>
      <c r="AX624" s="144"/>
      <c r="AY624" s="144"/>
      <c r="AZ624" s="144"/>
      <c r="BA624" s="144"/>
      <c r="BB624" s="170"/>
      <c r="BC624" s="144"/>
      <c r="BD624" s="144"/>
      <c r="BE624" s="144"/>
    </row>
    <row r="625" spans="1:57" ht="25.5" customHeight="1">
      <c r="A625" s="144"/>
      <c r="B625" s="144"/>
      <c r="C625" s="144"/>
      <c r="D625" s="144"/>
      <c r="E625" s="144"/>
      <c r="F625" s="170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50"/>
      <c r="AU625" s="185"/>
      <c r="AV625" s="144"/>
      <c r="AW625" s="144"/>
      <c r="AX625" s="144"/>
      <c r="AY625" s="144"/>
      <c r="AZ625" s="144"/>
      <c r="BA625" s="144"/>
      <c r="BB625" s="170"/>
      <c r="BC625" s="144"/>
      <c r="BD625" s="144"/>
      <c r="BE625" s="144"/>
    </row>
    <row r="626" spans="1:57" ht="25.5" customHeight="1">
      <c r="A626" s="144"/>
      <c r="B626" s="144"/>
      <c r="C626" s="144"/>
      <c r="D626" s="144"/>
      <c r="E626" s="144"/>
      <c r="F626" s="170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50"/>
      <c r="AU626" s="185"/>
      <c r="AV626" s="144"/>
      <c r="AW626" s="144"/>
      <c r="AX626" s="144"/>
      <c r="AY626" s="144"/>
      <c r="AZ626" s="144"/>
      <c r="BA626" s="144"/>
      <c r="BB626" s="170"/>
      <c r="BC626" s="144"/>
      <c r="BD626" s="144"/>
      <c r="BE626" s="144"/>
    </row>
    <row r="627" spans="1:57" ht="25.5" customHeight="1">
      <c r="A627" s="144"/>
      <c r="B627" s="144"/>
      <c r="C627" s="144"/>
      <c r="D627" s="144"/>
      <c r="E627" s="144"/>
      <c r="F627" s="170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50"/>
      <c r="AU627" s="185"/>
      <c r="AV627" s="144"/>
      <c r="AW627" s="144"/>
      <c r="AX627" s="144"/>
      <c r="AY627" s="144"/>
      <c r="AZ627" s="144"/>
      <c r="BA627" s="144"/>
      <c r="BB627" s="170"/>
      <c r="BC627" s="144"/>
      <c r="BD627" s="144"/>
      <c r="BE627" s="144"/>
    </row>
    <row r="628" spans="1:57" ht="25.5" customHeight="1">
      <c r="A628" s="144"/>
      <c r="B628" s="144"/>
      <c r="C628" s="144"/>
      <c r="D628" s="144"/>
      <c r="E628" s="144"/>
      <c r="F628" s="170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50"/>
      <c r="AU628" s="185"/>
      <c r="AV628" s="144"/>
      <c r="AW628" s="144"/>
      <c r="AX628" s="144"/>
      <c r="AY628" s="144"/>
      <c r="AZ628" s="144"/>
      <c r="BA628" s="144"/>
      <c r="BB628" s="170"/>
      <c r="BC628" s="144"/>
      <c r="BD628" s="144"/>
      <c r="BE628" s="144"/>
    </row>
    <row r="629" spans="1:57" ht="25.5" customHeight="1">
      <c r="A629" s="144"/>
      <c r="B629" s="144"/>
      <c r="C629" s="144"/>
      <c r="D629" s="144"/>
      <c r="E629" s="144"/>
      <c r="F629" s="170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50"/>
      <c r="AU629" s="185"/>
      <c r="AV629" s="144"/>
      <c r="AW629" s="144"/>
      <c r="AX629" s="144"/>
      <c r="AY629" s="144"/>
      <c r="AZ629" s="144"/>
      <c r="BA629" s="144"/>
      <c r="BB629" s="170"/>
      <c r="BC629" s="144"/>
      <c r="BD629" s="144"/>
      <c r="BE629" s="144"/>
    </row>
    <row r="630" spans="1:57" ht="25.5" customHeight="1">
      <c r="A630" s="144"/>
      <c r="B630" s="144"/>
      <c r="C630" s="144"/>
      <c r="D630" s="144"/>
      <c r="E630" s="144"/>
      <c r="F630" s="170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50"/>
      <c r="AU630" s="185"/>
      <c r="AV630" s="144"/>
      <c r="AW630" s="144"/>
      <c r="AX630" s="144"/>
      <c r="AY630" s="144"/>
      <c r="AZ630" s="144"/>
      <c r="BA630" s="144"/>
      <c r="BB630" s="170"/>
      <c r="BC630" s="144"/>
      <c r="BD630" s="144"/>
      <c r="BE630" s="144"/>
    </row>
    <row r="631" spans="1:57" ht="25.5" customHeight="1">
      <c r="A631" s="144"/>
      <c r="B631" s="144"/>
      <c r="C631" s="144"/>
      <c r="D631" s="144"/>
      <c r="E631" s="144"/>
      <c r="F631" s="170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50"/>
      <c r="AU631" s="185"/>
      <c r="AV631" s="144"/>
      <c r="AW631" s="144"/>
      <c r="AX631" s="144"/>
      <c r="AY631" s="144"/>
      <c r="AZ631" s="144"/>
      <c r="BA631" s="144"/>
      <c r="BB631" s="170"/>
      <c r="BC631" s="144"/>
      <c r="BD631" s="144"/>
      <c r="BE631" s="144"/>
    </row>
    <row r="632" spans="1:57" ht="25.5" customHeight="1">
      <c r="A632" s="144"/>
      <c r="B632" s="144"/>
      <c r="C632" s="144"/>
      <c r="D632" s="144"/>
      <c r="E632" s="144"/>
      <c r="F632" s="170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50"/>
      <c r="AU632" s="185"/>
      <c r="AV632" s="144"/>
      <c r="AW632" s="144"/>
      <c r="AX632" s="144"/>
      <c r="AY632" s="144"/>
      <c r="AZ632" s="144"/>
      <c r="BA632" s="144"/>
      <c r="BB632" s="170"/>
      <c r="BC632" s="144"/>
      <c r="BD632" s="144"/>
      <c r="BE632" s="144"/>
    </row>
    <row r="633" spans="1:57" ht="25.5" customHeight="1">
      <c r="A633" s="144"/>
      <c r="B633" s="144"/>
      <c r="C633" s="144"/>
      <c r="D633" s="144"/>
      <c r="E633" s="144"/>
      <c r="F633" s="170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50"/>
      <c r="AU633" s="185"/>
      <c r="AV633" s="144"/>
      <c r="AW633" s="144"/>
      <c r="AX633" s="144"/>
      <c r="AY633" s="144"/>
      <c r="AZ633" s="144"/>
      <c r="BA633" s="144"/>
      <c r="BB633" s="170"/>
      <c r="BC633" s="144"/>
      <c r="BD633" s="144"/>
      <c r="BE633" s="144"/>
    </row>
    <row r="634" spans="1:57" ht="25.5" customHeight="1">
      <c r="A634" s="144"/>
      <c r="B634" s="144"/>
      <c r="C634" s="144"/>
      <c r="D634" s="144"/>
      <c r="E634" s="144"/>
      <c r="F634" s="170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50"/>
      <c r="AU634" s="185"/>
      <c r="AV634" s="144"/>
      <c r="AW634" s="144"/>
      <c r="AX634" s="144"/>
      <c r="AY634" s="144"/>
      <c r="AZ634" s="144"/>
      <c r="BA634" s="144"/>
      <c r="BB634" s="170"/>
      <c r="BC634" s="144"/>
      <c r="BD634" s="144"/>
      <c r="BE634" s="144"/>
    </row>
    <row r="635" spans="1:57" ht="25.5" customHeight="1">
      <c r="A635" s="144"/>
      <c r="B635" s="144"/>
      <c r="C635" s="144"/>
      <c r="D635" s="144"/>
      <c r="E635" s="144"/>
      <c r="F635" s="170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50"/>
      <c r="AU635" s="185"/>
      <c r="AV635" s="144"/>
      <c r="AW635" s="144"/>
      <c r="AX635" s="144"/>
      <c r="AY635" s="144"/>
      <c r="AZ635" s="144"/>
      <c r="BA635" s="144"/>
      <c r="BB635" s="170"/>
      <c r="BC635" s="144"/>
      <c r="BD635" s="144"/>
      <c r="BE635" s="144"/>
    </row>
    <row r="636" spans="1:57" ht="25.5" customHeight="1">
      <c r="A636" s="144"/>
      <c r="B636" s="144"/>
      <c r="C636" s="144"/>
      <c r="D636" s="144"/>
      <c r="E636" s="144"/>
      <c r="F636" s="170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50"/>
      <c r="AU636" s="185"/>
      <c r="AV636" s="144"/>
      <c r="AW636" s="144"/>
      <c r="AX636" s="144"/>
      <c r="AY636" s="144"/>
      <c r="AZ636" s="144"/>
      <c r="BA636" s="144"/>
      <c r="BB636" s="170"/>
      <c r="BC636" s="144"/>
      <c r="BD636" s="144"/>
      <c r="BE636" s="144"/>
    </row>
    <row r="637" spans="1:57" ht="25.5" customHeight="1">
      <c r="A637" s="144"/>
      <c r="B637" s="144"/>
      <c r="C637" s="144"/>
      <c r="D637" s="144"/>
      <c r="E637" s="144"/>
      <c r="F637" s="170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50"/>
      <c r="AU637" s="185"/>
      <c r="AV637" s="144"/>
      <c r="AW637" s="144"/>
      <c r="AX637" s="144"/>
      <c r="AY637" s="144"/>
      <c r="AZ637" s="144"/>
      <c r="BA637" s="144"/>
      <c r="BB637" s="170"/>
      <c r="BC637" s="144"/>
      <c r="BD637" s="144"/>
      <c r="BE637" s="144"/>
    </row>
    <row r="638" spans="1:57" ht="25.5" customHeight="1">
      <c r="A638" s="144"/>
      <c r="B638" s="144"/>
      <c r="C638" s="144"/>
      <c r="D638" s="144"/>
      <c r="E638" s="144"/>
      <c r="F638" s="170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50"/>
      <c r="AU638" s="185"/>
      <c r="AV638" s="144"/>
      <c r="AW638" s="144"/>
      <c r="AX638" s="144"/>
      <c r="AY638" s="144"/>
      <c r="AZ638" s="144"/>
      <c r="BA638" s="144"/>
      <c r="BB638" s="170"/>
      <c r="BC638" s="144"/>
      <c r="BD638" s="144"/>
      <c r="BE638" s="144"/>
    </row>
    <row r="639" spans="1:57" ht="25.5" customHeight="1">
      <c r="A639" s="144"/>
      <c r="B639" s="144"/>
      <c r="C639" s="144"/>
      <c r="D639" s="144"/>
      <c r="E639" s="144"/>
      <c r="F639" s="170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50"/>
      <c r="AU639" s="185"/>
      <c r="AV639" s="144"/>
      <c r="AW639" s="144"/>
      <c r="AX639" s="144"/>
      <c r="AY639" s="144"/>
      <c r="AZ639" s="144"/>
      <c r="BA639" s="144"/>
      <c r="BB639" s="170"/>
      <c r="BC639" s="144"/>
      <c r="BD639" s="144"/>
      <c r="BE639" s="144"/>
    </row>
    <row r="640" spans="1:57" ht="25.5" customHeight="1">
      <c r="A640" s="144"/>
      <c r="B640" s="144"/>
      <c r="C640" s="144"/>
      <c r="D640" s="144"/>
      <c r="E640" s="144"/>
      <c r="F640" s="170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50"/>
      <c r="AU640" s="185"/>
      <c r="AV640" s="144"/>
      <c r="AW640" s="144"/>
      <c r="AX640" s="144"/>
      <c r="AY640" s="144"/>
      <c r="AZ640" s="144"/>
      <c r="BA640" s="144"/>
      <c r="BB640" s="170"/>
      <c r="BC640" s="144"/>
      <c r="BD640" s="144"/>
      <c r="BE640" s="144"/>
    </row>
    <row r="641" spans="1:57" ht="25.5" customHeight="1">
      <c r="A641" s="144"/>
      <c r="B641" s="144"/>
      <c r="C641" s="144"/>
      <c r="D641" s="144"/>
      <c r="E641" s="144"/>
      <c r="F641" s="170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50"/>
      <c r="AU641" s="185"/>
      <c r="AV641" s="144"/>
      <c r="AW641" s="144"/>
      <c r="AX641" s="144"/>
      <c r="AY641" s="144"/>
      <c r="AZ641" s="144"/>
      <c r="BA641" s="144"/>
      <c r="BB641" s="170"/>
      <c r="BC641" s="144"/>
      <c r="BD641" s="144"/>
      <c r="BE641" s="144"/>
    </row>
    <row r="642" spans="1:57" ht="25.5" customHeight="1">
      <c r="A642" s="144"/>
      <c r="B642" s="144"/>
      <c r="C642" s="144"/>
      <c r="D642" s="144"/>
      <c r="E642" s="144"/>
      <c r="F642" s="170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50"/>
      <c r="AU642" s="185"/>
      <c r="AV642" s="144"/>
      <c r="AW642" s="144"/>
      <c r="AX642" s="144"/>
      <c r="AY642" s="144"/>
      <c r="AZ642" s="144"/>
      <c r="BA642" s="144"/>
      <c r="BB642" s="170"/>
      <c r="BC642" s="144"/>
      <c r="BD642" s="144"/>
      <c r="BE642" s="144"/>
    </row>
    <row r="643" spans="1:57" ht="25.5" customHeight="1">
      <c r="A643" s="144"/>
      <c r="B643" s="144"/>
      <c r="C643" s="144"/>
      <c r="D643" s="144"/>
      <c r="E643" s="144"/>
      <c r="F643" s="170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50"/>
      <c r="AU643" s="185"/>
      <c r="AV643" s="144"/>
      <c r="AW643" s="144"/>
      <c r="AX643" s="144"/>
      <c r="AY643" s="144"/>
      <c r="AZ643" s="144"/>
      <c r="BA643" s="144"/>
      <c r="BB643" s="170"/>
      <c r="BC643" s="144"/>
      <c r="BD643" s="144"/>
      <c r="BE643" s="144"/>
    </row>
    <row r="644" spans="1:57" ht="25.5" customHeight="1">
      <c r="A644" s="144"/>
      <c r="B644" s="144"/>
      <c r="C644" s="144"/>
      <c r="D644" s="144"/>
      <c r="E644" s="144"/>
      <c r="F644" s="170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50"/>
      <c r="AU644" s="185"/>
      <c r="AV644" s="144"/>
      <c r="AW644" s="144"/>
      <c r="AX644" s="144"/>
      <c r="AY644" s="144"/>
      <c r="AZ644" s="144"/>
      <c r="BA644" s="144"/>
      <c r="BB644" s="170"/>
      <c r="BC644" s="144"/>
      <c r="BD644" s="144"/>
      <c r="BE644" s="144"/>
    </row>
    <row r="645" spans="1:57" ht="25.5" customHeight="1">
      <c r="A645" s="144"/>
      <c r="B645" s="144"/>
      <c r="C645" s="144"/>
      <c r="D645" s="144"/>
      <c r="E645" s="144"/>
      <c r="F645" s="170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50"/>
      <c r="AU645" s="185"/>
      <c r="AV645" s="144"/>
      <c r="AW645" s="144"/>
      <c r="AX645" s="144"/>
      <c r="AY645" s="144"/>
      <c r="AZ645" s="144"/>
      <c r="BA645" s="144"/>
      <c r="BB645" s="170"/>
      <c r="BC645" s="144"/>
      <c r="BD645" s="144"/>
      <c r="BE645" s="144"/>
    </row>
    <row r="646" spans="1:57" ht="25.5" customHeight="1">
      <c r="A646" s="144"/>
      <c r="B646" s="144"/>
      <c r="C646" s="144"/>
      <c r="D646" s="144"/>
      <c r="E646" s="144"/>
      <c r="F646" s="170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50"/>
      <c r="AU646" s="185"/>
      <c r="AV646" s="144"/>
      <c r="AW646" s="144"/>
      <c r="AX646" s="144"/>
      <c r="AY646" s="144"/>
      <c r="AZ646" s="144"/>
      <c r="BA646" s="144"/>
      <c r="BB646" s="170"/>
      <c r="BC646" s="144"/>
      <c r="BD646" s="144"/>
      <c r="BE646" s="144"/>
    </row>
    <row r="647" spans="1:57" ht="25.5" customHeight="1">
      <c r="A647" s="144"/>
      <c r="B647" s="144"/>
      <c r="C647" s="144"/>
      <c r="D647" s="144"/>
      <c r="E647" s="144"/>
      <c r="F647" s="170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50"/>
      <c r="AU647" s="185"/>
      <c r="AV647" s="144"/>
      <c r="AW647" s="144"/>
      <c r="AX647" s="144"/>
      <c r="AY647" s="144"/>
      <c r="AZ647" s="144"/>
      <c r="BA647" s="144"/>
      <c r="BB647" s="170"/>
      <c r="BC647" s="144"/>
      <c r="BD647" s="144"/>
      <c r="BE647" s="144"/>
    </row>
    <row r="648" spans="1:57" ht="25.5" customHeight="1">
      <c r="A648" s="144"/>
      <c r="B648" s="144"/>
      <c r="C648" s="144"/>
      <c r="D648" s="144"/>
      <c r="E648" s="144"/>
      <c r="F648" s="170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50"/>
      <c r="AU648" s="185"/>
      <c r="AV648" s="144"/>
      <c r="AW648" s="144"/>
      <c r="AX648" s="144"/>
      <c r="AY648" s="144"/>
      <c r="AZ648" s="144"/>
      <c r="BA648" s="144"/>
      <c r="BB648" s="170"/>
      <c r="BC648" s="144"/>
      <c r="BD648" s="144"/>
      <c r="BE648" s="144"/>
    </row>
    <row r="649" spans="1:57" ht="25.5" customHeight="1">
      <c r="A649" s="144"/>
      <c r="B649" s="144"/>
      <c r="C649" s="144"/>
      <c r="D649" s="144"/>
      <c r="E649" s="144"/>
      <c r="F649" s="170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50"/>
      <c r="AU649" s="185"/>
      <c r="AV649" s="144"/>
      <c r="AW649" s="144"/>
      <c r="AX649" s="144"/>
      <c r="AY649" s="144"/>
      <c r="AZ649" s="144"/>
      <c r="BA649" s="144"/>
      <c r="BB649" s="170"/>
      <c r="BC649" s="144"/>
      <c r="BD649" s="144"/>
      <c r="BE649" s="144"/>
    </row>
    <row r="650" spans="1:57" ht="25.5" customHeight="1">
      <c r="A650" s="144"/>
      <c r="B650" s="144"/>
      <c r="C650" s="144"/>
      <c r="D650" s="144"/>
      <c r="E650" s="144"/>
      <c r="F650" s="170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50"/>
      <c r="AU650" s="185"/>
      <c r="AV650" s="144"/>
      <c r="AW650" s="144"/>
      <c r="AX650" s="144"/>
      <c r="AY650" s="144"/>
      <c r="AZ650" s="144"/>
      <c r="BA650" s="144"/>
      <c r="BB650" s="170"/>
      <c r="BC650" s="144"/>
      <c r="BD650" s="144"/>
      <c r="BE650" s="144"/>
    </row>
    <row r="651" spans="1:57" ht="25.5" customHeight="1">
      <c r="A651" s="144"/>
      <c r="B651" s="144"/>
      <c r="C651" s="144"/>
      <c r="D651" s="144"/>
      <c r="E651" s="144"/>
      <c r="F651" s="170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50"/>
      <c r="AU651" s="185"/>
      <c r="AV651" s="144"/>
      <c r="AW651" s="144"/>
      <c r="AX651" s="144"/>
      <c r="AY651" s="144"/>
      <c r="AZ651" s="144"/>
      <c r="BA651" s="144"/>
      <c r="BB651" s="170"/>
      <c r="BC651" s="144"/>
      <c r="BD651" s="144"/>
      <c r="BE651" s="144"/>
    </row>
    <row r="652" spans="1:57" ht="25.5" customHeight="1">
      <c r="A652" s="144"/>
      <c r="B652" s="144"/>
      <c r="C652" s="144"/>
      <c r="D652" s="144"/>
      <c r="E652" s="144"/>
      <c r="F652" s="170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50"/>
      <c r="AU652" s="185"/>
      <c r="AV652" s="144"/>
      <c r="AW652" s="144"/>
      <c r="AX652" s="144"/>
      <c r="AY652" s="144"/>
      <c r="AZ652" s="144"/>
      <c r="BA652" s="144"/>
      <c r="BB652" s="170"/>
      <c r="BC652" s="144"/>
      <c r="BD652" s="144"/>
      <c r="BE652" s="144"/>
    </row>
    <row r="653" spans="1:57" ht="25.5" customHeight="1">
      <c r="A653" s="144"/>
      <c r="B653" s="144"/>
      <c r="C653" s="144"/>
      <c r="D653" s="144"/>
      <c r="E653" s="144"/>
      <c r="F653" s="170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50"/>
      <c r="AU653" s="185"/>
      <c r="AV653" s="144"/>
      <c r="AW653" s="144"/>
      <c r="AX653" s="144"/>
      <c r="AY653" s="144"/>
      <c r="AZ653" s="144"/>
      <c r="BA653" s="144"/>
      <c r="BB653" s="170"/>
      <c r="BC653" s="144"/>
      <c r="BD653" s="144"/>
      <c r="BE653" s="144"/>
    </row>
    <row r="654" spans="1:57" ht="25.5" customHeight="1">
      <c r="A654" s="144"/>
      <c r="B654" s="144"/>
      <c r="C654" s="144"/>
      <c r="D654" s="144"/>
      <c r="E654" s="144"/>
      <c r="F654" s="170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50"/>
      <c r="AU654" s="185"/>
      <c r="AV654" s="144"/>
      <c r="AW654" s="144"/>
      <c r="AX654" s="144"/>
      <c r="AY654" s="144"/>
      <c r="AZ654" s="144"/>
      <c r="BA654" s="144"/>
      <c r="BB654" s="170"/>
      <c r="BC654" s="144"/>
      <c r="BD654" s="144"/>
      <c r="BE654" s="144"/>
    </row>
    <row r="655" spans="1:57" ht="25.5" customHeight="1">
      <c r="A655" s="144"/>
      <c r="B655" s="144"/>
      <c r="C655" s="144"/>
      <c r="D655" s="144"/>
      <c r="E655" s="144"/>
      <c r="F655" s="170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50"/>
      <c r="AU655" s="185"/>
      <c r="AV655" s="144"/>
      <c r="AW655" s="144"/>
      <c r="AX655" s="144"/>
      <c r="AY655" s="144"/>
      <c r="AZ655" s="144"/>
      <c r="BA655" s="144"/>
      <c r="BB655" s="170"/>
      <c r="BC655" s="144"/>
      <c r="BD655" s="144"/>
      <c r="BE655" s="144"/>
    </row>
    <row r="656" spans="1:57" ht="25.5" customHeight="1">
      <c r="A656" s="144"/>
      <c r="B656" s="144"/>
      <c r="C656" s="144"/>
      <c r="D656" s="144"/>
      <c r="E656" s="144"/>
      <c r="F656" s="170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50"/>
      <c r="AU656" s="185"/>
      <c r="AV656" s="144"/>
      <c r="AW656" s="144"/>
      <c r="AX656" s="144"/>
      <c r="AY656" s="144"/>
      <c r="AZ656" s="144"/>
      <c r="BA656" s="144"/>
      <c r="BB656" s="170"/>
      <c r="BC656" s="144"/>
      <c r="BD656" s="144"/>
      <c r="BE656" s="144"/>
    </row>
    <row r="657" spans="1:57" ht="25.5" customHeight="1">
      <c r="A657" s="144"/>
      <c r="B657" s="144"/>
      <c r="C657" s="144"/>
      <c r="D657" s="144"/>
      <c r="E657" s="144"/>
      <c r="F657" s="170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50"/>
      <c r="AU657" s="185"/>
      <c r="AV657" s="144"/>
      <c r="AW657" s="144"/>
      <c r="AX657" s="144"/>
      <c r="AY657" s="144"/>
      <c r="AZ657" s="144"/>
      <c r="BA657" s="144"/>
      <c r="BB657" s="170"/>
      <c r="BC657" s="144"/>
      <c r="BD657" s="144"/>
      <c r="BE657" s="144"/>
    </row>
    <row r="658" spans="1:57" ht="25.5" customHeight="1">
      <c r="A658" s="144"/>
      <c r="B658" s="144"/>
      <c r="C658" s="144"/>
      <c r="D658" s="144"/>
      <c r="E658" s="144"/>
      <c r="F658" s="170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50"/>
      <c r="AU658" s="185"/>
      <c r="AV658" s="144"/>
      <c r="AW658" s="144"/>
      <c r="AX658" s="144"/>
      <c r="AY658" s="144"/>
      <c r="AZ658" s="144"/>
      <c r="BA658" s="144"/>
      <c r="BB658" s="170"/>
      <c r="BC658" s="144"/>
      <c r="BD658" s="144"/>
      <c r="BE658" s="144"/>
    </row>
    <row r="659" spans="1:57" ht="25.5" customHeight="1">
      <c r="A659" s="144"/>
      <c r="B659" s="144"/>
      <c r="C659" s="144"/>
      <c r="D659" s="144"/>
      <c r="E659" s="144"/>
      <c r="F659" s="170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50"/>
      <c r="AU659" s="185"/>
      <c r="AV659" s="144"/>
      <c r="AW659" s="144"/>
      <c r="AX659" s="144"/>
      <c r="AY659" s="144"/>
      <c r="AZ659" s="144"/>
      <c r="BA659" s="144"/>
      <c r="BB659" s="170"/>
      <c r="BC659" s="144"/>
      <c r="BD659" s="144"/>
      <c r="BE659" s="144"/>
    </row>
    <row r="660" spans="1:57" ht="25.5" customHeight="1">
      <c r="A660" s="144"/>
      <c r="B660" s="144"/>
      <c r="C660" s="144"/>
      <c r="D660" s="144"/>
      <c r="E660" s="144"/>
      <c r="F660" s="170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50"/>
      <c r="AU660" s="185"/>
      <c r="AV660" s="144"/>
      <c r="AW660" s="144"/>
      <c r="AX660" s="144"/>
      <c r="AY660" s="144"/>
      <c r="AZ660" s="144"/>
      <c r="BA660" s="144"/>
      <c r="BB660" s="170"/>
      <c r="BC660" s="144"/>
      <c r="BD660" s="144"/>
      <c r="BE660" s="144"/>
    </row>
    <row r="661" spans="1:57" ht="25.5" customHeight="1">
      <c r="A661" s="144"/>
      <c r="B661" s="144"/>
      <c r="C661" s="144"/>
      <c r="D661" s="144"/>
      <c r="E661" s="144"/>
      <c r="F661" s="170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50"/>
      <c r="AU661" s="185"/>
      <c r="AV661" s="144"/>
      <c r="AW661" s="144"/>
      <c r="AX661" s="144"/>
      <c r="AY661" s="144"/>
      <c r="AZ661" s="144"/>
      <c r="BA661" s="144"/>
      <c r="BB661" s="170"/>
      <c r="BC661" s="144"/>
      <c r="BD661" s="144"/>
      <c r="BE661" s="144"/>
    </row>
    <row r="662" spans="1:57" ht="25.5" customHeight="1">
      <c r="A662" s="144"/>
      <c r="B662" s="144"/>
      <c r="C662" s="144"/>
      <c r="D662" s="144"/>
      <c r="E662" s="144"/>
      <c r="F662" s="170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50"/>
      <c r="AU662" s="185"/>
      <c r="AV662" s="144"/>
      <c r="AW662" s="144"/>
      <c r="AX662" s="144"/>
      <c r="AY662" s="144"/>
      <c r="AZ662" s="144"/>
      <c r="BA662" s="144"/>
      <c r="BB662" s="170"/>
      <c r="BC662" s="144"/>
      <c r="BD662" s="144"/>
      <c r="BE662" s="144"/>
    </row>
    <row r="663" spans="1:57" ht="25.5" customHeight="1">
      <c r="A663" s="144"/>
      <c r="B663" s="144"/>
      <c r="C663" s="144"/>
      <c r="D663" s="144"/>
      <c r="E663" s="144"/>
      <c r="F663" s="170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50"/>
      <c r="AU663" s="185"/>
      <c r="AV663" s="144"/>
      <c r="AW663" s="144"/>
      <c r="AX663" s="144"/>
      <c r="AY663" s="144"/>
      <c r="AZ663" s="144"/>
      <c r="BA663" s="144"/>
      <c r="BB663" s="170"/>
      <c r="BC663" s="144"/>
      <c r="BD663" s="144"/>
      <c r="BE663" s="144"/>
    </row>
    <row r="664" spans="1:57" ht="25.5" customHeight="1">
      <c r="A664" s="144"/>
      <c r="B664" s="144"/>
      <c r="C664" s="144"/>
      <c r="D664" s="144"/>
      <c r="E664" s="144"/>
      <c r="F664" s="170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50"/>
      <c r="AU664" s="185"/>
      <c r="AV664" s="144"/>
      <c r="AW664" s="144"/>
      <c r="AX664" s="144"/>
      <c r="AY664" s="144"/>
      <c r="AZ664" s="144"/>
      <c r="BA664" s="144"/>
      <c r="BB664" s="170"/>
      <c r="BC664" s="144"/>
      <c r="BD664" s="144"/>
      <c r="BE664" s="144"/>
    </row>
    <row r="665" spans="1:57" ht="25.5" customHeight="1">
      <c r="A665" s="144"/>
      <c r="B665" s="144"/>
      <c r="C665" s="144"/>
      <c r="D665" s="144"/>
      <c r="E665" s="144"/>
      <c r="F665" s="170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50"/>
      <c r="AU665" s="185"/>
      <c r="AV665" s="144"/>
      <c r="AW665" s="144"/>
      <c r="AX665" s="144"/>
      <c r="AY665" s="144"/>
      <c r="AZ665" s="144"/>
      <c r="BA665" s="144"/>
      <c r="BB665" s="170"/>
      <c r="BC665" s="144"/>
      <c r="BD665" s="144"/>
      <c r="BE665" s="144"/>
    </row>
    <row r="666" spans="1:57" ht="25.5" customHeight="1">
      <c r="A666" s="144"/>
      <c r="B666" s="144"/>
      <c r="C666" s="144"/>
      <c r="D666" s="144"/>
      <c r="E666" s="144"/>
      <c r="F666" s="170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50"/>
      <c r="AU666" s="185"/>
      <c r="AV666" s="144"/>
      <c r="AW666" s="144"/>
      <c r="AX666" s="144"/>
      <c r="AY666" s="144"/>
      <c r="AZ666" s="144"/>
      <c r="BA666" s="144"/>
      <c r="BB666" s="170"/>
      <c r="BC666" s="144"/>
      <c r="BD666" s="144"/>
      <c r="BE666" s="144"/>
    </row>
    <row r="667" spans="1:57" ht="25.5" customHeight="1">
      <c r="A667" s="144"/>
      <c r="B667" s="144"/>
      <c r="C667" s="144"/>
      <c r="D667" s="144"/>
      <c r="E667" s="144"/>
      <c r="F667" s="170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50"/>
      <c r="AU667" s="185"/>
      <c r="AV667" s="144"/>
      <c r="AW667" s="144"/>
      <c r="AX667" s="144"/>
      <c r="AY667" s="144"/>
      <c r="AZ667" s="144"/>
      <c r="BA667" s="144"/>
      <c r="BB667" s="170"/>
      <c r="BC667" s="144"/>
      <c r="BD667" s="144"/>
      <c r="BE667" s="144"/>
    </row>
    <row r="668" spans="1:57" ht="25.5" customHeight="1">
      <c r="A668" s="144"/>
      <c r="B668" s="144"/>
      <c r="C668" s="144"/>
      <c r="D668" s="144"/>
      <c r="E668" s="144"/>
      <c r="F668" s="170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50"/>
      <c r="AU668" s="185"/>
      <c r="AV668" s="144"/>
      <c r="AW668" s="144"/>
      <c r="AX668" s="144"/>
      <c r="AY668" s="144"/>
      <c r="AZ668" s="144"/>
      <c r="BA668" s="144"/>
      <c r="BB668" s="170"/>
      <c r="BC668" s="144"/>
      <c r="BD668" s="144"/>
      <c r="BE668" s="144"/>
    </row>
    <row r="669" spans="1:57" ht="25.5" customHeight="1">
      <c r="A669" s="144"/>
      <c r="B669" s="144"/>
      <c r="C669" s="144"/>
      <c r="D669" s="144"/>
      <c r="E669" s="144"/>
      <c r="F669" s="170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50"/>
      <c r="AU669" s="185"/>
      <c r="AV669" s="144"/>
      <c r="AW669" s="144"/>
      <c r="AX669" s="144"/>
      <c r="AY669" s="144"/>
      <c r="AZ669" s="144"/>
      <c r="BA669" s="144"/>
      <c r="BB669" s="170"/>
      <c r="BC669" s="144"/>
      <c r="BD669" s="144"/>
      <c r="BE669" s="144"/>
    </row>
    <row r="670" spans="1:57" ht="25.5" customHeight="1">
      <c r="A670" s="144"/>
      <c r="B670" s="144"/>
      <c r="C670" s="144"/>
      <c r="D670" s="144"/>
      <c r="E670" s="144"/>
      <c r="F670" s="170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50"/>
      <c r="AU670" s="185"/>
      <c r="AV670" s="144"/>
      <c r="AW670" s="144"/>
      <c r="AX670" s="144"/>
      <c r="AY670" s="144"/>
      <c r="AZ670" s="144"/>
      <c r="BA670" s="144"/>
      <c r="BB670" s="170"/>
      <c r="BC670" s="144"/>
      <c r="BD670" s="144"/>
      <c r="BE670" s="144"/>
    </row>
    <row r="671" spans="1:57" ht="25.5" customHeight="1">
      <c r="A671" s="144"/>
      <c r="B671" s="144"/>
      <c r="C671" s="144"/>
      <c r="D671" s="144"/>
      <c r="E671" s="144"/>
      <c r="F671" s="170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50"/>
      <c r="AU671" s="185"/>
      <c r="AV671" s="144"/>
      <c r="AW671" s="144"/>
      <c r="AX671" s="144"/>
      <c r="AY671" s="144"/>
      <c r="AZ671" s="144"/>
      <c r="BA671" s="144"/>
      <c r="BB671" s="170"/>
      <c r="BC671" s="144"/>
      <c r="BD671" s="144"/>
      <c r="BE671" s="144"/>
    </row>
    <row r="672" spans="1:57" ht="25.5" customHeight="1">
      <c r="A672" s="144"/>
      <c r="B672" s="144"/>
      <c r="C672" s="144"/>
      <c r="D672" s="144"/>
      <c r="E672" s="144"/>
      <c r="F672" s="170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50"/>
      <c r="AU672" s="185"/>
      <c r="AV672" s="144"/>
      <c r="AW672" s="144"/>
      <c r="AX672" s="144"/>
      <c r="AY672" s="144"/>
      <c r="AZ672" s="144"/>
      <c r="BA672" s="144"/>
      <c r="BB672" s="170"/>
      <c r="BC672" s="144"/>
      <c r="BD672" s="144"/>
      <c r="BE672" s="144"/>
    </row>
    <row r="673" spans="1:57" ht="25.5" customHeight="1">
      <c r="A673" s="144"/>
      <c r="B673" s="144"/>
      <c r="C673" s="144"/>
      <c r="D673" s="144"/>
      <c r="E673" s="144"/>
      <c r="F673" s="170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50"/>
      <c r="AU673" s="185"/>
      <c r="AV673" s="144"/>
      <c r="AW673" s="144"/>
      <c r="AX673" s="144"/>
      <c r="AY673" s="144"/>
      <c r="AZ673" s="144"/>
      <c r="BA673" s="144"/>
      <c r="BB673" s="170"/>
      <c r="BC673" s="144"/>
      <c r="BD673" s="144"/>
      <c r="BE673" s="144"/>
    </row>
    <row r="674" spans="1:57" ht="25.5" customHeight="1">
      <c r="A674" s="144"/>
      <c r="B674" s="144"/>
      <c r="C674" s="144"/>
      <c r="D674" s="144"/>
      <c r="E674" s="144"/>
      <c r="F674" s="170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50"/>
      <c r="AU674" s="185"/>
      <c r="AV674" s="144"/>
      <c r="AW674" s="144"/>
      <c r="AX674" s="144"/>
      <c r="AY674" s="144"/>
      <c r="AZ674" s="144"/>
      <c r="BA674" s="144"/>
      <c r="BB674" s="170"/>
      <c r="BC674" s="144"/>
      <c r="BD674" s="144"/>
      <c r="BE674" s="144"/>
    </row>
    <row r="675" spans="1:57" ht="25.5" customHeight="1">
      <c r="A675" s="144"/>
      <c r="B675" s="144"/>
      <c r="C675" s="144"/>
      <c r="D675" s="144"/>
      <c r="E675" s="144"/>
      <c r="F675" s="170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50"/>
      <c r="AU675" s="185"/>
      <c r="AV675" s="144"/>
      <c r="AW675" s="144"/>
      <c r="AX675" s="144"/>
      <c r="AY675" s="144"/>
      <c r="AZ675" s="144"/>
      <c r="BA675" s="144"/>
      <c r="BB675" s="170"/>
      <c r="BC675" s="144"/>
      <c r="BD675" s="144"/>
      <c r="BE675" s="144"/>
    </row>
    <row r="676" spans="1:57" ht="25.5" customHeight="1">
      <c r="A676" s="144"/>
      <c r="B676" s="144"/>
      <c r="C676" s="144"/>
      <c r="D676" s="144"/>
      <c r="E676" s="144"/>
      <c r="F676" s="170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50"/>
      <c r="AU676" s="185"/>
      <c r="AV676" s="144"/>
      <c r="AW676" s="144"/>
      <c r="AX676" s="144"/>
      <c r="AY676" s="144"/>
      <c r="AZ676" s="144"/>
      <c r="BA676" s="144"/>
      <c r="BB676" s="170"/>
      <c r="BC676" s="144"/>
      <c r="BD676" s="144"/>
      <c r="BE676" s="144"/>
    </row>
    <row r="677" spans="1:57" ht="25.5" customHeight="1">
      <c r="A677" s="144"/>
      <c r="B677" s="144"/>
      <c r="C677" s="144"/>
      <c r="D677" s="144"/>
      <c r="E677" s="144"/>
      <c r="F677" s="170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50"/>
      <c r="AU677" s="185"/>
      <c r="AV677" s="144"/>
      <c r="AW677" s="144"/>
      <c r="AX677" s="144"/>
      <c r="AY677" s="144"/>
      <c r="AZ677" s="144"/>
      <c r="BA677" s="144"/>
      <c r="BB677" s="170"/>
      <c r="BC677" s="144"/>
      <c r="BD677" s="144"/>
      <c r="BE677" s="144"/>
    </row>
    <row r="678" spans="1:57" ht="25.5" customHeight="1">
      <c r="A678" s="144"/>
      <c r="B678" s="144"/>
      <c r="C678" s="144"/>
      <c r="D678" s="144"/>
      <c r="E678" s="144"/>
      <c r="F678" s="170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50"/>
      <c r="AU678" s="185"/>
      <c r="AV678" s="144"/>
      <c r="AW678" s="144"/>
      <c r="AX678" s="144"/>
      <c r="AY678" s="144"/>
      <c r="AZ678" s="144"/>
      <c r="BA678" s="144"/>
      <c r="BB678" s="170"/>
      <c r="BC678" s="144"/>
      <c r="BD678" s="144"/>
      <c r="BE678" s="144"/>
    </row>
    <row r="679" spans="1:57" ht="25.5" customHeight="1">
      <c r="A679" s="144"/>
      <c r="B679" s="144"/>
      <c r="C679" s="144"/>
      <c r="D679" s="144"/>
      <c r="E679" s="144"/>
      <c r="F679" s="170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50"/>
      <c r="AU679" s="185"/>
      <c r="AV679" s="144"/>
      <c r="AW679" s="144"/>
      <c r="AX679" s="144"/>
      <c r="AY679" s="144"/>
      <c r="AZ679" s="144"/>
      <c r="BA679" s="144"/>
      <c r="BB679" s="170"/>
      <c r="BC679" s="144"/>
      <c r="BD679" s="144"/>
      <c r="BE679" s="144"/>
    </row>
    <row r="680" spans="1:57" ht="25.5" customHeight="1">
      <c r="A680" s="144"/>
      <c r="B680" s="144"/>
      <c r="C680" s="144"/>
      <c r="D680" s="144"/>
      <c r="E680" s="144"/>
      <c r="F680" s="170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50"/>
      <c r="AU680" s="185"/>
      <c r="AV680" s="144"/>
      <c r="AW680" s="144"/>
      <c r="AX680" s="144"/>
      <c r="AY680" s="144"/>
      <c r="AZ680" s="144"/>
      <c r="BA680" s="144"/>
      <c r="BB680" s="170"/>
      <c r="BC680" s="144"/>
      <c r="BD680" s="144"/>
      <c r="BE680" s="144"/>
    </row>
    <row r="681" spans="1:57" ht="25.5" customHeight="1">
      <c r="A681" s="144"/>
      <c r="B681" s="144"/>
      <c r="C681" s="144"/>
      <c r="D681" s="144"/>
      <c r="E681" s="144"/>
      <c r="F681" s="170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50"/>
      <c r="AU681" s="185"/>
      <c r="AV681" s="144"/>
      <c r="AW681" s="144"/>
      <c r="AX681" s="144"/>
      <c r="AY681" s="144"/>
      <c r="AZ681" s="144"/>
      <c r="BA681" s="144"/>
      <c r="BB681" s="170"/>
      <c r="BC681" s="144"/>
      <c r="BD681" s="144"/>
      <c r="BE681" s="144"/>
    </row>
    <row r="682" spans="1:57" ht="25.5" customHeight="1">
      <c r="A682" s="144"/>
      <c r="B682" s="144"/>
      <c r="C682" s="144"/>
      <c r="D682" s="144"/>
      <c r="E682" s="144"/>
      <c r="F682" s="170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50"/>
      <c r="AU682" s="185"/>
      <c r="AV682" s="144"/>
      <c r="AW682" s="144"/>
      <c r="AX682" s="144"/>
      <c r="AY682" s="144"/>
      <c r="AZ682" s="144"/>
      <c r="BA682" s="144"/>
      <c r="BB682" s="170"/>
      <c r="BC682" s="144"/>
      <c r="BD682" s="144"/>
      <c r="BE682" s="144"/>
    </row>
    <row r="683" spans="1:57" ht="25.5" customHeight="1">
      <c r="A683" s="144"/>
      <c r="B683" s="144"/>
      <c r="C683" s="144"/>
      <c r="D683" s="144"/>
      <c r="E683" s="144"/>
      <c r="F683" s="170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50"/>
      <c r="AU683" s="185"/>
      <c r="AV683" s="144"/>
      <c r="AW683" s="144"/>
      <c r="AX683" s="144"/>
      <c r="AY683" s="144"/>
      <c r="AZ683" s="144"/>
      <c r="BA683" s="144"/>
      <c r="BB683" s="170"/>
      <c r="BC683" s="144"/>
      <c r="BD683" s="144"/>
      <c r="BE683" s="144"/>
    </row>
    <row r="684" spans="1:57" ht="25.5" customHeight="1">
      <c r="A684" s="144"/>
      <c r="B684" s="144"/>
      <c r="C684" s="144"/>
      <c r="D684" s="144"/>
      <c r="E684" s="144"/>
      <c r="F684" s="170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50"/>
      <c r="AU684" s="185"/>
      <c r="AV684" s="144"/>
      <c r="AW684" s="144"/>
      <c r="AX684" s="144"/>
      <c r="AY684" s="144"/>
      <c r="AZ684" s="144"/>
      <c r="BA684" s="144"/>
      <c r="BB684" s="170"/>
      <c r="BC684" s="144"/>
      <c r="BD684" s="144"/>
      <c r="BE684" s="144"/>
    </row>
    <row r="685" spans="1:57" ht="25.5" customHeight="1">
      <c r="A685" s="144"/>
      <c r="B685" s="144"/>
      <c r="C685" s="144"/>
      <c r="D685" s="144"/>
      <c r="E685" s="144"/>
      <c r="F685" s="170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50"/>
      <c r="AU685" s="185"/>
      <c r="AV685" s="144"/>
      <c r="AW685" s="144"/>
      <c r="AX685" s="144"/>
      <c r="AY685" s="144"/>
      <c r="AZ685" s="144"/>
      <c r="BA685" s="144"/>
      <c r="BB685" s="170"/>
      <c r="BC685" s="144"/>
      <c r="BD685" s="144"/>
      <c r="BE685" s="144"/>
    </row>
    <row r="686" spans="1:57" ht="25.5" customHeight="1">
      <c r="A686" s="144"/>
      <c r="B686" s="144"/>
      <c r="C686" s="144"/>
      <c r="D686" s="144"/>
      <c r="E686" s="144"/>
      <c r="F686" s="170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50"/>
      <c r="AU686" s="185"/>
      <c r="AV686" s="144"/>
      <c r="AW686" s="144"/>
      <c r="AX686" s="144"/>
      <c r="AY686" s="144"/>
      <c r="AZ686" s="144"/>
      <c r="BA686" s="144"/>
      <c r="BB686" s="170"/>
      <c r="BC686" s="144"/>
      <c r="BD686" s="144"/>
      <c r="BE686" s="144"/>
    </row>
    <row r="687" spans="1:57" ht="25.5" customHeight="1">
      <c r="A687" s="144"/>
      <c r="B687" s="144"/>
      <c r="C687" s="144"/>
      <c r="D687" s="144"/>
      <c r="E687" s="144"/>
      <c r="F687" s="170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50"/>
      <c r="AU687" s="185"/>
      <c r="AV687" s="144"/>
      <c r="AW687" s="144"/>
      <c r="AX687" s="144"/>
      <c r="AY687" s="144"/>
      <c r="AZ687" s="144"/>
      <c r="BA687" s="144"/>
      <c r="BB687" s="170"/>
      <c r="BC687" s="144"/>
      <c r="BD687" s="144"/>
      <c r="BE687" s="144"/>
    </row>
    <row r="688" spans="1:57" ht="25.5" customHeight="1">
      <c r="A688" s="144"/>
      <c r="B688" s="144"/>
      <c r="C688" s="144"/>
      <c r="D688" s="144"/>
      <c r="E688" s="144"/>
      <c r="F688" s="170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50"/>
      <c r="AU688" s="185"/>
      <c r="AV688" s="144"/>
      <c r="AW688" s="144"/>
      <c r="AX688" s="144"/>
      <c r="AY688" s="144"/>
      <c r="AZ688" s="144"/>
      <c r="BA688" s="144"/>
      <c r="BB688" s="170"/>
      <c r="BC688" s="144"/>
      <c r="BD688" s="144"/>
      <c r="BE688" s="144"/>
    </row>
    <row r="689" spans="1:57" ht="25.5" customHeight="1">
      <c r="A689" s="144"/>
      <c r="B689" s="144"/>
      <c r="C689" s="144"/>
      <c r="D689" s="144"/>
      <c r="E689" s="144"/>
      <c r="F689" s="170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50"/>
      <c r="AU689" s="185"/>
      <c r="AV689" s="144"/>
      <c r="AW689" s="144"/>
      <c r="AX689" s="144"/>
      <c r="AY689" s="144"/>
      <c r="AZ689" s="144"/>
      <c r="BA689" s="144"/>
      <c r="BB689" s="170"/>
      <c r="BC689" s="144"/>
      <c r="BD689" s="144"/>
      <c r="BE689" s="144"/>
    </row>
    <row r="690" spans="1:57" ht="25.5" customHeight="1">
      <c r="A690" s="144"/>
      <c r="B690" s="144"/>
      <c r="C690" s="144"/>
      <c r="D690" s="144"/>
      <c r="E690" s="144"/>
      <c r="F690" s="170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50"/>
      <c r="AU690" s="185"/>
      <c r="AV690" s="144"/>
      <c r="AW690" s="144"/>
      <c r="AX690" s="144"/>
      <c r="AY690" s="144"/>
      <c r="AZ690" s="144"/>
      <c r="BA690" s="144"/>
      <c r="BB690" s="170"/>
      <c r="BC690" s="144"/>
      <c r="BD690" s="144"/>
      <c r="BE690" s="144"/>
    </row>
    <row r="691" spans="1:57" ht="25.5" customHeight="1">
      <c r="A691" s="144"/>
      <c r="B691" s="144"/>
      <c r="C691" s="144"/>
      <c r="D691" s="144"/>
      <c r="E691" s="144"/>
      <c r="F691" s="170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50"/>
      <c r="AU691" s="185"/>
      <c r="AV691" s="144"/>
      <c r="AW691" s="144"/>
      <c r="AX691" s="144"/>
      <c r="AY691" s="144"/>
      <c r="AZ691" s="144"/>
      <c r="BA691" s="144"/>
      <c r="BB691" s="170"/>
      <c r="BC691" s="144"/>
      <c r="BD691" s="144"/>
      <c r="BE691" s="144"/>
    </row>
    <row r="692" spans="1:57" ht="25.5" customHeight="1">
      <c r="A692" s="144"/>
      <c r="B692" s="144"/>
      <c r="C692" s="144"/>
      <c r="D692" s="144"/>
      <c r="E692" s="144"/>
      <c r="F692" s="170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50"/>
      <c r="AU692" s="185"/>
      <c r="AV692" s="144"/>
      <c r="AW692" s="144"/>
      <c r="AX692" s="144"/>
      <c r="AY692" s="144"/>
      <c r="AZ692" s="144"/>
      <c r="BA692" s="144"/>
      <c r="BB692" s="170"/>
      <c r="BC692" s="144"/>
      <c r="BD692" s="144"/>
      <c r="BE692" s="144"/>
    </row>
    <row r="693" spans="1:57" ht="25.5" customHeight="1">
      <c r="A693" s="144"/>
      <c r="B693" s="144"/>
      <c r="C693" s="144"/>
      <c r="D693" s="144"/>
      <c r="E693" s="144"/>
      <c r="F693" s="170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50"/>
      <c r="AU693" s="185"/>
      <c r="AV693" s="144"/>
      <c r="AW693" s="144"/>
      <c r="AX693" s="144"/>
      <c r="AY693" s="144"/>
      <c r="AZ693" s="144"/>
      <c r="BA693" s="144"/>
      <c r="BB693" s="170"/>
      <c r="BC693" s="144"/>
      <c r="BD693" s="144"/>
      <c r="BE693" s="144"/>
    </row>
    <row r="694" spans="1:57" ht="25.5" customHeight="1">
      <c r="A694" s="144"/>
      <c r="B694" s="144"/>
      <c r="C694" s="144"/>
      <c r="D694" s="144"/>
      <c r="E694" s="144"/>
      <c r="F694" s="170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50"/>
      <c r="AU694" s="185"/>
      <c r="AV694" s="144"/>
      <c r="AW694" s="144"/>
      <c r="AX694" s="144"/>
      <c r="AY694" s="144"/>
      <c r="AZ694" s="144"/>
      <c r="BA694" s="144"/>
      <c r="BB694" s="170"/>
      <c r="BC694" s="144"/>
      <c r="BD694" s="144"/>
      <c r="BE694" s="144"/>
    </row>
    <row r="695" spans="1:57" ht="25.5" customHeight="1">
      <c r="A695" s="144"/>
      <c r="B695" s="144"/>
      <c r="C695" s="144"/>
      <c r="D695" s="144"/>
      <c r="E695" s="144"/>
      <c r="F695" s="170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50"/>
      <c r="AU695" s="185"/>
      <c r="AV695" s="144"/>
      <c r="AW695" s="144"/>
      <c r="AX695" s="144"/>
      <c r="AY695" s="144"/>
      <c r="AZ695" s="144"/>
      <c r="BA695" s="144"/>
      <c r="BB695" s="170"/>
      <c r="BC695" s="144"/>
      <c r="BD695" s="144"/>
      <c r="BE695" s="144"/>
    </row>
    <row r="696" spans="1:57" ht="25.5" customHeight="1">
      <c r="A696" s="144"/>
      <c r="B696" s="144"/>
      <c r="C696" s="144"/>
      <c r="D696" s="144"/>
      <c r="E696" s="144"/>
      <c r="F696" s="170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50"/>
      <c r="AU696" s="185"/>
      <c r="AV696" s="144"/>
      <c r="AW696" s="144"/>
      <c r="AX696" s="144"/>
      <c r="AY696" s="144"/>
      <c r="AZ696" s="144"/>
      <c r="BA696" s="144"/>
      <c r="BB696" s="170"/>
      <c r="BC696" s="144"/>
      <c r="BD696" s="144"/>
      <c r="BE696" s="144"/>
    </row>
    <row r="697" spans="1:57" ht="25.5" customHeight="1">
      <c r="A697" s="144"/>
      <c r="B697" s="144"/>
      <c r="C697" s="144"/>
      <c r="D697" s="144"/>
      <c r="E697" s="144"/>
      <c r="F697" s="170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50"/>
      <c r="AU697" s="185"/>
      <c r="AV697" s="144"/>
      <c r="AW697" s="144"/>
      <c r="AX697" s="144"/>
      <c r="AY697" s="144"/>
      <c r="AZ697" s="144"/>
      <c r="BA697" s="144"/>
      <c r="BB697" s="170"/>
      <c r="BC697" s="144"/>
      <c r="BD697" s="144"/>
      <c r="BE697" s="144"/>
    </row>
    <row r="698" spans="1:57" ht="25.5" customHeight="1">
      <c r="A698" s="144"/>
      <c r="B698" s="144"/>
      <c r="C698" s="144"/>
      <c r="D698" s="144"/>
      <c r="E698" s="144"/>
      <c r="F698" s="170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50"/>
      <c r="AU698" s="185"/>
      <c r="AV698" s="144"/>
      <c r="AW698" s="144"/>
      <c r="AX698" s="144"/>
      <c r="AY698" s="144"/>
      <c r="AZ698" s="144"/>
      <c r="BA698" s="144"/>
      <c r="BB698" s="170"/>
      <c r="BC698" s="144"/>
      <c r="BD698" s="144"/>
      <c r="BE698" s="144"/>
    </row>
    <row r="699" spans="1:57" ht="25.5" customHeight="1">
      <c r="A699" s="144"/>
      <c r="B699" s="144"/>
      <c r="C699" s="144"/>
      <c r="D699" s="144"/>
      <c r="E699" s="144"/>
      <c r="F699" s="170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50"/>
      <c r="AU699" s="185"/>
      <c r="AV699" s="144"/>
      <c r="AW699" s="144"/>
      <c r="AX699" s="144"/>
      <c r="AY699" s="144"/>
      <c r="AZ699" s="144"/>
      <c r="BA699" s="144"/>
      <c r="BB699" s="170"/>
      <c r="BC699" s="144"/>
      <c r="BD699" s="144"/>
      <c r="BE699" s="144"/>
    </row>
    <row r="700" spans="1:57" ht="25.5" customHeight="1">
      <c r="A700" s="144"/>
      <c r="B700" s="144"/>
      <c r="C700" s="144"/>
      <c r="D700" s="144"/>
      <c r="E700" s="144"/>
      <c r="F700" s="170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50"/>
      <c r="AU700" s="185"/>
      <c r="AV700" s="144"/>
      <c r="AW700" s="144"/>
      <c r="AX700" s="144"/>
      <c r="AY700" s="144"/>
      <c r="AZ700" s="144"/>
      <c r="BA700" s="144"/>
      <c r="BB700" s="170"/>
      <c r="BC700" s="144"/>
      <c r="BD700" s="144"/>
      <c r="BE700" s="144"/>
    </row>
    <row r="701" spans="1:57" ht="25.5" customHeight="1">
      <c r="A701" s="144"/>
      <c r="B701" s="144"/>
      <c r="C701" s="144"/>
      <c r="D701" s="144"/>
      <c r="E701" s="144"/>
      <c r="F701" s="170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50"/>
      <c r="AU701" s="185"/>
      <c r="AV701" s="144"/>
      <c r="AW701" s="144"/>
      <c r="AX701" s="144"/>
      <c r="AY701" s="144"/>
      <c r="AZ701" s="144"/>
      <c r="BA701" s="144"/>
      <c r="BB701" s="170"/>
      <c r="BC701" s="144"/>
      <c r="BD701" s="144"/>
      <c r="BE701" s="144"/>
    </row>
    <row r="702" spans="1:57" ht="25.5" customHeight="1">
      <c r="A702" s="144"/>
      <c r="B702" s="144"/>
      <c r="C702" s="144"/>
      <c r="D702" s="144"/>
      <c r="E702" s="144"/>
      <c r="F702" s="170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50"/>
      <c r="AU702" s="185"/>
      <c r="AV702" s="144"/>
      <c r="AW702" s="144"/>
      <c r="AX702" s="144"/>
      <c r="AY702" s="144"/>
      <c r="AZ702" s="144"/>
      <c r="BA702" s="144"/>
      <c r="BB702" s="170"/>
      <c r="BC702" s="144"/>
      <c r="BD702" s="144"/>
      <c r="BE702" s="144"/>
    </row>
    <row r="703" spans="1:57" ht="25.5" customHeight="1">
      <c r="A703" s="144"/>
      <c r="B703" s="144"/>
      <c r="C703" s="144"/>
      <c r="D703" s="144"/>
      <c r="E703" s="144"/>
      <c r="F703" s="170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50"/>
      <c r="AU703" s="185"/>
      <c r="AV703" s="144"/>
      <c r="AW703" s="144"/>
      <c r="AX703" s="144"/>
      <c r="AY703" s="144"/>
      <c r="AZ703" s="144"/>
      <c r="BA703" s="144"/>
      <c r="BB703" s="170"/>
      <c r="BC703" s="144"/>
      <c r="BD703" s="144"/>
      <c r="BE703" s="144"/>
    </row>
    <row r="704" spans="1:57" ht="25.5" customHeight="1">
      <c r="A704" s="144"/>
      <c r="B704" s="144"/>
      <c r="C704" s="144"/>
      <c r="D704" s="144"/>
      <c r="E704" s="144"/>
      <c r="F704" s="170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50"/>
      <c r="AU704" s="185"/>
      <c r="AV704" s="144"/>
      <c r="AW704" s="144"/>
      <c r="AX704" s="144"/>
      <c r="AY704" s="144"/>
      <c r="AZ704" s="144"/>
      <c r="BA704" s="144"/>
      <c r="BB704" s="170"/>
      <c r="BC704" s="144"/>
      <c r="BD704" s="144"/>
      <c r="BE704" s="144"/>
    </row>
    <row r="705" spans="1:57" ht="25.5" customHeight="1">
      <c r="A705" s="144"/>
      <c r="B705" s="144"/>
      <c r="C705" s="144"/>
      <c r="D705" s="144"/>
      <c r="E705" s="144"/>
      <c r="F705" s="170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50"/>
      <c r="AU705" s="185"/>
      <c r="AV705" s="144"/>
      <c r="AW705" s="144"/>
      <c r="AX705" s="144"/>
      <c r="AY705" s="144"/>
      <c r="AZ705" s="144"/>
      <c r="BA705" s="144"/>
      <c r="BB705" s="170"/>
      <c r="BC705" s="144"/>
      <c r="BD705" s="144"/>
      <c r="BE705" s="144"/>
    </row>
    <row r="706" spans="1:57" ht="25.5" customHeight="1">
      <c r="A706" s="144"/>
      <c r="B706" s="144"/>
      <c r="C706" s="144"/>
      <c r="D706" s="144"/>
      <c r="E706" s="144"/>
      <c r="F706" s="170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50"/>
      <c r="AU706" s="185"/>
      <c r="AV706" s="144"/>
      <c r="AW706" s="144"/>
      <c r="AX706" s="144"/>
      <c r="AY706" s="144"/>
      <c r="AZ706" s="144"/>
      <c r="BA706" s="144"/>
      <c r="BB706" s="170"/>
      <c r="BC706" s="144"/>
      <c r="BD706" s="144"/>
      <c r="BE706" s="144"/>
    </row>
    <row r="707" spans="1:57" ht="25.5" customHeight="1">
      <c r="A707" s="144"/>
      <c r="B707" s="144"/>
      <c r="C707" s="144"/>
      <c r="D707" s="144"/>
      <c r="E707" s="144"/>
      <c r="F707" s="170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50"/>
      <c r="AU707" s="185"/>
      <c r="AV707" s="144"/>
      <c r="AW707" s="144"/>
      <c r="AX707" s="144"/>
      <c r="AY707" s="144"/>
      <c r="AZ707" s="144"/>
      <c r="BA707" s="144"/>
      <c r="BB707" s="170"/>
      <c r="BC707" s="144"/>
      <c r="BD707" s="144"/>
      <c r="BE707" s="144"/>
    </row>
    <row r="708" spans="1:57" ht="25.5" customHeight="1">
      <c r="A708" s="144"/>
      <c r="B708" s="144"/>
      <c r="C708" s="144"/>
      <c r="D708" s="144"/>
      <c r="E708" s="144"/>
      <c r="F708" s="170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50"/>
      <c r="AU708" s="185"/>
      <c r="AV708" s="144"/>
      <c r="AW708" s="144"/>
      <c r="AX708" s="144"/>
      <c r="AY708" s="144"/>
      <c r="AZ708" s="144"/>
      <c r="BA708" s="144"/>
      <c r="BB708" s="170"/>
      <c r="BC708" s="144"/>
      <c r="BD708" s="144"/>
      <c r="BE708" s="144"/>
    </row>
    <row r="709" spans="1:57" ht="25.5" customHeight="1">
      <c r="A709" s="144"/>
      <c r="B709" s="144"/>
      <c r="C709" s="144"/>
      <c r="D709" s="144"/>
      <c r="E709" s="144"/>
      <c r="F709" s="170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50"/>
      <c r="AU709" s="185"/>
      <c r="AV709" s="144"/>
      <c r="AW709" s="144"/>
      <c r="AX709" s="144"/>
      <c r="AY709" s="144"/>
      <c r="AZ709" s="144"/>
      <c r="BA709" s="144"/>
      <c r="BB709" s="170"/>
      <c r="BC709" s="144"/>
      <c r="BD709" s="144"/>
      <c r="BE709" s="144"/>
    </row>
    <row r="710" spans="1:57" ht="25.5" customHeight="1">
      <c r="A710" s="144"/>
      <c r="B710" s="144"/>
      <c r="C710" s="144"/>
      <c r="D710" s="144"/>
      <c r="E710" s="144"/>
      <c r="F710" s="170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50"/>
      <c r="AU710" s="185"/>
      <c r="AV710" s="144"/>
      <c r="AW710" s="144"/>
      <c r="AX710" s="144"/>
      <c r="AY710" s="144"/>
      <c r="AZ710" s="144"/>
      <c r="BA710" s="144"/>
      <c r="BB710" s="170"/>
      <c r="BC710" s="144"/>
      <c r="BD710" s="144"/>
      <c r="BE710" s="144"/>
    </row>
    <row r="711" spans="1:57" ht="25.5" customHeight="1">
      <c r="A711" s="144"/>
      <c r="B711" s="144"/>
      <c r="C711" s="144"/>
      <c r="D711" s="144"/>
      <c r="E711" s="144"/>
      <c r="F711" s="170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50"/>
      <c r="AU711" s="185"/>
      <c r="AV711" s="144"/>
      <c r="AW711" s="144"/>
      <c r="AX711" s="144"/>
      <c r="AY711" s="144"/>
      <c r="AZ711" s="144"/>
      <c r="BA711" s="144"/>
      <c r="BB711" s="170"/>
      <c r="BC711" s="144"/>
      <c r="BD711" s="144"/>
      <c r="BE711" s="144"/>
    </row>
    <row r="712" spans="1:57" ht="25.5" customHeight="1">
      <c r="A712" s="144"/>
      <c r="B712" s="144"/>
      <c r="C712" s="144"/>
      <c r="D712" s="144"/>
      <c r="E712" s="144"/>
      <c r="F712" s="170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50"/>
      <c r="AU712" s="185"/>
      <c r="AV712" s="144"/>
      <c r="AW712" s="144"/>
      <c r="AX712" s="144"/>
      <c r="AY712" s="144"/>
      <c r="AZ712" s="144"/>
      <c r="BA712" s="144"/>
      <c r="BB712" s="170"/>
      <c r="BC712" s="144"/>
      <c r="BD712" s="144"/>
      <c r="BE712" s="144"/>
    </row>
    <row r="713" spans="1:57" ht="25.5" customHeight="1">
      <c r="A713" s="144"/>
      <c r="B713" s="144"/>
      <c r="C713" s="144"/>
      <c r="D713" s="144"/>
      <c r="E713" s="144"/>
      <c r="F713" s="170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50"/>
      <c r="AU713" s="185"/>
      <c r="AV713" s="144"/>
      <c r="AW713" s="144"/>
      <c r="AX713" s="144"/>
      <c r="AY713" s="144"/>
      <c r="AZ713" s="144"/>
      <c r="BA713" s="144"/>
      <c r="BB713" s="170"/>
      <c r="BC713" s="144"/>
      <c r="BD713" s="144"/>
      <c r="BE713" s="144"/>
    </row>
    <row r="714" spans="1:57" ht="25.5" customHeight="1">
      <c r="A714" s="144"/>
      <c r="B714" s="144"/>
      <c r="C714" s="144"/>
      <c r="D714" s="144"/>
      <c r="E714" s="144"/>
      <c r="F714" s="170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50"/>
      <c r="AU714" s="185"/>
      <c r="AV714" s="144"/>
      <c r="AW714" s="144"/>
      <c r="AX714" s="144"/>
      <c r="AY714" s="144"/>
      <c r="AZ714" s="144"/>
      <c r="BA714" s="144"/>
      <c r="BB714" s="170"/>
      <c r="BC714" s="144"/>
      <c r="BD714" s="144"/>
      <c r="BE714" s="144"/>
    </row>
    <row r="715" spans="1:57" ht="25.5" customHeight="1">
      <c r="A715" s="144"/>
      <c r="B715" s="144"/>
      <c r="C715" s="144"/>
      <c r="D715" s="144"/>
      <c r="E715" s="144"/>
      <c r="F715" s="170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50"/>
      <c r="AU715" s="185"/>
      <c r="AV715" s="144"/>
      <c r="AW715" s="144"/>
      <c r="AX715" s="144"/>
      <c r="AY715" s="144"/>
      <c r="AZ715" s="144"/>
      <c r="BA715" s="144"/>
      <c r="BB715" s="170"/>
      <c r="BC715" s="144"/>
      <c r="BD715" s="144"/>
      <c r="BE715" s="144"/>
    </row>
    <row r="716" spans="1:57" ht="25.5" customHeight="1">
      <c r="A716" s="144"/>
      <c r="B716" s="144"/>
      <c r="C716" s="144"/>
      <c r="D716" s="144"/>
      <c r="E716" s="144"/>
      <c r="F716" s="170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50"/>
      <c r="AU716" s="185"/>
      <c r="AV716" s="144"/>
      <c r="AW716" s="144"/>
      <c r="AX716" s="144"/>
      <c r="AY716" s="144"/>
      <c r="AZ716" s="144"/>
      <c r="BA716" s="144"/>
      <c r="BB716" s="170"/>
      <c r="BC716" s="144"/>
      <c r="BD716" s="144"/>
      <c r="BE716" s="144"/>
    </row>
    <row r="717" spans="1:57" ht="25.5" customHeight="1">
      <c r="A717" s="144"/>
      <c r="B717" s="144"/>
      <c r="C717" s="144"/>
      <c r="D717" s="144"/>
      <c r="E717" s="144"/>
      <c r="F717" s="170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50"/>
      <c r="AU717" s="185"/>
      <c r="AV717" s="144"/>
      <c r="AW717" s="144"/>
      <c r="AX717" s="144"/>
      <c r="AY717" s="144"/>
      <c r="AZ717" s="144"/>
      <c r="BA717" s="144"/>
      <c r="BB717" s="170"/>
      <c r="BC717" s="144"/>
      <c r="BD717" s="144"/>
      <c r="BE717" s="144"/>
    </row>
    <row r="718" spans="1:57" ht="25.5" customHeight="1">
      <c r="A718" s="144"/>
      <c r="B718" s="144"/>
      <c r="C718" s="144"/>
      <c r="D718" s="144"/>
      <c r="E718" s="144"/>
      <c r="F718" s="170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50"/>
      <c r="AU718" s="185"/>
      <c r="AV718" s="144"/>
      <c r="AW718" s="144"/>
      <c r="AX718" s="144"/>
      <c r="AY718" s="144"/>
      <c r="AZ718" s="144"/>
      <c r="BA718" s="144"/>
      <c r="BB718" s="170"/>
      <c r="BC718" s="144"/>
      <c r="BD718" s="144"/>
      <c r="BE718" s="144"/>
    </row>
    <row r="719" spans="1:57" ht="25.5" customHeight="1">
      <c r="A719" s="144"/>
      <c r="B719" s="144"/>
      <c r="C719" s="144"/>
      <c r="D719" s="144"/>
      <c r="E719" s="144"/>
      <c r="F719" s="170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50"/>
      <c r="AU719" s="185"/>
      <c r="AV719" s="144"/>
      <c r="AW719" s="144"/>
      <c r="AX719" s="144"/>
      <c r="AY719" s="144"/>
      <c r="AZ719" s="144"/>
      <c r="BA719" s="144"/>
      <c r="BB719" s="170"/>
      <c r="BC719" s="144"/>
      <c r="BD719" s="144"/>
      <c r="BE719" s="144"/>
    </row>
    <row r="720" spans="1:57" ht="25.5" customHeight="1">
      <c r="A720" s="144"/>
      <c r="B720" s="144"/>
      <c r="C720" s="144"/>
      <c r="D720" s="144"/>
      <c r="E720" s="144"/>
      <c r="F720" s="170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50"/>
      <c r="AU720" s="185"/>
      <c r="AV720" s="144"/>
      <c r="AW720" s="144"/>
      <c r="AX720" s="144"/>
      <c r="AY720" s="144"/>
      <c r="AZ720" s="144"/>
      <c r="BA720" s="144"/>
      <c r="BB720" s="170"/>
      <c r="BC720" s="144"/>
      <c r="BD720" s="144"/>
      <c r="BE720" s="144"/>
    </row>
    <row r="721" spans="1:57" ht="25.5" customHeight="1">
      <c r="A721" s="144"/>
      <c r="B721" s="144"/>
      <c r="C721" s="144"/>
      <c r="D721" s="144"/>
      <c r="E721" s="144"/>
      <c r="F721" s="170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50"/>
      <c r="AU721" s="185"/>
      <c r="AV721" s="144"/>
      <c r="AW721" s="144"/>
      <c r="AX721" s="144"/>
      <c r="AY721" s="144"/>
      <c r="AZ721" s="144"/>
      <c r="BA721" s="144"/>
      <c r="BB721" s="170"/>
      <c r="BC721" s="144"/>
      <c r="BD721" s="144"/>
      <c r="BE721" s="144"/>
    </row>
    <row r="722" spans="1:57" ht="25.5" customHeight="1">
      <c r="A722" s="144"/>
      <c r="B722" s="144"/>
      <c r="C722" s="144"/>
      <c r="D722" s="144"/>
      <c r="E722" s="144"/>
      <c r="F722" s="170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50"/>
      <c r="AU722" s="185"/>
      <c r="AV722" s="144"/>
      <c r="AW722" s="144"/>
      <c r="AX722" s="144"/>
      <c r="AY722" s="144"/>
      <c r="AZ722" s="144"/>
      <c r="BA722" s="144"/>
      <c r="BB722" s="170"/>
      <c r="BC722" s="144"/>
      <c r="BD722" s="144"/>
      <c r="BE722" s="144"/>
    </row>
    <row r="723" spans="1:57" ht="25.5" customHeight="1">
      <c r="A723" s="144"/>
      <c r="B723" s="144"/>
      <c r="C723" s="144"/>
      <c r="D723" s="144"/>
      <c r="E723" s="144"/>
      <c r="F723" s="170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50"/>
      <c r="AU723" s="185"/>
      <c r="AV723" s="144"/>
      <c r="AW723" s="144"/>
      <c r="AX723" s="144"/>
      <c r="AY723" s="144"/>
      <c r="AZ723" s="144"/>
      <c r="BA723" s="144"/>
      <c r="BB723" s="170"/>
      <c r="BC723" s="144"/>
      <c r="BD723" s="144"/>
      <c r="BE723" s="144"/>
    </row>
    <row r="724" spans="1:57" ht="25.5" customHeight="1">
      <c r="A724" s="144"/>
      <c r="B724" s="144"/>
      <c r="C724" s="144"/>
      <c r="D724" s="144"/>
      <c r="E724" s="144"/>
      <c r="F724" s="170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50"/>
      <c r="AU724" s="185"/>
      <c r="AV724" s="144"/>
      <c r="AW724" s="144"/>
      <c r="AX724" s="144"/>
      <c r="AY724" s="144"/>
      <c r="AZ724" s="144"/>
      <c r="BA724" s="144"/>
      <c r="BB724" s="170"/>
      <c r="BC724" s="144"/>
      <c r="BD724" s="144"/>
      <c r="BE724" s="144"/>
    </row>
    <row r="725" spans="1:57" ht="25.5" customHeight="1">
      <c r="A725" s="144"/>
      <c r="B725" s="144"/>
      <c r="C725" s="144"/>
      <c r="D725" s="144"/>
      <c r="E725" s="144"/>
      <c r="F725" s="170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  <c r="AL725" s="144"/>
      <c r="AM725" s="144"/>
      <c r="AN725" s="144"/>
      <c r="AO725" s="144"/>
      <c r="AP725" s="144"/>
      <c r="AQ725" s="144"/>
      <c r="AR725" s="144"/>
      <c r="AS725" s="144"/>
      <c r="AT725" s="150"/>
      <c r="AU725" s="185"/>
      <c r="AV725" s="144"/>
      <c r="AW725" s="144"/>
      <c r="AX725" s="144"/>
      <c r="AY725" s="144"/>
      <c r="AZ725" s="144"/>
      <c r="BA725" s="144"/>
      <c r="BB725" s="170"/>
      <c r="BC725" s="144"/>
      <c r="BD725" s="144"/>
      <c r="BE725" s="144"/>
    </row>
    <row r="726" spans="1:57" ht="25.5" customHeight="1">
      <c r="A726" s="144"/>
      <c r="B726" s="144"/>
      <c r="C726" s="144"/>
      <c r="D726" s="144"/>
      <c r="E726" s="144"/>
      <c r="F726" s="170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  <c r="AL726" s="144"/>
      <c r="AM726" s="144"/>
      <c r="AN726" s="144"/>
      <c r="AO726" s="144"/>
      <c r="AP726" s="144"/>
      <c r="AQ726" s="144"/>
      <c r="AR726" s="144"/>
      <c r="AS726" s="144"/>
      <c r="AT726" s="150"/>
      <c r="AU726" s="185"/>
      <c r="AV726" s="144"/>
      <c r="AW726" s="144"/>
      <c r="AX726" s="144"/>
      <c r="AY726" s="144"/>
      <c r="AZ726" s="144"/>
      <c r="BA726" s="144"/>
      <c r="BB726" s="170"/>
      <c r="BC726" s="144"/>
      <c r="BD726" s="144"/>
      <c r="BE726" s="144"/>
    </row>
    <row r="727" spans="1:57" ht="25.5" customHeight="1">
      <c r="A727" s="144"/>
      <c r="B727" s="144"/>
      <c r="C727" s="144"/>
      <c r="D727" s="144"/>
      <c r="E727" s="144"/>
      <c r="F727" s="170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  <c r="AL727" s="144"/>
      <c r="AM727" s="144"/>
      <c r="AN727" s="144"/>
      <c r="AO727" s="144"/>
      <c r="AP727" s="144"/>
      <c r="AQ727" s="144"/>
      <c r="AR727" s="144"/>
      <c r="AS727" s="144"/>
      <c r="AT727" s="150"/>
      <c r="AU727" s="185"/>
      <c r="AV727" s="144"/>
      <c r="AW727" s="144"/>
      <c r="AX727" s="144"/>
      <c r="AY727" s="144"/>
      <c r="AZ727" s="144"/>
      <c r="BA727" s="144"/>
      <c r="BB727" s="170"/>
      <c r="BC727" s="144"/>
      <c r="BD727" s="144"/>
      <c r="BE727" s="144"/>
    </row>
    <row r="728" spans="1:57" ht="25.5" customHeight="1">
      <c r="A728" s="144"/>
      <c r="B728" s="144"/>
      <c r="C728" s="144"/>
      <c r="D728" s="144"/>
      <c r="E728" s="144"/>
      <c r="F728" s="170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50"/>
      <c r="AU728" s="185"/>
      <c r="AV728" s="144"/>
      <c r="AW728" s="144"/>
      <c r="AX728" s="144"/>
      <c r="AY728" s="144"/>
      <c r="AZ728" s="144"/>
      <c r="BA728" s="144"/>
      <c r="BB728" s="170"/>
      <c r="BC728" s="144"/>
      <c r="BD728" s="144"/>
      <c r="BE728" s="144"/>
    </row>
    <row r="729" spans="1:57" ht="25.5" customHeight="1">
      <c r="A729" s="144"/>
      <c r="B729" s="144"/>
      <c r="C729" s="144"/>
      <c r="D729" s="144"/>
      <c r="E729" s="144"/>
      <c r="F729" s="170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  <c r="AL729" s="144"/>
      <c r="AM729" s="144"/>
      <c r="AN729" s="144"/>
      <c r="AO729" s="144"/>
      <c r="AP729" s="144"/>
      <c r="AQ729" s="144"/>
      <c r="AR729" s="144"/>
      <c r="AS729" s="144"/>
      <c r="AT729" s="150"/>
      <c r="AU729" s="185"/>
      <c r="AV729" s="144"/>
      <c r="AW729" s="144"/>
      <c r="AX729" s="144"/>
      <c r="AY729" s="144"/>
      <c r="AZ729" s="144"/>
      <c r="BA729" s="144"/>
      <c r="BB729" s="170"/>
      <c r="BC729" s="144"/>
      <c r="BD729" s="144"/>
      <c r="BE729" s="144"/>
    </row>
    <row r="730" spans="1:57" ht="25.5" customHeight="1">
      <c r="A730" s="144"/>
      <c r="B730" s="144"/>
      <c r="C730" s="144"/>
      <c r="D730" s="144"/>
      <c r="E730" s="144"/>
      <c r="F730" s="170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  <c r="AL730" s="144"/>
      <c r="AM730" s="144"/>
      <c r="AN730" s="144"/>
      <c r="AO730" s="144"/>
      <c r="AP730" s="144"/>
      <c r="AQ730" s="144"/>
      <c r="AR730" s="144"/>
      <c r="AS730" s="144"/>
      <c r="AT730" s="150"/>
      <c r="AU730" s="185"/>
      <c r="AV730" s="144"/>
      <c r="AW730" s="144"/>
      <c r="AX730" s="144"/>
      <c r="AY730" s="144"/>
      <c r="AZ730" s="144"/>
      <c r="BA730" s="144"/>
      <c r="BB730" s="170"/>
      <c r="BC730" s="144"/>
      <c r="BD730" s="144"/>
      <c r="BE730" s="144"/>
    </row>
    <row r="731" spans="1:57" ht="25.5" customHeight="1">
      <c r="A731" s="144"/>
      <c r="B731" s="144"/>
      <c r="C731" s="144"/>
      <c r="D731" s="144"/>
      <c r="E731" s="144"/>
      <c r="F731" s="170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  <c r="AL731" s="144"/>
      <c r="AM731" s="144"/>
      <c r="AN731" s="144"/>
      <c r="AO731" s="144"/>
      <c r="AP731" s="144"/>
      <c r="AQ731" s="144"/>
      <c r="AR731" s="144"/>
      <c r="AS731" s="144"/>
      <c r="AT731" s="150"/>
      <c r="AU731" s="185"/>
      <c r="AV731" s="144"/>
      <c r="AW731" s="144"/>
      <c r="AX731" s="144"/>
      <c r="AY731" s="144"/>
      <c r="AZ731" s="144"/>
      <c r="BA731" s="144"/>
      <c r="BB731" s="170"/>
      <c r="BC731" s="144"/>
      <c r="BD731" s="144"/>
      <c r="BE731" s="144"/>
    </row>
    <row r="732" spans="1:57" ht="25.5" customHeight="1">
      <c r="A732" s="144"/>
      <c r="B732" s="144"/>
      <c r="C732" s="144"/>
      <c r="D732" s="144"/>
      <c r="E732" s="144"/>
      <c r="F732" s="170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50"/>
      <c r="AU732" s="185"/>
      <c r="AV732" s="144"/>
      <c r="AW732" s="144"/>
      <c r="AX732" s="144"/>
      <c r="AY732" s="144"/>
      <c r="AZ732" s="144"/>
      <c r="BA732" s="144"/>
      <c r="BB732" s="170"/>
      <c r="BC732" s="144"/>
      <c r="BD732" s="144"/>
      <c r="BE732" s="144"/>
    </row>
    <row r="733" spans="1:57" ht="25.5" customHeight="1">
      <c r="A733" s="144"/>
      <c r="B733" s="144"/>
      <c r="C733" s="144"/>
      <c r="D733" s="144"/>
      <c r="E733" s="144"/>
      <c r="F733" s="170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  <c r="AL733" s="144"/>
      <c r="AM733" s="144"/>
      <c r="AN733" s="144"/>
      <c r="AO733" s="144"/>
      <c r="AP733" s="144"/>
      <c r="AQ733" s="144"/>
      <c r="AR733" s="144"/>
      <c r="AS733" s="144"/>
      <c r="AT733" s="150"/>
      <c r="AU733" s="185"/>
      <c r="AV733" s="144"/>
      <c r="AW733" s="144"/>
      <c r="AX733" s="144"/>
      <c r="AY733" s="144"/>
      <c r="AZ733" s="144"/>
      <c r="BA733" s="144"/>
      <c r="BB733" s="170"/>
      <c r="BC733" s="144"/>
      <c r="BD733" s="144"/>
      <c r="BE733" s="144"/>
    </row>
    <row r="734" spans="1:57" ht="25.5" customHeight="1">
      <c r="A734" s="144"/>
      <c r="B734" s="144"/>
      <c r="C734" s="144"/>
      <c r="D734" s="144"/>
      <c r="E734" s="144"/>
      <c r="F734" s="170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50"/>
      <c r="AU734" s="185"/>
      <c r="AV734" s="144"/>
      <c r="AW734" s="144"/>
      <c r="AX734" s="144"/>
      <c r="AY734" s="144"/>
      <c r="AZ734" s="144"/>
      <c r="BA734" s="144"/>
      <c r="BB734" s="170"/>
      <c r="BC734" s="144"/>
      <c r="BD734" s="144"/>
      <c r="BE734" s="144"/>
    </row>
    <row r="735" spans="1:57" ht="25.5" customHeight="1">
      <c r="A735" s="144"/>
      <c r="B735" s="144"/>
      <c r="C735" s="144"/>
      <c r="D735" s="144"/>
      <c r="E735" s="144"/>
      <c r="F735" s="170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  <c r="AL735" s="144"/>
      <c r="AM735" s="144"/>
      <c r="AN735" s="144"/>
      <c r="AO735" s="144"/>
      <c r="AP735" s="144"/>
      <c r="AQ735" s="144"/>
      <c r="AR735" s="144"/>
      <c r="AS735" s="144"/>
      <c r="AT735" s="150"/>
      <c r="AU735" s="185"/>
      <c r="AV735" s="144"/>
      <c r="AW735" s="144"/>
      <c r="AX735" s="144"/>
      <c r="AY735" s="144"/>
      <c r="AZ735" s="144"/>
      <c r="BA735" s="144"/>
      <c r="BB735" s="170"/>
      <c r="BC735" s="144"/>
      <c r="BD735" s="144"/>
      <c r="BE735" s="144"/>
    </row>
    <row r="736" spans="1:57" ht="25.5" customHeight="1">
      <c r="A736" s="144"/>
      <c r="B736" s="144"/>
      <c r="C736" s="144"/>
      <c r="D736" s="144"/>
      <c r="E736" s="144"/>
      <c r="F736" s="170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50"/>
      <c r="AU736" s="185"/>
      <c r="AV736" s="144"/>
      <c r="AW736" s="144"/>
      <c r="AX736" s="144"/>
      <c r="AY736" s="144"/>
      <c r="AZ736" s="144"/>
      <c r="BA736" s="144"/>
      <c r="BB736" s="170"/>
      <c r="BC736" s="144"/>
      <c r="BD736" s="144"/>
      <c r="BE736" s="144"/>
    </row>
    <row r="737" spans="1:57" ht="25.5" customHeight="1">
      <c r="A737" s="144"/>
      <c r="B737" s="144"/>
      <c r="C737" s="144"/>
      <c r="D737" s="144"/>
      <c r="E737" s="144"/>
      <c r="F737" s="170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  <c r="AL737" s="144"/>
      <c r="AM737" s="144"/>
      <c r="AN737" s="144"/>
      <c r="AO737" s="144"/>
      <c r="AP737" s="144"/>
      <c r="AQ737" s="144"/>
      <c r="AR737" s="144"/>
      <c r="AS737" s="144"/>
      <c r="AT737" s="150"/>
      <c r="AU737" s="185"/>
      <c r="AV737" s="144"/>
      <c r="AW737" s="144"/>
      <c r="AX737" s="144"/>
      <c r="AY737" s="144"/>
      <c r="AZ737" s="144"/>
      <c r="BA737" s="144"/>
      <c r="BB737" s="170"/>
      <c r="BC737" s="144"/>
      <c r="BD737" s="144"/>
      <c r="BE737" s="144"/>
    </row>
    <row r="738" spans="1:57" ht="25.5" customHeight="1">
      <c r="A738" s="144"/>
      <c r="B738" s="144"/>
      <c r="C738" s="144"/>
      <c r="D738" s="144"/>
      <c r="E738" s="144"/>
      <c r="F738" s="170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50"/>
      <c r="AU738" s="185"/>
      <c r="AV738" s="144"/>
      <c r="AW738" s="144"/>
      <c r="AX738" s="144"/>
      <c r="AY738" s="144"/>
      <c r="AZ738" s="144"/>
      <c r="BA738" s="144"/>
      <c r="BB738" s="170"/>
      <c r="BC738" s="144"/>
      <c r="BD738" s="144"/>
      <c r="BE738" s="144"/>
    </row>
    <row r="739" spans="1:57" ht="25.5" customHeight="1">
      <c r="A739" s="144"/>
      <c r="B739" s="144"/>
      <c r="C739" s="144"/>
      <c r="D739" s="144"/>
      <c r="E739" s="144"/>
      <c r="F739" s="170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  <c r="AL739" s="144"/>
      <c r="AM739" s="144"/>
      <c r="AN739" s="144"/>
      <c r="AO739" s="144"/>
      <c r="AP739" s="144"/>
      <c r="AQ739" s="144"/>
      <c r="AR739" s="144"/>
      <c r="AS739" s="144"/>
      <c r="AT739" s="150"/>
      <c r="AU739" s="185"/>
      <c r="AV739" s="144"/>
      <c r="AW739" s="144"/>
      <c r="AX739" s="144"/>
      <c r="AY739" s="144"/>
      <c r="AZ739" s="144"/>
      <c r="BA739" s="144"/>
      <c r="BB739" s="170"/>
      <c r="BC739" s="144"/>
      <c r="BD739" s="144"/>
      <c r="BE739" s="144"/>
    </row>
    <row r="740" spans="1:57" ht="25.5" customHeight="1">
      <c r="A740" s="144"/>
      <c r="B740" s="144"/>
      <c r="C740" s="144"/>
      <c r="D740" s="144"/>
      <c r="E740" s="144"/>
      <c r="F740" s="170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50"/>
      <c r="AU740" s="185"/>
      <c r="AV740" s="144"/>
      <c r="AW740" s="144"/>
      <c r="AX740" s="144"/>
      <c r="AY740" s="144"/>
      <c r="AZ740" s="144"/>
      <c r="BA740" s="144"/>
      <c r="BB740" s="170"/>
      <c r="BC740" s="144"/>
      <c r="BD740" s="144"/>
      <c r="BE740" s="144"/>
    </row>
    <row r="741" spans="1:57" ht="25.5" customHeight="1">
      <c r="A741" s="144"/>
      <c r="B741" s="144"/>
      <c r="C741" s="144"/>
      <c r="D741" s="144"/>
      <c r="E741" s="144"/>
      <c r="F741" s="170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  <c r="AL741" s="144"/>
      <c r="AM741" s="144"/>
      <c r="AN741" s="144"/>
      <c r="AO741" s="144"/>
      <c r="AP741" s="144"/>
      <c r="AQ741" s="144"/>
      <c r="AR741" s="144"/>
      <c r="AS741" s="144"/>
      <c r="AT741" s="150"/>
      <c r="AU741" s="185"/>
      <c r="AV741" s="144"/>
      <c r="AW741" s="144"/>
      <c r="AX741" s="144"/>
      <c r="AY741" s="144"/>
      <c r="AZ741" s="144"/>
      <c r="BA741" s="144"/>
      <c r="BB741" s="170"/>
      <c r="BC741" s="144"/>
      <c r="BD741" s="144"/>
      <c r="BE741" s="144"/>
    </row>
    <row r="742" spans="1:57" ht="25.5" customHeight="1">
      <c r="A742" s="144"/>
      <c r="B742" s="144"/>
      <c r="C742" s="144"/>
      <c r="D742" s="144"/>
      <c r="E742" s="144"/>
      <c r="F742" s="170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  <c r="AL742" s="144"/>
      <c r="AM742" s="144"/>
      <c r="AN742" s="144"/>
      <c r="AO742" s="144"/>
      <c r="AP742" s="144"/>
      <c r="AQ742" s="144"/>
      <c r="AR742" s="144"/>
      <c r="AS742" s="144"/>
      <c r="AT742" s="150"/>
      <c r="AU742" s="185"/>
      <c r="AV742" s="144"/>
      <c r="AW742" s="144"/>
      <c r="AX742" s="144"/>
      <c r="AY742" s="144"/>
      <c r="AZ742" s="144"/>
      <c r="BA742" s="144"/>
      <c r="BB742" s="170"/>
      <c r="BC742" s="144"/>
      <c r="BD742" s="144"/>
      <c r="BE742" s="144"/>
    </row>
    <row r="743" spans="1:57" ht="25.5" customHeight="1">
      <c r="A743" s="144"/>
      <c r="B743" s="144"/>
      <c r="C743" s="144"/>
      <c r="D743" s="144"/>
      <c r="E743" s="144"/>
      <c r="F743" s="170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  <c r="AL743" s="144"/>
      <c r="AM743" s="144"/>
      <c r="AN743" s="144"/>
      <c r="AO743" s="144"/>
      <c r="AP743" s="144"/>
      <c r="AQ743" s="144"/>
      <c r="AR743" s="144"/>
      <c r="AS743" s="144"/>
      <c r="AT743" s="150"/>
      <c r="AU743" s="185"/>
      <c r="AV743" s="144"/>
      <c r="AW743" s="144"/>
      <c r="AX743" s="144"/>
      <c r="AY743" s="144"/>
      <c r="AZ743" s="144"/>
      <c r="BA743" s="144"/>
      <c r="BB743" s="170"/>
      <c r="BC743" s="144"/>
      <c r="BD743" s="144"/>
      <c r="BE743" s="144"/>
    </row>
    <row r="744" spans="1:57" ht="25.5" customHeight="1">
      <c r="A744" s="144"/>
      <c r="B744" s="144"/>
      <c r="C744" s="144"/>
      <c r="D744" s="144"/>
      <c r="E744" s="144"/>
      <c r="F744" s="170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50"/>
      <c r="AU744" s="185"/>
      <c r="AV744" s="144"/>
      <c r="AW744" s="144"/>
      <c r="AX744" s="144"/>
      <c r="AY744" s="144"/>
      <c r="AZ744" s="144"/>
      <c r="BA744" s="144"/>
      <c r="BB744" s="170"/>
      <c r="BC744" s="144"/>
      <c r="BD744" s="144"/>
      <c r="BE744" s="144"/>
    </row>
    <row r="745" spans="1:57" ht="25.5" customHeight="1">
      <c r="A745" s="144"/>
      <c r="B745" s="144"/>
      <c r="C745" s="144"/>
      <c r="D745" s="144"/>
      <c r="E745" s="144"/>
      <c r="F745" s="170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  <c r="AL745" s="144"/>
      <c r="AM745" s="144"/>
      <c r="AN745" s="144"/>
      <c r="AO745" s="144"/>
      <c r="AP745" s="144"/>
      <c r="AQ745" s="144"/>
      <c r="AR745" s="144"/>
      <c r="AS745" s="144"/>
      <c r="AT745" s="150"/>
      <c r="AU745" s="185"/>
      <c r="AV745" s="144"/>
      <c r="AW745" s="144"/>
      <c r="AX745" s="144"/>
      <c r="AY745" s="144"/>
      <c r="AZ745" s="144"/>
      <c r="BA745" s="144"/>
      <c r="BB745" s="170"/>
      <c r="BC745" s="144"/>
      <c r="BD745" s="144"/>
      <c r="BE745" s="144"/>
    </row>
    <row r="746" spans="1:57" ht="25.5" customHeight="1">
      <c r="A746" s="144"/>
      <c r="B746" s="144"/>
      <c r="C746" s="144"/>
      <c r="D746" s="144"/>
      <c r="E746" s="144"/>
      <c r="F746" s="170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  <c r="AL746" s="144"/>
      <c r="AM746" s="144"/>
      <c r="AN746" s="144"/>
      <c r="AO746" s="144"/>
      <c r="AP746" s="144"/>
      <c r="AQ746" s="144"/>
      <c r="AR746" s="144"/>
      <c r="AS746" s="144"/>
      <c r="AT746" s="150"/>
      <c r="AU746" s="185"/>
      <c r="AV746" s="144"/>
      <c r="AW746" s="144"/>
      <c r="AX746" s="144"/>
      <c r="AY746" s="144"/>
      <c r="AZ746" s="144"/>
      <c r="BA746" s="144"/>
      <c r="BB746" s="170"/>
      <c r="BC746" s="144"/>
      <c r="BD746" s="144"/>
      <c r="BE746" s="144"/>
    </row>
    <row r="747" spans="1:57" ht="25.5" customHeight="1">
      <c r="A747" s="144"/>
      <c r="B747" s="144"/>
      <c r="C747" s="144"/>
      <c r="D747" s="144"/>
      <c r="E747" s="144"/>
      <c r="F747" s="170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50"/>
      <c r="AU747" s="185"/>
      <c r="AV747" s="144"/>
      <c r="AW747" s="144"/>
      <c r="AX747" s="144"/>
      <c r="AY747" s="144"/>
      <c r="AZ747" s="144"/>
      <c r="BA747" s="144"/>
      <c r="BB747" s="170"/>
      <c r="BC747" s="144"/>
      <c r="BD747" s="144"/>
      <c r="BE747" s="144"/>
    </row>
    <row r="748" spans="1:57" ht="25.5" customHeight="1">
      <c r="A748" s="144"/>
      <c r="B748" s="144"/>
      <c r="C748" s="144"/>
      <c r="D748" s="144"/>
      <c r="E748" s="144"/>
      <c r="F748" s="170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  <c r="AL748" s="144"/>
      <c r="AM748" s="144"/>
      <c r="AN748" s="144"/>
      <c r="AO748" s="144"/>
      <c r="AP748" s="144"/>
      <c r="AQ748" s="144"/>
      <c r="AR748" s="144"/>
      <c r="AS748" s="144"/>
      <c r="AT748" s="150"/>
      <c r="AU748" s="185"/>
      <c r="AV748" s="144"/>
      <c r="AW748" s="144"/>
      <c r="AX748" s="144"/>
      <c r="AY748" s="144"/>
      <c r="AZ748" s="144"/>
      <c r="BA748" s="144"/>
      <c r="BB748" s="170"/>
      <c r="BC748" s="144"/>
      <c r="BD748" s="144"/>
      <c r="BE748" s="144"/>
    </row>
    <row r="749" spans="1:57" ht="25.5" customHeight="1">
      <c r="A749" s="144"/>
      <c r="B749" s="144"/>
      <c r="C749" s="144"/>
      <c r="D749" s="144"/>
      <c r="E749" s="144"/>
      <c r="F749" s="170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  <c r="AL749" s="144"/>
      <c r="AM749" s="144"/>
      <c r="AN749" s="144"/>
      <c r="AO749" s="144"/>
      <c r="AP749" s="144"/>
      <c r="AQ749" s="144"/>
      <c r="AR749" s="144"/>
      <c r="AS749" s="144"/>
      <c r="AT749" s="150"/>
      <c r="AU749" s="185"/>
      <c r="AV749" s="144"/>
      <c r="AW749" s="144"/>
      <c r="AX749" s="144"/>
      <c r="AY749" s="144"/>
      <c r="AZ749" s="144"/>
      <c r="BA749" s="144"/>
      <c r="BB749" s="170"/>
      <c r="BC749" s="144"/>
      <c r="BD749" s="144"/>
      <c r="BE749" s="144"/>
    </row>
    <row r="750" spans="1:57" ht="25.5" customHeight="1">
      <c r="A750" s="144"/>
      <c r="B750" s="144"/>
      <c r="C750" s="144"/>
      <c r="D750" s="144"/>
      <c r="E750" s="144"/>
      <c r="F750" s="170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  <c r="AL750" s="144"/>
      <c r="AM750" s="144"/>
      <c r="AN750" s="144"/>
      <c r="AO750" s="144"/>
      <c r="AP750" s="144"/>
      <c r="AQ750" s="144"/>
      <c r="AR750" s="144"/>
      <c r="AS750" s="144"/>
      <c r="AT750" s="150"/>
      <c r="AU750" s="185"/>
      <c r="AV750" s="144"/>
      <c r="AW750" s="144"/>
      <c r="AX750" s="144"/>
      <c r="AY750" s="144"/>
      <c r="AZ750" s="144"/>
      <c r="BA750" s="144"/>
      <c r="BB750" s="170"/>
      <c r="BC750" s="144"/>
      <c r="BD750" s="144"/>
      <c r="BE750" s="144"/>
    </row>
    <row r="751" spans="1:57" ht="25.5" customHeight="1">
      <c r="A751" s="144"/>
      <c r="B751" s="144"/>
      <c r="C751" s="144"/>
      <c r="D751" s="144"/>
      <c r="E751" s="144"/>
      <c r="F751" s="170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  <c r="AL751" s="144"/>
      <c r="AM751" s="144"/>
      <c r="AN751" s="144"/>
      <c r="AO751" s="144"/>
      <c r="AP751" s="144"/>
      <c r="AQ751" s="144"/>
      <c r="AR751" s="144"/>
      <c r="AS751" s="144"/>
      <c r="AT751" s="150"/>
      <c r="AU751" s="185"/>
      <c r="AV751" s="144"/>
      <c r="AW751" s="144"/>
      <c r="AX751" s="144"/>
      <c r="AY751" s="144"/>
      <c r="AZ751" s="144"/>
      <c r="BA751" s="144"/>
      <c r="BB751" s="170"/>
      <c r="BC751" s="144"/>
      <c r="BD751" s="144"/>
      <c r="BE751" s="144"/>
    </row>
    <row r="752" spans="1:57" ht="25.5" customHeight="1">
      <c r="A752" s="144"/>
      <c r="B752" s="144"/>
      <c r="C752" s="144"/>
      <c r="D752" s="144"/>
      <c r="E752" s="144"/>
      <c r="F752" s="170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  <c r="AL752" s="144"/>
      <c r="AM752" s="144"/>
      <c r="AN752" s="144"/>
      <c r="AO752" s="144"/>
      <c r="AP752" s="144"/>
      <c r="AQ752" s="144"/>
      <c r="AR752" s="144"/>
      <c r="AS752" s="144"/>
      <c r="AT752" s="150"/>
      <c r="AU752" s="185"/>
      <c r="AV752" s="144"/>
      <c r="AW752" s="144"/>
      <c r="AX752" s="144"/>
      <c r="AY752" s="144"/>
      <c r="AZ752" s="144"/>
      <c r="BA752" s="144"/>
      <c r="BB752" s="170"/>
      <c r="BC752" s="144"/>
      <c r="BD752" s="144"/>
      <c r="BE752" s="144"/>
    </row>
    <row r="753" spans="1:57" ht="25.5" customHeight="1">
      <c r="A753" s="144"/>
      <c r="B753" s="144"/>
      <c r="C753" s="144"/>
      <c r="D753" s="144"/>
      <c r="E753" s="144"/>
      <c r="F753" s="170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  <c r="AL753" s="144"/>
      <c r="AM753" s="144"/>
      <c r="AN753" s="144"/>
      <c r="AO753" s="144"/>
      <c r="AP753" s="144"/>
      <c r="AQ753" s="144"/>
      <c r="AR753" s="144"/>
      <c r="AS753" s="144"/>
      <c r="AT753" s="150"/>
      <c r="AU753" s="185"/>
      <c r="AV753" s="144"/>
      <c r="AW753" s="144"/>
      <c r="AX753" s="144"/>
      <c r="AY753" s="144"/>
      <c r="AZ753" s="144"/>
      <c r="BA753" s="144"/>
      <c r="BB753" s="170"/>
      <c r="BC753" s="144"/>
      <c r="BD753" s="144"/>
      <c r="BE753" s="144"/>
    </row>
    <row r="754" spans="1:57" ht="25.5" customHeight="1">
      <c r="A754" s="144"/>
      <c r="B754" s="144"/>
      <c r="C754" s="144"/>
      <c r="D754" s="144"/>
      <c r="E754" s="144"/>
      <c r="F754" s="170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  <c r="AL754" s="144"/>
      <c r="AM754" s="144"/>
      <c r="AN754" s="144"/>
      <c r="AO754" s="144"/>
      <c r="AP754" s="144"/>
      <c r="AQ754" s="144"/>
      <c r="AR754" s="144"/>
      <c r="AS754" s="144"/>
      <c r="AT754" s="150"/>
      <c r="AU754" s="185"/>
      <c r="AV754" s="144"/>
      <c r="AW754" s="144"/>
      <c r="AX754" s="144"/>
      <c r="AY754" s="144"/>
      <c r="AZ754" s="144"/>
      <c r="BA754" s="144"/>
      <c r="BB754" s="170"/>
      <c r="BC754" s="144"/>
      <c r="BD754" s="144"/>
      <c r="BE754" s="144"/>
    </row>
    <row r="755" spans="1:57" ht="25.5" customHeight="1">
      <c r="A755" s="144"/>
      <c r="B755" s="144"/>
      <c r="C755" s="144"/>
      <c r="D755" s="144"/>
      <c r="E755" s="144"/>
      <c r="F755" s="170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  <c r="AL755" s="144"/>
      <c r="AM755" s="144"/>
      <c r="AN755" s="144"/>
      <c r="AO755" s="144"/>
      <c r="AP755" s="144"/>
      <c r="AQ755" s="144"/>
      <c r="AR755" s="144"/>
      <c r="AS755" s="144"/>
      <c r="AT755" s="150"/>
      <c r="AU755" s="185"/>
      <c r="AV755" s="144"/>
      <c r="AW755" s="144"/>
      <c r="AX755" s="144"/>
      <c r="AY755" s="144"/>
      <c r="AZ755" s="144"/>
      <c r="BA755" s="144"/>
      <c r="BB755" s="170"/>
      <c r="BC755" s="144"/>
      <c r="BD755" s="144"/>
      <c r="BE755" s="144"/>
    </row>
    <row r="756" spans="1:57" ht="25.5" customHeight="1">
      <c r="A756" s="144"/>
      <c r="B756" s="144"/>
      <c r="C756" s="144"/>
      <c r="D756" s="144"/>
      <c r="E756" s="144"/>
      <c r="F756" s="170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  <c r="AL756" s="144"/>
      <c r="AM756" s="144"/>
      <c r="AN756" s="144"/>
      <c r="AO756" s="144"/>
      <c r="AP756" s="144"/>
      <c r="AQ756" s="144"/>
      <c r="AR756" s="144"/>
      <c r="AS756" s="144"/>
      <c r="AT756" s="150"/>
      <c r="AU756" s="185"/>
      <c r="AV756" s="144"/>
      <c r="AW756" s="144"/>
      <c r="AX756" s="144"/>
      <c r="AY756" s="144"/>
      <c r="AZ756" s="144"/>
      <c r="BA756" s="144"/>
      <c r="BB756" s="170"/>
      <c r="BC756" s="144"/>
      <c r="BD756" s="144"/>
      <c r="BE756" s="144"/>
    </row>
    <row r="757" spans="1:57" ht="25.5" customHeight="1">
      <c r="A757" s="144"/>
      <c r="B757" s="144"/>
      <c r="C757" s="144"/>
      <c r="D757" s="144"/>
      <c r="E757" s="144"/>
      <c r="F757" s="170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  <c r="AL757" s="144"/>
      <c r="AM757" s="144"/>
      <c r="AN757" s="144"/>
      <c r="AO757" s="144"/>
      <c r="AP757" s="144"/>
      <c r="AQ757" s="144"/>
      <c r="AR757" s="144"/>
      <c r="AS757" s="144"/>
      <c r="AT757" s="150"/>
      <c r="AU757" s="185"/>
      <c r="AV757" s="144"/>
      <c r="AW757" s="144"/>
      <c r="AX757" s="144"/>
      <c r="AY757" s="144"/>
      <c r="AZ757" s="144"/>
      <c r="BA757" s="144"/>
      <c r="BB757" s="170"/>
      <c r="BC757" s="144"/>
      <c r="BD757" s="144"/>
      <c r="BE757" s="144"/>
    </row>
    <row r="758" spans="1:57" ht="25.5" customHeight="1">
      <c r="A758" s="144"/>
      <c r="B758" s="144"/>
      <c r="C758" s="144"/>
      <c r="D758" s="144"/>
      <c r="E758" s="144"/>
      <c r="F758" s="170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  <c r="AL758" s="144"/>
      <c r="AM758" s="144"/>
      <c r="AN758" s="144"/>
      <c r="AO758" s="144"/>
      <c r="AP758" s="144"/>
      <c r="AQ758" s="144"/>
      <c r="AR758" s="144"/>
      <c r="AS758" s="144"/>
      <c r="AT758" s="150"/>
      <c r="AU758" s="185"/>
      <c r="AV758" s="144"/>
      <c r="AW758" s="144"/>
      <c r="AX758" s="144"/>
      <c r="AY758" s="144"/>
      <c r="AZ758" s="144"/>
      <c r="BA758" s="144"/>
      <c r="BB758" s="170"/>
      <c r="BC758" s="144"/>
      <c r="BD758" s="144"/>
      <c r="BE758" s="144"/>
    </row>
    <row r="759" spans="1:57" ht="25.5" customHeight="1">
      <c r="A759" s="144"/>
      <c r="B759" s="144"/>
      <c r="C759" s="144"/>
      <c r="D759" s="144"/>
      <c r="E759" s="144"/>
      <c r="F759" s="170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  <c r="AL759" s="144"/>
      <c r="AM759" s="144"/>
      <c r="AN759" s="144"/>
      <c r="AO759" s="144"/>
      <c r="AP759" s="144"/>
      <c r="AQ759" s="144"/>
      <c r="AR759" s="144"/>
      <c r="AS759" s="144"/>
      <c r="AT759" s="150"/>
      <c r="AU759" s="185"/>
      <c r="AV759" s="144"/>
      <c r="AW759" s="144"/>
      <c r="AX759" s="144"/>
      <c r="AY759" s="144"/>
      <c r="AZ759" s="144"/>
      <c r="BA759" s="144"/>
      <c r="BB759" s="170"/>
      <c r="BC759" s="144"/>
      <c r="BD759" s="144"/>
      <c r="BE759" s="144"/>
    </row>
    <row r="760" spans="1:57" ht="25.5" customHeight="1">
      <c r="A760" s="144"/>
      <c r="B760" s="144"/>
      <c r="C760" s="144"/>
      <c r="D760" s="144"/>
      <c r="E760" s="144"/>
      <c r="F760" s="170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  <c r="AL760" s="144"/>
      <c r="AM760" s="144"/>
      <c r="AN760" s="144"/>
      <c r="AO760" s="144"/>
      <c r="AP760" s="144"/>
      <c r="AQ760" s="144"/>
      <c r="AR760" s="144"/>
      <c r="AS760" s="144"/>
      <c r="AT760" s="150"/>
      <c r="AU760" s="185"/>
      <c r="AV760" s="144"/>
      <c r="AW760" s="144"/>
      <c r="AX760" s="144"/>
      <c r="AY760" s="144"/>
      <c r="AZ760" s="144"/>
      <c r="BA760" s="144"/>
      <c r="BB760" s="170"/>
      <c r="BC760" s="144"/>
      <c r="BD760" s="144"/>
      <c r="BE760" s="144"/>
    </row>
    <row r="761" spans="1:57" ht="25.5" customHeight="1">
      <c r="A761" s="144"/>
      <c r="B761" s="144"/>
      <c r="C761" s="144"/>
      <c r="D761" s="144"/>
      <c r="E761" s="144"/>
      <c r="F761" s="170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  <c r="AL761" s="144"/>
      <c r="AM761" s="144"/>
      <c r="AN761" s="144"/>
      <c r="AO761" s="144"/>
      <c r="AP761" s="144"/>
      <c r="AQ761" s="144"/>
      <c r="AR761" s="144"/>
      <c r="AS761" s="144"/>
      <c r="AT761" s="150"/>
      <c r="AU761" s="185"/>
      <c r="AV761" s="144"/>
      <c r="AW761" s="144"/>
      <c r="AX761" s="144"/>
      <c r="AY761" s="144"/>
      <c r="AZ761" s="144"/>
      <c r="BA761" s="144"/>
      <c r="BB761" s="170"/>
      <c r="BC761" s="144"/>
      <c r="BD761" s="144"/>
      <c r="BE761" s="144"/>
    </row>
    <row r="762" spans="1:57" ht="25.5" customHeight="1">
      <c r="A762" s="144"/>
      <c r="B762" s="144"/>
      <c r="C762" s="144"/>
      <c r="D762" s="144"/>
      <c r="E762" s="144"/>
      <c r="F762" s="170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44"/>
      <c r="AO762" s="144"/>
      <c r="AP762" s="144"/>
      <c r="AQ762" s="144"/>
      <c r="AR762" s="144"/>
      <c r="AS762" s="144"/>
      <c r="AT762" s="150"/>
      <c r="AU762" s="185"/>
      <c r="AV762" s="144"/>
      <c r="AW762" s="144"/>
      <c r="AX762" s="144"/>
      <c r="AY762" s="144"/>
      <c r="AZ762" s="144"/>
      <c r="BA762" s="144"/>
      <c r="BB762" s="170"/>
      <c r="BC762" s="144"/>
      <c r="BD762" s="144"/>
      <c r="BE762" s="144"/>
    </row>
    <row r="763" spans="1:57" ht="25.5" customHeight="1">
      <c r="A763" s="144"/>
      <c r="B763" s="144"/>
      <c r="C763" s="144"/>
      <c r="D763" s="144"/>
      <c r="E763" s="144"/>
      <c r="F763" s="170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  <c r="AL763" s="144"/>
      <c r="AM763" s="144"/>
      <c r="AN763" s="144"/>
      <c r="AO763" s="144"/>
      <c r="AP763" s="144"/>
      <c r="AQ763" s="144"/>
      <c r="AR763" s="144"/>
      <c r="AS763" s="144"/>
      <c r="AT763" s="150"/>
      <c r="AU763" s="185"/>
      <c r="AV763" s="144"/>
      <c r="AW763" s="144"/>
      <c r="AX763" s="144"/>
      <c r="AY763" s="144"/>
      <c r="AZ763" s="144"/>
      <c r="BA763" s="144"/>
      <c r="BB763" s="170"/>
      <c r="BC763" s="144"/>
      <c r="BD763" s="144"/>
      <c r="BE763" s="144"/>
    </row>
    <row r="764" spans="1:57" ht="25.5" customHeight="1">
      <c r="A764" s="144"/>
      <c r="B764" s="144"/>
      <c r="C764" s="144"/>
      <c r="D764" s="144"/>
      <c r="E764" s="144"/>
      <c r="F764" s="170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  <c r="AL764" s="144"/>
      <c r="AM764" s="144"/>
      <c r="AN764" s="144"/>
      <c r="AO764" s="144"/>
      <c r="AP764" s="144"/>
      <c r="AQ764" s="144"/>
      <c r="AR764" s="144"/>
      <c r="AS764" s="144"/>
      <c r="AT764" s="150"/>
      <c r="AU764" s="185"/>
      <c r="AV764" s="144"/>
      <c r="AW764" s="144"/>
      <c r="AX764" s="144"/>
      <c r="AY764" s="144"/>
      <c r="AZ764" s="144"/>
      <c r="BA764" s="144"/>
      <c r="BB764" s="170"/>
      <c r="BC764" s="144"/>
      <c r="BD764" s="144"/>
      <c r="BE764" s="144"/>
    </row>
    <row r="765" spans="1:57" ht="25.5" customHeight="1">
      <c r="A765" s="144"/>
      <c r="B765" s="144"/>
      <c r="C765" s="144"/>
      <c r="D765" s="144"/>
      <c r="E765" s="144"/>
      <c r="F765" s="170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  <c r="AL765" s="144"/>
      <c r="AM765" s="144"/>
      <c r="AN765" s="144"/>
      <c r="AO765" s="144"/>
      <c r="AP765" s="144"/>
      <c r="AQ765" s="144"/>
      <c r="AR765" s="144"/>
      <c r="AS765" s="144"/>
      <c r="AT765" s="150"/>
      <c r="AU765" s="185"/>
      <c r="AV765" s="144"/>
      <c r="AW765" s="144"/>
      <c r="AX765" s="144"/>
      <c r="AY765" s="144"/>
      <c r="AZ765" s="144"/>
      <c r="BA765" s="144"/>
      <c r="BB765" s="170"/>
      <c r="BC765" s="144"/>
      <c r="BD765" s="144"/>
      <c r="BE765" s="144"/>
    </row>
    <row r="766" spans="1:57" ht="25.5" customHeight="1">
      <c r="A766" s="144"/>
      <c r="B766" s="144"/>
      <c r="C766" s="144"/>
      <c r="D766" s="144"/>
      <c r="E766" s="144"/>
      <c r="F766" s="170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44"/>
      <c r="AO766" s="144"/>
      <c r="AP766" s="144"/>
      <c r="AQ766" s="144"/>
      <c r="AR766" s="144"/>
      <c r="AS766" s="144"/>
      <c r="AT766" s="150"/>
      <c r="AU766" s="185"/>
      <c r="AV766" s="144"/>
      <c r="AW766" s="144"/>
      <c r="AX766" s="144"/>
      <c r="AY766" s="144"/>
      <c r="AZ766" s="144"/>
      <c r="BA766" s="144"/>
      <c r="BB766" s="170"/>
      <c r="BC766" s="144"/>
      <c r="BD766" s="144"/>
      <c r="BE766" s="144"/>
    </row>
    <row r="767" spans="1:57" ht="25.5" customHeight="1">
      <c r="A767" s="144"/>
      <c r="B767" s="144"/>
      <c r="C767" s="144"/>
      <c r="D767" s="144"/>
      <c r="E767" s="144"/>
      <c r="F767" s="170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50"/>
      <c r="AU767" s="185"/>
      <c r="AV767" s="144"/>
      <c r="AW767" s="144"/>
      <c r="AX767" s="144"/>
      <c r="AY767" s="144"/>
      <c r="AZ767" s="144"/>
      <c r="BA767" s="144"/>
      <c r="BB767" s="170"/>
      <c r="BC767" s="144"/>
      <c r="BD767" s="144"/>
      <c r="BE767" s="144"/>
    </row>
    <row r="768" spans="1:57" ht="25.5" customHeight="1">
      <c r="A768" s="144"/>
      <c r="B768" s="144"/>
      <c r="C768" s="144"/>
      <c r="D768" s="144"/>
      <c r="E768" s="144"/>
      <c r="F768" s="170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  <c r="AL768" s="144"/>
      <c r="AM768" s="144"/>
      <c r="AN768" s="144"/>
      <c r="AO768" s="144"/>
      <c r="AP768" s="144"/>
      <c r="AQ768" s="144"/>
      <c r="AR768" s="144"/>
      <c r="AS768" s="144"/>
      <c r="AT768" s="150"/>
      <c r="AU768" s="185"/>
      <c r="AV768" s="144"/>
      <c r="AW768" s="144"/>
      <c r="AX768" s="144"/>
      <c r="AY768" s="144"/>
      <c r="AZ768" s="144"/>
      <c r="BA768" s="144"/>
      <c r="BB768" s="170"/>
      <c r="BC768" s="144"/>
      <c r="BD768" s="144"/>
      <c r="BE768" s="144"/>
    </row>
    <row r="769" spans="1:57" ht="25.5" customHeight="1">
      <c r="A769" s="144"/>
      <c r="B769" s="144"/>
      <c r="C769" s="144"/>
      <c r="D769" s="144"/>
      <c r="E769" s="144"/>
      <c r="F769" s="170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  <c r="AL769" s="144"/>
      <c r="AM769" s="144"/>
      <c r="AN769" s="144"/>
      <c r="AO769" s="144"/>
      <c r="AP769" s="144"/>
      <c r="AQ769" s="144"/>
      <c r="AR769" s="144"/>
      <c r="AS769" s="144"/>
      <c r="AT769" s="150"/>
      <c r="AU769" s="185"/>
      <c r="AV769" s="144"/>
      <c r="AW769" s="144"/>
      <c r="AX769" s="144"/>
      <c r="AY769" s="144"/>
      <c r="AZ769" s="144"/>
      <c r="BA769" s="144"/>
      <c r="BB769" s="170"/>
      <c r="BC769" s="144"/>
      <c r="BD769" s="144"/>
      <c r="BE769" s="144"/>
    </row>
    <row r="770" spans="1:57" ht="25.5" customHeight="1">
      <c r="A770" s="144"/>
      <c r="B770" s="144"/>
      <c r="C770" s="144"/>
      <c r="D770" s="144"/>
      <c r="E770" s="144"/>
      <c r="F770" s="170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50"/>
      <c r="AU770" s="185"/>
      <c r="AV770" s="144"/>
      <c r="AW770" s="144"/>
      <c r="AX770" s="144"/>
      <c r="AY770" s="144"/>
      <c r="AZ770" s="144"/>
      <c r="BA770" s="144"/>
      <c r="BB770" s="170"/>
      <c r="BC770" s="144"/>
      <c r="BD770" s="144"/>
      <c r="BE770" s="144"/>
    </row>
    <row r="771" spans="1:57" ht="25.5" customHeight="1">
      <c r="A771" s="144"/>
      <c r="B771" s="144"/>
      <c r="C771" s="144"/>
      <c r="D771" s="144"/>
      <c r="E771" s="144"/>
      <c r="F771" s="170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  <c r="AL771" s="144"/>
      <c r="AM771" s="144"/>
      <c r="AN771" s="144"/>
      <c r="AO771" s="144"/>
      <c r="AP771" s="144"/>
      <c r="AQ771" s="144"/>
      <c r="AR771" s="144"/>
      <c r="AS771" s="144"/>
      <c r="AT771" s="150"/>
      <c r="AU771" s="185"/>
      <c r="AV771" s="144"/>
      <c r="AW771" s="144"/>
      <c r="AX771" s="144"/>
      <c r="AY771" s="144"/>
      <c r="AZ771" s="144"/>
      <c r="BA771" s="144"/>
      <c r="BB771" s="170"/>
      <c r="BC771" s="144"/>
      <c r="BD771" s="144"/>
      <c r="BE771" s="144"/>
    </row>
    <row r="772" spans="1:57" ht="25.5" customHeight="1">
      <c r="A772" s="144"/>
      <c r="B772" s="144"/>
      <c r="C772" s="144"/>
      <c r="D772" s="144"/>
      <c r="E772" s="144"/>
      <c r="F772" s="170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  <c r="AL772" s="144"/>
      <c r="AM772" s="144"/>
      <c r="AN772" s="144"/>
      <c r="AO772" s="144"/>
      <c r="AP772" s="144"/>
      <c r="AQ772" s="144"/>
      <c r="AR772" s="144"/>
      <c r="AS772" s="144"/>
      <c r="AT772" s="150"/>
      <c r="AU772" s="185"/>
      <c r="AV772" s="144"/>
      <c r="AW772" s="144"/>
      <c r="AX772" s="144"/>
      <c r="AY772" s="144"/>
      <c r="AZ772" s="144"/>
      <c r="BA772" s="144"/>
      <c r="BB772" s="170"/>
      <c r="BC772" s="144"/>
      <c r="BD772" s="144"/>
      <c r="BE772" s="144"/>
    </row>
    <row r="773" spans="1:57" ht="25.5" customHeight="1">
      <c r="A773" s="144"/>
      <c r="B773" s="144"/>
      <c r="C773" s="144"/>
      <c r="D773" s="144"/>
      <c r="E773" s="144"/>
      <c r="F773" s="170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  <c r="AL773" s="144"/>
      <c r="AM773" s="144"/>
      <c r="AN773" s="144"/>
      <c r="AO773" s="144"/>
      <c r="AP773" s="144"/>
      <c r="AQ773" s="144"/>
      <c r="AR773" s="144"/>
      <c r="AS773" s="144"/>
      <c r="AT773" s="150"/>
      <c r="AU773" s="185"/>
      <c r="AV773" s="144"/>
      <c r="AW773" s="144"/>
      <c r="AX773" s="144"/>
      <c r="AY773" s="144"/>
      <c r="AZ773" s="144"/>
      <c r="BA773" s="144"/>
      <c r="BB773" s="170"/>
      <c r="BC773" s="144"/>
      <c r="BD773" s="144"/>
      <c r="BE773" s="144"/>
    </row>
    <row r="774" spans="1:57" ht="25.5" customHeight="1">
      <c r="A774" s="144"/>
      <c r="B774" s="144"/>
      <c r="C774" s="144"/>
      <c r="D774" s="144"/>
      <c r="E774" s="144"/>
      <c r="F774" s="170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50"/>
      <c r="AU774" s="185"/>
      <c r="AV774" s="144"/>
      <c r="AW774" s="144"/>
      <c r="AX774" s="144"/>
      <c r="AY774" s="144"/>
      <c r="AZ774" s="144"/>
      <c r="BA774" s="144"/>
      <c r="BB774" s="170"/>
      <c r="BC774" s="144"/>
      <c r="BD774" s="144"/>
      <c r="BE774" s="144"/>
    </row>
    <row r="775" spans="1:57" ht="25.5" customHeight="1">
      <c r="A775" s="144"/>
      <c r="B775" s="144"/>
      <c r="C775" s="144"/>
      <c r="D775" s="144"/>
      <c r="E775" s="144"/>
      <c r="F775" s="170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  <c r="AL775" s="144"/>
      <c r="AM775" s="144"/>
      <c r="AN775" s="144"/>
      <c r="AO775" s="144"/>
      <c r="AP775" s="144"/>
      <c r="AQ775" s="144"/>
      <c r="AR775" s="144"/>
      <c r="AS775" s="144"/>
      <c r="AT775" s="150"/>
      <c r="AU775" s="185"/>
      <c r="AV775" s="144"/>
      <c r="AW775" s="144"/>
      <c r="AX775" s="144"/>
      <c r="AY775" s="144"/>
      <c r="AZ775" s="144"/>
      <c r="BA775" s="144"/>
      <c r="BB775" s="170"/>
      <c r="BC775" s="144"/>
      <c r="BD775" s="144"/>
      <c r="BE775" s="144"/>
    </row>
    <row r="776" spans="1:57" ht="25.5" customHeight="1">
      <c r="A776" s="144"/>
      <c r="B776" s="144"/>
      <c r="C776" s="144"/>
      <c r="D776" s="144"/>
      <c r="E776" s="144"/>
      <c r="F776" s="170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  <c r="AL776" s="144"/>
      <c r="AM776" s="144"/>
      <c r="AN776" s="144"/>
      <c r="AO776" s="144"/>
      <c r="AP776" s="144"/>
      <c r="AQ776" s="144"/>
      <c r="AR776" s="144"/>
      <c r="AS776" s="144"/>
      <c r="AT776" s="150"/>
      <c r="AU776" s="185"/>
      <c r="AV776" s="144"/>
      <c r="AW776" s="144"/>
      <c r="AX776" s="144"/>
      <c r="AY776" s="144"/>
      <c r="AZ776" s="144"/>
      <c r="BA776" s="144"/>
      <c r="BB776" s="170"/>
      <c r="BC776" s="144"/>
      <c r="BD776" s="144"/>
      <c r="BE776" s="144"/>
    </row>
    <row r="777" spans="1:57" ht="25.5" customHeight="1">
      <c r="A777" s="144"/>
      <c r="B777" s="144"/>
      <c r="C777" s="144"/>
      <c r="D777" s="144"/>
      <c r="E777" s="144"/>
      <c r="F777" s="170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44"/>
      <c r="AO777" s="144"/>
      <c r="AP777" s="144"/>
      <c r="AQ777" s="144"/>
      <c r="AR777" s="144"/>
      <c r="AS777" s="144"/>
      <c r="AT777" s="150"/>
      <c r="AU777" s="185"/>
      <c r="AV777" s="144"/>
      <c r="AW777" s="144"/>
      <c r="AX777" s="144"/>
      <c r="AY777" s="144"/>
      <c r="AZ777" s="144"/>
      <c r="BA777" s="144"/>
      <c r="BB777" s="170"/>
      <c r="BC777" s="144"/>
      <c r="BD777" s="144"/>
      <c r="BE777" s="144"/>
    </row>
    <row r="778" spans="1:57" ht="25.5" customHeight="1">
      <c r="A778" s="144"/>
      <c r="B778" s="144"/>
      <c r="C778" s="144"/>
      <c r="D778" s="144"/>
      <c r="E778" s="144"/>
      <c r="F778" s="170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50"/>
      <c r="AU778" s="185"/>
      <c r="AV778" s="144"/>
      <c r="AW778" s="144"/>
      <c r="AX778" s="144"/>
      <c r="AY778" s="144"/>
      <c r="AZ778" s="144"/>
      <c r="BA778" s="144"/>
      <c r="BB778" s="170"/>
      <c r="BC778" s="144"/>
      <c r="BD778" s="144"/>
      <c r="BE778" s="144"/>
    </row>
    <row r="779" spans="1:57" ht="25.5" customHeight="1">
      <c r="A779" s="144"/>
      <c r="B779" s="144"/>
      <c r="C779" s="144"/>
      <c r="D779" s="144"/>
      <c r="E779" s="144"/>
      <c r="F779" s="170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  <c r="AL779" s="144"/>
      <c r="AM779" s="144"/>
      <c r="AN779" s="144"/>
      <c r="AO779" s="144"/>
      <c r="AP779" s="144"/>
      <c r="AQ779" s="144"/>
      <c r="AR779" s="144"/>
      <c r="AS779" s="144"/>
      <c r="AT779" s="150"/>
      <c r="AU779" s="185"/>
      <c r="AV779" s="144"/>
      <c r="AW779" s="144"/>
      <c r="AX779" s="144"/>
      <c r="AY779" s="144"/>
      <c r="AZ779" s="144"/>
      <c r="BA779" s="144"/>
      <c r="BB779" s="170"/>
      <c r="BC779" s="144"/>
      <c r="BD779" s="144"/>
      <c r="BE779" s="144"/>
    </row>
    <row r="780" spans="1:57" ht="25.5" customHeight="1">
      <c r="A780" s="144"/>
      <c r="B780" s="144"/>
      <c r="C780" s="144"/>
      <c r="D780" s="144"/>
      <c r="E780" s="144"/>
      <c r="F780" s="170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  <c r="AL780" s="144"/>
      <c r="AM780" s="144"/>
      <c r="AN780" s="144"/>
      <c r="AO780" s="144"/>
      <c r="AP780" s="144"/>
      <c r="AQ780" s="144"/>
      <c r="AR780" s="144"/>
      <c r="AS780" s="144"/>
      <c r="AT780" s="150"/>
      <c r="AU780" s="185"/>
      <c r="AV780" s="144"/>
      <c r="AW780" s="144"/>
      <c r="AX780" s="144"/>
      <c r="AY780" s="144"/>
      <c r="AZ780" s="144"/>
      <c r="BA780" s="144"/>
      <c r="BB780" s="170"/>
      <c r="BC780" s="144"/>
      <c r="BD780" s="144"/>
      <c r="BE780" s="144"/>
    </row>
    <row r="781" spans="1:57" ht="25.5" customHeight="1">
      <c r="A781" s="144"/>
      <c r="B781" s="144"/>
      <c r="C781" s="144"/>
      <c r="D781" s="144"/>
      <c r="E781" s="144"/>
      <c r="F781" s="170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  <c r="AL781" s="144"/>
      <c r="AM781" s="144"/>
      <c r="AN781" s="144"/>
      <c r="AO781" s="144"/>
      <c r="AP781" s="144"/>
      <c r="AQ781" s="144"/>
      <c r="AR781" s="144"/>
      <c r="AS781" s="144"/>
      <c r="AT781" s="150"/>
      <c r="AU781" s="185"/>
      <c r="AV781" s="144"/>
      <c r="AW781" s="144"/>
      <c r="AX781" s="144"/>
      <c r="AY781" s="144"/>
      <c r="AZ781" s="144"/>
      <c r="BA781" s="144"/>
      <c r="BB781" s="170"/>
      <c r="BC781" s="144"/>
      <c r="BD781" s="144"/>
      <c r="BE781" s="144"/>
    </row>
    <row r="782" spans="1:57" ht="25.5" customHeight="1">
      <c r="A782" s="144"/>
      <c r="B782" s="144"/>
      <c r="C782" s="144"/>
      <c r="D782" s="144"/>
      <c r="E782" s="144"/>
      <c r="F782" s="170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50"/>
      <c r="AU782" s="185"/>
      <c r="AV782" s="144"/>
      <c r="AW782" s="144"/>
      <c r="AX782" s="144"/>
      <c r="AY782" s="144"/>
      <c r="AZ782" s="144"/>
      <c r="BA782" s="144"/>
      <c r="BB782" s="170"/>
      <c r="BC782" s="144"/>
      <c r="BD782" s="144"/>
      <c r="BE782" s="144"/>
    </row>
    <row r="783" spans="1:57" ht="25.5" customHeight="1">
      <c r="A783" s="144"/>
      <c r="B783" s="144"/>
      <c r="C783" s="144"/>
      <c r="D783" s="144"/>
      <c r="E783" s="144"/>
      <c r="F783" s="170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  <c r="AL783" s="144"/>
      <c r="AM783" s="144"/>
      <c r="AN783" s="144"/>
      <c r="AO783" s="144"/>
      <c r="AP783" s="144"/>
      <c r="AQ783" s="144"/>
      <c r="AR783" s="144"/>
      <c r="AS783" s="144"/>
      <c r="AT783" s="150"/>
      <c r="AU783" s="185"/>
      <c r="AV783" s="144"/>
      <c r="AW783" s="144"/>
      <c r="AX783" s="144"/>
      <c r="AY783" s="144"/>
      <c r="AZ783" s="144"/>
      <c r="BA783" s="144"/>
      <c r="BB783" s="170"/>
      <c r="BC783" s="144"/>
      <c r="BD783" s="144"/>
      <c r="BE783" s="144"/>
    </row>
    <row r="784" spans="1:57" ht="25.5" customHeight="1">
      <c r="A784" s="144"/>
      <c r="B784" s="144"/>
      <c r="C784" s="144"/>
      <c r="D784" s="144"/>
      <c r="E784" s="144"/>
      <c r="F784" s="170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  <c r="AL784" s="144"/>
      <c r="AM784" s="144"/>
      <c r="AN784" s="144"/>
      <c r="AO784" s="144"/>
      <c r="AP784" s="144"/>
      <c r="AQ784" s="144"/>
      <c r="AR784" s="144"/>
      <c r="AS784" s="144"/>
      <c r="AT784" s="150"/>
      <c r="AU784" s="185"/>
      <c r="AV784" s="144"/>
      <c r="AW784" s="144"/>
      <c r="AX784" s="144"/>
      <c r="AY784" s="144"/>
      <c r="AZ784" s="144"/>
      <c r="BA784" s="144"/>
      <c r="BB784" s="170"/>
      <c r="BC784" s="144"/>
      <c r="BD784" s="144"/>
      <c r="BE784" s="144"/>
    </row>
    <row r="785" spans="1:57" ht="25.5" customHeight="1">
      <c r="A785" s="144"/>
      <c r="B785" s="144"/>
      <c r="C785" s="144"/>
      <c r="D785" s="144"/>
      <c r="E785" s="144"/>
      <c r="F785" s="170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  <c r="AL785" s="144"/>
      <c r="AM785" s="144"/>
      <c r="AN785" s="144"/>
      <c r="AO785" s="144"/>
      <c r="AP785" s="144"/>
      <c r="AQ785" s="144"/>
      <c r="AR785" s="144"/>
      <c r="AS785" s="144"/>
      <c r="AT785" s="150"/>
      <c r="AU785" s="185"/>
      <c r="AV785" s="144"/>
      <c r="AW785" s="144"/>
      <c r="AX785" s="144"/>
      <c r="AY785" s="144"/>
      <c r="AZ785" s="144"/>
      <c r="BA785" s="144"/>
      <c r="BB785" s="170"/>
      <c r="BC785" s="144"/>
      <c r="BD785" s="144"/>
      <c r="BE785" s="144"/>
    </row>
    <row r="786" spans="1:57" ht="25.5" customHeight="1">
      <c r="A786" s="144"/>
      <c r="B786" s="144"/>
      <c r="C786" s="144"/>
      <c r="D786" s="144"/>
      <c r="E786" s="144"/>
      <c r="F786" s="170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50"/>
      <c r="AU786" s="185"/>
      <c r="AV786" s="144"/>
      <c r="AW786" s="144"/>
      <c r="AX786" s="144"/>
      <c r="AY786" s="144"/>
      <c r="AZ786" s="144"/>
      <c r="BA786" s="144"/>
      <c r="BB786" s="170"/>
      <c r="BC786" s="144"/>
      <c r="BD786" s="144"/>
      <c r="BE786" s="144"/>
    </row>
    <row r="787" spans="1:57" ht="25.5" customHeight="1">
      <c r="A787" s="144"/>
      <c r="B787" s="144"/>
      <c r="C787" s="144"/>
      <c r="D787" s="144"/>
      <c r="E787" s="144"/>
      <c r="F787" s="170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44"/>
      <c r="AO787" s="144"/>
      <c r="AP787" s="144"/>
      <c r="AQ787" s="144"/>
      <c r="AR787" s="144"/>
      <c r="AS787" s="144"/>
      <c r="AT787" s="150"/>
      <c r="AU787" s="185"/>
      <c r="AV787" s="144"/>
      <c r="AW787" s="144"/>
      <c r="AX787" s="144"/>
      <c r="AY787" s="144"/>
      <c r="AZ787" s="144"/>
      <c r="BA787" s="144"/>
      <c r="BB787" s="170"/>
      <c r="BC787" s="144"/>
      <c r="BD787" s="144"/>
      <c r="BE787" s="144"/>
    </row>
    <row r="788" spans="1:57" ht="25.5" customHeight="1">
      <c r="A788" s="144"/>
      <c r="B788" s="144"/>
      <c r="C788" s="144"/>
      <c r="D788" s="144"/>
      <c r="E788" s="144"/>
      <c r="F788" s="170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  <c r="AL788" s="144"/>
      <c r="AM788" s="144"/>
      <c r="AN788" s="144"/>
      <c r="AO788" s="144"/>
      <c r="AP788" s="144"/>
      <c r="AQ788" s="144"/>
      <c r="AR788" s="144"/>
      <c r="AS788" s="144"/>
      <c r="AT788" s="150"/>
      <c r="AU788" s="185"/>
      <c r="AV788" s="144"/>
      <c r="AW788" s="144"/>
      <c r="AX788" s="144"/>
      <c r="AY788" s="144"/>
      <c r="AZ788" s="144"/>
      <c r="BA788" s="144"/>
      <c r="BB788" s="170"/>
      <c r="BC788" s="144"/>
      <c r="BD788" s="144"/>
      <c r="BE788" s="144"/>
    </row>
    <row r="789" spans="1:57" ht="25.5" customHeight="1">
      <c r="A789" s="144"/>
      <c r="B789" s="144"/>
      <c r="C789" s="144"/>
      <c r="D789" s="144"/>
      <c r="E789" s="144"/>
      <c r="F789" s="170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44"/>
      <c r="AO789" s="144"/>
      <c r="AP789" s="144"/>
      <c r="AQ789" s="144"/>
      <c r="AR789" s="144"/>
      <c r="AS789" s="144"/>
      <c r="AT789" s="150"/>
      <c r="AU789" s="185"/>
      <c r="AV789" s="144"/>
      <c r="AW789" s="144"/>
      <c r="AX789" s="144"/>
      <c r="AY789" s="144"/>
      <c r="AZ789" s="144"/>
      <c r="BA789" s="144"/>
      <c r="BB789" s="170"/>
      <c r="BC789" s="144"/>
      <c r="BD789" s="144"/>
      <c r="BE789" s="144"/>
    </row>
    <row r="790" spans="1:57" ht="25.5" customHeight="1">
      <c r="A790" s="144"/>
      <c r="B790" s="144"/>
      <c r="C790" s="144"/>
      <c r="D790" s="144"/>
      <c r="E790" s="144"/>
      <c r="F790" s="170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50"/>
      <c r="AU790" s="185"/>
      <c r="AV790" s="144"/>
      <c r="AW790" s="144"/>
      <c r="AX790" s="144"/>
      <c r="AY790" s="144"/>
      <c r="AZ790" s="144"/>
      <c r="BA790" s="144"/>
      <c r="BB790" s="170"/>
      <c r="BC790" s="144"/>
      <c r="BD790" s="144"/>
      <c r="BE790" s="144"/>
    </row>
    <row r="791" spans="1:57" ht="25.5" customHeight="1">
      <c r="A791" s="144"/>
      <c r="B791" s="144"/>
      <c r="C791" s="144"/>
      <c r="D791" s="144"/>
      <c r="E791" s="144"/>
      <c r="F791" s="170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44"/>
      <c r="AO791" s="144"/>
      <c r="AP791" s="144"/>
      <c r="AQ791" s="144"/>
      <c r="AR791" s="144"/>
      <c r="AS791" s="144"/>
      <c r="AT791" s="150"/>
      <c r="AU791" s="185"/>
      <c r="AV791" s="144"/>
      <c r="AW791" s="144"/>
      <c r="AX791" s="144"/>
      <c r="AY791" s="144"/>
      <c r="AZ791" s="144"/>
      <c r="BA791" s="144"/>
      <c r="BB791" s="170"/>
      <c r="BC791" s="144"/>
      <c r="BD791" s="144"/>
      <c r="BE791" s="144"/>
    </row>
    <row r="792" spans="1:57" ht="25.5" customHeight="1">
      <c r="A792" s="144"/>
      <c r="B792" s="144"/>
      <c r="C792" s="144"/>
      <c r="D792" s="144"/>
      <c r="E792" s="144"/>
      <c r="F792" s="170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  <c r="AL792" s="144"/>
      <c r="AM792" s="144"/>
      <c r="AN792" s="144"/>
      <c r="AO792" s="144"/>
      <c r="AP792" s="144"/>
      <c r="AQ792" s="144"/>
      <c r="AR792" s="144"/>
      <c r="AS792" s="144"/>
      <c r="AT792" s="150"/>
      <c r="AU792" s="185"/>
      <c r="AV792" s="144"/>
      <c r="AW792" s="144"/>
      <c r="AX792" s="144"/>
      <c r="AY792" s="144"/>
      <c r="AZ792" s="144"/>
      <c r="BA792" s="144"/>
      <c r="BB792" s="170"/>
      <c r="BC792" s="144"/>
      <c r="BD792" s="144"/>
      <c r="BE792" s="144"/>
    </row>
    <row r="793" spans="1:57" ht="25.5" customHeight="1">
      <c r="A793" s="144"/>
      <c r="B793" s="144"/>
      <c r="C793" s="144"/>
      <c r="D793" s="144"/>
      <c r="E793" s="144"/>
      <c r="F793" s="170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44"/>
      <c r="AO793" s="144"/>
      <c r="AP793" s="144"/>
      <c r="AQ793" s="144"/>
      <c r="AR793" s="144"/>
      <c r="AS793" s="144"/>
      <c r="AT793" s="150"/>
      <c r="AU793" s="185"/>
      <c r="AV793" s="144"/>
      <c r="AW793" s="144"/>
      <c r="AX793" s="144"/>
      <c r="AY793" s="144"/>
      <c r="AZ793" s="144"/>
      <c r="BA793" s="144"/>
      <c r="BB793" s="170"/>
      <c r="BC793" s="144"/>
      <c r="BD793" s="144"/>
      <c r="BE793" s="144"/>
    </row>
    <row r="794" spans="1:57" ht="25.5" customHeight="1">
      <c r="A794" s="144"/>
      <c r="B794" s="144"/>
      <c r="C794" s="144"/>
      <c r="D794" s="144"/>
      <c r="E794" s="144"/>
      <c r="F794" s="170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50"/>
      <c r="AU794" s="185"/>
      <c r="AV794" s="144"/>
      <c r="AW794" s="144"/>
      <c r="AX794" s="144"/>
      <c r="AY794" s="144"/>
      <c r="AZ794" s="144"/>
      <c r="BA794" s="144"/>
      <c r="BB794" s="170"/>
      <c r="BC794" s="144"/>
      <c r="BD794" s="144"/>
      <c r="BE794" s="144"/>
    </row>
    <row r="795" spans="1:57" ht="25.5" customHeight="1">
      <c r="A795" s="144"/>
      <c r="B795" s="144"/>
      <c r="C795" s="144"/>
      <c r="D795" s="144"/>
      <c r="E795" s="144"/>
      <c r="F795" s="170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  <c r="AL795" s="144"/>
      <c r="AM795" s="144"/>
      <c r="AN795" s="144"/>
      <c r="AO795" s="144"/>
      <c r="AP795" s="144"/>
      <c r="AQ795" s="144"/>
      <c r="AR795" s="144"/>
      <c r="AS795" s="144"/>
      <c r="AT795" s="150"/>
      <c r="AU795" s="185"/>
      <c r="AV795" s="144"/>
      <c r="AW795" s="144"/>
      <c r="AX795" s="144"/>
      <c r="AY795" s="144"/>
      <c r="AZ795" s="144"/>
      <c r="BA795" s="144"/>
      <c r="BB795" s="170"/>
      <c r="BC795" s="144"/>
      <c r="BD795" s="144"/>
      <c r="BE795" s="144"/>
    </row>
    <row r="796" spans="1:57" ht="25.5" customHeight="1">
      <c r="A796" s="144"/>
      <c r="B796" s="144"/>
      <c r="C796" s="144"/>
      <c r="D796" s="144"/>
      <c r="E796" s="144"/>
      <c r="F796" s="170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  <c r="AL796" s="144"/>
      <c r="AM796" s="144"/>
      <c r="AN796" s="144"/>
      <c r="AO796" s="144"/>
      <c r="AP796" s="144"/>
      <c r="AQ796" s="144"/>
      <c r="AR796" s="144"/>
      <c r="AS796" s="144"/>
      <c r="AT796" s="150"/>
      <c r="AU796" s="185"/>
      <c r="AV796" s="144"/>
      <c r="AW796" s="144"/>
      <c r="AX796" s="144"/>
      <c r="AY796" s="144"/>
      <c r="AZ796" s="144"/>
      <c r="BA796" s="144"/>
      <c r="BB796" s="170"/>
      <c r="BC796" s="144"/>
      <c r="BD796" s="144"/>
      <c r="BE796" s="144"/>
    </row>
    <row r="797" spans="1:57" ht="25.5" customHeight="1">
      <c r="A797" s="144"/>
      <c r="B797" s="144"/>
      <c r="C797" s="144"/>
      <c r="D797" s="144"/>
      <c r="E797" s="144"/>
      <c r="F797" s="170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  <c r="AL797" s="144"/>
      <c r="AM797" s="144"/>
      <c r="AN797" s="144"/>
      <c r="AO797" s="144"/>
      <c r="AP797" s="144"/>
      <c r="AQ797" s="144"/>
      <c r="AR797" s="144"/>
      <c r="AS797" s="144"/>
      <c r="AT797" s="150"/>
      <c r="AU797" s="185"/>
      <c r="AV797" s="144"/>
      <c r="AW797" s="144"/>
      <c r="AX797" s="144"/>
      <c r="AY797" s="144"/>
      <c r="AZ797" s="144"/>
      <c r="BA797" s="144"/>
      <c r="BB797" s="170"/>
      <c r="BC797" s="144"/>
      <c r="BD797" s="144"/>
      <c r="BE797" s="144"/>
    </row>
    <row r="798" spans="1:57" ht="25.5" customHeight="1">
      <c r="A798" s="144"/>
      <c r="B798" s="144"/>
      <c r="C798" s="144"/>
      <c r="D798" s="144"/>
      <c r="E798" s="144"/>
      <c r="F798" s="170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50"/>
      <c r="AU798" s="185"/>
      <c r="AV798" s="144"/>
      <c r="AW798" s="144"/>
      <c r="AX798" s="144"/>
      <c r="AY798" s="144"/>
      <c r="AZ798" s="144"/>
      <c r="BA798" s="144"/>
      <c r="BB798" s="170"/>
      <c r="BC798" s="144"/>
      <c r="BD798" s="144"/>
      <c r="BE798" s="144"/>
    </row>
    <row r="799" spans="1:57" ht="25.5" customHeight="1">
      <c r="A799" s="144"/>
      <c r="B799" s="144"/>
      <c r="C799" s="144"/>
      <c r="D799" s="144"/>
      <c r="E799" s="144"/>
      <c r="F799" s="170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  <c r="AL799" s="144"/>
      <c r="AM799" s="144"/>
      <c r="AN799" s="144"/>
      <c r="AO799" s="144"/>
      <c r="AP799" s="144"/>
      <c r="AQ799" s="144"/>
      <c r="AR799" s="144"/>
      <c r="AS799" s="144"/>
      <c r="AT799" s="150"/>
      <c r="AU799" s="185"/>
      <c r="AV799" s="144"/>
      <c r="AW799" s="144"/>
      <c r="AX799" s="144"/>
      <c r="AY799" s="144"/>
      <c r="AZ799" s="144"/>
      <c r="BA799" s="144"/>
      <c r="BB799" s="170"/>
      <c r="BC799" s="144"/>
      <c r="BD799" s="144"/>
      <c r="BE799" s="144"/>
    </row>
    <row r="800" spans="1:57" ht="25.5" customHeight="1">
      <c r="A800" s="144"/>
      <c r="B800" s="144"/>
      <c r="C800" s="144"/>
      <c r="D800" s="144"/>
      <c r="E800" s="144"/>
      <c r="F800" s="170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50"/>
      <c r="AU800" s="185"/>
      <c r="AV800" s="144"/>
      <c r="AW800" s="144"/>
      <c r="AX800" s="144"/>
      <c r="AY800" s="144"/>
      <c r="AZ800" s="144"/>
      <c r="BA800" s="144"/>
      <c r="BB800" s="170"/>
      <c r="BC800" s="144"/>
      <c r="BD800" s="144"/>
      <c r="BE800" s="144"/>
    </row>
    <row r="801" spans="1:57" ht="25.5" customHeight="1">
      <c r="A801" s="144"/>
      <c r="B801" s="144"/>
      <c r="C801" s="144"/>
      <c r="D801" s="144"/>
      <c r="E801" s="144"/>
      <c r="F801" s="170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  <c r="AL801" s="144"/>
      <c r="AM801" s="144"/>
      <c r="AN801" s="144"/>
      <c r="AO801" s="144"/>
      <c r="AP801" s="144"/>
      <c r="AQ801" s="144"/>
      <c r="AR801" s="144"/>
      <c r="AS801" s="144"/>
      <c r="AT801" s="150"/>
      <c r="AU801" s="185"/>
      <c r="AV801" s="144"/>
      <c r="AW801" s="144"/>
      <c r="AX801" s="144"/>
      <c r="AY801" s="144"/>
      <c r="AZ801" s="144"/>
      <c r="BA801" s="144"/>
      <c r="BB801" s="170"/>
      <c r="BC801" s="144"/>
      <c r="BD801" s="144"/>
      <c r="BE801" s="144"/>
    </row>
    <row r="802" spans="1:57" ht="25.5" customHeight="1">
      <c r="A802" s="144"/>
      <c r="B802" s="144"/>
      <c r="C802" s="144"/>
      <c r="D802" s="144"/>
      <c r="E802" s="144"/>
      <c r="F802" s="170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50"/>
      <c r="AU802" s="185"/>
      <c r="AV802" s="144"/>
      <c r="AW802" s="144"/>
      <c r="AX802" s="144"/>
      <c r="AY802" s="144"/>
      <c r="AZ802" s="144"/>
      <c r="BA802" s="144"/>
      <c r="BB802" s="170"/>
      <c r="BC802" s="144"/>
      <c r="BD802" s="144"/>
      <c r="BE802" s="144"/>
    </row>
    <row r="803" spans="1:57" ht="25.5" customHeight="1">
      <c r="A803" s="144"/>
      <c r="B803" s="144"/>
      <c r="C803" s="144"/>
      <c r="D803" s="144"/>
      <c r="E803" s="144"/>
      <c r="F803" s="170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  <c r="AL803" s="144"/>
      <c r="AM803" s="144"/>
      <c r="AN803" s="144"/>
      <c r="AO803" s="144"/>
      <c r="AP803" s="144"/>
      <c r="AQ803" s="144"/>
      <c r="AR803" s="144"/>
      <c r="AS803" s="144"/>
      <c r="AT803" s="150"/>
      <c r="AU803" s="185"/>
      <c r="AV803" s="144"/>
      <c r="AW803" s="144"/>
      <c r="AX803" s="144"/>
      <c r="AY803" s="144"/>
      <c r="AZ803" s="144"/>
      <c r="BA803" s="144"/>
      <c r="BB803" s="170"/>
      <c r="BC803" s="144"/>
      <c r="BD803" s="144"/>
      <c r="BE803" s="144"/>
    </row>
    <row r="804" spans="1:57" ht="25.5" customHeight="1">
      <c r="A804" s="144"/>
      <c r="B804" s="144"/>
      <c r="C804" s="144"/>
      <c r="D804" s="144"/>
      <c r="E804" s="144"/>
      <c r="F804" s="170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50"/>
      <c r="AU804" s="185"/>
      <c r="AV804" s="144"/>
      <c r="AW804" s="144"/>
      <c r="AX804" s="144"/>
      <c r="AY804" s="144"/>
      <c r="AZ804" s="144"/>
      <c r="BA804" s="144"/>
      <c r="BB804" s="170"/>
      <c r="BC804" s="144"/>
      <c r="BD804" s="144"/>
      <c r="BE804" s="144"/>
    </row>
    <row r="805" spans="1:57" ht="25.5" customHeight="1">
      <c r="A805" s="144"/>
      <c r="B805" s="144"/>
      <c r="C805" s="144"/>
      <c r="D805" s="144"/>
      <c r="E805" s="144"/>
      <c r="F805" s="170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  <c r="AL805" s="144"/>
      <c r="AM805" s="144"/>
      <c r="AN805" s="144"/>
      <c r="AO805" s="144"/>
      <c r="AP805" s="144"/>
      <c r="AQ805" s="144"/>
      <c r="AR805" s="144"/>
      <c r="AS805" s="144"/>
      <c r="AT805" s="150"/>
      <c r="AU805" s="185"/>
      <c r="AV805" s="144"/>
      <c r="AW805" s="144"/>
      <c r="AX805" s="144"/>
      <c r="AY805" s="144"/>
      <c r="AZ805" s="144"/>
      <c r="BA805" s="144"/>
      <c r="BB805" s="170"/>
      <c r="BC805" s="144"/>
      <c r="BD805" s="144"/>
      <c r="BE805" s="144"/>
    </row>
    <row r="806" spans="1:57" ht="25.5" customHeight="1">
      <c r="A806" s="144"/>
      <c r="B806" s="144"/>
      <c r="C806" s="144"/>
      <c r="D806" s="144"/>
      <c r="E806" s="144"/>
      <c r="F806" s="170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50"/>
      <c r="AU806" s="185"/>
      <c r="AV806" s="144"/>
      <c r="AW806" s="144"/>
      <c r="AX806" s="144"/>
      <c r="AY806" s="144"/>
      <c r="AZ806" s="144"/>
      <c r="BA806" s="144"/>
      <c r="BB806" s="170"/>
      <c r="BC806" s="144"/>
      <c r="BD806" s="144"/>
      <c r="BE806" s="144"/>
    </row>
    <row r="807" spans="1:57" ht="25.5" customHeight="1">
      <c r="A807" s="144"/>
      <c r="B807" s="144"/>
      <c r="C807" s="144"/>
      <c r="D807" s="144"/>
      <c r="E807" s="144"/>
      <c r="F807" s="170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  <c r="AL807" s="144"/>
      <c r="AM807" s="144"/>
      <c r="AN807" s="144"/>
      <c r="AO807" s="144"/>
      <c r="AP807" s="144"/>
      <c r="AQ807" s="144"/>
      <c r="AR807" s="144"/>
      <c r="AS807" s="144"/>
      <c r="AT807" s="150"/>
      <c r="AU807" s="185"/>
      <c r="AV807" s="144"/>
      <c r="AW807" s="144"/>
      <c r="AX807" s="144"/>
      <c r="AY807" s="144"/>
      <c r="AZ807" s="144"/>
      <c r="BA807" s="144"/>
      <c r="BB807" s="170"/>
      <c r="BC807" s="144"/>
      <c r="BD807" s="144"/>
      <c r="BE807" s="144"/>
    </row>
    <row r="808" spans="1:57" ht="25.5" customHeight="1">
      <c r="A808" s="144"/>
      <c r="B808" s="144"/>
      <c r="C808" s="144"/>
      <c r="D808" s="144"/>
      <c r="E808" s="144"/>
      <c r="F808" s="170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  <c r="AL808" s="144"/>
      <c r="AM808" s="144"/>
      <c r="AN808" s="144"/>
      <c r="AO808" s="144"/>
      <c r="AP808" s="144"/>
      <c r="AQ808" s="144"/>
      <c r="AR808" s="144"/>
      <c r="AS808" s="144"/>
      <c r="AT808" s="150"/>
      <c r="AU808" s="185"/>
      <c r="AV808" s="144"/>
      <c r="AW808" s="144"/>
      <c r="AX808" s="144"/>
      <c r="AY808" s="144"/>
      <c r="AZ808" s="144"/>
      <c r="BA808" s="144"/>
      <c r="BB808" s="170"/>
      <c r="BC808" s="144"/>
      <c r="BD808" s="144"/>
      <c r="BE808" s="144"/>
    </row>
    <row r="809" spans="1:57" ht="25.5" customHeight="1">
      <c r="A809" s="144"/>
      <c r="B809" s="144"/>
      <c r="C809" s="144"/>
      <c r="D809" s="144"/>
      <c r="E809" s="144"/>
      <c r="F809" s="170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  <c r="AL809" s="144"/>
      <c r="AM809" s="144"/>
      <c r="AN809" s="144"/>
      <c r="AO809" s="144"/>
      <c r="AP809" s="144"/>
      <c r="AQ809" s="144"/>
      <c r="AR809" s="144"/>
      <c r="AS809" s="144"/>
      <c r="AT809" s="150"/>
      <c r="AU809" s="185"/>
      <c r="AV809" s="144"/>
      <c r="AW809" s="144"/>
      <c r="AX809" s="144"/>
      <c r="AY809" s="144"/>
      <c r="AZ809" s="144"/>
      <c r="BA809" s="144"/>
      <c r="BB809" s="170"/>
      <c r="BC809" s="144"/>
      <c r="BD809" s="144"/>
      <c r="BE809" s="144"/>
    </row>
    <row r="810" spans="1:57" ht="25.5" customHeight="1">
      <c r="A810" s="144"/>
      <c r="B810" s="144"/>
      <c r="C810" s="144"/>
      <c r="D810" s="144"/>
      <c r="E810" s="144"/>
      <c r="F810" s="170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50"/>
      <c r="AU810" s="185"/>
      <c r="AV810" s="144"/>
      <c r="AW810" s="144"/>
      <c r="AX810" s="144"/>
      <c r="AY810" s="144"/>
      <c r="AZ810" s="144"/>
      <c r="BA810" s="144"/>
      <c r="BB810" s="170"/>
      <c r="BC810" s="144"/>
      <c r="BD810" s="144"/>
      <c r="BE810" s="144"/>
    </row>
    <row r="811" spans="1:57" ht="25.5" customHeight="1">
      <c r="A811" s="144"/>
      <c r="B811" s="144"/>
      <c r="C811" s="144"/>
      <c r="D811" s="144"/>
      <c r="E811" s="144"/>
      <c r="F811" s="170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  <c r="AL811" s="144"/>
      <c r="AM811" s="144"/>
      <c r="AN811" s="144"/>
      <c r="AO811" s="144"/>
      <c r="AP811" s="144"/>
      <c r="AQ811" s="144"/>
      <c r="AR811" s="144"/>
      <c r="AS811" s="144"/>
      <c r="AT811" s="150"/>
      <c r="AU811" s="185"/>
      <c r="AV811" s="144"/>
      <c r="AW811" s="144"/>
      <c r="AX811" s="144"/>
      <c r="AY811" s="144"/>
      <c r="AZ811" s="144"/>
      <c r="BA811" s="144"/>
      <c r="BB811" s="170"/>
      <c r="BC811" s="144"/>
      <c r="BD811" s="144"/>
      <c r="BE811" s="144"/>
    </row>
    <row r="812" spans="1:57" ht="25.5" customHeight="1">
      <c r="A812" s="144"/>
      <c r="B812" s="144"/>
      <c r="C812" s="144"/>
      <c r="D812" s="144"/>
      <c r="E812" s="144"/>
      <c r="F812" s="170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  <c r="AL812" s="144"/>
      <c r="AM812" s="144"/>
      <c r="AN812" s="144"/>
      <c r="AO812" s="144"/>
      <c r="AP812" s="144"/>
      <c r="AQ812" s="144"/>
      <c r="AR812" s="144"/>
      <c r="AS812" s="144"/>
      <c r="AT812" s="150"/>
      <c r="AU812" s="185"/>
      <c r="AV812" s="144"/>
      <c r="AW812" s="144"/>
      <c r="AX812" s="144"/>
      <c r="AY812" s="144"/>
      <c r="AZ812" s="144"/>
      <c r="BA812" s="144"/>
      <c r="BB812" s="170"/>
      <c r="BC812" s="144"/>
      <c r="BD812" s="144"/>
      <c r="BE812" s="144"/>
    </row>
    <row r="813" spans="1:57" ht="25.5" customHeight="1">
      <c r="A813" s="144"/>
      <c r="B813" s="144"/>
      <c r="C813" s="144"/>
      <c r="D813" s="144"/>
      <c r="E813" s="144"/>
      <c r="F813" s="170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  <c r="AL813" s="144"/>
      <c r="AM813" s="144"/>
      <c r="AN813" s="144"/>
      <c r="AO813" s="144"/>
      <c r="AP813" s="144"/>
      <c r="AQ813" s="144"/>
      <c r="AR813" s="144"/>
      <c r="AS813" s="144"/>
      <c r="AT813" s="150"/>
      <c r="AU813" s="185"/>
      <c r="AV813" s="144"/>
      <c r="AW813" s="144"/>
      <c r="AX813" s="144"/>
      <c r="AY813" s="144"/>
      <c r="AZ813" s="144"/>
      <c r="BA813" s="144"/>
      <c r="BB813" s="170"/>
      <c r="BC813" s="144"/>
      <c r="BD813" s="144"/>
      <c r="BE813" s="144"/>
    </row>
    <row r="814" spans="1:57" ht="25.5" customHeight="1">
      <c r="A814" s="144"/>
      <c r="B814" s="144"/>
      <c r="C814" s="144"/>
      <c r="D814" s="144"/>
      <c r="E814" s="144"/>
      <c r="F814" s="170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50"/>
      <c r="AU814" s="185"/>
      <c r="AV814" s="144"/>
      <c r="AW814" s="144"/>
      <c r="AX814" s="144"/>
      <c r="AY814" s="144"/>
      <c r="AZ814" s="144"/>
      <c r="BA814" s="144"/>
      <c r="BB814" s="170"/>
      <c r="BC814" s="144"/>
      <c r="BD814" s="144"/>
      <c r="BE814" s="144"/>
    </row>
    <row r="815" spans="1:57" ht="25.5" customHeight="1">
      <c r="A815" s="144"/>
      <c r="B815" s="144"/>
      <c r="C815" s="144"/>
      <c r="D815" s="144"/>
      <c r="E815" s="144"/>
      <c r="F815" s="170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  <c r="AL815" s="144"/>
      <c r="AM815" s="144"/>
      <c r="AN815" s="144"/>
      <c r="AO815" s="144"/>
      <c r="AP815" s="144"/>
      <c r="AQ815" s="144"/>
      <c r="AR815" s="144"/>
      <c r="AS815" s="144"/>
      <c r="AT815" s="150"/>
      <c r="AU815" s="185"/>
      <c r="AV815" s="144"/>
      <c r="AW815" s="144"/>
      <c r="AX815" s="144"/>
      <c r="AY815" s="144"/>
      <c r="AZ815" s="144"/>
      <c r="BA815" s="144"/>
      <c r="BB815" s="170"/>
      <c r="BC815" s="144"/>
      <c r="BD815" s="144"/>
      <c r="BE815" s="144"/>
    </row>
    <row r="816" spans="1:57" ht="25.5" customHeight="1">
      <c r="A816" s="144"/>
      <c r="B816" s="144"/>
      <c r="C816" s="144"/>
      <c r="D816" s="144"/>
      <c r="E816" s="144"/>
      <c r="F816" s="170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  <c r="AL816" s="144"/>
      <c r="AM816" s="144"/>
      <c r="AN816" s="144"/>
      <c r="AO816" s="144"/>
      <c r="AP816" s="144"/>
      <c r="AQ816" s="144"/>
      <c r="AR816" s="144"/>
      <c r="AS816" s="144"/>
      <c r="AT816" s="150"/>
      <c r="AU816" s="185"/>
      <c r="AV816" s="144"/>
      <c r="AW816" s="144"/>
      <c r="AX816" s="144"/>
      <c r="AY816" s="144"/>
      <c r="AZ816" s="144"/>
      <c r="BA816" s="144"/>
      <c r="BB816" s="170"/>
      <c r="BC816" s="144"/>
      <c r="BD816" s="144"/>
      <c r="BE816" s="144"/>
    </row>
    <row r="817" spans="1:57" ht="25.5" customHeight="1">
      <c r="A817" s="144"/>
      <c r="B817" s="144"/>
      <c r="C817" s="144"/>
      <c r="D817" s="144"/>
      <c r="E817" s="144"/>
      <c r="F817" s="170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  <c r="AL817" s="144"/>
      <c r="AM817" s="144"/>
      <c r="AN817" s="144"/>
      <c r="AO817" s="144"/>
      <c r="AP817" s="144"/>
      <c r="AQ817" s="144"/>
      <c r="AR817" s="144"/>
      <c r="AS817" s="144"/>
      <c r="AT817" s="150"/>
      <c r="AU817" s="185"/>
      <c r="AV817" s="144"/>
      <c r="AW817" s="144"/>
      <c r="AX817" s="144"/>
      <c r="AY817" s="144"/>
      <c r="AZ817" s="144"/>
      <c r="BA817" s="144"/>
      <c r="BB817" s="170"/>
      <c r="BC817" s="144"/>
      <c r="BD817" s="144"/>
      <c r="BE817" s="144"/>
    </row>
    <row r="818" spans="1:57" ht="25.5" customHeight="1">
      <c r="A818" s="144"/>
      <c r="B818" s="144"/>
      <c r="C818" s="144"/>
      <c r="D818" s="144"/>
      <c r="E818" s="144"/>
      <c r="F818" s="170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50"/>
      <c r="AU818" s="185"/>
      <c r="AV818" s="144"/>
      <c r="AW818" s="144"/>
      <c r="AX818" s="144"/>
      <c r="AY818" s="144"/>
      <c r="AZ818" s="144"/>
      <c r="BA818" s="144"/>
      <c r="BB818" s="170"/>
      <c r="BC818" s="144"/>
      <c r="BD818" s="144"/>
      <c r="BE818" s="144"/>
    </row>
    <row r="819" spans="1:57" ht="25.5" customHeight="1">
      <c r="A819" s="144"/>
      <c r="B819" s="144"/>
      <c r="C819" s="144"/>
      <c r="D819" s="144"/>
      <c r="E819" s="144"/>
      <c r="F819" s="170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  <c r="AL819" s="144"/>
      <c r="AM819" s="144"/>
      <c r="AN819" s="144"/>
      <c r="AO819" s="144"/>
      <c r="AP819" s="144"/>
      <c r="AQ819" s="144"/>
      <c r="AR819" s="144"/>
      <c r="AS819" s="144"/>
      <c r="AT819" s="150"/>
      <c r="AU819" s="185"/>
      <c r="AV819" s="144"/>
      <c r="AW819" s="144"/>
      <c r="AX819" s="144"/>
      <c r="AY819" s="144"/>
      <c r="AZ819" s="144"/>
      <c r="BA819" s="144"/>
      <c r="BB819" s="170"/>
      <c r="BC819" s="144"/>
      <c r="BD819" s="144"/>
      <c r="BE819" s="144"/>
    </row>
    <row r="820" spans="1:57" ht="25.5" customHeight="1">
      <c r="A820" s="144"/>
      <c r="B820" s="144"/>
      <c r="C820" s="144"/>
      <c r="D820" s="144"/>
      <c r="E820" s="144"/>
      <c r="F820" s="170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  <c r="AL820" s="144"/>
      <c r="AM820" s="144"/>
      <c r="AN820" s="144"/>
      <c r="AO820" s="144"/>
      <c r="AP820" s="144"/>
      <c r="AQ820" s="144"/>
      <c r="AR820" s="144"/>
      <c r="AS820" s="144"/>
      <c r="AT820" s="150"/>
      <c r="AU820" s="185"/>
      <c r="AV820" s="144"/>
      <c r="AW820" s="144"/>
      <c r="AX820" s="144"/>
      <c r="AY820" s="144"/>
      <c r="AZ820" s="144"/>
      <c r="BA820" s="144"/>
      <c r="BB820" s="170"/>
      <c r="BC820" s="144"/>
      <c r="BD820" s="144"/>
      <c r="BE820" s="144"/>
    </row>
    <row r="821" spans="1:57" ht="25.5" customHeight="1">
      <c r="A821" s="144"/>
      <c r="B821" s="144"/>
      <c r="C821" s="144"/>
      <c r="D821" s="144"/>
      <c r="E821" s="144"/>
      <c r="F821" s="170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  <c r="AL821" s="144"/>
      <c r="AM821" s="144"/>
      <c r="AN821" s="144"/>
      <c r="AO821" s="144"/>
      <c r="AP821" s="144"/>
      <c r="AQ821" s="144"/>
      <c r="AR821" s="144"/>
      <c r="AS821" s="144"/>
      <c r="AT821" s="150"/>
      <c r="AU821" s="185"/>
      <c r="AV821" s="144"/>
      <c r="AW821" s="144"/>
      <c r="AX821" s="144"/>
      <c r="AY821" s="144"/>
      <c r="AZ821" s="144"/>
      <c r="BA821" s="144"/>
      <c r="BB821" s="170"/>
      <c r="BC821" s="144"/>
      <c r="BD821" s="144"/>
      <c r="BE821" s="144"/>
    </row>
    <row r="822" spans="1:57" ht="25.5" customHeight="1">
      <c r="A822" s="144"/>
      <c r="B822" s="144"/>
      <c r="C822" s="144"/>
      <c r="D822" s="144"/>
      <c r="E822" s="144"/>
      <c r="F822" s="170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50"/>
      <c r="AU822" s="185"/>
      <c r="AV822" s="144"/>
      <c r="AW822" s="144"/>
      <c r="AX822" s="144"/>
      <c r="AY822" s="144"/>
      <c r="AZ822" s="144"/>
      <c r="BA822" s="144"/>
      <c r="BB822" s="170"/>
      <c r="BC822" s="144"/>
      <c r="BD822" s="144"/>
      <c r="BE822" s="144"/>
    </row>
    <row r="823" spans="1:57" ht="25.5" customHeight="1">
      <c r="A823" s="144"/>
      <c r="B823" s="144"/>
      <c r="C823" s="144"/>
      <c r="D823" s="144"/>
      <c r="E823" s="144"/>
      <c r="F823" s="170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  <c r="AL823" s="144"/>
      <c r="AM823" s="144"/>
      <c r="AN823" s="144"/>
      <c r="AO823" s="144"/>
      <c r="AP823" s="144"/>
      <c r="AQ823" s="144"/>
      <c r="AR823" s="144"/>
      <c r="AS823" s="144"/>
      <c r="AT823" s="150"/>
      <c r="AU823" s="185"/>
      <c r="AV823" s="144"/>
      <c r="AW823" s="144"/>
      <c r="AX823" s="144"/>
      <c r="AY823" s="144"/>
      <c r="AZ823" s="144"/>
      <c r="BA823" s="144"/>
      <c r="BB823" s="170"/>
      <c r="BC823" s="144"/>
      <c r="BD823" s="144"/>
      <c r="BE823" s="144"/>
    </row>
    <row r="824" spans="1:57" ht="25.5" customHeight="1">
      <c r="A824" s="144"/>
      <c r="B824" s="144"/>
      <c r="C824" s="144"/>
      <c r="D824" s="144"/>
      <c r="E824" s="144"/>
      <c r="F824" s="170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  <c r="AL824" s="144"/>
      <c r="AM824" s="144"/>
      <c r="AN824" s="144"/>
      <c r="AO824" s="144"/>
      <c r="AP824" s="144"/>
      <c r="AQ824" s="144"/>
      <c r="AR824" s="144"/>
      <c r="AS824" s="144"/>
      <c r="AT824" s="150"/>
      <c r="AU824" s="185"/>
      <c r="AV824" s="144"/>
      <c r="AW824" s="144"/>
      <c r="AX824" s="144"/>
      <c r="AY824" s="144"/>
      <c r="AZ824" s="144"/>
      <c r="BA824" s="144"/>
      <c r="BB824" s="170"/>
      <c r="BC824" s="144"/>
      <c r="BD824" s="144"/>
      <c r="BE824" s="144"/>
    </row>
    <row r="825" spans="1:57" ht="25.5" customHeight="1">
      <c r="A825" s="144"/>
      <c r="B825" s="144"/>
      <c r="C825" s="144"/>
      <c r="D825" s="144"/>
      <c r="E825" s="144"/>
      <c r="F825" s="170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  <c r="AL825" s="144"/>
      <c r="AM825" s="144"/>
      <c r="AN825" s="144"/>
      <c r="AO825" s="144"/>
      <c r="AP825" s="144"/>
      <c r="AQ825" s="144"/>
      <c r="AR825" s="144"/>
      <c r="AS825" s="144"/>
      <c r="AT825" s="150"/>
      <c r="AU825" s="185"/>
      <c r="AV825" s="144"/>
      <c r="AW825" s="144"/>
      <c r="AX825" s="144"/>
      <c r="AY825" s="144"/>
      <c r="AZ825" s="144"/>
      <c r="BA825" s="144"/>
      <c r="BB825" s="170"/>
      <c r="BC825" s="144"/>
      <c r="BD825" s="144"/>
      <c r="BE825" s="144"/>
    </row>
    <row r="826" spans="1:57" ht="25.5" customHeight="1">
      <c r="A826" s="144"/>
      <c r="B826" s="144"/>
      <c r="C826" s="144"/>
      <c r="D826" s="144"/>
      <c r="E826" s="144"/>
      <c r="F826" s="170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50"/>
      <c r="AU826" s="185"/>
      <c r="AV826" s="144"/>
      <c r="AW826" s="144"/>
      <c r="AX826" s="144"/>
      <c r="AY826" s="144"/>
      <c r="AZ826" s="144"/>
      <c r="BA826" s="144"/>
      <c r="BB826" s="170"/>
      <c r="BC826" s="144"/>
      <c r="BD826" s="144"/>
      <c r="BE826" s="144"/>
    </row>
    <row r="827" spans="1:57" ht="25.5" customHeight="1">
      <c r="A827" s="144"/>
      <c r="B827" s="144"/>
      <c r="C827" s="144"/>
      <c r="D827" s="144"/>
      <c r="E827" s="144"/>
      <c r="F827" s="170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  <c r="AL827" s="144"/>
      <c r="AM827" s="144"/>
      <c r="AN827" s="144"/>
      <c r="AO827" s="144"/>
      <c r="AP827" s="144"/>
      <c r="AQ827" s="144"/>
      <c r="AR827" s="144"/>
      <c r="AS827" s="144"/>
      <c r="AT827" s="150"/>
      <c r="AU827" s="185"/>
      <c r="AV827" s="144"/>
      <c r="AW827" s="144"/>
      <c r="AX827" s="144"/>
      <c r="AY827" s="144"/>
      <c r="AZ827" s="144"/>
      <c r="BA827" s="144"/>
      <c r="BB827" s="170"/>
      <c r="BC827" s="144"/>
      <c r="BD827" s="144"/>
      <c r="BE827" s="144"/>
    </row>
    <row r="828" spans="1:57" ht="25.5" customHeight="1">
      <c r="A828" s="144"/>
      <c r="B828" s="144"/>
      <c r="C828" s="144"/>
      <c r="D828" s="144"/>
      <c r="E828" s="144"/>
      <c r="F828" s="170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  <c r="AL828" s="144"/>
      <c r="AM828" s="144"/>
      <c r="AN828" s="144"/>
      <c r="AO828" s="144"/>
      <c r="AP828" s="144"/>
      <c r="AQ828" s="144"/>
      <c r="AR828" s="144"/>
      <c r="AS828" s="144"/>
      <c r="AT828" s="150"/>
      <c r="AU828" s="185"/>
      <c r="AV828" s="144"/>
      <c r="AW828" s="144"/>
      <c r="AX828" s="144"/>
      <c r="AY828" s="144"/>
      <c r="AZ828" s="144"/>
      <c r="BA828" s="144"/>
      <c r="BB828" s="170"/>
      <c r="BC828" s="144"/>
      <c r="BD828" s="144"/>
      <c r="BE828" s="144"/>
    </row>
    <row r="829" spans="1:57" ht="25.5" customHeight="1">
      <c r="A829" s="144"/>
      <c r="B829" s="144"/>
      <c r="C829" s="144"/>
      <c r="D829" s="144"/>
      <c r="E829" s="144"/>
      <c r="F829" s="170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  <c r="AL829" s="144"/>
      <c r="AM829" s="144"/>
      <c r="AN829" s="144"/>
      <c r="AO829" s="144"/>
      <c r="AP829" s="144"/>
      <c r="AQ829" s="144"/>
      <c r="AR829" s="144"/>
      <c r="AS829" s="144"/>
      <c r="AT829" s="150"/>
      <c r="AU829" s="185"/>
      <c r="AV829" s="144"/>
      <c r="AW829" s="144"/>
      <c r="AX829" s="144"/>
      <c r="AY829" s="144"/>
      <c r="AZ829" s="144"/>
      <c r="BA829" s="144"/>
      <c r="BB829" s="170"/>
      <c r="BC829" s="144"/>
      <c r="BD829" s="144"/>
      <c r="BE829" s="144"/>
    </row>
    <row r="830" spans="1:57" ht="25.5" customHeight="1">
      <c r="A830" s="144"/>
      <c r="B830" s="144"/>
      <c r="C830" s="144"/>
      <c r="D830" s="144"/>
      <c r="E830" s="144"/>
      <c r="F830" s="170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50"/>
      <c r="AU830" s="185"/>
      <c r="AV830" s="144"/>
      <c r="AW830" s="144"/>
      <c r="AX830" s="144"/>
      <c r="AY830" s="144"/>
      <c r="AZ830" s="144"/>
      <c r="BA830" s="144"/>
      <c r="BB830" s="170"/>
      <c r="BC830" s="144"/>
      <c r="BD830" s="144"/>
      <c r="BE830" s="144"/>
    </row>
    <row r="831" spans="1:57" ht="25.5" customHeight="1">
      <c r="A831" s="144"/>
      <c r="B831" s="144"/>
      <c r="C831" s="144"/>
      <c r="D831" s="144"/>
      <c r="E831" s="144"/>
      <c r="F831" s="170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  <c r="AL831" s="144"/>
      <c r="AM831" s="144"/>
      <c r="AN831" s="144"/>
      <c r="AO831" s="144"/>
      <c r="AP831" s="144"/>
      <c r="AQ831" s="144"/>
      <c r="AR831" s="144"/>
      <c r="AS831" s="144"/>
      <c r="AT831" s="150"/>
      <c r="AU831" s="185"/>
      <c r="AV831" s="144"/>
      <c r="AW831" s="144"/>
      <c r="AX831" s="144"/>
      <c r="AY831" s="144"/>
      <c r="AZ831" s="144"/>
      <c r="BA831" s="144"/>
      <c r="BB831" s="170"/>
      <c r="BC831" s="144"/>
      <c r="BD831" s="144"/>
      <c r="BE831" s="144"/>
    </row>
    <row r="832" spans="1:57" ht="25.5" customHeight="1">
      <c r="A832" s="144"/>
      <c r="B832" s="144"/>
      <c r="C832" s="144"/>
      <c r="D832" s="144"/>
      <c r="E832" s="144"/>
      <c r="F832" s="170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  <c r="AL832" s="144"/>
      <c r="AM832" s="144"/>
      <c r="AN832" s="144"/>
      <c r="AO832" s="144"/>
      <c r="AP832" s="144"/>
      <c r="AQ832" s="144"/>
      <c r="AR832" s="144"/>
      <c r="AS832" s="144"/>
      <c r="AT832" s="150"/>
      <c r="AU832" s="185"/>
      <c r="AV832" s="144"/>
      <c r="AW832" s="144"/>
      <c r="AX832" s="144"/>
      <c r="AY832" s="144"/>
      <c r="AZ832" s="144"/>
      <c r="BA832" s="144"/>
      <c r="BB832" s="170"/>
      <c r="BC832" s="144"/>
      <c r="BD832" s="144"/>
      <c r="BE832" s="144"/>
    </row>
    <row r="833" spans="1:57" ht="25.5" customHeight="1">
      <c r="A833" s="144"/>
      <c r="B833" s="144"/>
      <c r="C833" s="144"/>
      <c r="D833" s="144"/>
      <c r="E833" s="144"/>
      <c r="F833" s="170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  <c r="AL833" s="144"/>
      <c r="AM833" s="144"/>
      <c r="AN833" s="144"/>
      <c r="AO833" s="144"/>
      <c r="AP833" s="144"/>
      <c r="AQ833" s="144"/>
      <c r="AR833" s="144"/>
      <c r="AS833" s="144"/>
      <c r="AT833" s="150"/>
      <c r="AU833" s="185"/>
      <c r="AV833" s="144"/>
      <c r="AW833" s="144"/>
      <c r="AX833" s="144"/>
      <c r="AY833" s="144"/>
      <c r="AZ833" s="144"/>
      <c r="BA833" s="144"/>
      <c r="BB833" s="170"/>
      <c r="BC833" s="144"/>
      <c r="BD833" s="144"/>
      <c r="BE833" s="144"/>
    </row>
    <row r="834" spans="1:57" ht="25.5" customHeight="1">
      <c r="A834" s="144"/>
      <c r="B834" s="144"/>
      <c r="C834" s="144"/>
      <c r="D834" s="144"/>
      <c r="E834" s="144"/>
      <c r="F834" s="170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50"/>
      <c r="AU834" s="185"/>
      <c r="AV834" s="144"/>
      <c r="AW834" s="144"/>
      <c r="AX834" s="144"/>
      <c r="AY834" s="144"/>
      <c r="AZ834" s="144"/>
      <c r="BA834" s="144"/>
      <c r="BB834" s="170"/>
      <c r="BC834" s="144"/>
      <c r="BD834" s="144"/>
      <c r="BE834" s="144"/>
    </row>
    <row r="835" spans="1:57" ht="25.5" customHeight="1">
      <c r="A835" s="144"/>
      <c r="B835" s="144"/>
      <c r="C835" s="144"/>
      <c r="D835" s="144"/>
      <c r="E835" s="144"/>
      <c r="F835" s="170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  <c r="AL835" s="144"/>
      <c r="AM835" s="144"/>
      <c r="AN835" s="144"/>
      <c r="AO835" s="144"/>
      <c r="AP835" s="144"/>
      <c r="AQ835" s="144"/>
      <c r="AR835" s="144"/>
      <c r="AS835" s="144"/>
      <c r="AT835" s="150"/>
      <c r="AU835" s="185"/>
      <c r="AV835" s="144"/>
      <c r="AW835" s="144"/>
      <c r="AX835" s="144"/>
      <c r="AY835" s="144"/>
      <c r="AZ835" s="144"/>
      <c r="BA835" s="144"/>
      <c r="BB835" s="170"/>
      <c r="BC835" s="144"/>
      <c r="BD835" s="144"/>
      <c r="BE835" s="144"/>
    </row>
    <row r="836" spans="1:57" ht="25.5" customHeight="1">
      <c r="A836" s="144"/>
      <c r="B836" s="144"/>
      <c r="C836" s="144"/>
      <c r="D836" s="144"/>
      <c r="E836" s="144"/>
      <c r="F836" s="170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  <c r="AL836" s="144"/>
      <c r="AM836" s="144"/>
      <c r="AN836" s="144"/>
      <c r="AO836" s="144"/>
      <c r="AP836" s="144"/>
      <c r="AQ836" s="144"/>
      <c r="AR836" s="144"/>
      <c r="AS836" s="144"/>
      <c r="AT836" s="150"/>
      <c r="AU836" s="185"/>
      <c r="AV836" s="144"/>
      <c r="AW836" s="144"/>
      <c r="AX836" s="144"/>
      <c r="AY836" s="144"/>
      <c r="AZ836" s="144"/>
      <c r="BA836" s="144"/>
      <c r="BB836" s="170"/>
      <c r="BC836" s="144"/>
      <c r="BD836" s="144"/>
      <c r="BE836" s="144"/>
    </row>
    <row r="837" spans="1:57" ht="25.5" customHeight="1">
      <c r="A837" s="144"/>
      <c r="B837" s="144"/>
      <c r="C837" s="144"/>
      <c r="D837" s="144"/>
      <c r="E837" s="144"/>
      <c r="F837" s="170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  <c r="AL837" s="144"/>
      <c r="AM837" s="144"/>
      <c r="AN837" s="144"/>
      <c r="AO837" s="144"/>
      <c r="AP837" s="144"/>
      <c r="AQ837" s="144"/>
      <c r="AR837" s="144"/>
      <c r="AS837" s="144"/>
      <c r="AT837" s="150"/>
      <c r="AU837" s="185"/>
      <c r="AV837" s="144"/>
      <c r="AW837" s="144"/>
      <c r="AX837" s="144"/>
      <c r="AY837" s="144"/>
      <c r="AZ837" s="144"/>
      <c r="BA837" s="144"/>
      <c r="BB837" s="170"/>
      <c r="BC837" s="144"/>
      <c r="BD837" s="144"/>
      <c r="BE837" s="144"/>
    </row>
    <row r="838" spans="1:57" ht="25.5" customHeight="1">
      <c r="A838" s="144"/>
      <c r="B838" s="144"/>
      <c r="C838" s="144"/>
      <c r="D838" s="144"/>
      <c r="E838" s="144"/>
      <c r="F838" s="170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50"/>
      <c r="AU838" s="185"/>
      <c r="AV838" s="144"/>
      <c r="AW838" s="144"/>
      <c r="AX838" s="144"/>
      <c r="AY838" s="144"/>
      <c r="AZ838" s="144"/>
      <c r="BA838" s="144"/>
      <c r="BB838" s="170"/>
      <c r="BC838" s="144"/>
      <c r="BD838" s="144"/>
      <c r="BE838" s="144"/>
    </row>
    <row r="839" spans="1:57" ht="25.5" customHeight="1">
      <c r="A839" s="144"/>
      <c r="B839" s="144"/>
      <c r="C839" s="144"/>
      <c r="D839" s="144"/>
      <c r="E839" s="144"/>
      <c r="F839" s="170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  <c r="AL839" s="144"/>
      <c r="AM839" s="144"/>
      <c r="AN839" s="144"/>
      <c r="AO839" s="144"/>
      <c r="AP839" s="144"/>
      <c r="AQ839" s="144"/>
      <c r="AR839" s="144"/>
      <c r="AS839" s="144"/>
      <c r="AT839" s="150"/>
      <c r="AU839" s="185"/>
      <c r="AV839" s="144"/>
      <c r="AW839" s="144"/>
      <c r="AX839" s="144"/>
      <c r="AY839" s="144"/>
      <c r="AZ839" s="144"/>
      <c r="BA839" s="144"/>
      <c r="BB839" s="170"/>
      <c r="BC839" s="144"/>
      <c r="BD839" s="144"/>
      <c r="BE839" s="144"/>
    </row>
    <row r="840" spans="1:57" ht="25.5" customHeight="1">
      <c r="A840" s="144"/>
      <c r="B840" s="144"/>
      <c r="C840" s="144"/>
      <c r="D840" s="144"/>
      <c r="E840" s="144"/>
      <c r="F840" s="170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  <c r="AL840" s="144"/>
      <c r="AM840" s="144"/>
      <c r="AN840" s="144"/>
      <c r="AO840" s="144"/>
      <c r="AP840" s="144"/>
      <c r="AQ840" s="144"/>
      <c r="AR840" s="144"/>
      <c r="AS840" s="144"/>
      <c r="AT840" s="150"/>
      <c r="AU840" s="185"/>
      <c r="AV840" s="144"/>
      <c r="AW840" s="144"/>
      <c r="AX840" s="144"/>
      <c r="AY840" s="144"/>
      <c r="AZ840" s="144"/>
      <c r="BA840" s="144"/>
      <c r="BB840" s="170"/>
      <c r="BC840" s="144"/>
      <c r="BD840" s="144"/>
      <c r="BE840" s="144"/>
    </row>
    <row r="841" spans="1:57" ht="25.5" customHeight="1">
      <c r="A841" s="144"/>
      <c r="B841" s="144"/>
      <c r="C841" s="144"/>
      <c r="D841" s="144"/>
      <c r="E841" s="144"/>
      <c r="F841" s="170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  <c r="AL841" s="144"/>
      <c r="AM841" s="144"/>
      <c r="AN841" s="144"/>
      <c r="AO841" s="144"/>
      <c r="AP841" s="144"/>
      <c r="AQ841" s="144"/>
      <c r="AR841" s="144"/>
      <c r="AS841" s="144"/>
      <c r="AT841" s="150"/>
      <c r="AU841" s="185"/>
      <c r="AV841" s="144"/>
      <c r="AW841" s="144"/>
      <c r="AX841" s="144"/>
      <c r="AY841" s="144"/>
      <c r="AZ841" s="144"/>
      <c r="BA841" s="144"/>
      <c r="BB841" s="170"/>
      <c r="BC841" s="144"/>
      <c r="BD841" s="144"/>
      <c r="BE841" s="144"/>
    </row>
    <row r="842" spans="1:57" ht="25.5" customHeight="1">
      <c r="A842" s="144"/>
      <c r="B842" s="144"/>
      <c r="C842" s="144"/>
      <c r="D842" s="144"/>
      <c r="E842" s="144"/>
      <c r="F842" s="170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  <c r="AL842" s="144"/>
      <c r="AM842" s="144"/>
      <c r="AN842" s="144"/>
      <c r="AO842" s="144"/>
      <c r="AP842" s="144"/>
      <c r="AQ842" s="144"/>
      <c r="AR842" s="144"/>
      <c r="AS842" s="144"/>
      <c r="AT842" s="150"/>
      <c r="AU842" s="185"/>
      <c r="AV842" s="144"/>
      <c r="AW842" s="144"/>
      <c r="AX842" s="144"/>
      <c r="AY842" s="144"/>
      <c r="AZ842" s="144"/>
      <c r="BA842" s="144"/>
      <c r="BB842" s="170"/>
      <c r="BC842" s="144"/>
      <c r="BD842" s="144"/>
      <c r="BE842" s="144"/>
    </row>
    <row r="843" spans="1:57" ht="25.5" customHeight="1">
      <c r="A843" s="144"/>
      <c r="B843" s="144"/>
      <c r="C843" s="144"/>
      <c r="D843" s="144"/>
      <c r="E843" s="144"/>
      <c r="F843" s="170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  <c r="AL843" s="144"/>
      <c r="AM843" s="144"/>
      <c r="AN843" s="144"/>
      <c r="AO843" s="144"/>
      <c r="AP843" s="144"/>
      <c r="AQ843" s="144"/>
      <c r="AR843" s="144"/>
      <c r="AS843" s="144"/>
      <c r="AT843" s="150"/>
      <c r="AU843" s="185"/>
      <c r="AV843" s="144"/>
      <c r="AW843" s="144"/>
      <c r="AX843" s="144"/>
      <c r="AY843" s="144"/>
      <c r="AZ843" s="144"/>
      <c r="BA843" s="144"/>
      <c r="BB843" s="170"/>
      <c r="BC843" s="144"/>
      <c r="BD843" s="144"/>
      <c r="BE843" s="144"/>
    </row>
    <row r="844" spans="1:57" ht="25.5" customHeight="1">
      <c r="A844" s="144"/>
      <c r="B844" s="144"/>
      <c r="C844" s="144"/>
      <c r="D844" s="144"/>
      <c r="E844" s="144"/>
      <c r="F844" s="170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  <c r="AL844" s="144"/>
      <c r="AM844" s="144"/>
      <c r="AN844" s="144"/>
      <c r="AO844" s="144"/>
      <c r="AP844" s="144"/>
      <c r="AQ844" s="144"/>
      <c r="AR844" s="144"/>
      <c r="AS844" s="144"/>
      <c r="AT844" s="150"/>
      <c r="AU844" s="185"/>
      <c r="AV844" s="144"/>
      <c r="AW844" s="144"/>
      <c r="AX844" s="144"/>
      <c r="AY844" s="144"/>
      <c r="AZ844" s="144"/>
      <c r="BA844" s="144"/>
      <c r="BB844" s="170"/>
      <c r="BC844" s="144"/>
      <c r="BD844" s="144"/>
      <c r="BE844" s="144"/>
    </row>
    <row r="845" spans="1:57" ht="25.5" customHeight="1">
      <c r="A845" s="144"/>
      <c r="B845" s="144"/>
      <c r="C845" s="144"/>
      <c r="D845" s="144"/>
      <c r="E845" s="144"/>
      <c r="F845" s="170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  <c r="AL845" s="144"/>
      <c r="AM845" s="144"/>
      <c r="AN845" s="144"/>
      <c r="AO845" s="144"/>
      <c r="AP845" s="144"/>
      <c r="AQ845" s="144"/>
      <c r="AR845" s="144"/>
      <c r="AS845" s="144"/>
      <c r="AT845" s="150"/>
      <c r="AU845" s="185"/>
      <c r="AV845" s="144"/>
      <c r="AW845" s="144"/>
      <c r="AX845" s="144"/>
      <c r="AY845" s="144"/>
      <c r="AZ845" s="144"/>
      <c r="BA845" s="144"/>
      <c r="BB845" s="170"/>
      <c r="BC845" s="144"/>
      <c r="BD845" s="144"/>
      <c r="BE845" s="144"/>
    </row>
    <row r="846" spans="1:57" ht="25.5" customHeight="1">
      <c r="A846" s="144"/>
      <c r="B846" s="144"/>
      <c r="C846" s="144"/>
      <c r="D846" s="144"/>
      <c r="E846" s="144"/>
      <c r="F846" s="170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  <c r="AL846" s="144"/>
      <c r="AM846" s="144"/>
      <c r="AN846" s="144"/>
      <c r="AO846" s="144"/>
      <c r="AP846" s="144"/>
      <c r="AQ846" s="144"/>
      <c r="AR846" s="144"/>
      <c r="AS846" s="144"/>
      <c r="AT846" s="150"/>
      <c r="AU846" s="185"/>
      <c r="AV846" s="144"/>
      <c r="AW846" s="144"/>
      <c r="AX846" s="144"/>
      <c r="AY846" s="144"/>
      <c r="AZ846" s="144"/>
      <c r="BA846" s="144"/>
      <c r="BB846" s="170"/>
      <c r="BC846" s="144"/>
      <c r="BD846" s="144"/>
      <c r="BE846" s="144"/>
    </row>
    <row r="847" spans="1:57" ht="25.5" customHeight="1">
      <c r="A847" s="144"/>
      <c r="B847" s="144"/>
      <c r="C847" s="144"/>
      <c r="D847" s="144"/>
      <c r="E847" s="144"/>
      <c r="F847" s="170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  <c r="AL847" s="144"/>
      <c r="AM847" s="144"/>
      <c r="AN847" s="144"/>
      <c r="AO847" s="144"/>
      <c r="AP847" s="144"/>
      <c r="AQ847" s="144"/>
      <c r="AR847" s="144"/>
      <c r="AS847" s="144"/>
      <c r="AT847" s="150"/>
      <c r="AU847" s="185"/>
      <c r="AV847" s="144"/>
      <c r="AW847" s="144"/>
      <c r="AX847" s="144"/>
      <c r="AY847" s="144"/>
      <c r="AZ847" s="144"/>
      <c r="BA847" s="144"/>
      <c r="BB847" s="170"/>
      <c r="BC847" s="144"/>
      <c r="BD847" s="144"/>
      <c r="BE847" s="144"/>
    </row>
    <row r="848" spans="1:57" ht="25.5" customHeight="1">
      <c r="A848" s="144"/>
      <c r="B848" s="144"/>
      <c r="C848" s="144"/>
      <c r="D848" s="144"/>
      <c r="E848" s="144"/>
      <c r="F848" s="170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  <c r="AL848" s="144"/>
      <c r="AM848" s="144"/>
      <c r="AN848" s="144"/>
      <c r="AO848" s="144"/>
      <c r="AP848" s="144"/>
      <c r="AQ848" s="144"/>
      <c r="AR848" s="144"/>
      <c r="AS848" s="144"/>
      <c r="AT848" s="150"/>
      <c r="AU848" s="185"/>
      <c r="AV848" s="144"/>
      <c r="AW848" s="144"/>
      <c r="AX848" s="144"/>
      <c r="AY848" s="144"/>
      <c r="AZ848" s="144"/>
      <c r="BA848" s="144"/>
      <c r="BB848" s="170"/>
      <c r="BC848" s="144"/>
      <c r="BD848" s="144"/>
      <c r="BE848" s="144"/>
    </row>
    <row r="849" spans="1:57" ht="25.5" customHeight="1">
      <c r="A849" s="144"/>
      <c r="B849" s="144"/>
      <c r="C849" s="144"/>
      <c r="D849" s="144"/>
      <c r="E849" s="144"/>
      <c r="F849" s="170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  <c r="AL849" s="144"/>
      <c r="AM849" s="144"/>
      <c r="AN849" s="144"/>
      <c r="AO849" s="144"/>
      <c r="AP849" s="144"/>
      <c r="AQ849" s="144"/>
      <c r="AR849" s="144"/>
      <c r="AS849" s="144"/>
      <c r="AT849" s="150"/>
      <c r="AU849" s="185"/>
      <c r="AV849" s="144"/>
      <c r="AW849" s="144"/>
      <c r="AX849" s="144"/>
      <c r="AY849" s="144"/>
      <c r="AZ849" s="144"/>
      <c r="BA849" s="144"/>
      <c r="BB849" s="170"/>
      <c r="BC849" s="144"/>
      <c r="BD849" s="144"/>
      <c r="BE849" s="144"/>
    </row>
    <row r="850" spans="1:57" ht="25.5" customHeight="1">
      <c r="A850" s="144"/>
      <c r="B850" s="144"/>
      <c r="C850" s="144"/>
      <c r="D850" s="144"/>
      <c r="E850" s="144"/>
      <c r="F850" s="170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  <c r="AL850" s="144"/>
      <c r="AM850" s="144"/>
      <c r="AN850" s="144"/>
      <c r="AO850" s="144"/>
      <c r="AP850" s="144"/>
      <c r="AQ850" s="144"/>
      <c r="AR850" s="144"/>
      <c r="AS850" s="144"/>
      <c r="AT850" s="150"/>
      <c r="AU850" s="185"/>
      <c r="AV850" s="144"/>
      <c r="AW850" s="144"/>
      <c r="AX850" s="144"/>
      <c r="AY850" s="144"/>
      <c r="AZ850" s="144"/>
      <c r="BA850" s="144"/>
      <c r="BB850" s="170"/>
      <c r="BC850" s="144"/>
      <c r="BD850" s="144"/>
      <c r="BE850" s="144"/>
    </row>
    <row r="851" spans="1:57" ht="25.5" customHeight="1">
      <c r="A851" s="144"/>
      <c r="B851" s="144"/>
      <c r="C851" s="144"/>
      <c r="D851" s="144"/>
      <c r="E851" s="144"/>
      <c r="F851" s="170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  <c r="AL851" s="144"/>
      <c r="AM851" s="144"/>
      <c r="AN851" s="144"/>
      <c r="AO851" s="144"/>
      <c r="AP851" s="144"/>
      <c r="AQ851" s="144"/>
      <c r="AR851" s="144"/>
      <c r="AS851" s="144"/>
      <c r="AT851" s="150"/>
      <c r="AU851" s="185"/>
      <c r="AV851" s="144"/>
      <c r="AW851" s="144"/>
      <c r="AX851" s="144"/>
      <c r="AY851" s="144"/>
      <c r="AZ851" s="144"/>
      <c r="BA851" s="144"/>
      <c r="BB851" s="170"/>
      <c r="BC851" s="144"/>
      <c r="BD851" s="144"/>
      <c r="BE851" s="144"/>
    </row>
    <row r="852" spans="1:57" ht="25.5" customHeight="1">
      <c r="A852" s="144"/>
      <c r="B852" s="144"/>
      <c r="C852" s="144"/>
      <c r="D852" s="144"/>
      <c r="E852" s="144"/>
      <c r="F852" s="170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  <c r="AL852" s="144"/>
      <c r="AM852" s="144"/>
      <c r="AN852" s="144"/>
      <c r="AO852" s="144"/>
      <c r="AP852" s="144"/>
      <c r="AQ852" s="144"/>
      <c r="AR852" s="144"/>
      <c r="AS852" s="144"/>
      <c r="AT852" s="150"/>
      <c r="AU852" s="185"/>
      <c r="AV852" s="144"/>
      <c r="AW852" s="144"/>
      <c r="AX852" s="144"/>
      <c r="AY852" s="144"/>
      <c r="AZ852" s="144"/>
      <c r="BA852" s="144"/>
      <c r="BB852" s="170"/>
      <c r="BC852" s="144"/>
      <c r="BD852" s="144"/>
      <c r="BE852" s="144"/>
    </row>
    <row r="853" spans="1:57" ht="25.5" customHeight="1">
      <c r="A853" s="144"/>
      <c r="B853" s="144"/>
      <c r="C853" s="144"/>
      <c r="D853" s="144"/>
      <c r="E853" s="144"/>
      <c r="F853" s="170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  <c r="AL853" s="144"/>
      <c r="AM853" s="144"/>
      <c r="AN853" s="144"/>
      <c r="AO853" s="144"/>
      <c r="AP853" s="144"/>
      <c r="AQ853" s="144"/>
      <c r="AR853" s="144"/>
      <c r="AS853" s="144"/>
      <c r="AT853" s="150"/>
      <c r="AU853" s="185"/>
      <c r="AV853" s="144"/>
      <c r="AW853" s="144"/>
      <c r="AX853" s="144"/>
      <c r="AY853" s="144"/>
      <c r="AZ853" s="144"/>
      <c r="BA853" s="144"/>
      <c r="BB853" s="170"/>
      <c r="BC853" s="144"/>
      <c r="BD853" s="144"/>
      <c r="BE853" s="144"/>
    </row>
    <row r="854" spans="1:57" ht="25.5" customHeight="1">
      <c r="A854" s="144"/>
      <c r="B854" s="144"/>
      <c r="C854" s="144"/>
      <c r="D854" s="144"/>
      <c r="E854" s="144"/>
      <c r="F854" s="170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  <c r="AL854" s="144"/>
      <c r="AM854" s="144"/>
      <c r="AN854" s="144"/>
      <c r="AO854" s="144"/>
      <c r="AP854" s="144"/>
      <c r="AQ854" s="144"/>
      <c r="AR854" s="144"/>
      <c r="AS854" s="144"/>
      <c r="AT854" s="150"/>
      <c r="AU854" s="185"/>
      <c r="AV854" s="144"/>
      <c r="AW854" s="144"/>
      <c r="AX854" s="144"/>
      <c r="AY854" s="144"/>
      <c r="AZ854" s="144"/>
      <c r="BA854" s="144"/>
      <c r="BB854" s="170"/>
      <c r="BC854" s="144"/>
      <c r="BD854" s="144"/>
      <c r="BE854" s="144"/>
    </row>
    <row r="855" spans="1:57" ht="25.5" customHeight="1">
      <c r="A855" s="144"/>
      <c r="B855" s="144"/>
      <c r="C855" s="144"/>
      <c r="D855" s="144"/>
      <c r="E855" s="144"/>
      <c r="F855" s="170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  <c r="AL855" s="144"/>
      <c r="AM855" s="144"/>
      <c r="AN855" s="144"/>
      <c r="AO855" s="144"/>
      <c r="AP855" s="144"/>
      <c r="AQ855" s="144"/>
      <c r="AR855" s="144"/>
      <c r="AS855" s="144"/>
      <c r="AT855" s="150"/>
      <c r="AU855" s="185"/>
      <c r="AV855" s="144"/>
      <c r="AW855" s="144"/>
      <c r="AX855" s="144"/>
      <c r="AY855" s="144"/>
      <c r="AZ855" s="144"/>
      <c r="BA855" s="144"/>
      <c r="BB855" s="170"/>
      <c r="BC855" s="144"/>
      <c r="BD855" s="144"/>
      <c r="BE855" s="144"/>
    </row>
    <row r="856" spans="1:57" ht="25.5" customHeight="1">
      <c r="A856" s="144"/>
      <c r="B856" s="144"/>
      <c r="C856" s="144"/>
      <c r="D856" s="144"/>
      <c r="E856" s="144"/>
      <c r="F856" s="170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  <c r="AL856" s="144"/>
      <c r="AM856" s="144"/>
      <c r="AN856" s="144"/>
      <c r="AO856" s="144"/>
      <c r="AP856" s="144"/>
      <c r="AQ856" s="144"/>
      <c r="AR856" s="144"/>
      <c r="AS856" s="144"/>
      <c r="AT856" s="150"/>
      <c r="AU856" s="185"/>
      <c r="AV856" s="144"/>
      <c r="AW856" s="144"/>
      <c r="AX856" s="144"/>
      <c r="AY856" s="144"/>
      <c r="AZ856" s="144"/>
      <c r="BA856" s="144"/>
      <c r="BB856" s="170"/>
      <c r="BC856" s="144"/>
      <c r="BD856" s="144"/>
      <c r="BE856" s="144"/>
    </row>
    <row r="857" spans="1:57" ht="25.5" customHeight="1">
      <c r="A857" s="144"/>
      <c r="B857" s="144"/>
      <c r="C857" s="144"/>
      <c r="D857" s="144"/>
      <c r="E857" s="144"/>
      <c r="F857" s="170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50"/>
      <c r="AU857" s="185"/>
      <c r="AV857" s="144"/>
      <c r="AW857" s="144"/>
      <c r="AX857" s="144"/>
      <c r="AY857" s="144"/>
      <c r="AZ857" s="144"/>
      <c r="BA857" s="144"/>
      <c r="BB857" s="170"/>
      <c r="BC857" s="144"/>
      <c r="BD857" s="144"/>
      <c r="BE857" s="144"/>
    </row>
    <row r="858" spans="1:57" ht="25.5" customHeight="1">
      <c r="A858" s="144"/>
      <c r="B858" s="144"/>
      <c r="C858" s="144"/>
      <c r="D858" s="144"/>
      <c r="E858" s="144"/>
      <c r="F858" s="170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  <c r="AL858" s="144"/>
      <c r="AM858" s="144"/>
      <c r="AN858" s="144"/>
      <c r="AO858" s="144"/>
      <c r="AP858" s="144"/>
      <c r="AQ858" s="144"/>
      <c r="AR858" s="144"/>
      <c r="AS858" s="144"/>
      <c r="AT858" s="150"/>
      <c r="AU858" s="185"/>
      <c r="AV858" s="144"/>
      <c r="AW858" s="144"/>
      <c r="AX858" s="144"/>
      <c r="AY858" s="144"/>
      <c r="AZ858" s="144"/>
      <c r="BA858" s="144"/>
      <c r="BB858" s="170"/>
      <c r="BC858" s="144"/>
      <c r="BD858" s="144"/>
      <c r="BE858" s="144"/>
    </row>
    <row r="859" spans="1:57" ht="25.5" customHeight="1">
      <c r="A859" s="144"/>
      <c r="B859" s="144"/>
      <c r="C859" s="144"/>
      <c r="D859" s="144"/>
      <c r="E859" s="144"/>
      <c r="F859" s="170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  <c r="AL859" s="144"/>
      <c r="AM859" s="144"/>
      <c r="AN859" s="144"/>
      <c r="AO859" s="144"/>
      <c r="AP859" s="144"/>
      <c r="AQ859" s="144"/>
      <c r="AR859" s="144"/>
      <c r="AS859" s="144"/>
      <c r="AT859" s="150"/>
      <c r="AU859" s="185"/>
      <c r="AV859" s="144"/>
      <c r="AW859" s="144"/>
      <c r="AX859" s="144"/>
      <c r="AY859" s="144"/>
      <c r="AZ859" s="144"/>
      <c r="BA859" s="144"/>
      <c r="BB859" s="170"/>
      <c r="BC859" s="144"/>
      <c r="BD859" s="144"/>
      <c r="BE859" s="144"/>
    </row>
    <row r="860" spans="1:57" ht="25.5" customHeight="1">
      <c r="A860" s="144"/>
      <c r="B860" s="144"/>
      <c r="C860" s="144"/>
      <c r="D860" s="144"/>
      <c r="E860" s="144"/>
      <c r="F860" s="170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  <c r="AL860" s="144"/>
      <c r="AM860" s="144"/>
      <c r="AN860" s="144"/>
      <c r="AO860" s="144"/>
      <c r="AP860" s="144"/>
      <c r="AQ860" s="144"/>
      <c r="AR860" s="144"/>
      <c r="AS860" s="144"/>
      <c r="AT860" s="150"/>
      <c r="AU860" s="185"/>
      <c r="AV860" s="144"/>
      <c r="AW860" s="144"/>
      <c r="AX860" s="144"/>
      <c r="AY860" s="144"/>
      <c r="AZ860" s="144"/>
      <c r="BA860" s="144"/>
      <c r="BB860" s="170"/>
      <c r="BC860" s="144"/>
      <c r="BD860" s="144"/>
      <c r="BE860" s="144"/>
    </row>
    <row r="861" spans="1:57" ht="25.5" customHeight="1">
      <c r="A861" s="144"/>
      <c r="B861" s="144"/>
      <c r="C861" s="144"/>
      <c r="D861" s="144"/>
      <c r="E861" s="144"/>
      <c r="F861" s="170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  <c r="AL861" s="144"/>
      <c r="AM861" s="144"/>
      <c r="AN861" s="144"/>
      <c r="AO861" s="144"/>
      <c r="AP861" s="144"/>
      <c r="AQ861" s="144"/>
      <c r="AR861" s="144"/>
      <c r="AS861" s="144"/>
      <c r="AT861" s="150"/>
      <c r="AU861" s="185"/>
      <c r="AV861" s="144"/>
      <c r="AW861" s="144"/>
      <c r="AX861" s="144"/>
      <c r="AY861" s="144"/>
      <c r="AZ861" s="144"/>
      <c r="BA861" s="144"/>
      <c r="BB861" s="170"/>
      <c r="BC861" s="144"/>
      <c r="BD861" s="144"/>
      <c r="BE861" s="144"/>
    </row>
    <row r="862" spans="1:57" ht="25.5" customHeight="1">
      <c r="A862" s="144"/>
      <c r="B862" s="144"/>
      <c r="C862" s="144"/>
      <c r="D862" s="144"/>
      <c r="E862" s="144"/>
      <c r="F862" s="170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  <c r="AL862" s="144"/>
      <c r="AM862" s="144"/>
      <c r="AN862" s="144"/>
      <c r="AO862" s="144"/>
      <c r="AP862" s="144"/>
      <c r="AQ862" s="144"/>
      <c r="AR862" s="144"/>
      <c r="AS862" s="144"/>
      <c r="AT862" s="150"/>
      <c r="AU862" s="185"/>
      <c r="AV862" s="144"/>
      <c r="AW862" s="144"/>
      <c r="AX862" s="144"/>
      <c r="AY862" s="144"/>
      <c r="AZ862" s="144"/>
      <c r="BA862" s="144"/>
      <c r="BB862" s="170"/>
      <c r="BC862" s="144"/>
      <c r="BD862" s="144"/>
      <c r="BE862" s="144"/>
    </row>
    <row r="863" spans="1:57" ht="25.5" customHeight="1">
      <c r="A863" s="144"/>
      <c r="B863" s="144"/>
      <c r="C863" s="144"/>
      <c r="D863" s="144"/>
      <c r="E863" s="144"/>
      <c r="F863" s="170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  <c r="AL863" s="144"/>
      <c r="AM863" s="144"/>
      <c r="AN863" s="144"/>
      <c r="AO863" s="144"/>
      <c r="AP863" s="144"/>
      <c r="AQ863" s="144"/>
      <c r="AR863" s="144"/>
      <c r="AS863" s="144"/>
      <c r="AT863" s="150"/>
      <c r="AU863" s="185"/>
      <c r="AV863" s="144"/>
      <c r="AW863" s="144"/>
      <c r="AX863" s="144"/>
      <c r="AY863" s="144"/>
      <c r="AZ863" s="144"/>
      <c r="BA863" s="144"/>
      <c r="BB863" s="170"/>
      <c r="BC863" s="144"/>
      <c r="BD863" s="144"/>
      <c r="BE863" s="144"/>
    </row>
    <row r="864" spans="1:57" ht="25.5" customHeight="1">
      <c r="A864" s="144"/>
      <c r="B864" s="144"/>
      <c r="C864" s="144"/>
      <c r="D864" s="144"/>
      <c r="E864" s="144"/>
      <c r="F864" s="170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50"/>
      <c r="AU864" s="185"/>
      <c r="AV864" s="144"/>
      <c r="AW864" s="144"/>
      <c r="AX864" s="144"/>
      <c r="AY864" s="144"/>
      <c r="AZ864" s="144"/>
      <c r="BA864" s="144"/>
      <c r="BB864" s="170"/>
      <c r="BC864" s="144"/>
      <c r="BD864" s="144"/>
      <c r="BE864" s="144"/>
    </row>
    <row r="865" spans="1:57" ht="25.5" customHeight="1">
      <c r="A865" s="144"/>
      <c r="B865" s="144"/>
      <c r="C865" s="144"/>
      <c r="D865" s="144"/>
      <c r="E865" s="144"/>
      <c r="F865" s="170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  <c r="AL865" s="144"/>
      <c r="AM865" s="144"/>
      <c r="AN865" s="144"/>
      <c r="AO865" s="144"/>
      <c r="AP865" s="144"/>
      <c r="AQ865" s="144"/>
      <c r="AR865" s="144"/>
      <c r="AS865" s="144"/>
      <c r="AT865" s="150"/>
      <c r="AU865" s="185"/>
      <c r="AV865" s="144"/>
      <c r="AW865" s="144"/>
      <c r="AX865" s="144"/>
      <c r="AY865" s="144"/>
      <c r="AZ865" s="144"/>
      <c r="BA865" s="144"/>
      <c r="BB865" s="170"/>
      <c r="BC865" s="144"/>
      <c r="BD865" s="144"/>
      <c r="BE865" s="144"/>
    </row>
    <row r="866" spans="1:57" ht="25.5" customHeight="1">
      <c r="A866" s="144"/>
      <c r="B866" s="144"/>
      <c r="C866" s="144"/>
      <c r="D866" s="144"/>
      <c r="E866" s="144"/>
      <c r="F866" s="170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  <c r="AL866" s="144"/>
      <c r="AM866" s="144"/>
      <c r="AN866" s="144"/>
      <c r="AO866" s="144"/>
      <c r="AP866" s="144"/>
      <c r="AQ866" s="144"/>
      <c r="AR866" s="144"/>
      <c r="AS866" s="144"/>
      <c r="AT866" s="150"/>
      <c r="AU866" s="185"/>
      <c r="AV866" s="144"/>
      <c r="AW866" s="144"/>
      <c r="AX866" s="144"/>
      <c r="AY866" s="144"/>
      <c r="AZ866" s="144"/>
      <c r="BA866" s="144"/>
      <c r="BB866" s="170"/>
      <c r="BC866" s="144"/>
      <c r="BD866" s="144"/>
      <c r="BE866" s="144"/>
    </row>
    <row r="867" spans="1:57" ht="25.5" customHeight="1">
      <c r="A867" s="144"/>
      <c r="B867" s="144"/>
      <c r="C867" s="144"/>
      <c r="D867" s="144"/>
      <c r="E867" s="144"/>
      <c r="F867" s="170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  <c r="AL867" s="144"/>
      <c r="AM867" s="144"/>
      <c r="AN867" s="144"/>
      <c r="AO867" s="144"/>
      <c r="AP867" s="144"/>
      <c r="AQ867" s="144"/>
      <c r="AR867" s="144"/>
      <c r="AS867" s="144"/>
      <c r="AT867" s="150"/>
      <c r="AU867" s="185"/>
      <c r="AV867" s="144"/>
      <c r="AW867" s="144"/>
      <c r="AX867" s="144"/>
      <c r="AY867" s="144"/>
      <c r="AZ867" s="144"/>
      <c r="BA867" s="144"/>
      <c r="BB867" s="170"/>
      <c r="BC867" s="144"/>
      <c r="BD867" s="144"/>
      <c r="BE867" s="144"/>
    </row>
    <row r="868" spans="1:57" ht="25.5" customHeight="1">
      <c r="A868" s="144"/>
      <c r="B868" s="144"/>
      <c r="C868" s="144"/>
      <c r="D868" s="144"/>
      <c r="E868" s="144"/>
      <c r="F868" s="170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50"/>
      <c r="AU868" s="185"/>
      <c r="AV868" s="144"/>
      <c r="AW868" s="144"/>
      <c r="AX868" s="144"/>
      <c r="AY868" s="144"/>
      <c r="AZ868" s="144"/>
      <c r="BA868" s="144"/>
      <c r="BB868" s="170"/>
      <c r="BC868" s="144"/>
      <c r="BD868" s="144"/>
      <c r="BE868" s="144"/>
    </row>
    <row r="869" spans="1:57" ht="25.5" customHeight="1">
      <c r="A869" s="144"/>
      <c r="B869" s="144"/>
      <c r="C869" s="144"/>
      <c r="D869" s="144"/>
      <c r="E869" s="144"/>
      <c r="F869" s="170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  <c r="AL869" s="144"/>
      <c r="AM869" s="144"/>
      <c r="AN869" s="144"/>
      <c r="AO869" s="144"/>
      <c r="AP869" s="144"/>
      <c r="AQ869" s="144"/>
      <c r="AR869" s="144"/>
      <c r="AS869" s="144"/>
      <c r="AT869" s="150"/>
      <c r="AU869" s="185"/>
      <c r="AV869" s="144"/>
      <c r="AW869" s="144"/>
      <c r="AX869" s="144"/>
      <c r="AY869" s="144"/>
      <c r="AZ869" s="144"/>
      <c r="BA869" s="144"/>
      <c r="BB869" s="170"/>
      <c r="BC869" s="144"/>
      <c r="BD869" s="144"/>
      <c r="BE869" s="144"/>
    </row>
    <row r="870" spans="1:57" ht="25.5" customHeight="1">
      <c r="A870" s="144"/>
      <c r="B870" s="144"/>
      <c r="C870" s="144"/>
      <c r="D870" s="144"/>
      <c r="E870" s="144"/>
      <c r="F870" s="170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  <c r="AL870" s="144"/>
      <c r="AM870" s="144"/>
      <c r="AN870" s="144"/>
      <c r="AO870" s="144"/>
      <c r="AP870" s="144"/>
      <c r="AQ870" s="144"/>
      <c r="AR870" s="144"/>
      <c r="AS870" s="144"/>
      <c r="AT870" s="150"/>
      <c r="AU870" s="185"/>
      <c r="AV870" s="144"/>
      <c r="AW870" s="144"/>
      <c r="AX870" s="144"/>
      <c r="AY870" s="144"/>
      <c r="AZ870" s="144"/>
      <c r="BA870" s="144"/>
      <c r="BB870" s="170"/>
      <c r="BC870" s="144"/>
      <c r="BD870" s="144"/>
      <c r="BE870" s="144"/>
    </row>
    <row r="871" spans="1:57" ht="25.5" customHeight="1">
      <c r="A871" s="144"/>
      <c r="B871" s="144"/>
      <c r="C871" s="144"/>
      <c r="D871" s="144"/>
      <c r="E871" s="144"/>
      <c r="F871" s="170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  <c r="AL871" s="144"/>
      <c r="AM871" s="144"/>
      <c r="AN871" s="144"/>
      <c r="AO871" s="144"/>
      <c r="AP871" s="144"/>
      <c r="AQ871" s="144"/>
      <c r="AR871" s="144"/>
      <c r="AS871" s="144"/>
      <c r="AT871" s="150"/>
      <c r="AU871" s="185"/>
      <c r="AV871" s="144"/>
      <c r="AW871" s="144"/>
      <c r="AX871" s="144"/>
      <c r="AY871" s="144"/>
      <c r="AZ871" s="144"/>
      <c r="BA871" s="144"/>
      <c r="BB871" s="170"/>
      <c r="BC871" s="144"/>
      <c r="BD871" s="144"/>
      <c r="BE871" s="144"/>
    </row>
    <row r="872" spans="1:57" ht="25.5" customHeight="1">
      <c r="A872" s="144"/>
      <c r="B872" s="144"/>
      <c r="C872" s="144"/>
      <c r="D872" s="144"/>
      <c r="E872" s="144"/>
      <c r="F872" s="170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50"/>
      <c r="AU872" s="185"/>
      <c r="AV872" s="144"/>
      <c r="AW872" s="144"/>
      <c r="AX872" s="144"/>
      <c r="AY872" s="144"/>
      <c r="AZ872" s="144"/>
      <c r="BA872" s="144"/>
      <c r="BB872" s="170"/>
      <c r="BC872" s="144"/>
      <c r="BD872" s="144"/>
      <c r="BE872" s="144"/>
    </row>
    <row r="873" spans="1:57" ht="25.5" customHeight="1">
      <c r="A873" s="144"/>
      <c r="B873" s="144"/>
      <c r="C873" s="144"/>
      <c r="D873" s="144"/>
      <c r="E873" s="144"/>
      <c r="F873" s="170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  <c r="AL873" s="144"/>
      <c r="AM873" s="144"/>
      <c r="AN873" s="144"/>
      <c r="AO873" s="144"/>
      <c r="AP873" s="144"/>
      <c r="AQ873" s="144"/>
      <c r="AR873" s="144"/>
      <c r="AS873" s="144"/>
      <c r="AT873" s="150"/>
      <c r="AU873" s="185"/>
      <c r="AV873" s="144"/>
      <c r="AW873" s="144"/>
      <c r="AX873" s="144"/>
      <c r="AY873" s="144"/>
      <c r="AZ873" s="144"/>
      <c r="BA873" s="144"/>
      <c r="BB873" s="170"/>
      <c r="BC873" s="144"/>
      <c r="BD873" s="144"/>
      <c r="BE873" s="144"/>
    </row>
    <row r="874" spans="1:57" ht="25.5" customHeight="1">
      <c r="A874" s="144"/>
      <c r="B874" s="144"/>
      <c r="C874" s="144"/>
      <c r="D874" s="144"/>
      <c r="E874" s="144"/>
      <c r="F874" s="170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  <c r="AL874" s="144"/>
      <c r="AM874" s="144"/>
      <c r="AN874" s="144"/>
      <c r="AO874" s="144"/>
      <c r="AP874" s="144"/>
      <c r="AQ874" s="144"/>
      <c r="AR874" s="144"/>
      <c r="AS874" s="144"/>
      <c r="AT874" s="150"/>
      <c r="AU874" s="185"/>
      <c r="AV874" s="144"/>
      <c r="AW874" s="144"/>
      <c r="AX874" s="144"/>
      <c r="AY874" s="144"/>
      <c r="AZ874" s="144"/>
      <c r="BA874" s="144"/>
      <c r="BB874" s="170"/>
      <c r="BC874" s="144"/>
      <c r="BD874" s="144"/>
      <c r="BE874" s="144"/>
    </row>
    <row r="875" spans="1:57" ht="25.5" customHeight="1">
      <c r="A875" s="144"/>
      <c r="B875" s="144"/>
      <c r="C875" s="144"/>
      <c r="D875" s="144"/>
      <c r="E875" s="144"/>
      <c r="F875" s="170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  <c r="AL875" s="144"/>
      <c r="AM875" s="144"/>
      <c r="AN875" s="144"/>
      <c r="AO875" s="144"/>
      <c r="AP875" s="144"/>
      <c r="AQ875" s="144"/>
      <c r="AR875" s="144"/>
      <c r="AS875" s="144"/>
      <c r="AT875" s="150"/>
      <c r="AU875" s="185"/>
      <c r="AV875" s="144"/>
      <c r="AW875" s="144"/>
      <c r="AX875" s="144"/>
      <c r="AY875" s="144"/>
      <c r="AZ875" s="144"/>
      <c r="BA875" s="144"/>
      <c r="BB875" s="170"/>
      <c r="BC875" s="144"/>
      <c r="BD875" s="144"/>
      <c r="BE875" s="144"/>
    </row>
    <row r="876" spans="1:57" ht="25.5" customHeight="1">
      <c r="A876" s="144"/>
      <c r="B876" s="144"/>
      <c r="C876" s="144"/>
      <c r="D876" s="144"/>
      <c r="E876" s="144"/>
      <c r="F876" s="170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50"/>
      <c r="AU876" s="185"/>
      <c r="AV876" s="144"/>
      <c r="AW876" s="144"/>
      <c r="AX876" s="144"/>
      <c r="AY876" s="144"/>
      <c r="AZ876" s="144"/>
      <c r="BA876" s="144"/>
      <c r="BB876" s="170"/>
      <c r="BC876" s="144"/>
      <c r="BD876" s="144"/>
      <c r="BE876" s="144"/>
    </row>
    <row r="877" spans="1:57" ht="25.5" customHeight="1">
      <c r="A877" s="144"/>
      <c r="B877" s="144"/>
      <c r="C877" s="144"/>
      <c r="D877" s="144"/>
      <c r="E877" s="144"/>
      <c r="F877" s="170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  <c r="AL877" s="144"/>
      <c r="AM877" s="144"/>
      <c r="AN877" s="144"/>
      <c r="AO877" s="144"/>
      <c r="AP877" s="144"/>
      <c r="AQ877" s="144"/>
      <c r="AR877" s="144"/>
      <c r="AS877" s="144"/>
      <c r="AT877" s="150"/>
      <c r="AU877" s="185"/>
      <c r="AV877" s="144"/>
      <c r="AW877" s="144"/>
      <c r="AX877" s="144"/>
      <c r="AY877" s="144"/>
      <c r="AZ877" s="144"/>
      <c r="BA877" s="144"/>
      <c r="BB877" s="170"/>
      <c r="BC877" s="144"/>
      <c r="BD877" s="144"/>
      <c r="BE877" s="144"/>
    </row>
    <row r="878" spans="1:57" ht="25.5" customHeight="1">
      <c r="A878" s="144"/>
      <c r="B878" s="144"/>
      <c r="C878" s="144"/>
      <c r="D878" s="144"/>
      <c r="E878" s="144"/>
      <c r="F878" s="170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  <c r="AL878" s="144"/>
      <c r="AM878" s="144"/>
      <c r="AN878" s="144"/>
      <c r="AO878" s="144"/>
      <c r="AP878" s="144"/>
      <c r="AQ878" s="144"/>
      <c r="AR878" s="144"/>
      <c r="AS878" s="144"/>
      <c r="AT878" s="150"/>
      <c r="AU878" s="185"/>
      <c r="AV878" s="144"/>
      <c r="AW878" s="144"/>
      <c r="AX878" s="144"/>
      <c r="AY878" s="144"/>
      <c r="AZ878" s="144"/>
      <c r="BA878" s="144"/>
      <c r="BB878" s="170"/>
      <c r="BC878" s="144"/>
      <c r="BD878" s="144"/>
      <c r="BE878" s="144"/>
    </row>
    <row r="879" spans="1:57" ht="25.5" customHeight="1">
      <c r="A879" s="144"/>
      <c r="B879" s="144"/>
      <c r="C879" s="144"/>
      <c r="D879" s="144"/>
      <c r="E879" s="144"/>
      <c r="F879" s="170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  <c r="AL879" s="144"/>
      <c r="AM879" s="144"/>
      <c r="AN879" s="144"/>
      <c r="AO879" s="144"/>
      <c r="AP879" s="144"/>
      <c r="AQ879" s="144"/>
      <c r="AR879" s="144"/>
      <c r="AS879" s="144"/>
      <c r="AT879" s="150"/>
      <c r="AU879" s="185"/>
      <c r="AV879" s="144"/>
      <c r="AW879" s="144"/>
      <c r="AX879" s="144"/>
      <c r="AY879" s="144"/>
      <c r="AZ879" s="144"/>
      <c r="BA879" s="144"/>
      <c r="BB879" s="170"/>
      <c r="BC879" s="144"/>
      <c r="BD879" s="144"/>
      <c r="BE879" s="144"/>
    </row>
    <row r="880" spans="1:57" ht="25.5" customHeight="1">
      <c r="A880" s="144"/>
      <c r="B880" s="144"/>
      <c r="C880" s="144"/>
      <c r="D880" s="144"/>
      <c r="E880" s="144"/>
      <c r="F880" s="170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50"/>
      <c r="AU880" s="185"/>
      <c r="AV880" s="144"/>
      <c r="AW880" s="144"/>
      <c r="AX880" s="144"/>
      <c r="AY880" s="144"/>
      <c r="AZ880" s="144"/>
      <c r="BA880" s="144"/>
      <c r="BB880" s="170"/>
      <c r="BC880" s="144"/>
      <c r="BD880" s="144"/>
      <c r="BE880" s="144"/>
    </row>
    <row r="881" spans="1:57" ht="25.5" customHeight="1">
      <c r="A881" s="144"/>
      <c r="B881" s="144"/>
      <c r="C881" s="144"/>
      <c r="D881" s="144"/>
      <c r="E881" s="144"/>
      <c r="F881" s="170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  <c r="AL881" s="144"/>
      <c r="AM881" s="144"/>
      <c r="AN881" s="144"/>
      <c r="AO881" s="144"/>
      <c r="AP881" s="144"/>
      <c r="AQ881" s="144"/>
      <c r="AR881" s="144"/>
      <c r="AS881" s="144"/>
      <c r="AT881" s="150"/>
      <c r="AU881" s="185"/>
      <c r="AV881" s="144"/>
      <c r="AW881" s="144"/>
      <c r="AX881" s="144"/>
      <c r="AY881" s="144"/>
      <c r="AZ881" s="144"/>
      <c r="BA881" s="144"/>
      <c r="BB881" s="170"/>
      <c r="BC881" s="144"/>
      <c r="BD881" s="144"/>
      <c r="BE881" s="144"/>
    </row>
    <row r="882" spans="1:57" ht="25.5" customHeight="1">
      <c r="A882" s="144"/>
      <c r="B882" s="144"/>
      <c r="C882" s="144"/>
      <c r="D882" s="144"/>
      <c r="E882" s="144"/>
      <c r="F882" s="170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  <c r="AL882" s="144"/>
      <c r="AM882" s="144"/>
      <c r="AN882" s="144"/>
      <c r="AO882" s="144"/>
      <c r="AP882" s="144"/>
      <c r="AQ882" s="144"/>
      <c r="AR882" s="144"/>
      <c r="AS882" s="144"/>
      <c r="AT882" s="150"/>
      <c r="AU882" s="185"/>
      <c r="AV882" s="144"/>
      <c r="AW882" s="144"/>
      <c r="AX882" s="144"/>
      <c r="AY882" s="144"/>
      <c r="AZ882" s="144"/>
      <c r="BA882" s="144"/>
      <c r="BB882" s="170"/>
      <c r="BC882" s="144"/>
      <c r="BD882" s="144"/>
      <c r="BE882" s="144"/>
    </row>
    <row r="883" spans="1:57" ht="25.5" customHeight="1">
      <c r="A883" s="144"/>
      <c r="B883" s="144"/>
      <c r="C883" s="144"/>
      <c r="D883" s="144"/>
      <c r="E883" s="144"/>
      <c r="F883" s="170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  <c r="AL883" s="144"/>
      <c r="AM883" s="144"/>
      <c r="AN883" s="144"/>
      <c r="AO883" s="144"/>
      <c r="AP883" s="144"/>
      <c r="AQ883" s="144"/>
      <c r="AR883" s="144"/>
      <c r="AS883" s="144"/>
      <c r="AT883" s="150"/>
      <c r="AU883" s="185"/>
      <c r="AV883" s="144"/>
      <c r="AW883" s="144"/>
      <c r="AX883" s="144"/>
      <c r="AY883" s="144"/>
      <c r="AZ883" s="144"/>
      <c r="BA883" s="144"/>
      <c r="BB883" s="170"/>
      <c r="BC883" s="144"/>
      <c r="BD883" s="144"/>
      <c r="BE883" s="144"/>
    </row>
    <row r="884" spans="1:57" ht="25.5" customHeight="1">
      <c r="A884" s="144"/>
      <c r="B884" s="144"/>
      <c r="C884" s="144"/>
      <c r="D884" s="144"/>
      <c r="E884" s="144"/>
      <c r="F884" s="170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50"/>
      <c r="AU884" s="185"/>
      <c r="AV884" s="144"/>
      <c r="AW884" s="144"/>
      <c r="AX884" s="144"/>
      <c r="AY884" s="144"/>
      <c r="AZ884" s="144"/>
      <c r="BA884" s="144"/>
      <c r="BB884" s="170"/>
      <c r="BC884" s="144"/>
      <c r="BD884" s="144"/>
      <c r="BE884" s="144"/>
    </row>
    <row r="885" spans="1:57" ht="25.5" customHeight="1">
      <c r="A885" s="144"/>
      <c r="B885" s="144"/>
      <c r="C885" s="144"/>
      <c r="D885" s="144"/>
      <c r="E885" s="144"/>
      <c r="F885" s="170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  <c r="AL885" s="144"/>
      <c r="AM885" s="144"/>
      <c r="AN885" s="144"/>
      <c r="AO885" s="144"/>
      <c r="AP885" s="144"/>
      <c r="AQ885" s="144"/>
      <c r="AR885" s="144"/>
      <c r="AS885" s="144"/>
      <c r="AT885" s="150"/>
      <c r="AU885" s="185"/>
      <c r="AV885" s="144"/>
      <c r="AW885" s="144"/>
      <c r="AX885" s="144"/>
      <c r="AY885" s="144"/>
      <c r="AZ885" s="144"/>
      <c r="BA885" s="144"/>
      <c r="BB885" s="170"/>
      <c r="BC885" s="144"/>
      <c r="BD885" s="144"/>
      <c r="BE885" s="144"/>
    </row>
    <row r="886" spans="1:57" ht="25.5" customHeight="1">
      <c r="A886" s="144"/>
      <c r="B886" s="144"/>
      <c r="C886" s="144"/>
      <c r="D886" s="144"/>
      <c r="E886" s="144"/>
      <c r="F886" s="170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  <c r="AL886" s="144"/>
      <c r="AM886" s="144"/>
      <c r="AN886" s="144"/>
      <c r="AO886" s="144"/>
      <c r="AP886" s="144"/>
      <c r="AQ886" s="144"/>
      <c r="AR886" s="144"/>
      <c r="AS886" s="144"/>
      <c r="AT886" s="150"/>
      <c r="AU886" s="185"/>
      <c r="AV886" s="144"/>
      <c r="AW886" s="144"/>
      <c r="AX886" s="144"/>
      <c r="AY886" s="144"/>
      <c r="AZ886" s="144"/>
      <c r="BA886" s="144"/>
      <c r="BB886" s="170"/>
      <c r="BC886" s="144"/>
      <c r="BD886" s="144"/>
      <c r="BE886" s="144"/>
    </row>
    <row r="887" spans="1:57" ht="25.5" customHeight="1">
      <c r="A887" s="144"/>
      <c r="B887" s="144"/>
      <c r="C887" s="144"/>
      <c r="D887" s="144"/>
      <c r="E887" s="144"/>
      <c r="F887" s="170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  <c r="AL887" s="144"/>
      <c r="AM887" s="144"/>
      <c r="AN887" s="144"/>
      <c r="AO887" s="144"/>
      <c r="AP887" s="144"/>
      <c r="AQ887" s="144"/>
      <c r="AR887" s="144"/>
      <c r="AS887" s="144"/>
      <c r="AT887" s="150"/>
      <c r="AU887" s="185"/>
      <c r="AV887" s="144"/>
      <c r="AW887" s="144"/>
      <c r="AX887" s="144"/>
      <c r="AY887" s="144"/>
      <c r="AZ887" s="144"/>
      <c r="BA887" s="144"/>
      <c r="BB887" s="170"/>
      <c r="BC887" s="144"/>
      <c r="BD887" s="144"/>
      <c r="BE887" s="144"/>
    </row>
    <row r="888" spans="1:57" ht="25.5" customHeight="1">
      <c r="A888" s="144"/>
      <c r="B888" s="144"/>
      <c r="C888" s="144"/>
      <c r="D888" s="144"/>
      <c r="E888" s="144"/>
      <c r="F888" s="170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50"/>
      <c r="AU888" s="185"/>
      <c r="AV888" s="144"/>
      <c r="AW888" s="144"/>
      <c r="AX888" s="144"/>
      <c r="AY888" s="144"/>
      <c r="AZ888" s="144"/>
      <c r="BA888" s="144"/>
      <c r="BB888" s="170"/>
      <c r="BC888" s="144"/>
      <c r="BD888" s="144"/>
      <c r="BE888" s="144"/>
    </row>
    <row r="889" spans="1:57" ht="25.5" customHeight="1">
      <c r="A889" s="144"/>
      <c r="B889" s="144"/>
      <c r="C889" s="144"/>
      <c r="D889" s="144"/>
      <c r="E889" s="144"/>
      <c r="F889" s="170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  <c r="AL889" s="144"/>
      <c r="AM889" s="144"/>
      <c r="AN889" s="144"/>
      <c r="AO889" s="144"/>
      <c r="AP889" s="144"/>
      <c r="AQ889" s="144"/>
      <c r="AR889" s="144"/>
      <c r="AS889" s="144"/>
      <c r="AT889" s="150"/>
      <c r="AU889" s="185"/>
      <c r="AV889" s="144"/>
      <c r="AW889" s="144"/>
      <c r="AX889" s="144"/>
      <c r="AY889" s="144"/>
      <c r="AZ889" s="144"/>
      <c r="BA889" s="144"/>
      <c r="BB889" s="170"/>
      <c r="BC889" s="144"/>
      <c r="BD889" s="144"/>
      <c r="BE889" s="144"/>
    </row>
    <row r="890" spans="1:57" ht="25.5" customHeight="1">
      <c r="A890" s="144"/>
      <c r="B890" s="144"/>
      <c r="C890" s="144"/>
      <c r="D890" s="144"/>
      <c r="E890" s="144"/>
      <c r="F890" s="170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  <c r="AL890" s="144"/>
      <c r="AM890" s="144"/>
      <c r="AN890" s="144"/>
      <c r="AO890" s="144"/>
      <c r="AP890" s="144"/>
      <c r="AQ890" s="144"/>
      <c r="AR890" s="144"/>
      <c r="AS890" s="144"/>
      <c r="AT890" s="150"/>
      <c r="AU890" s="185"/>
      <c r="AV890" s="144"/>
      <c r="AW890" s="144"/>
      <c r="AX890" s="144"/>
      <c r="AY890" s="144"/>
      <c r="AZ890" s="144"/>
      <c r="BA890" s="144"/>
      <c r="BB890" s="170"/>
      <c r="BC890" s="144"/>
      <c r="BD890" s="144"/>
      <c r="BE890" s="144"/>
    </row>
    <row r="891" spans="1:57" ht="25.5" customHeight="1">
      <c r="A891" s="144"/>
      <c r="B891" s="144"/>
      <c r="C891" s="144"/>
      <c r="D891" s="144"/>
      <c r="E891" s="144"/>
      <c r="F891" s="170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  <c r="AL891" s="144"/>
      <c r="AM891" s="144"/>
      <c r="AN891" s="144"/>
      <c r="AO891" s="144"/>
      <c r="AP891" s="144"/>
      <c r="AQ891" s="144"/>
      <c r="AR891" s="144"/>
      <c r="AS891" s="144"/>
      <c r="AT891" s="150"/>
      <c r="AU891" s="185"/>
      <c r="AV891" s="144"/>
      <c r="AW891" s="144"/>
      <c r="AX891" s="144"/>
      <c r="AY891" s="144"/>
      <c r="AZ891" s="144"/>
      <c r="BA891" s="144"/>
      <c r="BB891" s="170"/>
      <c r="BC891" s="144"/>
      <c r="BD891" s="144"/>
      <c r="BE891" s="144"/>
    </row>
    <row r="892" spans="1:57" ht="25.5" customHeight="1">
      <c r="A892" s="144"/>
      <c r="B892" s="144"/>
      <c r="C892" s="144"/>
      <c r="D892" s="144"/>
      <c r="E892" s="144"/>
      <c r="F892" s="170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50"/>
      <c r="AU892" s="185"/>
      <c r="AV892" s="144"/>
      <c r="AW892" s="144"/>
      <c r="AX892" s="144"/>
      <c r="AY892" s="144"/>
      <c r="AZ892" s="144"/>
      <c r="BA892" s="144"/>
      <c r="BB892" s="170"/>
      <c r="BC892" s="144"/>
      <c r="BD892" s="144"/>
      <c r="BE892" s="144"/>
    </row>
    <row r="893" spans="1:57" ht="25.5" customHeight="1">
      <c r="A893" s="144"/>
      <c r="B893" s="144"/>
      <c r="C893" s="144"/>
      <c r="D893" s="144"/>
      <c r="E893" s="144"/>
      <c r="F893" s="170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44"/>
      <c r="AO893" s="144"/>
      <c r="AP893" s="144"/>
      <c r="AQ893" s="144"/>
      <c r="AR893" s="144"/>
      <c r="AS893" s="144"/>
      <c r="AT893" s="150"/>
      <c r="AU893" s="185"/>
      <c r="AV893" s="144"/>
      <c r="AW893" s="144"/>
      <c r="AX893" s="144"/>
      <c r="AY893" s="144"/>
      <c r="AZ893" s="144"/>
      <c r="BA893" s="144"/>
      <c r="BB893" s="170"/>
      <c r="BC893" s="144"/>
      <c r="BD893" s="144"/>
      <c r="BE893" s="144"/>
    </row>
    <row r="894" spans="1:57" ht="25.5" customHeight="1">
      <c r="A894" s="144"/>
      <c r="B894" s="144"/>
      <c r="C894" s="144"/>
      <c r="D894" s="144"/>
      <c r="E894" s="144"/>
      <c r="F894" s="170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  <c r="AL894" s="144"/>
      <c r="AM894" s="144"/>
      <c r="AN894" s="144"/>
      <c r="AO894" s="144"/>
      <c r="AP894" s="144"/>
      <c r="AQ894" s="144"/>
      <c r="AR894" s="144"/>
      <c r="AS894" s="144"/>
      <c r="AT894" s="150"/>
      <c r="AU894" s="185"/>
      <c r="AV894" s="144"/>
      <c r="AW894" s="144"/>
      <c r="AX894" s="144"/>
      <c r="AY894" s="144"/>
      <c r="AZ894" s="144"/>
      <c r="BA894" s="144"/>
      <c r="BB894" s="170"/>
      <c r="BC894" s="144"/>
      <c r="BD894" s="144"/>
      <c r="BE894" s="144"/>
    </row>
    <row r="895" spans="1:57" ht="25.5" customHeight="1">
      <c r="A895" s="144"/>
      <c r="B895" s="144"/>
      <c r="C895" s="144"/>
      <c r="D895" s="144"/>
      <c r="E895" s="144"/>
      <c r="F895" s="170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  <c r="AL895" s="144"/>
      <c r="AM895" s="144"/>
      <c r="AN895" s="144"/>
      <c r="AO895" s="144"/>
      <c r="AP895" s="144"/>
      <c r="AQ895" s="144"/>
      <c r="AR895" s="144"/>
      <c r="AS895" s="144"/>
      <c r="AT895" s="150"/>
      <c r="AU895" s="185"/>
      <c r="AV895" s="144"/>
      <c r="AW895" s="144"/>
      <c r="AX895" s="144"/>
      <c r="AY895" s="144"/>
      <c r="AZ895" s="144"/>
      <c r="BA895" s="144"/>
      <c r="BB895" s="170"/>
      <c r="BC895" s="144"/>
      <c r="BD895" s="144"/>
      <c r="BE895" s="144"/>
    </row>
    <row r="896" spans="1:57" ht="25.5" customHeight="1">
      <c r="A896" s="144"/>
      <c r="B896" s="144"/>
      <c r="C896" s="144"/>
      <c r="D896" s="144"/>
      <c r="E896" s="144"/>
      <c r="F896" s="170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50"/>
      <c r="AU896" s="185"/>
      <c r="AV896" s="144"/>
      <c r="AW896" s="144"/>
      <c r="AX896" s="144"/>
      <c r="AY896" s="144"/>
      <c r="AZ896" s="144"/>
      <c r="BA896" s="144"/>
      <c r="BB896" s="170"/>
      <c r="BC896" s="144"/>
      <c r="BD896" s="144"/>
      <c r="BE896" s="144"/>
    </row>
    <row r="897" spans="1:57" ht="25.5" customHeight="1">
      <c r="A897" s="144"/>
      <c r="B897" s="144"/>
      <c r="C897" s="144"/>
      <c r="D897" s="144"/>
      <c r="E897" s="144"/>
      <c r="F897" s="170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  <c r="AL897" s="144"/>
      <c r="AM897" s="144"/>
      <c r="AN897" s="144"/>
      <c r="AO897" s="144"/>
      <c r="AP897" s="144"/>
      <c r="AQ897" s="144"/>
      <c r="AR897" s="144"/>
      <c r="AS897" s="144"/>
      <c r="AT897" s="150"/>
      <c r="AU897" s="185"/>
      <c r="AV897" s="144"/>
      <c r="AW897" s="144"/>
      <c r="AX897" s="144"/>
      <c r="AY897" s="144"/>
      <c r="AZ897" s="144"/>
      <c r="BA897" s="144"/>
      <c r="BB897" s="170"/>
      <c r="BC897" s="144"/>
      <c r="BD897" s="144"/>
      <c r="BE897" s="144"/>
    </row>
    <row r="898" spans="1:57" ht="25.5" customHeight="1">
      <c r="A898" s="144"/>
      <c r="B898" s="144"/>
      <c r="C898" s="144"/>
      <c r="D898" s="144"/>
      <c r="E898" s="144"/>
      <c r="F898" s="170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  <c r="AL898" s="144"/>
      <c r="AM898" s="144"/>
      <c r="AN898" s="144"/>
      <c r="AO898" s="144"/>
      <c r="AP898" s="144"/>
      <c r="AQ898" s="144"/>
      <c r="AR898" s="144"/>
      <c r="AS898" s="144"/>
      <c r="AT898" s="150"/>
      <c r="AU898" s="185"/>
      <c r="AV898" s="144"/>
      <c r="AW898" s="144"/>
      <c r="AX898" s="144"/>
      <c r="AY898" s="144"/>
      <c r="AZ898" s="144"/>
      <c r="BA898" s="144"/>
      <c r="BB898" s="170"/>
      <c r="BC898" s="144"/>
      <c r="BD898" s="144"/>
      <c r="BE898" s="144"/>
    </row>
    <row r="899" spans="1:57" ht="25.5" customHeight="1">
      <c r="A899" s="144"/>
      <c r="B899" s="144"/>
      <c r="C899" s="144"/>
      <c r="D899" s="144"/>
      <c r="E899" s="144"/>
      <c r="F899" s="170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  <c r="AL899" s="144"/>
      <c r="AM899" s="144"/>
      <c r="AN899" s="144"/>
      <c r="AO899" s="144"/>
      <c r="AP899" s="144"/>
      <c r="AQ899" s="144"/>
      <c r="AR899" s="144"/>
      <c r="AS899" s="144"/>
      <c r="AT899" s="150"/>
      <c r="AU899" s="185"/>
      <c r="AV899" s="144"/>
      <c r="AW899" s="144"/>
      <c r="AX899" s="144"/>
      <c r="AY899" s="144"/>
      <c r="AZ899" s="144"/>
      <c r="BA899" s="144"/>
      <c r="BB899" s="170"/>
      <c r="BC899" s="144"/>
      <c r="BD899" s="144"/>
      <c r="BE899" s="144"/>
    </row>
    <row r="900" spans="1:57" ht="25.5" customHeight="1">
      <c r="A900" s="144"/>
      <c r="B900" s="144"/>
      <c r="C900" s="144"/>
      <c r="D900" s="144"/>
      <c r="E900" s="144"/>
      <c r="F900" s="170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50"/>
      <c r="AU900" s="185"/>
      <c r="AV900" s="144"/>
      <c r="AW900" s="144"/>
      <c r="AX900" s="144"/>
      <c r="AY900" s="144"/>
      <c r="AZ900" s="144"/>
      <c r="BA900" s="144"/>
      <c r="BB900" s="170"/>
      <c r="BC900" s="144"/>
      <c r="BD900" s="144"/>
      <c r="BE900" s="144"/>
    </row>
    <row r="901" spans="1:57" ht="25.5" customHeight="1">
      <c r="A901" s="144"/>
      <c r="B901" s="144"/>
      <c r="C901" s="144"/>
      <c r="D901" s="144"/>
      <c r="E901" s="144"/>
      <c r="F901" s="170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  <c r="AL901" s="144"/>
      <c r="AM901" s="144"/>
      <c r="AN901" s="144"/>
      <c r="AO901" s="144"/>
      <c r="AP901" s="144"/>
      <c r="AQ901" s="144"/>
      <c r="AR901" s="144"/>
      <c r="AS901" s="144"/>
      <c r="AT901" s="150"/>
      <c r="AU901" s="185"/>
      <c r="AV901" s="144"/>
      <c r="AW901" s="144"/>
      <c r="AX901" s="144"/>
      <c r="AY901" s="144"/>
      <c r="AZ901" s="144"/>
      <c r="BA901" s="144"/>
      <c r="BB901" s="170"/>
      <c r="BC901" s="144"/>
      <c r="BD901" s="144"/>
      <c r="BE901" s="144"/>
    </row>
    <row r="902" spans="1:57" ht="25.5" customHeight="1">
      <c r="A902" s="144"/>
      <c r="B902" s="144"/>
      <c r="C902" s="144"/>
      <c r="D902" s="144"/>
      <c r="E902" s="144"/>
      <c r="F902" s="170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  <c r="AL902" s="144"/>
      <c r="AM902" s="144"/>
      <c r="AN902" s="144"/>
      <c r="AO902" s="144"/>
      <c r="AP902" s="144"/>
      <c r="AQ902" s="144"/>
      <c r="AR902" s="144"/>
      <c r="AS902" s="144"/>
      <c r="AT902" s="150"/>
      <c r="AU902" s="185"/>
      <c r="AV902" s="144"/>
      <c r="AW902" s="144"/>
      <c r="AX902" s="144"/>
      <c r="AY902" s="144"/>
      <c r="AZ902" s="144"/>
      <c r="BA902" s="144"/>
      <c r="BB902" s="170"/>
      <c r="BC902" s="144"/>
      <c r="BD902" s="144"/>
      <c r="BE902" s="144"/>
    </row>
    <row r="903" spans="1:57" ht="25.5" customHeight="1">
      <c r="A903" s="144"/>
      <c r="B903" s="144"/>
      <c r="C903" s="144"/>
      <c r="D903" s="144"/>
      <c r="E903" s="144"/>
      <c r="F903" s="170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  <c r="AL903" s="144"/>
      <c r="AM903" s="144"/>
      <c r="AN903" s="144"/>
      <c r="AO903" s="144"/>
      <c r="AP903" s="144"/>
      <c r="AQ903" s="144"/>
      <c r="AR903" s="144"/>
      <c r="AS903" s="144"/>
      <c r="AT903" s="150"/>
      <c r="AU903" s="185"/>
      <c r="AV903" s="144"/>
      <c r="AW903" s="144"/>
      <c r="AX903" s="144"/>
      <c r="AY903" s="144"/>
      <c r="AZ903" s="144"/>
      <c r="BA903" s="144"/>
      <c r="BB903" s="170"/>
      <c r="BC903" s="144"/>
      <c r="BD903" s="144"/>
      <c r="BE903" s="144"/>
    </row>
    <row r="904" spans="1:57" ht="25.5" customHeight="1">
      <c r="A904" s="144"/>
      <c r="B904" s="144"/>
      <c r="C904" s="144"/>
      <c r="D904" s="144"/>
      <c r="E904" s="144"/>
      <c r="F904" s="170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50"/>
      <c r="AU904" s="185"/>
      <c r="AV904" s="144"/>
      <c r="AW904" s="144"/>
      <c r="AX904" s="144"/>
      <c r="AY904" s="144"/>
      <c r="AZ904" s="144"/>
      <c r="BA904" s="144"/>
      <c r="BB904" s="170"/>
      <c r="BC904" s="144"/>
      <c r="BD904" s="144"/>
      <c r="BE904" s="144"/>
    </row>
    <row r="905" spans="1:57" ht="25.5" customHeight="1">
      <c r="A905" s="144"/>
      <c r="B905" s="144"/>
      <c r="C905" s="144"/>
      <c r="D905" s="144"/>
      <c r="E905" s="144"/>
      <c r="F905" s="170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44"/>
      <c r="AO905" s="144"/>
      <c r="AP905" s="144"/>
      <c r="AQ905" s="144"/>
      <c r="AR905" s="144"/>
      <c r="AS905" s="144"/>
      <c r="AT905" s="150"/>
      <c r="AU905" s="185"/>
      <c r="AV905" s="144"/>
      <c r="AW905" s="144"/>
      <c r="AX905" s="144"/>
      <c r="AY905" s="144"/>
      <c r="AZ905" s="144"/>
      <c r="BA905" s="144"/>
      <c r="BB905" s="170"/>
      <c r="BC905" s="144"/>
      <c r="BD905" s="144"/>
      <c r="BE905" s="144"/>
    </row>
    <row r="906" spans="1:57" ht="25.5" customHeight="1">
      <c r="A906" s="144"/>
      <c r="B906" s="144"/>
      <c r="C906" s="144"/>
      <c r="D906" s="144"/>
      <c r="E906" s="144"/>
      <c r="F906" s="170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  <c r="AL906" s="144"/>
      <c r="AM906" s="144"/>
      <c r="AN906" s="144"/>
      <c r="AO906" s="144"/>
      <c r="AP906" s="144"/>
      <c r="AQ906" s="144"/>
      <c r="AR906" s="144"/>
      <c r="AS906" s="144"/>
      <c r="AT906" s="150"/>
      <c r="AU906" s="185"/>
      <c r="AV906" s="144"/>
      <c r="AW906" s="144"/>
      <c r="AX906" s="144"/>
      <c r="AY906" s="144"/>
      <c r="AZ906" s="144"/>
      <c r="BA906" s="144"/>
      <c r="BB906" s="170"/>
      <c r="BC906" s="144"/>
      <c r="BD906" s="144"/>
      <c r="BE906" s="144"/>
    </row>
    <row r="907" spans="1:57" ht="25.5" customHeight="1">
      <c r="A907" s="144"/>
      <c r="B907" s="144"/>
      <c r="C907" s="144"/>
      <c r="D907" s="144"/>
      <c r="E907" s="144"/>
      <c r="F907" s="170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  <c r="AL907" s="144"/>
      <c r="AM907" s="144"/>
      <c r="AN907" s="144"/>
      <c r="AO907" s="144"/>
      <c r="AP907" s="144"/>
      <c r="AQ907" s="144"/>
      <c r="AR907" s="144"/>
      <c r="AS907" s="144"/>
      <c r="AT907" s="150"/>
      <c r="AU907" s="185"/>
      <c r="AV907" s="144"/>
      <c r="AW907" s="144"/>
      <c r="AX907" s="144"/>
      <c r="AY907" s="144"/>
      <c r="AZ907" s="144"/>
      <c r="BA907" s="144"/>
      <c r="BB907" s="170"/>
      <c r="BC907" s="144"/>
      <c r="BD907" s="144"/>
      <c r="BE907" s="144"/>
    </row>
    <row r="908" spans="1:57" ht="25.5" customHeight="1">
      <c r="A908" s="144"/>
      <c r="B908" s="144"/>
      <c r="C908" s="144"/>
      <c r="D908" s="144"/>
      <c r="E908" s="144"/>
      <c r="F908" s="170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50"/>
      <c r="AU908" s="185"/>
      <c r="AV908" s="144"/>
      <c r="AW908" s="144"/>
      <c r="AX908" s="144"/>
      <c r="AY908" s="144"/>
      <c r="AZ908" s="144"/>
      <c r="BA908" s="144"/>
      <c r="BB908" s="170"/>
      <c r="BC908" s="144"/>
      <c r="BD908" s="144"/>
      <c r="BE908" s="144"/>
    </row>
    <row r="909" spans="1:57" ht="25.5" customHeight="1">
      <c r="A909" s="144"/>
      <c r="B909" s="144"/>
      <c r="C909" s="144"/>
      <c r="D909" s="144"/>
      <c r="E909" s="144"/>
      <c r="F909" s="170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  <c r="AL909" s="144"/>
      <c r="AM909" s="144"/>
      <c r="AN909" s="144"/>
      <c r="AO909" s="144"/>
      <c r="AP909" s="144"/>
      <c r="AQ909" s="144"/>
      <c r="AR909" s="144"/>
      <c r="AS909" s="144"/>
      <c r="AT909" s="150"/>
      <c r="AU909" s="185"/>
      <c r="AV909" s="144"/>
      <c r="AW909" s="144"/>
      <c r="AX909" s="144"/>
      <c r="AY909" s="144"/>
      <c r="AZ909" s="144"/>
      <c r="BA909" s="144"/>
      <c r="BB909" s="170"/>
      <c r="BC909" s="144"/>
      <c r="BD909" s="144"/>
      <c r="BE909" s="144"/>
    </row>
    <row r="910" spans="1:57" ht="25.5" customHeight="1">
      <c r="A910" s="144"/>
      <c r="B910" s="144"/>
      <c r="C910" s="144"/>
      <c r="D910" s="144"/>
      <c r="E910" s="144"/>
      <c r="F910" s="170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  <c r="AL910" s="144"/>
      <c r="AM910" s="144"/>
      <c r="AN910" s="144"/>
      <c r="AO910" s="144"/>
      <c r="AP910" s="144"/>
      <c r="AQ910" s="144"/>
      <c r="AR910" s="144"/>
      <c r="AS910" s="144"/>
      <c r="AT910" s="150"/>
      <c r="AU910" s="185"/>
      <c r="AV910" s="144"/>
      <c r="AW910" s="144"/>
      <c r="AX910" s="144"/>
      <c r="AY910" s="144"/>
      <c r="AZ910" s="144"/>
      <c r="BA910" s="144"/>
      <c r="BB910" s="170"/>
      <c r="BC910" s="144"/>
      <c r="BD910" s="144"/>
      <c r="BE910" s="144"/>
    </row>
    <row r="911" spans="1:57" ht="25.5" customHeight="1">
      <c r="A911" s="144"/>
      <c r="B911" s="144"/>
      <c r="C911" s="144"/>
      <c r="D911" s="144"/>
      <c r="E911" s="144"/>
      <c r="F911" s="170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  <c r="AL911" s="144"/>
      <c r="AM911" s="144"/>
      <c r="AN911" s="144"/>
      <c r="AO911" s="144"/>
      <c r="AP911" s="144"/>
      <c r="AQ911" s="144"/>
      <c r="AR911" s="144"/>
      <c r="AS911" s="144"/>
      <c r="AT911" s="150"/>
      <c r="AU911" s="185"/>
      <c r="AV911" s="144"/>
      <c r="AW911" s="144"/>
      <c r="AX911" s="144"/>
      <c r="AY911" s="144"/>
      <c r="AZ911" s="144"/>
      <c r="BA911" s="144"/>
      <c r="BB911" s="170"/>
      <c r="BC911" s="144"/>
      <c r="BD911" s="144"/>
      <c r="BE911" s="144"/>
    </row>
    <row r="912" spans="1:57" ht="25.5" customHeight="1">
      <c r="A912" s="144"/>
      <c r="B912" s="144"/>
      <c r="C912" s="144"/>
      <c r="D912" s="144"/>
      <c r="E912" s="144"/>
      <c r="F912" s="170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50"/>
      <c r="AU912" s="185"/>
      <c r="AV912" s="144"/>
      <c r="AW912" s="144"/>
      <c r="AX912" s="144"/>
      <c r="AY912" s="144"/>
      <c r="AZ912" s="144"/>
      <c r="BA912" s="144"/>
      <c r="BB912" s="170"/>
      <c r="BC912" s="144"/>
      <c r="BD912" s="144"/>
      <c r="BE912" s="144"/>
    </row>
    <row r="913" spans="1:57" ht="25.5" customHeight="1">
      <c r="A913" s="144"/>
      <c r="B913" s="144"/>
      <c r="C913" s="144"/>
      <c r="D913" s="144"/>
      <c r="E913" s="144"/>
      <c r="F913" s="170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  <c r="AL913" s="144"/>
      <c r="AM913" s="144"/>
      <c r="AN913" s="144"/>
      <c r="AO913" s="144"/>
      <c r="AP913" s="144"/>
      <c r="AQ913" s="144"/>
      <c r="AR913" s="144"/>
      <c r="AS913" s="144"/>
      <c r="AT913" s="150"/>
      <c r="AU913" s="185"/>
      <c r="AV913" s="144"/>
      <c r="AW913" s="144"/>
      <c r="AX913" s="144"/>
      <c r="AY913" s="144"/>
      <c r="AZ913" s="144"/>
      <c r="BA913" s="144"/>
      <c r="BB913" s="170"/>
      <c r="BC913" s="144"/>
      <c r="BD913" s="144"/>
      <c r="BE913" s="144"/>
    </row>
    <row r="914" spans="1:57" ht="25.5" customHeight="1">
      <c r="A914" s="144"/>
      <c r="B914" s="144"/>
      <c r="C914" s="144"/>
      <c r="D914" s="144"/>
      <c r="E914" s="144"/>
      <c r="F914" s="170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  <c r="AL914" s="144"/>
      <c r="AM914" s="144"/>
      <c r="AN914" s="144"/>
      <c r="AO914" s="144"/>
      <c r="AP914" s="144"/>
      <c r="AQ914" s="144"/>
      <c r="AR914" s="144"/>
      <c r="AS914" s="144"/>
      <c r="AT914" s="150"/>
      <c r="AU914" s="185"/>
      <c r="AV914" s="144"/>
      <c r="AW914" s="144"/>
      <c r="AX914" s="144"/>
      <c r="AY914" s="144"/>
      <c r="AZ914" s="144"/>
      <c r="BA914" s="144"/>
      <c r="BB914" s="170"/>
      <c r="BC914" s="144"/>
      <c r="BD914" s="144"/>
      <c r="BE914" s="144"/>
    </row>
    <row r="915" spans="1:57" ht="25.5" customHeight="1">
      <c r="A915" s="144"/>
      <c r="B915" s="144"/>
      <c r="C915" s="144"/>
      <c r="D915" s="144"/>
      <c r="E915" s="144"/>
      <c r="F915" s="170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  <c r="AL915" s="144"/>
      <c r="AM915" s="144"/>
      <c r="AN915" s="144"/>
      <c r="AO915" s="144"/>
      <c r="AP915" s="144"/>
      <c r="AQ915" s="144"/>
      <c r="AR915" s="144"/>
      <c r="AS915" s="144"/>
      <c r="AT915" s="150"/>
      <c r="AU915" s="185"/>
      <c r="AV915" s="144"/>
      <c r="AW915" s="144"/>
      <c r="AX915" s="144"/>
      <c r="AY915" s="144"/>
      <c r="AZ915" s="144"/>
      <c r="BA915" s="144"/>
      <c r="BB915" s="170"/>
      <c r="BC915" s="144"/>
      <c r="BD915" s="144"/>
      <c r="BE915" s="144"/>
    </row>
    <row r="916" spans="1:57" ht="25.5" customHeight="1">
      <c r="A916" s="144"/>
      <c r="B916" s="144"/>
      <c r="C916" s="144"/>
      <c r="D916" s="144"/>
      <c r="E916" s="144"/>
      <c r="F916" s="170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50"/>
      <c r="AU916" s="185"/>
      <c r="AV916" s="144"/>
      <c r="AW916" s="144"/>
      <c r="AX916" s="144"/>
      <c r="AY916" s="144"/>
      <c r="AZ916" s="144"/>
      <c r="BA916" s="144"/>
      <c r="BB916" s="170"/>
      <c r="BC916" s="144"/>
      <c r="BD916" s="144"/>
      <c r="BE916" s="144"/>
    </row>
    <row r="917" spans="1:57" ht="25.5" customHeight="1">
      <c r="A917" s="144"/>
      <c r="B917" s="144"/>
      <c r="C917" s="144"/>
      <c r="D917" s="144"/>
      <c r="E917" s="144"/>
      <c r="F917" s="170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  <c r="AL917" s="144"/>
      <c r="AM917" s="144"/>
      <c r="AN917" s="144"/>
      <c r="AO917" s="144"/>
      <c r="AP917" s="144"/>
      <c r="AQ917" s="144"/>
      <c r="AR917" s="144"/>
      <c r="AS917" s="144"/>
      <c r="AT917" s="150"/>
      <c r="AU917" s="185"/>
      <c r="AV917" s="144"/>
      <c r="AW917" s="144"/>
      <c r="AX917" s="144"/>
      <c r="AY917" s="144"/>
      <c r="AZ917" s="144"/>
      <c r="BA917" s="144"/>
      <c r="BB917" s="170"/>
      <c r="BC917" s="144"/>
      <c r="BD917" s="144"/>
      <c r="BE917" s="144"/>
    </row>
    <row r="918" spans="1:57" ht="25.5" customHeight="1">
      <c r="A918" s="144"/>
      <c r="B918" s="144"/>
      <c r="C918" s="144"/>
      <c r="D918" s="144"/>
      <c r="E918" s="144"/>
      <c r="F918" s="170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  <c r="AL918" s="144"/>
      <c r="AM918" s="144"/>
      <c r="AN918" s="144"/>
      <c r="AO918" s="144"/>
      <c r="AP918" s="144"/>
      <c r="AQ918" s="144"/>
      <c r="AR918" s="144"/>
      <c r="AS918" s="144"/>
      <c r="AT918" s="150"/>
      <c r="AU918" s="185"/>
      <c r="AV918" s="144"/>
      <c r="AW918" s="144"/>
      <c r="AX918" s="144"/>
      <c r="AY918" s="144"/>
      <c r="AZ918" s="144"/>
      <c r="BA918" s="144"/>
      <c r="BB918" s="170"/>
      <c r="BC918" s="144"/>
      <c r="BD918" s="144"/>
      <c r="BE918" s="144"/>
    </row>
    <row r="919" spans="1:57" ht="25.5" customHeight="1">
      <c r="A919" s="144"/>
      <c r="B919" s="144"/>
      <c r="C919" s="144"/>
      <c r="D919" s="144"/>
      <c r="E919" s="144"/>
      <c r="F919" s="170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  <c r="AL919" s="144"/>
      <c r="AM919" s="144"/>
      <c r="AN919" s="144"/>
      <c r="AO919" s="144"/>
      <c r="AP919" s="144"/>
      <c r="AQ919" s="144"/>
      <c r="AR919" s="144"/>
      <c r="AS919" s="144"/>
      <c r="AT919" s="150"/>
      <c r="AU919" s="185"/>
      <c r="AV919" s="144"/>
      <c r="AW919" s="144"/>
      <c r="AX919" s="144"/>
      <c r="AY919" s="144"/>
      <c r="AZ919" s="144"/>
      <c r="BA919" s="144"/>
      <c r="BB919" s="170"/>
      <c r="BC919" s="144"/>
      <c r="BD919" s="144"/>
      <c r="BE919" s="144"/>
    </row>
    <row r="920" spans="1:57" ht="25.5" customHeight="1">
      <c r="A920" s="144"/>
      <c r="B920" s="144"/>
      <c r="C920" s="144"/>
      <c r="D920" s="144"/>
      <c r="E920" s="144"/>
      <c r="F920" s="170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50"/>
      <c r="AU920" s="185"/>
      <c r="AV920" s="144"/>
      <c r="AW920" s="144"/>
      <c r="AX920" s="144"/>
      <c r="AY920" s="144"/>
      <c r="AZ920" s="144"/>
      <c r="BA920" s="144"/>
      <c r="BB920" s="170"/>
      <c r="BC920" s="144"/>
      <c r="BD920" s="144"/>
      <c r="BE920" s="144"/>
    </row>
    <row r="921" spans="1:57" ht="25.5" customHeight="1">
      <c r="A921" s="144"/>
      <c r="B921" s="144"/>
      <c r="C921" s="144"/>
      <c r="D921" s="144"/>
      <c r="E921" s="144"/>
      <c r="F921" s="170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  <c r="AL921" s="144"/>
      <c r="AM921" s="144"/>
      <c r="AN921" s="144"/>
      <c r="AO921" s="144"/>
      <c r="AP921" s="144"/>
      <c r="AQ921" s="144"/>
      <c r="AR921" s="144"/>
      <c r="AS921" s="144"/>
      <c r="AT921" s="150"/>
      <c r="AU921" s="185"/>
      <c r="AV921" s="144"/>
      <c r="AW921" s="144"/>
      <c r="AX921" s="144"/>
      <c r="AY921" s="144"/>
      <c r="AZ921" s="144"/>
      <c r="BA921" s="144"/>
      <c r="BB921" s="170"/>
      <c r="BC921" s="144"/>
      <c r="BD921" s="144"/>
      <c r="BE921" s="144"/>
    </row>
    <row r="922" spans="1:57" ht="25.5" customHeight="1">
      <c r="A922" s="144"/>
      <c r="B922" s="144"/>
      <c r="C922" s="144"/>
      <c r="D922" s="144"/>
      <c r="E922" s="144"/>
      <c r="F922" s="170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  <c r="AL922" s="144"/>
      <c r="AM922" s="144"/>
      <c r="AN922" s="144"/>
      <c r="AO922" s="144"/>
      <c r="AP922" s="144"/>
      <c r="AQ922" s="144"/>
      <c r="AR922" s="144"/>
      <c r="AS922" s="144"/>
      <c r="AT922" s="150"/>
      <c r="AU922" s="185"/>
      <c r="AV922" s="144"/>
      <c r="AW922" s="144"/>
      <c r="AX922" s="144"/>
      <c r="AY922" s="144"/>
      <c r="AZ922" s="144"/>
      <c r="BA922" s="144"/>
      <c r="BB922" s="170"/>
      <c r="BC922" s="144"/>
      <c r="BD922" s="144"/>
      <c r="BE922" s="144"/>
    </row>
    <row r="923" spans="1:57" ht="25.5" customHeight="1">
      <c r="A923" s="144"/>
      <c r="B923" s="144"/>
      <c r="C923" s="144"/>
      <c r="D923" s="144"/>
      <c r="E923" s="144"/>
      <c r="F923" s="170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  <c r="AL923" s="144"/>
      <c r="AM923" s="144"/>
      <c r="AN923" s="144"/>
      <c r="AO923" s="144"/>
      <c r="AP923" s="144"/>
      <c r="AQ923" s="144"/>
      <c r="AR923" s="144"/>
      <c r="AS923" s="144"/>
      <c r="AT923" s="150"/>
      <c r="AU923" s="185"/>
      <c r="AV923" s="144"/>
      <c r="AW923" s="144"/>
      <c r="AX923" s="144"/>
      <c r="AY923" s="144"/>
      <c r="AZ923" s="144"/>
      <c r="BA923" s="144"/>
      <c r="BB923" s="170"/>
      <c r="BC923" s="144"/>
      <c r="BD923" s="144"/>
      <c r="BE923" s="144"/>
    </row>
    <row r="924" spans="1:57" ht="25.5" customHeight="1">
      <c r="A924" s="144"/>
      <c r="B924" s="144"/>
      <c r="C924" s="144"/>
      <c r="D924" s="144"/>
      <c r="E924" s="144"/>
      <c r="F924" s="170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50"/>
      <c r="AU924" s="185"/>
      <c r="AV924" s="144"/>
      <c r="AW924" s="144"/>
      <c r="AX924" s="144"/>
      <c r="AY924" s="144"/>
      <c r="AZ924" s="144"/>
      <c r="BA924" s="144"/>
      <c r="BB924" s="170"/>
      <c r="BC924" s="144"/>
      <c r="BD924" s="144"/>
      <c r="BE924" s="144"/>
    </row>
    <row r="925" spans="1:57" ht="25.5" customHeight="1">
      <c r="A925" s="144"/>
      <c r="B925" s="144"/>
      <c r="C925" s="144"/>
      <c r="D925" s="144"/>
      <c r="E925" s="144"/>
      <c r="F925" s="170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  <c r="AL925" s="144"/>
      <c r="AM925" s="144"/>
      <c r="AN925" s="144"/>
      <c r="AO925" s="144"/>
      <c r="AP925" s="144"/>
      <c r="AQ925" s="144"/>
      <c r="AR925" s="144"/>
      <c r="AS925" s="144"/>
      <c r="AT925" s="150"/>
      <c r="AU925" s="185"/>
      <c r="AV925" s="144"/>
      <c r="AW925" s="144"/>
      <c r="AX925" s="144"/>
      <c r="AY925" s="144"/>
      <c r="AZ925" s="144"/>
      <c r="BA925" s="144"/>
      <c r="BB925" s="170"/>
      <c r="BC925" s="144"/>
      <c r="BD925" s="144"/>
      <c r="BE925" s="144"/>
    </row>
    <row r="926" spans="1:57" ht="25.5" customHeight="1">
      <c r="A926" s="144"/>
      <c r="B926" s="144"/>
      <c r="C926" s="144"/>
      <c r="D926" s="144"/>
      <c r="E926" s="144"/>
      <c r="F926" s="170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  <c r="AL926" s="144"/>
      <c r="AM926" s="144"/>
      <c r="AN926" s="144"/>
      <c r="AO926" s="144"/>
      <c r="AP926" s="144"/>
      <c r="AQ926" s="144"/>
      <c r="AR926" s="144"/>
      <c r="AS926" s="144"/>
      <c r="AT926" s="150"/>
      <c r="AU926" s="185"/>
      <c r="AV926" s="144"/>
      <c r="AW926" s="144"/>
      <c r="AX926" s="144"/>
      <c r="AY926" s="144"/>
      <c r="AZ926" s="144"/>
      <c r="BA926" s="144"/>
      <c r="BB926" s="170"/>
      <c r="BC926" s="144"/>
      <c r="BD926" s="144"/>
      <c r="BE926" s="144"/>
    </row>
    <row r="927" spans="1:57" ht="25.5" customHeight="1">
      <c r="A927" s="144"/>
      <c r="B927" s="144"/>
      <c r="C927" s="144"/>
      <c r="D927" s="144"/>
      <c r="E927" s="144"/>
      <c r="F927" s="170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  <c r="AL927" s="144"/>
      <c r="AM927" s="144"/>
      <c r="AN927" s="144"/>
      <c r="AO927" s="144"/>
      <c r="AP927" s="144"/>
      <c r="AQ927" s="144"/>
      <c r="AR927" s="144"/>
      <c r="AS927" s="144"/>
      <c r="AT927" s="150"/>
      <c r="AU927" s="185"/>
      <c r="AV927" s="144"/>
      <c r="AW927" s="144"/>
      <c r="AX927" s="144"/>
      <c r="AY927" s="144"/>
      <c r="AZ927" s="144"/>
      <c r="BA927" s="144"/>
      <c r="BB927" s="170"/>
      <c r="BC927" s="144"/>
      <c r="BD927" s="144"/>
      <c r="BE927" s="144"/>
    </row>
    <row r="928" spans="1:57" ht="25.5" customHeight="1">
      <c r="A928" s="144"/>
      <c r="B928" s="144"/>
      <c r="C928" s="144"/>
      <c r="D928" s="144"/>
      <c r="E928" s="144"/>
      <c r="F928" s="170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50"/>
      <c r="AU928" s="185"/>
      <c r="AV928" s="144"/>
      <c r="AW928" s="144"/>
      <c r="AX928" s="144"/>
      <c r="AY928" s="144"/>
      <c r="AZ928" s="144"/>
      <c r="BA928" s="144"/>
      <c r="BB928" s="170"/>
      <c r="BC928" s="144"/>
      <c r="BD928" s="144"/>
      <c r="BE928" s="144"/>
    </row>
    <row r="929" spans="1:57" ht="25.5" customHeight="1">
      <c r="A929" s="144"/>
      <c r="B929" s="144"/>
      <c r="C929" s="144"/>
      <c r="D929" s="144"/>
      <c r="E929" s="144"/>
      <c r="F929" s="170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  <c r="AL929" s="144"/>
      <c r="AM929" s="144"/>
      <c r="AN929" s="144"/>
      <c r="AO929" s="144"/>
      <c r="AP929" s="144"/>
      <c r="AQ929" s="144"/>
      <c r="AR929" s="144"/>
      <c r="AS929" s="144"/>
      <c r="AT929" s="150"/>
      <c r="AU929" s="185"/>
      <c r="AV929" s="144"/>
      <c r="AW929" s="144"/>
      <c r="AX929" s="144"/>
      <c r="AY929" s="144"/>
      <c r="AZ929" s="144"/>
      <c r="BA929" s="144"/>
      <c r="BB929" s="170"/>
      <c r="BC929" s="144"/>
      <c r="BD929" s="144"/>
      <c r="BE929" s="144"/>
    </row>
    <row r="930" spans="1:57" ht="25.5" customHeight="1">
      <c r="A930" s="144"/>
      <c r="B930" s="144"/>
      <c r="C930" s="144"/>
      <c r="D930" s="144"/>
      <c r="E930" s="144"/>
      <c r="F930" s="170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  <c r="AL930" s="144"/>
      <c r="AM930" s="144"/>
      <c r="AN930" s="144"/>
      <c r="AO930" s="144"/>
      <c r="AP930" s="144"/>
      <c r="AQ930" s="144"/>
      <c r="AR930" s="144"/>
      <c r="AS930" s="144"/>
      <c r="AT930" s="150"/>
      <c r="AU930" s="185"/>
      <c r="AV930" s="144"/>
      <c r="AW930" s="144"/>
      <c r="AX930" s="144"/>
      <c r="AY930" s="144"/>
      <c r="AZ930" s="144"/>
      <c r="BA930" s="144"/>
      <c r="BB930" s="170"/>
      <c r="BC930" s="144"/>
      <c r="BD930" s="144"/>
      <c r="BE930" s="144"/>
    </row>
    <row r="931" spans="1:57" ht="25.5" customHeight="1">
      <c r="A931" s="144"/>
      <c r="B931" s="144"/>
      <c r="C931" s="144"/>
      <c r="D931" s="144"/>
      <c r="E931" s="144"/>
      <c r="F931" s="170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  <c r="AL931" s="144"/>
      <c r="AM931" s="144"/>
      <c r="AN931" s="144"/>
      <c r="AO931" s="144"/>
      <c r="AP931" s="144"/>
      <c r="AQ931" s="144"/>
      <c r="AR931" s="144"/>
      <c r="AS931" s="144"/>
      <c r="AT931" s="150"/>
      <c r="AU931" s="185"/>
      <c r="AV931" s="144"/>
      <c r="AW931" s="144"/>
      <c r="AX931" s="144"/>
      <c r="AY931" s="144"/>
      <c r="AZ931" s="144"/>
      <c r="BA931" s="144"/>
      <c r="BB931" s="170"/>
      <c r="BC931" s="144"/>
      <c r="BD931" s="144"/>
      <c r="BE931" s="144"/>
    </row>
    <row r="932" spans="1:57" ht="25.5" customHeight="1">
      <c r="A932" s="144"/>
      <c r="B932" s="144"/>
      <c r="C932" s="144"/>
      <c r="D932" s="144"/>
      <c r="E932" s="144"/>
      <c r="F932" s="170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50"/>
      <c r="AU932" s="185"/>
      <c r="AV932" s="144"/>
      <c r="AW932" s="144"/>
      <c r="AX932" s="144"/>
      <c r="AY932" s="144"/>
      <c r="AZ932" s="144"/>
      <c r="BA932" s="144"/>
      <c r="BB932" s="170"/>
      <c r="BC932" s="144"/>
      <c r="BD932" s="144"/>
      <c r="BE932" s="144"/>
    </row>
    <row r="933" spans="1:57" ht="25.5" customHeight="1">
      <c r="A933" s="144"/>
      <c r="B933" s="144"/>
      <c r="C933" s="144"/>
      <c r="D933" s="144"/>
      <c r="E933" s="144"/>
      <c r="F933" s="170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  <c r="AL933" s="144"/>
      <c r="AM933" s="144"/>
      <c r="AN933" s="144"/>
      <c r="AO933" s="144"/>
      <c r="AP933" s="144"/>
      <c r="AQ933" s="144"/>
      <c r="AR933" s="144"/>
      <c r="AS933" s="144"/>
      <c r="AT933" s="150"/>
      <c r="AU933" s="185"/>
      <c r="AV933" s="144"/>
      <c r="AW933" s="144"/>
      <c r="AX933" s="144"/>
      <c r="AY933" s="144"/>
      <c r="AZ933" s="144"/>
      <c r="BA933" s="144"/>
      <c r="BB933" s="170"/>
      <c r="BC933" s="144"/>
      <c r="BD933" s="144"/>
      <c r="BE933" s="144"/>
    </row>
    <row r="934" spans="1:57" ht="25.5" customHeight="1">
      <c r="A934" s="144"/>
      <c r="B934" s="144"/>
      <c r="C934" s="144"/>
      <c r="D934" s="144"/>
      <c r="E934" s="144"/>
      <c r="F934" s="170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  <c r="AL934" s="144"/>
      <c r="AM934" s="144"/>
      <c r="AN934" s="144"/>
      <c r="AO934" s="144"/>
      <c r="AP934" s="144"/>
      <c r="AQ934" s="144"/>
      <c r="AR934" s="144"/>
      <c r="AS934" s="144"/>
      <c r="AT934" s="150"/>
      <c r="AU934" s="185"/>
      <c r="AV934" s="144"/>
      <c r="AW934" s="144"/>
      <c r="AX934" s="144"/>
      <c r="AY934" s="144"/>
      <c r="AZ934" s="144"/>
      <c r="BA934" s="144"/>
      <c r="BB934" s="170"/>
      <c r="BC934" s="144"/>
      <c r="BD934" s="144"/>
      <c r="BE934" s="144"/>
    </row>
    <row r="935" spans="1:57" ht="25.5" customHeight="1">
      <c r="A935" s="144"/>
      <c r="B935" s="144"/>
      <c r="C935" s="144"/>
      <c r="D935" s="144"/>
      <c r="E935" s="144"/>
      <c r="F935" s="170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  <c r="AL935" s="144"/>
      <c r="AM935" s="144"/>
      <c r="AN935" s="144"/>
      <c r="AO935" s="144"/>
      <c r="AP935" s="144"/>
      <c r="AQ935" s="144"/>
      <c r="AR935" s="144"/>
      <c r="AS935" s="144"/>
      <c r="AT935" s="150"/>
      <c r="AU935" s="185"/>
      <c r="AV935" s="144"/>
      <c r="AW935" s="144"/>
      <c r="AX935" s="144"/>
      <c r="AY935" s="144"/>
      <c r="AZ935" s="144"/>
      <c r="BA935" s="144"/>
      <c r="BB935" s="170"/>
      <c r="BC935" s="144"/>
      <c r="BD935" s="144"/>
      <c r="BE935" s="144"/>
    </row>
    <row r="936" spans="1:57" ht="25.5" customHeight="1">
      <c r="A936" s="144"/>
      <c r="B936" s="144"/>
      <c r="C936" s="144"/>
      <c r="D936" s="144"/>
      <c r="E936" s="144"/>
      <c r="F936" s="170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  <c r="AL936" s="144"/>
      <c r="AM936" s="144"/>
      <c r="AN936" s="144"/>
      <c r="AO936" s="144"/>
      <c r="AP936" s="144"/>
      <c r="AQ936" s="144"/>
      <c r="AR936" s="144"/>
      <c r="AS936" s="144"/>
      <c r="AT936" s="150"/>
      <c r="AU936" s="185"/>
      <c r="AV936" s="144"/>
      <c r="AW936" s="144"/>
      <c r="AX936" s="144"/>
      <c r="AY936" s="144"/>
      <c r="AZ936" s="144"/>
      <c r="BA936" s="144"/>
      <c r="BB936" s="170"/>
      <c r="BC936" s="144"/>
      <c r="BD936" s="144"/>
      <c r="BE936" s="144"/>
    </row>
    <row r="937" spans="1:57" ht="25.5" customHeight="1">
      <c r="A937" s="144"/>
      <c r="B937" s="144"/>
      <c r="C937" s="144"/>
      <c r="D937" s="144"/>
      <c r="E937" s="144"/>
      <c r="F937" s="170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  <c r="AL937" s="144"/>
      <c r="AM937" s="144"/>
      <c r="AN937" s="144"/>
      <c r="AO937" s="144"/>
      <c r="AP937" s="144"/>
      <c r="AQ937" s="144"/>
      <c r="AR937" s="144"/>
      <c r="AS937" s="144"/>
      <c r="AT937" s="150"/>
      <c r="AU937" s="185"/>
      <c r="AV937" s="144"/>
      <c r="AW937" s="144"/>
      <c r="AX937" s="144"/>
      <c r="AY937" s="144"/>
      <c r="AZ937" s="144"/>
      <c r="BA937" s="144"/>
      <c r="BB937" s="170"/>
      <c r="BC937" s="144"/>
      <c r="BD937" s="144"/>
      <c r="BE937" s="144"/>
    </row>
    <row r="938" spans="1:57" ht="25.5" customHeight="1">
      <c r="A938" s="144"/>
      <c r="B938" s="144"/>
      <c r="C938" s="144"/>
      <c r="D938" s="144"/>
      <c r="E938" s="144"/>
      <c r="F938" s="170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  <c r="AL938" s="144"/>
      <c r="AM938" s="144"/>
      <c r="AN938" s="144"/>
      <c r="AO938" s="144"/>
      <c r="AP938" s="144"/>
      <c r="AQ938" s="144"/>
      <c r="AR938" s="144"/>
      <c r="AS938" s="144"/>
      <c r="AT938" s="150"/>
      <c r="AU938" s="185"/>
      <c r="AV938" s="144"/>
      <c r="AW938" s="144"/>
      <c r="AX938" s="144"/>
      <c r="AY938" s="144"/>
      <c r="AZ938" s="144"/>
      <c r="BA938" s="144"/>
      <c r="BB938" s="170"/>
      <c r="BC938" s="144"/>
      <c r="BD938" s="144"/>
      <c r="BE938" s="144"/>
    </row>
    <row r="939" spans="1:57" ht="25.5" customHeight="1">
      <c r="A939" s="144"/>
      <c r="B939" s="144"/>
      <c r="C939" s="144"/>
      <c r="D939" s="144"/>
      <c r="E939" s="144"/>
      <c r="F939" s="170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  <c r="AL939" s="144"/>
      <c r="AM939" s="144"/>
      <c r="AN939" s="144"/>
      <c r="AO939" s="144"/>
      <c r="AP939" s="144"/>
      <c r="AQ939" s="144"/>
      <c r="AR939" s="144"/>
      <c r="AS939" s="144"/>
      <c r="AT939" s="150"/>
      <c r="AU939" s="185"/>
      <c r="AV939" s="144"/>
      <c r="AW939" s="144"/>
      <c r="AX939" s="144"/>
      <c r="AY939" s="144"/>
      <c r="AZ939" s="144"/>
      <c r="BA939" s="144"/>
      <c r="BB939" s="170"/>
      <c r="BC939" s="144"/>
      <c r="BD939" s="144"/>
      <c r="BE939" s="144"/>
    </row>
    <row r="940" spans="1:57" ht="25.5" customHeight="1">
      <c r="A940" s="144"/>
      <c r="B940" s="144"/>
      <c r="C940" s="144"/>
      <c r="D940" s="144"/>
      <c r="E940" s="144"/>
      <c r="F940" s="170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  <c r="AL940" s="144"/>
      <c r="AM940" s="144"/>
      <c r="AN940" s="144"/>
      <c r="AO940" s="144"/>
      <c r="AP940" s="144"/>
      <c r="AQ940" s="144"/>
      <c r="AR940" s="144"/>
      <c r="AS940" s="144"/>
      <c r="AT940" s="150"/>
      <c r="AU940" s="185"/>
      <c r="AV940" s="144"/>
      <c r="AW940" s="144"/>
      <c r="AX940" s="144"/>
      <c r="AY940" s="144"/>
      <c r="AZ940" s="144"/>
      <c r="BA940" s="144"/>
      <c r="BB940" s="170"/>
      <c r="BC940" s="144"/>
      <c r="BD940" s="144"/>
      <c r="BE940" s="144"/>
    </row>
    <row r="941" spans="1:57" ht="25.5" customHeight="1">
      <c r="A941" s="144"/>
      <c r="B941" s="144"/>
      <c r="C941" s="144"/>
      <c r="D941" s="144"/>
      <c r="E941" s="144"/>
      <c r="F941" s="170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  <c r="AL941" s="144"/>
      <c r="AM941" s="144"/>
      <c r="AN941" s="144"/>
      <c r="AO941" s="144"/>
      <c r="AP941" s="144"/>
      <c r="AQ941" s="144"/>
      <c r="AR941" s="144"/>
      <c r="AS941" s="144"/>
      <c r="AT941" s="150"/>
      <c r="AU941" s="185"/>
      <c r="AV941" s="144"/>
      <c r="AW941" s="144"/>
      <c r="AX941" s="144"/>
      <c r="AY941" s="144"/>
      <c r="AZ941" s="144"/>
      <c r="BA941" s="144"/>
      <c r="BB941" s="170"/>
      <c r="BC941" s="144"/>
      <c r="BD941" s="144"/>
      <c r="BE941" s="144"/>
    </row>
    <row r="942" spans="1:57" ht="25.5" customHeight="1">
      <c r="A942" s="144"/>
      <c r="B942" s="144"/>
      <c r="C942" s="144"/>
      <c r="D942" s="144"/>
      <c r="E942" s="144"/>
      <c r="F942" s="170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  <c r="AL942" s="144"/>
      <c r="AM942" s="144"/>
      <c r="AN942" s="144"/>
      <c r="AO942" s="144"/>
      <c r="AP942" s="144"/>
      <c r="AQ942" s="144"/>
      <c r="AR942" s="144"/>
      <c r="AS942" s="144"/>
      <c r="AT942" s="150"/>
      <c r="AU942" s="185"/>
      <c r="AV942" s="144"/>
      <c r="AW942" s="144"/>
      <c r="AX942" s="144"/>
      <c r="AY942" s="144"/>
      <c r="AZ942" s="144"/>
      <c r="BA942" s="144"/>
      <c r="BB942" s="170"/>
      <c r="BC942" s="144"/>
      <c r="BD942" s="144"/>
      <c r="BE942" s="144"/>
    </row>
    <row r="943" spans="1:57" ht="25.5" customHeight="1">
      <c r="A943" s="144"/>
      <c r="B943" s="144"/>
      <c r="C943" s="144"/>
      <c r="D943" s="144"/>
      <c r="E943" s="144"/>
      <c r="F943" s="170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  <c r="AL943" s="144"/>
      <c r="AM943" s="144"/>
      <c r="AN943" s="144"/>
      <c r="AO943" s="144"/>
      <c r="AP943" s="144"/>
      <c r="AQ943" s="144"/>
      <c r="AR943" s="144"/>
      <c r="AS943" s="144"/>
      <c r="AT943" s="150"/>
      <c r="AU943" s="185"/>
      <c r="AV943" s="144"/>
      <c r="AW943" s="144"/>
      <c r="AX943" s="144"/>
      <c r="AY943" s="144"/>
      <c r="AZ943" s="144"/>
      <c r="BA943" s="144"/>
      <c r="BB943" s="170"/>
      <c r="BC943" s="144"/>
      <c r="BD943" s="144"/>
      <c r="BE943" s="144"/>
    </row>
    <row r="944" spans="1:57" ht="25.5" customHeight="1">
      <c r="A944" s="144"/>
      <c r="B944" s="144"/>
      <c r="C944" s="144"/>
      <c r="D944" s="144"/>
      <c r="E944" s="144"/>
      <c r="F944" s="170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  <c r="AL944" s="144"/>
      <c r="AM944" s="144"/>
      <c r="AN944" s="144"/>
      <c r="AO944" s="144"/>
      <c r="AP944" s="144"/>
      <c r="AQ944" s="144"/>
      <c r="AR944" s="144"/>
      <c r="AS944" s="144"/>
      <c r="AT944" s="150"/>
      <c r="AU944" s="185"/>
      <c r="AV944" s="144"/>
      <c r="AW944" s="144"/>
      <c r="AX944" s="144"/>
      <c r="AY944" s="144"/>
      <c r="AZ944" s="144"/>
      <c r="BA944" s="144"/>
      <c r="BB944" s="170"/>
      <c r="BC944" s="144"/>
      <c r="BD944" s="144"/>
      <c r="BE944" s="144"/>
    </row>
    <row r="945" spans="1:57" ht="25.5" customHeight="1">
      <c r="A945" s="144"/>
      <c r="B945" s="144"/>
      <c r="C945" s="144"/>
      <c r="D945" s="144"/>
      <c r="E945" s="144"/>
      <c r="F945" s="170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  <c r="AL945" s="144"/>
      <c r="AM945" s="144"/>
      <c r="AN945" s="144"/>
      <c r="AO945" s="144"/>
      <c r="AP945" s="144"/>
      <c r="AQ945" s="144"/>
      <c r="AR945" s="144"/>
      <c r="AS945" s="144"/>
      <c r="AT945" s="150"/>
      <c r="AU945" s="185"/>
      <c r="AV945" s="144"/>
      <c r="AW945" s="144"/>
      <c r="AX945" s="144"/>
      <c r="AY945" s="144"/>
      <c r="AZ945" s="144"/>
      <c r="BA945" s="144"/>
      <c r="BB945" s="170"/>
      <c r="BC945" s="144"/>
      <c r="BD945" s="144"/>
      <c r="BE945" s="144"/>
    </row>
    <row r="946" spans="1:57" ht="25.5" customHeight="1">
      <c r="A946" s="144"/>
      <c r="B946" s="144"/>
      <c r="C946" s="144"/>
      <c r="D946" s="144"/>
      <c r="E946" s="144"/>
      <c r="F946" s="170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  <c r="AL946" s="144"/>
      <c r="AM946" s="144"/>
      <c r="AN946" s="144"/>
      <c r="AO946" s="144"/>
      <c r="AP946" s="144"/>
      <c r="AQ946" s="144"/>
      <c r="AR946" s="144"/>
      <c r="AS946" s="144"/>
      <c r="AT946" s="150"/>
      <c r="AU946" s="185"/>
      <c r="AV946" s="144"/>
      <c r="AW946" s="144"/>
      <c r="AX946" s="144"/>
      <c r="AY946" s="144"/>
      <c r="AZ946" s="144"/>
      <c r="BA946" s="144"/>
      <c r="BB946" s="170"/>
      <c r="BC946" s="144"/>
      <c r="BD946" s="144"/>
      <c r="BE946" s="144"/>
    </row>
    <row r="947" spans="1:57" ht="25.5" customHeight="1">
      <c r="A947" s="144"/>
      <c r="B947" s="144"/>
      <c r="C947" s="144"/>
      <c r="D947" s="144"/>
      <c r="E947" s="144"/>
      <c r="F947" s="170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  <c r="AL947" s="144"/>
      <c r="AM947" s="144"/>
      <c r="AN947" s="144"/>
      <c r="AO947" s="144"/>
      <c r="AP947" s="144"/>
      <c r="AQ947" s="144"/>
      <c r="AR947" s="144"/>
      <c r="AS947" s="144"/>
      <c r="AT947" s="150"/>
      <c r="AU947" s="185"/>
      <c r="AV947" s="144"/>
      <c r="AW947" s="144"/>
      <c r="AX947" s="144"/>
      <c r="AY947" s="144"/>
      <c r="AZ947" s="144"/>
      <c r="BA947" s="144"/>
      <c r="BB947" s="170"/>
      <c r="BC947" s="144"/>
      <c r="BD947" s="144"/>
      <c r="BE947" s="144"/>
    </row>
    <row r="948" spans="1:57" ht="25.5" customHeight="1">
      <c r="A948" s="144"/>
      <c r="B948" s="144"/>
      <c r="C948" s="144"/>
      <c r="D948" s="144"/>
      <c r="E948" s="144"/>
      <c r="F948" s="170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44"/>
      <c r="AO948" s="144"/>
      <c r="AP948" s="144"/>
      <c r="AQ948" s="144"/>
      <c r="AR948" s="144"/>
      <c r="AS948" s="144"/>
      <c r="AT948" s="150"/>
      <c r="AU948" s="185"/>
      <c r="AV948" s="144"/>
      <c r="AW948" s="144"/>
      <c r="AX948" s="144"/>
      <c r="AY948" s="144"/>
      <c r="AZ948" s="144"/>
      <c r="BA948" s="144"/>
      <c r="BB948" s="170"/>
      <c r="BC948" s="144"/>
      <c r="BD948" s="144"/>
      <c r="BE948" s="144"/>
    </row>
    <row r="949" spans="1:57" ht="25.5" customHeight="1">
      <c r="A949" s="144"/>
      <c r="B949" s="144"/>
      <c r="C949" s="144"/>
      <c r="D949" s="144"/>
      <c r="E949" s="144"/>
      <c r="F949" s="170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44"/>
      <c r="AO949" s="144"/>
      <c r="AP949" s="144"/>
      <c r="AQ949" s="144"/>
      <c r="AR949" s="144"/>
      <c r="AS949" s="144"/>
      <c r="AT949" s="150"/>
      <c r="AU949" s="185"/>
      <c r="AV949" s="144"/>
      <c r="AW949" s="144"/>
      <c r="AX949" s="144"/>
      <c r="AY949" s="144"/>
      <c r="AZ949" s="144"/>
      <c r="BA949" s="144"/>
      <c r="BB949" s="170"/>
      <c r="BC949" s="144"/>
      <c r="BD949" s="144"/>
      <c r="BE949" s="144"/>
    </row>
    <row r="950" spans="1:57" ht="25.5" customHeight="1">
      <c r="A950" s="144"/>
      <c r="B950" s="144"/>
      <c r="C950" s="144"/>
      <c r="D950" s="144"/>
      <c r="E950" s="144"/>
      <c r="F950" s="170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44"/>
      <c r="AO950" s="144"/>
      <c r="AP950" s="144"/>
      <c r="AQ950" s="144"/>
      <c r="AR950" s="144"/>
      <c r="AS950" s="144"/>
      <c r="AT950" s="150"/>
      <c r="AU950" s="185"/>
      <c r="AV950" s="144"/>
      <c r="AW950" s="144"/>
      <c r="AX950" s="144"/>
      <c r="AY950" s="144"/>
      <c r="AZ950" s="144"/>
      <c r="BA950" s="144"/>
      <c r="BB950" s="170"/>
      <c r="BC950" s="144"/>
      <c r="BD950" s="144"/>
      <c r="BE950" s="144"/>
    </row>
    <row r="951" spans="1:57" ht="25.5" customHeight="1">
      <c r="A951" s="144"/>
      <c r="B951" s="144"/>
      <c r="C951" s="144"/>
      <c r="D951" s="144"/>
      <c r="E951" s="144"/>
      <c r="F951" s="170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44"/>
      <c r="AO951" s="144"/>
      <c r="AP951" s="144"/>
      <c r="AQ951" s="144"/>
      <c r="AR951" s="144"/>
      <c r="AS951" s="144"/>
      <c r="AT951" s="150"/>
      <c r="AU951" s="185"/>
      <c r="AV951" s="144"/>
      <c r="AW951" s="144"/>
      <c r="AX951" s="144"/>
      <c r="AY951" s="144"/>
      <c r="AZ951" s="144"/>
      <c r="BA951" s="144"/>
      <c r="BB951" s="170"/>
      <c r="BC951" s="144"/>
      <c r="BD951" s="144"/>
      <c r="BE951" s="144"/>
    </row>
    <row r="952" spans="1:57" ht="25.5" customHeight="1">
      <c r="A952" s="144"/>
      <c r="B952" s="144"/>
      <c r="C952" s="144"/>
      <c r="D952" s="144"/>
      <c r="E952" s="144"/>
      <c r="F952" s="170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  <c r="AL952" s="144"/>
      <c r="AM952" s="144"/>
      <c r="AN952" s="144"/>
      <c r="AO952" s="144"/>
      <c r="AP952" s="144"/>
      <c r="AQ952" s="144"/>
      <c r="AR952" s="144"/>
      <c r="AS952" s="144"/>
      <c r="AT952" s="150"/>
      <c r="AU952" s="185"/>
      <c r="AV952" s="144"/>
      <c r="AW952" s="144"/>
      <c r="AX952" s="144"/>
      <c r="AY952" s="144"/>
      <c r="AZ952" s="144"/>
      <c r="BA952" s="144"/>
      <c r="BB952" s="170"/>
      <c r="BC952" s="144"/>
      <c r="BD952" s="144"/>
      <c r="BE952" s="144"/>
    </row>
    <row r="953" spans="1:57" ht="25.5" customHeight="1">
      <c r="A953" s="144"/>
      <c r="B953" s="144"/>
      <c r="C953" s="144"/>
      <c r="D953" s="144"/>
      <c r="E953" s="144"/>
      <c r="F953" s="170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  <c r="AL953" s="144"/>
      <c r="AM953" s="144"/>
      <c r="AN953" s="144"/>
      <c r="AO953" s="144"/>
      <c r="AP953" s="144"/>
      <c r="AQ953" s="144"/>
      <c r="AR953" s="144"/>
      <c r="AS953" s="144"/>
      <c r="AT953" s="150"/>
      <c r="AU953" s="185"/>
      <c r="AV953" s="144"/>
      <c r="AW953" s="144"/>
      <c r="AX953" s="144"/>
      <c r="AY953" s="144"/>
      <c r="AZ953" s="144"/>
      <c r="BA953" s="144"/>
      <c r="BB953" s="170"/>
      <c r="BC953" s="144"/>
      <c r="BD953" s="144"/>
      <c r="BE953" s="144"/>
    </row>
    <row r="954" spans="1:57" ht="25.5" customHeight="1">
      <c r="A954" s="144"/>
      <c r="B954" s="144"/>
      <c r="C954" s="144"/>
      <c r="D954" s="144"/>
      <c r="E954" s="144"/>
      <c r="F954" s="170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  <c r="AL954" s="144"/>
      <c r="AM954" s="144"/>
      <c r="AN954" s="144"/>
      <c r="AO954" s="144"/>
      <c r="AP954" s="144"/>
      <c r="AQ954" s="144"/>
      <c r="AR954" s="144"/>
      <c r="AS954" s="144"/>
      <c r="AT954" s="150"/>
      <c r="AU954" s="185"/>
      <c r="AV954" s="144"/>
      <c r="AW954" s="144"/>
      <c r="AX954" s="144"/>
      <c r="AY954" s="144"/>
      <c r="AZ954" s="144"/>
      <c r="BA954" s="144"/>
      <c r="BB954" s="170"/>
      <c r="BC954" s="144"/>
      <c r="BD954" s="144"/>
      <c r="BE954" s="144"/>
    </row>
    <row r="955" spans="1:57" ht="25.5" customHeight="1">
      <c r="A955" s="144"/>
      <c r="B955" s="144"/>
      <c r="C955" s="144"/>
      <c r="D955" s="144"/>
      <c r="E955" s="144"/>
      <c r="F955" s="170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  <c r="AL955" s="144"/>
      <c r="AM955" s="144"/>
      <c r="AN955" s="144"/>
      <c r="AO955" s="144"/>
      <c r="AP955" s="144"/>
      <c r="AQ955" s="144"/>
      <c r="AR955" s="144"/>
      <c r="AS955" s="144"/>
      <c r="AT955" s="150"/>
      <c r="AU955" s="185"/>
      <c r="AV955" s="144"/>
      <c r="AW955" s="144"/>
      <c r="AX955" s="144"/>
      <c r="AY955" s="144"/>
      <c r="AZ955" s="144"/>
      <c r="BA955" s="144"/>
      <c r="BB955" s="170"/>
      <c r="BC955" s="144"/>
      <c r="BD955" s="144"/>
      <c r="BE955" s="144"/>
    </row>
    <row r="956" spans="1:57" ht="25.5" customHeight="1">
      <c r="A956" s="144"/>
      <c r="B956" s="144"/>
      <c r="C956" s="144"/>
      <c r="D956" s="144"/>
      <c r="E956" s="144"/>
      <c r="F956" s="170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  <c r="AL956" s="144"/>
      <c r="AM956" s="144"/>
      <c r="AN956" s="144"/>
      <c r="AO956" s="144"/>
      <c r="AP956" s="144"/>
      <c r="AQ956" s="144"/>
      <c r="AR956" s="144"/>
      <c r="AS956" s="144"/>
      <c r="AT956" s="150"/>
      <c r="AU956" s="185"/>
      <c r="AV956" s="144"/>
      <c r="AW956" s="144"/>
      <c r="AX956" s="144"/>
      <c r="AY956" s="144"/>
      <c r="AZ956" s="144"/>
      <c r="BA956" s="144"/>
      <c r="BB956" s="170"/>
      <c r="BC956" s="144"/>
      <c r="BD956" s="144"/>
      <c r="BE956" s="144"/>
    </row>
    <row r="957" spans="1:57" ht="25.5" customHeight="1">
      <c r="A957" s="144"/>
      <c r="B957" s="144"/>
      <c r="C957" s="144"/>
      <c r="D957" s="144"/>
      <c r="E957" s="144"/>
      <c r="F957" s="170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  <c r="AL957" s="144"/>
      <c r="AM957" s="144"/>
      <c r="AN957" s="144"/>
      <c r="AO957" s="144"/>
      <c r="AP957" s="144"/>
      <c r="AQ957" s="144"/>
      <c r="AR957" s="144"/>
      <c r="AS957" s="144"/>
      <c r="AT957" s="150"/>
      <c r="AU957" s="185"/>
      <c r="AV957" s="144"/>
      <c r="AW957" s="144"/>
      <c r="AX957" s="144"/>
      <c r="AY957" s="144"/>
      <c r="AZ957" s="144"/>
      <c r="BA957" s="144"/>
      <c r="BB957" s="170"/>
      <c r="BC957" s="144"/>
      <c r="BD957" s="144"/>
      <c r="BE957" s="144"/>
    </row>
    <row r="958" spans="1:57" ht="25.5" customHeight="1">
      <c r="A958" s="144"/>
      <c r="B958" s="144"/>
      <c r="C958" s="144"/>
      <c r="D958" s="144"/>
      <c r="E958" s="144"/>
      <c r="F958" s="170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  <c r="AL958" s="144"/>
      <c r="AM958" s="144"/>
      <c r="AN958" s="144"/>
      <c r="AO958" s="144"/>
      <c r="AP958" s="144"/>
      <c r="AQ958" s="144"/>
      <c r="AR958" s="144"/>
      <c r="AS958" s="144"/>
      <c r="AT958" s="150"/>
      <c r="AU958" s="185"/>
      <c r="AV958" s="144"/>
      <c r="AW958" s="144"/>
      <c r="AX958" s="144"/>
      <c r="AY958" s="144"/>
      <c r="AZ958" s="144"/>
      <c r="BA958" s="144"/>
      <c r="BB958" s="170"/>
      <c r="BC958" s="144"/>
      <c r="BD958" s="144"/>
      <c r="BE958" s="144"/>
    </row>
    <row r="959" spans="1:57" ht="25.5" customHeight="1">
      <c r="A959" s="144"/>
      <c r="B959" s="144"/>
      <c r="C959" s="144"/>
      <c r="D959" s="144"/>
      <c r="E959" s="144"/>
      <c r="F959" s="170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  <c r="AL959" s="144"/>
      <c r="AM959" s="144"/>
      <c r="AN959" s="144"/>
      <c r="AO959" s="144"/>
      <c r="AP959" s="144"/>
      <c r="AQ959" s="144"/>
      <c r="AR959" s="144"/>
      <c r="AS959" s="144"/>
      <c r="AT959" s="150"/>
      <c r="AU959" s="185"/>
      <c r="AV959" s="144"/>
      <c r="AW959" s="144"/>
      <c r="AX959" s="144"/>
      <c r="AY959" s="144"/>
      <c r="AZ959" s="144"/>
      <c r="BA959" s="144"/>
      <c r="BB959" s="170"/>
      <c r="BC959" s="144"/>
      <c r="BD959" s="144"/>
      <c r="BE959" s="144"/>
    </row>
    <row r="960" spans="1:57" ht="25.5" customHeight="1">
      <c r="A960" s="144"/>
      <c r="B960" s="144"/>
      <c r="C960" s="144"/>
      <c r="D960" s="144"/>
      <c r="E960" s="144"/>
      <c r="F960" s="170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  <c r="AL960" s="144"/>
      <c r="AM960" s="144"/>
      <c r="AN960" s="144"/>
      <c r="AO960" s="144"/>
      <c r="AP960" s="144"/>
      <c r="AQ960" s="144"/>
      <c r="AR960" s="144"/>
      <c r="AS960" s="144"/>
      <c r="AT960" s="150"/>
      <c r="AU960" s="185"/>
      <c r="AV960" s="144"/>
      <c r="AW960" s="144"/>
      <c r="AX960" s="144"/>
      <c r="AY960" s="144"/>
      <c r="AZ960" s="144"/>
      <c r="BA960" s="144"/>
      <c r="BB960" s="170"/>
      <c r="BC960" s="144"/>
      <c r="BD960" s="144"/>
      <c r="BE960" s="144"/>
    </row>
    <row r="961" spans="1:57" ht="25.5" customHeight="1">
      <c r="A961" s="144"/>
      <c r="B961" s="144"/>
      <c r="C961" s="144"/>
      <c r="D961" s="144"/>
      <c r="E961" s="144"/>
      <c r="F961" s="170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  <c r="AL961" s="144"/>
      <c r="AM961" s="144"/>
      <c r="AN961" s="144"/>
      <c r="AO961" s="144"/>
      <c r="AP961" s="144"/>
      <c r="AQ961" s="144"/>
      <c r="AR961" s="144"/>
      <c r="AS961" s="144"/>
      <c r="AT961" s="150"/>
      <c r="AU961" s="185"/>
      <c r="AV961" s="144"/>
      <c r="AW961" s="144"/>
      <c r="AX961" s="144"/>
      <c r="AY961" s="144"/>
      <c r="AZ961" s="144"/>
      <c r="BA961" s="144"/>
      <c r="BB961" s="170"/>
      <c r="BC961" s="144"/>
      <c r="BD961" s="144"/>
      <c r="BE961" s="144"/>
    </row>
    <row r="962" spans="1:57" ht="25.5" customHeight="1">
      <c r="A962" s="144"/>
      <c r="B962" s="144"/>
      <c r="C962" s="144"/>
      <c r="D962" s="144"/>
      <c r="E962" s="144"/>
      <c r="F962" s="170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  <c r="AL962" s="144"/>
      <c r="AM962" s="144"/>
      <c r="AN962" s="144"/>
      <c r="AO962" s="144"/>
      <c r="AP962" s="144"/>
      <c r="AQ962" s="144"/>
      <c r="AR962" s="144"/>
      <c r="AS962" s="144"/>
      <c r="AT962" s="150"/>
      <c r="AU962" s="185"/>
      <c r="AV962" s="144"/>
      <c r="AW962" s="144"/>
      <c r="AX962" s="144"/>
      <c r="AY962" s="144"/>
      <c r="AZ962" s="144"/>
      <c r="BA962" s="144"/>
      <c r="BB962" s="170"/>
      <c r="BC962" s="144"/>
      <c r="BD962" s="144"/>
      <c r="BE962" s="144"/>
    </row>
    <row r="963" spans="1:57" ht="25.5" customHeight="1">
      <c r="A963" s="144"/>
      <c r="B963" s="144"/>
      <c r="C963" s="144"/>
      <c r="D963" s="144"/>
      <c r="E963" s="144"/>
      <c r="F963" s="170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  <c r="AL963" s="144"/>
      <c r="AM963" s="144"/>
      <c r="AN963" s="144"/>
      <c r="AO963" s="144"/>
      <c r="AP963" s="144"/>
      <c r="AQ963" s="144"/>
      <c r="AR963" s="144"/>
      <c r="AS963" s="144"/>
      <c r="AT963" s="150"/>
      <c r="AU963" s="185"/>
      <c r="AV963" s="144"/>
      <c r="AW963" s="144"/>
      <c r="AX963" s="144"/>
      <c r="AY963" s="144"/>
      <c r="AZ963" s="144"/>
      <c r="BA963" s="144"/>
      <c r="BB963" s="170"/>
      <c r="BC963" s="144"/>
      <c r="BD963" s="144"/>
      <c r="BE963" s="144"/>
    </row>
    <row r="964" spans="1:57" ht="25.5" customHeight="1">
      <c r="A964" s="144"/>
      <c r="B964" s="144"/>
      <c r="C964" s="144"/>
      <c r="D964" s="144"/>
      <c r="E964" s="144"/>
      <c r="F964" s="170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  <c r="AL964" s="144"/>
      <c r="AM964" s="144"/>
      <c r="AN964" s="144"/>
      <c r="AO964" s="144"/>
      <c r="AP964" s="144"/>
      <c r="AQ964" s="144"/>
      <c r="AR964" s="144"/>
      <c r="AS964" s="144"/>
      <c r="AT964" s="150"/>
      <c r="AU964" s="185"/>
      <c r="AV964" s="144"/>
      <c r="AW964" s="144"/>
      <c r="AX964" s="144"/>
      <c r="AY964" s="144"/>
      <c r="AZ964" s="144"/>
      <c r="BA964" s="144"/>
      <c r="BB964" s="170"/>
      <c r="BC964" s="144"/>
      <c r="BD964" s="144"/>
      <c r="BE964" s="144"/>
    </row>
    <row r="965" spans="1:57" ht="25.5" customHeight="1">
      <c r="A965" s="144"/>
      <c r="B965" s="144"/>
      <c r="C965" s="144"/>
      <c r="D965" s="144"/>
      <c r="E965" s="144"/>
      <c r="F965" s="170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  <c r="AL965" s="144"/>
      <c r="AM965" s="144"/>
      <c r="AN965" s="144"/>
      <c r="AO965" s="144"/>
      <c r="AP965" s="144"/>
      <c r="AQ965" s="144"/>
      <c r="AR965" s="144"/>
      <c r="AS965" s="144"/>
      <c r="AT965" s="150"/>
      <c r="AU965" s="185"/>
      <c r="AV965" s="144"/>
      <c r="AW965" s="144"/>
      <c r="AX965" s="144"/>
      <c r="AY965" s="144"/>
      <c r="AZ965" s="144"/>
      <c r="BA965" s="144"/>
      <c r="BB965" s="170"/>
      <c r="BC965" s="144"/>
      <c r="BD965" s="144"/>
      <c r="BE965" s="144"/>
    </row>
    <row r="966" spans="1:57" ht="25.5" customHeight="1">
      <c r="A966" s="144"/>
      <c r="B966" s="144"/>
      <c r="C966" s="144"/>
      <c r="D966" s="144"/>
      <c r="E966" s="144"/>
      <c r="F966" s="170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  <c r="AL966" s="144"/>
      <c r="AM966" s="144"/>
      <c r="AN966" s="144"/>
      <c r="AO966" s="144"/>
      <c r="AP966" s="144"/>
      <c r="AQ966" s="144"/>
      <c r="AR966" s="144"/>
      <c r="AS966" s="144"/>
      <c r="AT966" s="150"/>
      <c r="AU966" s="185"/>
      <c r="AV966" s="144"/>
      <c r="AW966" s="144"/>
      <c r="AX966" s="144"/>
      <c r="AY966" s="144"/>
      <c r="AZ966" s="144"/>
      <c r="BA966" s="144"/>
      <c r="BB966" s="170"/>
      <c r="BC966" s="144"/>
      <c r="BD966" s="144"/>
      <c r="BE966" s="144"/>
    </row>
    <row r="967" spans="1:57" ht="25.5" customHeight="1">
      <c r="A967" s="144"/>
      <c r="B967" s="144"/>
      <c r="C967" s="144"/>
      <c r="D967" s="144"/>
      <c r="E967" s="144"/>
      <c r="F967" s="170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  <c r="AL967" s="144"/>
      <c r="AM967" s="144"/>
      <c r="AN967" s="144"/>
      <c r="AO967" s="144"/>
      <c r="AP967" s="144"/>
      <c r="AQ967" s="144"/>
      <c r="AR967" s="144"/>
      <c r="AS967" s="144"/>
      <c r="AT967" s="150"/>
      <c r="AU967" s="185"/>
      <c r="AV967" s="144"/>
      <c r="AW967" s="144"/>
      <c r="AX967" s="144"/>
      <c r="AY967" s="144"/>
      <c r="AZ967" s="144"/>
      <c r="BA967" s="144"/>
      <c r="BB967" s="170"/>
      <c r="BC967" s="144"/>
      <c r="BD967" s="144"/>
      <c r="BE967" s="144"/>
    </row>
    <row r="968" spans="1:57" ht="25.5" customHeight="1">
      <c r="A968" s="144"/>
      <c r="B968" s="144"/>
      <c r="C968" s="144"/>
      <c r="D968" s="144"/>
      <c r="E968" s="144"/>
      <c r="F968" s="170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  <c r="AL968" s="144"/>
      <c r="AM968" s="144"/>
      <c r="AN968" s="144"/>
      <c r="AO968" s="144"/>
      <c r="AP968" s="144"/>
      <c r="AQ968" s="144"/>
      <c r="AR968" s="144"/>
      <c r="AS968" s="144"/>
      <c r="AT968" s="150"/>
      <c r="AU968" s="185"/>
      <c r="AV968" s="144"/>
      <c r="AW968" s="144"/>
      <c r="AX968" s="144"/>
      <c r="AY968" s="144"/>
      <c r="AZ968" s="144"/>
      <c r="BA968" s="144"/>
      <c r="BB968" s="170"/>
      <c r="BC968" s="144"/>
      <c r="BD968" s="144"/>
      <c r="BE968" s="144"/>
    </row>
    <row r="969" spans="1:57" ht="25.5" customHeight="1">
      <c r="A969" s="144"/>
      <c r="B969" s="144"/>
      <c r="C969" s="144"/>
      <c r="D969" s="144"/>
      <c r="E969" s="144"/>
      <c r="F969" s="170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  <c r="AL969" s="144"/>
      <c r="AM969" s="144"/>
      <c r="AN969" s="144"/>
      <c r="AO969" s="144"/>
      <c r="AP969" s="144"/>
      <c r="AQ969" s="144"/>
      <c r="AR969" s="144"/>
      <c r="AS969" s="144"/>
      <c r="AT969" s="150"/>
      <c r="AU969" s="185"/>
      <c r="AV969" s="144"/>
      <c r="AW969" s="144"/>
      <c r="AX969" s="144"/>
      <c r="AY969" s="144"/>
      <c r="AZ969" s="144"/>
      <c r="BA969" s="144"/>
      <c r="BB969" s="170"/>
      <c r="BC969" s="144"/>
      <c r="BD969" s="144"/>
      <c r="BE969" s="144"/>
    </row>
    <row r="970" spans="1:57" ht="25.5" customHeight="1">
      <c r="A970" s="144"/>
      <c r="B970" s="144"/>
      <c r="C970" s="144"/>
      <c r="D970" s="144"/>
      <c r="E970" s="144"/>
      <c r="F970" s="170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  <c r="AL970" s="144"/>
      <c r="AM970" s="144"/>
      <c r="AN970" s="144"/>
      <c r="AO970" s="144"/>
      <c r="AP970" s="144"/>
      <c r="AQ970" s="144"/>
      <c r="AR970" s="144"/>
      <c r="AS970" s="144"/>
      <c r="AT970" s="150"/>
      <c r="AU970" s="185"/>
      <c r="AV970" s="144"/>
      <c r="AW970" s="144"/>
      <c r="AX970" s="144"/>
      <c r="AY970" s="144"/>
      <c r="AZ970" s="144"/>
      <c r="BA970" s="144"/>
      <c r="BB970" s="170"/>
      <c r="BC970" s="144"/>
      <c r="BD970" s="144"/>
      <c r="BE970" s="144"/>
    </row>
    <row r="971" spans="1:57" ht="25.5" customHeight="1">
      <c r="A971" s="144"/>
      <c r="B971" s="144"/>
      <c r="C971" s="144"/>
      <c r="D971" s="144"/>
      <c r="E971" s="144"/>
      <c r="F971" s="170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  <c r="AL971" s="144"/>
      <c r="AM971" s="144"/>
      <c r="AN971" s="144"/>
      <c r="AO971" s="144"/>
      <c r="AP971" s="144"/>
      <c r="AQ971" s="144"/>
      <c r="AR971" s="144"/>
      <c r="AS971" s="144"/>
      <c r="AT971" s="150"/>
      <c r="AU971" s="185"/>
      <c r="AV971" s="144"/>
      <c r="AW971" s="144"/>
      <c r="AX971" s="144"/>
      <c r="AY971" s="144"/>
      <c r="AZ971" s="144"/>
      <c r="BA971" s="144"/>
      <c r="BB971" s="170"/>
      <c r="BC971" s="144"/>
      <c r="BD971" s="144"/>
      <c r="BE971" s="144"/>
    </row>
    <row r="972" spans="1:57" ht="25.5" customHeight="1">
      <c r="A972" s="144"/>
      <c r="B972" s="144"/>
      <c r="C972" s="144"/>
      <c r="D972" s="144"/>
      <c r="E972" s="144"/>
      <c r="F972" s="170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  <c r="AL972" s="144"/>
      <c r="AM972" s="144"/>
      <c r="AN972" s="144"/>
      <c r="AO972" s="144"/>
      <c r="AP972" s="144"/>
      <c r="AQ972" s="144"/>
      <c r="AR972" s="144"/>
      <c r="AS972" s="144"/>
      <c r="AT972" s="150"/>
      <c r="AU972" s="185"/>
      <c r="AV972" s="144"/>
      <c r="AW972" s="144"/>
      <c r="AX972" s="144"/>
      <c r="AY972" s="144"/>
      <c r="AZ972" s="144"/>
      <c r="BA972" s="144"/>
      <c r="BB972" s="170"/>
      <c r="BC972" s="144"/>
      <c r="BD972" s="144"/>
      <c r="BE972" s="144"/>
    </row>
    <row r="973" spans="1:57" ht="25.5" customHeight="1">
      <c r="A973" s="144"/>
      <c r="B973" s="144"/>
      <c r="C973" s="144"/>
      <c r="D973" s="144"/>
      <c r="E973" s="144"/>
      <c r="F973" s="170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  <c r="AL973" s="144"/>
      <c r="AM973" s="144"/>
      <c r="AN973" s="144"/>
      <c r="AO973" s="144"/>
      <c r="AP973" s="144"/>
      <c r="AQ973" s="144"/>
      <c r="AR973" s="144"/>
      <c r="AS973" s="144"/>
      <c r="AT973" s="150"/>
      <c r="AU973" s="185"/>
      <c r="AV973" s="144"/>
      <c r="AW973" s="144"/>
      <c r="AX973" s="144"/>
      <c r="AY973" s="144"/>
      <c r="AZ973" s="144"/>
      <c r="BA973" s="144"/>
      <c r="BB973" s="170"/>
      <c r="BC973" s="144"/>
      <c r="BD973" s="144"/>
      <c r="BE973" s="144"/>
    </row>
    <row r="974" spans="1:57" ht="25.5" customHeight="1">
      <c r="A974" s="144"/>
      <c r="B974" s="144"/>
      <c r="C974" s="144"/>
      <c r="D974" s="144"/>
      <c r="E974" s="144"/>
      <c r="F974" s="170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  <c r="AL974" s="144"/>
      <c r="AM974" s="144"/>
      <c r="AN974" s="144"/>
      <c r="AO974" s="144"/>
      <c r="AP974" s="144"/>
      <c r="AQ974" s="144"/>
      <c r="AR974" s="144"/>
      <c r="AS974" s="144"/>
      <c r="AT974" s="150"/>
      <c r="AU974" s="185"/>
      <c r="AV974" s="144"/>
      <c r="AW974" s="144"/>
      <c r="AX974" s="144"/>
      <c r="AY974" s="144"/>
      <c r="AZ974" s="144"/>
      <c r="BA974" s="144"/>
      <c r="BB974" s="170"/>
      <c r="BC974" s="144"/>
      <c r="BD974" s="144"/>
      <c r="BE974" s="144"/>
    </row>
    <row r="975" spans="1:57" ht="25.5" customHeight="1">
      <c r="A975" s="144"/>
      <c r="B975" s="144"/>
      <c r="C975" s="144"/>
      <c r="D975" s="144"/>
      <c r="E975" s="144"/>
      <c r="F975" s="170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  <c r="AL975" s="144"/>
      <c r="AM975" s="144"/>
      <c r="AN975" s="144"/>
      <c r="AO975" s="144"/>
      <c r="AP975" s="144"/>
      <c r="AQ975" s="144"/>
      <c r="AR975" s="144"/>
      <c r="AS975" s="144"/>
      <c r="AT975" s="150"/>
      <c r="AU975" s="185"/>
      <c r="AV975" s="144"/>
      <c r="AW975" s="144"/>
      <c r="AX975" s="144"/>
      <c r="AY975" s="144"/>
      <c r="AZ975" s="144"/>
      <c r="BA975" s="144"/>
      <c r="BB975" s="170"/>
      <c r="BC975" s="144"/>
      <c r="BD975" s="144"/>
      <c r="BE975" s="144"/>
    </row>
    <row r="976" spans="1:57" ht="25.5" customHeight="1">
      <c r="A976" s="144"/>
      <c r="B976" s="144"/>
      <c r="C976" s="144"/>
      <c r="D976" s="144"/>
      <c r="E976" s="144"/>
      <c r="F976" s="170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  <c r="AL976" s="144"/>
      <c r="AM976" s="144"/>
      <c r="AN976" s="144"/>
      <c r="AO976" s="144"/>
      <c r="AP976" s="144"/>
      <c r="AQ976" s="144"/>
      <c r="AR976" s="144"/>
      <c r="AS976" s="144"/>
      <c r="AT976" s="150"/>
      <c r="AU976" s="185"/>
      <c r="AV976" s="144"/>
      <c r="AW976" s="144"/>
      <c r="AX976" s="144"/>
      <c r="AY976" s="144"/>
      <c r="AZ976" s="144"/>
      <c r="BA976" s="144"/>
      <c r="BB976" s="170"/>
      <c r="BC976" s="144"/>
      <c r="BD976" s="144"/>
      <c r="BE976" s="144"/>
    </row>
    <row r="977" spans="1:57" ht="25.5" customHeight="1">
      <c r="A977" s="144"/>
      <c r="B977" s="144"/>
      <c r="C977" s="144"/>
      <c r="D977" s="144"/>
      <c r="E977" s="144"/>
      <c r="F977" s="170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  <c r="AL977" s="144"/>
      <c r="AM977" s="144"/>
      <c r="AN977" s="144"/>
      <c r="AO977" s="144"/>
      <c r="AP977" s="144"/>
      <c r="AQ977" s="144"/>
      <c r="AR977" s="144"/>
      <c r="AS977" s="144"/>
      <c r="AT977" s="150"/>
      <c r="AU977" s="185"/>
      <c r="AV977" s="144"/>
      <c r="AW977" s="144"/>
      <c r="AX977" s="144"/>
      <c r="AY977" s="144"/>
      <c r="AZ977" s="144"/>
      <c r="BA977" s="144"/>
      <c r="BB977" s="170"/>
      <c r="BC977" s="144"/>
      <c r="BD977" s="144"/>
      <c r="BE977" s="144"/>
    </row>
    <row r="978" spans="1:57" ht="25.5" customHeight="1">
      <c r="A978" s="144"/>
      <c r="B978" s="144"/>
      <c r="C978" s="144"/>
      <c r="D978" s="144"/>
      <c r="E978" s="144"/>
      <c r="F978" s="170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  <c r="AL978" s="144"/>
      <c r="AM978" s="144"/>
      <c r="AN978" s="144"/>
      <c r="AO978" s="144"/>
      <c r="AP978" s="144"/>
      <c r="AQ978" s="144"/>
      <c r="AR978" s="144"/>
      <c r="AS978" s="144"/>
      <c r="AT978" s="150"/>
      <c r="AU978" s="185"/>
      <c r="AV978" s="144"/>
      <c r="AW978" s="144"/>
      <c r="AX978" s="144"/>
      <c r="AY978" s="144"/>
      <c r="AZ978" s="144"/>
      <c r="BA978" s="144"/>
      <c r="BB978" s="170"/>
      <c r="BC978" s="144"/>
      <c r="BD978" s="144"/>
      <c r="BE978" s="144"/>
    </row>
    <row r="979" spans="1:57" ht="25.5" customHeight="1">
      <c r="A979" s="144"/>
      <c r="B979" s="144"/>
      <c r="C979" s="144"/>
      <c r="D979" s="144"/>
      <c r="E979" s="144"/>
      <c r="F979" s="170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  <c r="AL979" s="144"/>
      <c r="AM979" s="144"/>
      <c r="AN979" s="144"/>
      <c r="AO979" s="144"/>
      <c r="AP979" s="144"/>
      <c r="AQ979" s="144"/>
      <c r="AR979" s="144"/>
      <c r="AS979" s="144"/>
      <c r="AT979" s="150"/>
      <c r="AU979" s="185"/>
      <c r="AV979" s="144"/>
      <c r="AW979" s="144"/>
      <c r="AX979" s="144"/>
      <c r="AY979" s="144"/>
      <c r="AZ979" s="144"/>
      <c r="BA979" s="144"/>
      <c r="BB979" s="170"/>
      <c r="BC979" s="144"/>
      <c r="BD979" s="144"/>
      <c r="BE979" s="144"/>
    </row>
    <row r="980" spans="1:57" ht="25.5" customHeight="1">
      <c r="A980" s="144"/>
      <c r="B980" s="144"/>
      <c r="C980" s="144"/>
      <c r="D980" s="144"/>
      <c r="E980" s="144"/>
      <c r="F980" s="170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  <c r="AL980" s="144"/>
      <c r="AM980" s="144"/>
      <c r="AN980" s="144"/>
      <c r="AO980" s="144"/>
      <c r="AP980" s="144"/>
      <c r="AQ980" s="144"/>
      <c r="AR980" s="144"/>
      <c r="AS980" s="144"/>
      <c r="AT980" s="150"/>
      <c r="AU980" s="185"/>
      <c r="AV980" s="144"/>
      <c r="AW980" s="144"/>
      <c r="AX980" s="144"/>
      <c r="AY980" s="144"/>
      <c r="AZ980" s="144"/>
      <c r="BA980" s="144"/>
      <c r="BB980" s="170"/>
      <c r="BC980" s="144"/>
      <c r="BD980" s="144"/>
      <c r="BE980" s="144"/>
    </row>
    <row r="981" spans="1:57" ht="25.5" customHeight="1">
      <c r="A981" s="144"/>
      <c r="B981" s="144"/>
      <c r="C981" s="144"/>
      <c r="D981" s="144"/>
      <c r="E981" s="144"/>
      <c r="F981" s="170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  <c r="AL981" s="144"/>
      <c r="AM981" s="144"/>
      <c r="AN981" s="144"/>
      <c r="AO981" s="144"/>
      <c r="AP981" s="144"/>
      <c r="AQ981" s="144"/>
      <c r="AR981" s="144"/>
      <c r="AS981" s="144"/>
      <c r="AT981" s="150"/>
      <c r="AU981" s="185"/>
      <c r="AV981" s="144"/>
      <c r="AW981" s="144"/>
      <c r="AX981" s="144"/>
      <c r="AY981" s="144"/>
      <c r="AZ981" s="144"/>
      <c r="BA981" s="144"/>
      <c r="BB981" s="170"/>
      <c r="BC981" s="144"/>
      <c r="BD981" s="144"/>
      <c r="BE981" s="144"/>
    </row>
    <row r="982" spans="1:57" ht="25.5" customHeight="1">
      <c r="A982" s="144"/>
      <c r="B982" s="144"/>
      <c r="C982" s="144"/>
      <c r="D982" s="144"/>
      <c r="E982" s="144"/>
      <c r="F982" s="170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  <c r="AL982" s="144"/>
      <c r="AM982" s="144"/>
      <c r="AN982" s="144"/>
      <c r="AO982" s="144"/>
      <c r="AP982" s="144"/>
      <c r="AQ982" s="144"/>
      <c r="AR982" s="144"/>
      <c r="AS982" s="144"/>
      <c r="AT982" s="150"/>
      <c r="AU982" s="185"/>
      <c r="AV982" s="144"/>
      <c r="AW982" s="144"/>
      <c r="AX982" s="144"/>
      <c r="AY982" s="144"/>
      <c r="AZ982" s="144"/>
      <c r="BA982" s="144"/>
      <c r="BB982" s="170"/>
      <c r="BC982" s="144"/>
      <c r="BD982" s="144"/>
      <c r="BE982" s="144"/>
    </row>
    <row r="983" spans="1:57" ht="25.5" customHeight="1">
      <c r="A983" s="144"/>
      <c r="B983" s="144"/>
      <c r="C983" s="144"/>
      <c r="D983" s="144"/>
      <c r="E983" s="144"/>
      <c r="F983" s="170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  <c r="AL983" s="144"/>
      <c r="AM983" s="144"/>
      <c r="AN983" s="144"/>
      <c r="AO983" s="144"/>
      <c r="AP983" s="144"/>
      <c r="AQ983" s="144"/>
      <c r="AR983" s="144"/>
      <c r="AS983" s="144"/>
      <c r="AT983" s="150"/>
      <c r="AU983" s="185"/>
      <c r="AV983" s="144"/>
      <c r="AW983" s="144"/>
      <c r="AX983" s="144"/>
      <c r="AY983" s="144"/>
      <c r="AZ983" s="144"/>
      <c r="BA983" s="144"/>
      <c r="BB983" s="170"/>
      <c r="BC983" s="144"/>
      <c r="BD983" s="144"/>
      <c r="BE983" s="144"/>
    </row>
    <row r="984" spans="1:57" ht="25.5" customHeight="1">
      <c r="A984" s="144"/>
      <c r="B984" s="144"/>
      <c r="C984" s="144"/>
      <c r="D984" s="144"/>
      <c r="E984" s="144"/>
      <c r="F984" s="170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  <c r="AL984" s="144"/>
      <c r="AM984" s="144"/>
      <c r="AN984" s="144"/>
      <c r="AO984" s="144"/>
      <c r="AP984" s="144"/>
      <c r="AQ984" s="144"/>
      <c r="AR984" s="144"/>
      <c r="AS984" s="144"/>
      <c r="AT984" s="150"/>
      <c r="AU984" s="185"/>
      <c r="AV984" s="144"/>
      <c r="AW984" s="144"/>
      <c r="AX984" s="144"/>
      <c r="AY984" s="144"/>
      <c r="AZ984" s="144"/>
      <c r="BA984" s="144"/>
      <c r="BB984" s="170"/>
      <c r="BC984" s="144"/>
      <c r="BD984" s="144"/>
      <c r="BE984" s="144"/>
    </row>
    <row r="985" spans="1:57" ht="25.5" customHeight="1">
      <c r="A985" s="144"/>
      <c r="B985" s="144"/>
      <c r="C985" s="144"/>
      <c r="D985" s="144"/>
      <c r="E985" s="144"/>
      <c r="F985" s="170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  <c r="AL985" s="144"/>
      <c r="AM985" s="144"/>
      <c r="AN985" s="144"/>
      <c r="AO985" s="144"/>
      <c r="AP985" s="144"/>
      <c r="AQ985" s="144"/>
      <c r="AR985" s="144"/>
      <c r="AS985" s="144"/>
      <c r="AT985" s="150"/>
      <c r="AU985" s="185"/>
      <c r="AV985" s="144"/>
      <c r="AW985" s="144"/>
      <c r="AX985" s="144"/>
      <c r="AY985" s="144"/>
      <c r="AZ985" s="144"/>
      <c r="BA985" s="144"/>
      <c r="BB985" s="170"/>
      <c r="BC985" s="144"/>
      <c r="BD985" s="144"/>
      <c r="BE985" s="144"/>
    </row>
    <row r="986" spans="1:57" ht="25.5" customHeight="1">
      <c r="A986" s="144"/>
      <c r="B986" s="144"/>
      <c r="C986" s="144"/>
      <c r="D986" s="144"/>
      <c r="E986" s="144"/>
      <c r="F986" s="170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  <c r="AL986" s="144"/>
      <c r="AM986" s="144"/>
      <c r="AN986" s="144"/>
      <c r="AO986" s="144"/>
      <c r="AP986" s="144"/>
      <c r="AQ986" s="144"/>
      <c r="AR986" s="144"/>
      <c r="AS986" s="144"/>
      <c r="AT986" s="150"/>
      <c r="AU986" s="185"/>
      <c r="AV986" s="144"/>
      <c r="AW986" s="144"/>
      <c r="AX986" s="144"/>
      <c r="AY986" s="144"/>
      <c r="AZ986" s="144"/>
      <c r="BA986" s="144"/>
      <c r="BB986" s="170"/>
      <c r="BC986" s="144"/>
      <c r="BD986" s="144"/>
      <c r="BE986" s="144"/>
    </row>
    <row r="987" spans="1:57" ht="25.5" customHeight="1">
      <c r="A987" s="144"/>
      <c r="B987" s="144"/>
      <c r="C987" s="144"/>
      <c r="D987" s="144"/>
      <c r="E987" s="144"/>
      <c r="F987" s="170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  <c r="AL987" s="144"/>
      <c r="AM987" s="144"/>
      <c r="AN987" s="144"/>
      <c r="AO987" s="144"/>
      <c r="AP987" s="144"/>
      <c r="AQ987" s="144"/>
      <c r="AR987" s="144"/>
      <c r="AS987" s="144"/>
      <c r="AT987" s="150"/>
      <c r="AU987" s="185"/>
      <c r="AV987" s="144"/>
      <c r="AW987" s="144"/>
      <c r="AX987" s="144"/>
      <c r="AY987" s="144"/>
      <c r="AZ987" s="144"/>
      <c r="BA987" s="144"/>
      <c r="BB987" s="170"/>
      <c r="BC987" s="144"/>
      <c r="BD987" s="144"/>
      <c r="BE987" s="144"/>
    </row>
    <row r="988" spans="1:57" ht="25.5" customHeight="1">
      <c r="A988" s="144"/>
      <c r="B988" s="144"/>
      <c r="C988" s="144"/>
      <c r="D988" s="144"/>
      <c r="E988" s="144"/>
      <c r="F988" s="170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  <c r="AL988" s="144"/>
      <c r="AM988" s="144"/>
      <c r="AN988" s="144"/>
      <c r="AO988" s="144"/>
      <c r="AP988" s="144"/>
      <c r="AQ988" s="144"/>
      <c r="AR988" s="144"/>
      <c r="AS988" s="144"/>
      <c r="AT988" s="150"/>
      <c r="AU988" s="185"/>
      <c r="AV988" s="144"/>
      <c r="AW988" s="144"/>
      <c r="AX988" s="144"/>
      <c r="AY988" s="144"/>
      <c r="AZ988" s="144"/>
      <c r="BA988" s="144"/>
      <c r="BB988" s="170"/>
      <c r="BC988" s="144"/>
      <c r="BD988" s="144"/>
      <c r="BE988" s="144"/>
    </row>
    <row r="989" spans="1:57" ht="25.5" customHeight="1">
      <c r="A989" s="144"/>
      <c r="B989" s="144"/>
      <c r="C989" s="144"/>
      <c r="D989" s="144"/>
      <c r="E989" s="144"/>
      <c r="F989" s="170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  <c r="AL989" s="144"/>
      <c r="AM989" s="144"/>
      <c r="AN989" s="144"/>
      <c r="AO989" s="144"/>
      <c r="AP989" s="144"/>
      <c r="AQ989" s="144"/>
      <c r="AR989" s="144"/>
      <c r="AS989" s="144"/>
      <c r="AT989" s="150"/>
      <c r="AU989" s="185"/>
      <c r="AV989" s="144"/>
      <c r="AW989" s="144"/>
      <c r="AX989" s="144"/>
      <c r="AY989" s="144"/>
      <c r="AZ989" s="144"/>
      <c r="BA989" s="144"/>
      <c r="BB989" s="170"/>
      <c r="BC989" s="144"/>
      <c r="BD989" s="144"/>
      <c r="BE989" s="144"/>
    </row>
    <row r="990" spans="1:57" ht="25.5" customHeight="1">
      <c r="A990" s="144"/>
      <c r="B990" s="144"/>
      <c r="C990" s="144"/>
      <c r="D990" s="144"/>
      <c r="E990" s="144"/>
      <c r="F990" s="170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  <c r="AL990" s="144"/>
      <c r="AM990" s="144"/>
      <c r="AN990" s="144"/>
      <c r="AO990" s="144"/>
      <c r="AP990" s="144"/>
      <c r="AQ990" s="144"/>
      <c r="AR990" s="144"/>
      <c r="AS990" s="144"/>
      <c r="AT990" s="150"/>
      <c r="AU990" s="185"/>
      <c r="AV990" s="144"/>
      <c r="AW990" s="144"/>
      <c r="AX990" s="144"/>
      <c r="AY990" s="144"/>
      <c r="AZ990" s="144"/>
      <c r="BA990" s="144"/>
      <c r="BB990" s="170"/>
      <c r="BC990" s="144"/>
      <c r="BD990" s="144"/>
      <c r="BE990" s="144"/>
    </row>
    <row r="991" spans="1:57" ht="25.5" customHeight="1">
      <c r="A991" s="144"/>
      <c r="B991" s="144"/>
      <c r="C991" s="144"/>
      <c r="D991" s="144"/>
      <c r="E991" s="144"/>
      <c r="F991" s="170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  <c r="AL991" s="144"/>
      <c r="AM991" s="144"/>
      <c r="AN991" s="144"/>
      <c r="AO991" s="144"/>
      <c r="AP991" s="144"/>
      <c r="AQ991" s="144"/>
      <c r="AR991" s="144"/>
      <c r="AS991" s="144"/>
      <c r="AT991" s="150"/>
      <c r="AU991" s="185"/>
      <c r="AV991" s="144"/>
      <c r="AW991" s="144"/>
      <c r="AX991" s="144"/>
      <c r="AY991" s="144"/>
      <c r="AZ991" s="144"/>
      <c r="BA991" s="144"/>
      <c r="BB991" s="170"/>
      <c r="BC991" s="144"/>
      <c r="BD991" s="144"/>
      <c r="BE991" s="144"/>
    </row>
    <row r="992" spans="1:57" ht="25.5" customHeight="1">
      <c r="A992" s="144"/>
      <c r="B992" s="144"/>
      <c r="C992" s="144"/>
      <c r="D992" s="144"/>
      <c r="E992" s="144"/>
      <c r="F992" s="170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  <c r="AL992" s="144"/>
      <c r="AM992" s="144"/>
      <c r="AN992" s="144"/>
      <c r="AO992" s="144"/>
      <c r="AP992" s="144"/>
      <c r="AQ992" s="144"/>
      <c r="AR992" s="144"/>
      <c r="AS992" s="144"/>
      <c r="AT992" s="150"/>
      <c r="AU992" s="185"/>
      <c r="AV992" s="144"/>
      <c r="AW992" s="144"/>
      <c r="AX992" s="144"/>
      <c r="AY992" s="144"/>
      <c r="AZ992" s="144"/>
      <c r="BA992" s="144"/>
      <c r="BB992" s="170"/>
      <c r="BC992" s="144"/>
      <c r="BD992" s="144"/>
      <c r="BE992" s="144"/>
    </row>
    <row r="993" spans="1:57" ht="25.5" customHeight="1">
      <c r="A993" s="144"/>
      <c r="B993" s="144"/>
      <c r="C993" s="144"/>
      <c r="D993" s="144"/>
      <c r="E993" s="144"/>
      <c r="F993" s="170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  <c r="AL993" s="144"/>
      <c r="AM993" s="144"/>
      <c r="AN993" s="144"/>
      <c r="AO993" s="144"/>
      <c r="AP993" s="144"/>
      <c r="AQ993" s="144"/>
      <c r="AR993" s="144"/>
      <c r="AS993" s="144"/>
      <c r="AT993" s="150"/>
      <c r="AU993" s="185"/>
      <c r="AV993" s="144"/>
      <c r="AW993" s="144"/>
      <c r="AX993" s="144"/>
      <c r="AY993" s="144"/>
      <c r="AZ993" s="144"/>
      <c r="BA993" s="144"/>
      <c r="BB993" s="170"/>
      <c r="BC993" s="144"/>
      <c r="BD993" s="144"/>
      <c r="BE993" s="144"/>
    </row>
    <row r="994" spans="1:57" ht="25.5" customHeight="1">
      <c r="A994" s="144"/>
      <c r="B994" s="144"/>
      <c r="C994" s="144"/>
      <c r="D994" s="144"/>
      <c r="E994" s="144"/>
      <c r="F994" s="170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  <c r="AL994" s="144"/>
      <c r="AM994" s="144"/>
      <c r="AN994" s="144"/>
      <c r="AO994" s="144"/>
      <c r="AP994" s="144"/>
      <c r="AQ994" s="144"/>
      <c r="AR994" s="144"/>
      <c r="AS994" s="144"/>
      <c r="AT994" s="150"/>
      <c r="AU994" s="185"/>
      <c r="AV994" s="144"/>
      <c r="AW994" s="144"/>
      <c r="AX994" s="144"/>
      <c r="AY994" s="144"/>
      <c r="AZ994" s="144"/>
      <c r="BA994" s="144"/>
      <c r="BB994" s="170"/>
      <c r="BC994" s="144"/>
      <c r="BD994" s="144"/>
      <c r="BE994" s="144"/>
    </row>
    <row r="995" spans="1:57" ht="25.5" customHeight="1">
      <c r="A995" s="144"/>
      <c r="B995" s="144"/>
      <c r="C995" s="144"/>
      <c r="D995" s="144"/>
      <c r="E995" s="144"/>
      <c r="F995" s="170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  <c r="AL995" s="144"/>
      <c r="AM995" s="144"/>
      <c r="AN995" s="144"/>
      <c r="AO995" s="144"/>
      <c r="AP995" s="144"/>
      <c r="AQ995" s="144"/>
      <c r="AR995" s="144"/>
      <c r="AS995" s="144"/>
      <c r="AT995" s="150"/>
      <c r="AU995" s="185"/>
      <c r="AV995" s="144"/>
      <c r="AW995" s="144"/>
      <c r="AX995" s="144"/>
      <c r="AY995" s="144"/>
      <c r="AZ995" s="144"/>
      <c r="BA995" s="144"/>
      <c r="BB995" s="170"/>
      <c r="BC995" s="144"/>
      <c r="BD995" s="144"/>
      <c r="BE995" s="144"/>
    </row>
    <row r="996" spans="1:57" ht="25.5" customHeight="1">
      <c r="A996" s="144"/>
      <c r="B996" s="144"/>
      <c r="C996" s="144"/>
      <c r="D996" s="144"/>
      <c r="E996" s="144"/>
      <c r="F996" s="170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  <c r="AL996" s="144"/>
      <c r="AM996" s="144"/>
      <c r="AN996" s="144"/>
      <c r="AO996" s="144"/>
      <c r="AP996" s="144"/>
      <c r="AQ996" s="144"/>
      <c r="AR996" s="144"/>
      <c r="AS996" s="144"/>
      <c r="AT996" s="150"/>
      <c r="AU996" s="185"/>
      <c r="AV996" s="144"/>
      <c r="AW996" s="144"/>
      <c r="AX996" s="144"/>
      <c r="AY996" s="144"/>
      <c r="AZ996" s="144"/>
      <c r="BA996" s="144"/>
      <c r="BB996" s="170"/>
      <c r="BC996" s="144"/>
      <c r="BD996" s="144"/>
      <c r="BE996" s="144"/>
    </row>
    <row r="997" spans="1:57" ht="25.5" customHeight="1">
      <c r="A997" s="144"/>
      <c r="B997" s="144"/>
      <c r="C997" s="144"/>
      <c r="D997" s="144"/>
      <c r="E997" s="144"/>
      <c r="F997" s="170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  <c r="AL997" s="144"/>
      <c r="AM997" s="144"/>
      <c r="AN997" s="144"/>
      <c r="AO997" s="144"/>
      <c r="AP997" s="144"/>
      <c r="AQ997" s="144"/>
      <c r="AR997" s="144"/>
      <c r="AS997" s="144"/>
      <c r="AT997" s="150"/>
      <c r="AU997" s="185"/>
      <c r="AV997" s="144"/>
      <c r="AW997" s="144"/>
      <c r="AX997" s="144"/>
      <c r="AY997" s="144"/>
      <c r="AZ997" s="144"/>
      <c r="BA997" s="144"/>
      <c r="BB997" s="170"/>
      <c r="BC997" s="144"/>
      <c r="BD997" s="144"/>
      <c r="BE997" s="144"/>
    </row>
    <row r="998" spans="1:57" ht="25.5" customHeight="1">
      <c r="A998" s="144"/>
      <c r="B998" s="144"/>
      <c r="C998" s="144"/>
      <c r="D998" s="144"/>
      <c r="E998" s="144"/>
      <c r="F998" s="170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  <c r="AL998" s="144"/>
      <c r="AM998" s="144"/>
      <c r="AN998" s="144"/>
      <c r="AO998" s="144"/>
      <c r="AP998" s="144"/>
      <c r="AQ998" s="144"/>
      <c r="AR998" s="144"/>
      <c r="AS998" s="144"/>
      <c r="AT998" s="150"/>
      <c r="AU998" s="185"/>
      <c r="AV998" s="144"/>
      <c r="AW998" s="144"/>
      <c r="AX998" s="144"/>
      <c r="AY998" s="144"/>
      <c r="AZ998" s="144"/>
      <c r="BA998" s="144"/>
      <c r="BB998" s="170"/>
      <c r="BC998" s="144"/>
      <c r="BD998" s="144"/>
      <c r="BE998" s="144"/>
    </row>
    <row r="999" spans="1:57" ht="25.5" customHeight="1">
      <c r="A999" s="144"/>
      <c r="B999" s="144"/>
      <c r="C999" s="144"/>
      <c r="D999" s="144"/>
      <c r="E999" s="144"/>
      <c r="F999" s="170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  <c r="AL999" s="144"/>
      <c r="AM999" s="144"/>
      <c r="AN999" s="144"/>
      <c r="AO999" s="144"/>
      <c r="AP999" s="144"/>
      <c r="AQ999" s="144"/>
      <c r="AR999" s="144"/>
      <c r="AS999" s="144"/>
      <c r="AT999" s="150"/>
      <c r="AU999" s="185"/>
      <c r="AV999" s="144"/>
      <c r="AW999" s="144"/>
      <c r="AX999" s="144"/>
      <c r="AY999" s="144"/>
      <c r="AZ999" s="144"/>
      <c r="BA999" s="144"/>
      <c r="BB999" s="170"/>
      <c r="BC999" s="144"/>
      <c r="BD999" s="144"/>
      <c r="BE999" s="144"/>
    </row>
    <row r="1000" spans="1:57" ht="25.5" customHeight="1">
      <c r="A1000" s="144"/>
      <c r="B1000" s="144"/>
      <c r="C1000" s="144"/>
      <c r="D1000" s="144"/>
      <c r="E1000" s="144"/>
      <c r="F1000" s="170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  <c r="AL1000" s="144"/>
      <c r="AM1000" s="144"/>
      <c r="AN1000" s="144"/>
      <c r="AO1000" s="144"/>
      <c r="AP1000" s="144"/>
      <c r="AQ1000" s="144"/>
      <c r="AR1000" s="144"/>
      <c r="AS1000" s="144"/>
      <c r="AT1000" s="150"/>
      <c r="AU1000" s="185"/>
      <c r="AV1000" s="144"/>
      <c r="AW1000" s="144"/>
      <c r="AX1000" s="144"/>
      <c r="AY1000" s="144"/>
      <c r="AZ1000" s="144"/>
      <c r="BA1000" s="144"/>
      <c r="BB1000" s="170"/>
      <c r="BC1000" s="144"/>
      <c r="BD1000" s="144"/>
      <c r="BE1000" s="144"/>
    </row>
  </sheetData>
  <mergeCells count="57">
    <mergeCell ref="AQ5:AS5"/>
    <mergeCell ref="AK5:AM5"/>
    <mergeCell ref="AN5:AP5"/>
    <mergeCell ref="AE5:AG5"/>
    <mergeCell ref="J3:L3"/>
    <mergeCell ref="J4:L4"/>
    <mergeCell ref="J5:L5"/>
    <mergeCell ref="AH5:AJ5"/>
    <mergeCell ref="G3:I3"/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Y4:AA4"/>
    <mergeCell ref="M5:O5"/>
    <mergeCell ref="C1:AS1"/>
    <mergeCell ref="G4:I4"/>
    <mergeCell ref="AK3:AM3"/>
    <mergeCell ref="AN3:AP3"/>
    <mergeCell ref="AK4:AM4"/>
    <mergeCell ref="AN4:AP4"/>
    <mergeCell ref="AE3:AG3"/>
    <mergeCell ref="AH3:AJ3"/>
    <mergeCell ref="AE4:AG4"/>
    <mergeCell ref="AH4:AJ4"/>
    <mergeCell ref="D3:D6"/>
    <mergeCell ref="E3:E6"/>
    <mergeCell ref="C2:E2"/>
    <mergeCell ref="AQ4:AS4"/>
    <mergeCell ref="P5:R5"/>
    <mergeCell ref="S5:U5"/>
    <mergeCell ref="C7:F7"/>
    <mergeCell ref="AB3:AD3"/>
    <mergeCell ref="AB4:AD4"/>
    <mergeCell ref="G5:I5"/>
    <mergeCell ref="AB5:AD5"/>
    <mergeCell ref="M3:O3"/>
    <mergeCell ref="P3:R3"/>
    <mergeCell ref="S3:U3"/>
    <mergeCell ref="V3:X3"/>
    <mergeCell ref="Y3:AA3"/>
    <mergeCell ref="M4:O4"/>
    <mergeCell ref="P4:R4"/>
    <mergeCell ref="S4:U4"/>
    <mergeCell ref="V4:X4"/>
    <mergeCell ref="V5:X5"/>
    <mergeCell ref="Y5:AA5"/>
  </mergeCells>
  <conditionalFormatting sqref="C8:F8 C9:D26 F9:F26 E9:E43">
    <cfRule type="expression" dxfId="452" priority="141">
      <formula>#REF!&lt;&gt;1</formula>
    </cfRule>
  </conditionalFormatting>
  <conditionalFormatting sqref="G8:G48">
    <cfRule type="cellIs" dxfId="451" priority="179" operator="equal">
      <formula>"?"</formula>
    </cfRule>
  </conditionalFormatting>
  <conditionalFormatting sqref="G8:G50">
    <cfRule type="expression" dxfId="450" priority="180">
      <formula>AND(H8="",G8&lt;&gt;"")</formula>
    </cfRule>
  </conditionalFormatting>
  <conditionalFormatting sqref="G51">
    <cfRule type="cellIs" dxfId="449" priority="181" operator="equal">
      <formula>"?"</formula>
    </cfRule>
  </conditionalFormatting>
  <conditionalFormatting sqref="G51:G57">
    <cfRule type="expression" dxfId="448" priority="182">
      <formula>AND(H51="",G51&lt;&gt;"")</formula>
    </cfRule>
  </conditionalFormatting>
  <conditionalFormatting sqref="G8:L16 G18:L21 G23:L24 G26:L26">
    <cfRule type="expression" dxfId="447" priority="183">
      <formula>#REF!&lt;&gt;1</formula>
    </cfRule>
  </conditionalFormatting>
  <conditionalFormatting sqref="G49:L57">
    <cfRule type="expression" dxfId="446" priority="98">
      <formula>AND(BA49="",G49&lt;&gt;"")</formula>
    </cfRule>
    <cfRule type="cellIs" dxfId="445" priority="97" operator="notEqual">
      <formula>""</formula>
    </cfRule>
  </conditionalFormatting>
  <conditionalFormatting sqref="H8:H57">
    <cfRule type="expression" dxfId="444" priority="184">
      <formula>AND(G8="",H8&lt;&gt;"")</formula>
    </cfRule>
  </conditionalFormatting>
  <conditionalFormatting sqref="I8:I11">
    <cfRule type="cellIs" dxfId="443" priority="185" operator="notEqual">
      <formula>""</formula>
    </cfRule>
  </conditionalFormatting>
  <conditionalFormatting sqref="I12">
    <cfRule type="expression" dxfId="442" priority="186">
      <formula>AND(AN12="",I12&lt;&gt;"")</formula>
    </cfRule>
    <cfRule type="cellIs" dxfId="441" priority="187" operator="equal">
      <formula>"?"</formula>
    </cfRule>
  </conditionalFormatting>
  <conditionalFormatting sqref="I13:I48">
    <cfRule type="cellIs" dxfId="440" priority="188" operator="notEqual">
      <formula>""</formula>
    </cfRule>
  </conditionalFormatting>
  <conditionalFormatting sqref="J8:J48">
    <cfRule type="cellIs" dxfId="439" priority="99" operator="equal">
      <formula>"?"</formula>
    </cfRule>
  </conditionalFormatting>
  <conditionalFormatting sqref="J8:J50">
    <cfRule type="expression" dxfId="438" priority="100">
      <formula>AND(K8="",J8&lt;&gt;"")</formula>
    </cfRule>
  </conditionalFormatting>
  <conditionalFormatting sqref="J9">
    <cfRule type="expression" dxfId="437" priority="22">
      <formula>AND(K9="",J9&lt;&gt;"")</formula>
    </cfRule>
    <cfRule type="cellIs" dxfId="436" priority="21" operator="equal">
      <formula>"?"</formula>
    </cfRule>
  </conditionalFormatting>
  <conditionalFormatting sqref="J51">
    <cfRule type="cellIs" dxfId="435" priority="101" operator="equal">
      <formula>"?"</formula>
    </cfRule>
  </conditionalFormatting>
  <conditionalFormatting sqref="J51:J57">
    <cfRule type="expression" dxfId="434" priority="102">
      <formula>AND(K51="",J51&lt;&gt;"")</formula>
    </cfRule>
  </conditionalFormatting>
  <conditionalFormatting sqref="K8:K57">
    <cfRule type="expression" dxfId="433" priority="103">
      <formula>AND(J8="",K8&lt;&gt;"")</formula>
    </cfRule>
  </conditionalFormatting>
  <conditionalFormatting sqref="K9">
    <cfRule type="expression" dxfId="432" priority="23">
      <formula>AND(J9="",K9&lt;&gt;"")</formula>
    </cfRule>
  </conditionalFormatting>
  <conditionalFormatting sqref="L8:L11">
    <cfRule type="cellIs" dxfId="431" priority="24" operator="notEqual">
      <formula>""</formula>
    </cfRule>
  </conditionalFormatting>
  <conditionalFormatting sqref="L12">
    <cfRule type="expression" dxfId="430" priority="105">
      <formula>AND(AQ12="",L12&lt;&gt;"")</formula>
    </cfRule>
    <cfRule type="cellIs" dxfId="429" priority="106" operator="equal">
      <formula>"?"</formula>
    </cfRule>
  </conditionalFormatting>
  <conditionalFormatting sqref="L13:L48">
    <cfRule type="cellIs" dxfId="428" priority="107" operator="notEqual">
      <formula>""</formula>
    </cfRule>
  </conditionalFormatting>
  <conditionalFormatting sqref="M8:M57">
    <cfRule type="expression" dxfId="427" priority="113">
      <formula>AND(N8="",M8&lt;&gt;"")</formula>
    </cfRule>
  </conditionalFormatting>
  <conditionalFormatting sqref="N8:N43">
    <cfRule type="expression" dxfId="426" priority="114">
      <formula>AND(M8="",N8&lt;&gt;"")</formula>
    </cfRule>
  </conditionalFormatting>
  <conditionalFormatting sqref="N44:O57">
    <cfRule type="expression" dxfId="425" priority="112">
      <formula>AND(M44="",N44&lt;&gt;"")</formula>
    </cfRule>
  </conditionalFormatting>
  <conditionalFormatting sqref="O8:O57 R8:R57">
    <cfRule type="expression" dxfId="424" priority="115">
      <formula>AND(XEG8="",O8&lt;&gt;"")</formula>
    </cfRule>
  </conditionalFormatting>
  <conditionalFormatting sqref="P8:P57">
    <cfRule type="expression" dxfId="423" priority="59">
      <formula>AND(Q8="",P8&lt;&gt;"")</formula>
    </cfRule>
  </conditionalFormatting>
  <conditionalFormatting sqref="Q8:Q43">
    <cfRule type="expression" dxfId="422" priority="60">
      <formula>AND(P8="",Q8&lt;&gt;"")</formula>
    </cfRule>
  </conditionalFormatting>
  <conditionalFormatting sqref="Q44:R57">
    <cfRule type="expression" dxfId="421" priority="58">
      <formula>AND(P44="",Q44&lt;&gt;"")</formula>
    </cfRule>
  </conditionalFormatting>
  <conditionalFormatting sqref="S8:S48">
    <cfRule type="cellIs" dxfId="420" priority="16" operator="equal">
      <formula>"?"</formula>
    </cfRule>
  </conditionalFormatting>
  <conditionalFormatting sqref="S8:S57">
    <cfRule type="expression" dxfId="419" priority="17">
      <formula>AND(T8="",S8&lt;&gt;"")</formula>
    </cfRule>
  </conditionalFormatting>
  <conditionalFormatting sqref="S10:X10">
    <cfRule type="expression" dxfId="418" priority="18">
      <formula>#REF!&lt;&gt;1</formula>
    </cfRule>
  </conditionalFormatting>
  <conditionalFormatting sqref="S12:X16 S18:X21 S23:X24 S26:X26 S8:X9 S11:U11">
    <cfRule type="expression" dxfId="417" priority="130">
      <formula>#REF!&lt;&gt;1</formula>
    </cfRule>
  </conditionalFormatting>
  <conditionalFormatting sqref="T8:T57">
    <cfRule type="expression" dxfId="416" priority="19">
      <formula>AND(S8="",T8&lt;&gt;"")</formula>
    </cfRule>
  </conditionalFormatting>
  <conditionalFormatting sqref="T49:T57">
    <cfRule type="expression" dxfId="415" priority="41">
      <formula>AND(#REF!="",T49&lt;&gt;"")</formula>
    </cfRule>
  </conditionalFormatting>
  <conditionalFormatting sqref="U8:U11">
    <cfRule type="cellIs" dxfId="414" priority="20" operator="notEqual">
      <formula>""</formula>
    </cfRule>
  </conditionalFormatting>
  <conditionalFormatting sqref="U12">
    <cfRule type="expression" dxfId="413" priority="38">
      <formula>AND(AH12="",U12&lt;&gt;"")</formula>
    </cfRule>
    <cfRule type="cellIs" dxfId="412" priority="39" operator="equal">
      <formula>"?"</formula>
    </cfRule>
  </conditionalFormatting>
  <conditionalFormatting sqref="U13:U57">
    <cfRule type="cellIs" dxfId="411" priority="40" operator="notEqual">
      <formula>""</formula>
    </cfRule>
  </conditionalFormatting>
  <conditionalFormatting sqref="V8:V48">
    <cfRule type="cellIs" dxfId="410" priority="11" operator="equal">
      <formula>"?"</formula>
    </cfRule>
  </conditionalFormatting>
  <conditionalFormatting sqref="V8:V57">
    <cfRule type="expression" dxfId="409" priority="12">
      <formula>AND(W8="",V8&lt;&gt;"")</formula>
    </cfRule>
  </conditionalFormatting>
  <conditionalFormatting sqref="V11:X11">
    <cfRule type="expression" dxfId="408" priority="13">
      <formula>#REF!&lt;&gt;1</formula>
    </cfRule>
  </conditionalFormatting>
  <conditionalFormatting sqref="W8:W10 W12:W57">
    <cfRule type="expression" dxfId="407" priority="131">
      <formula>AND(V8="",W8&lt;&gt;"")</formula>
    </cfRule>
  </conditionalFormatting>
  <conditionalFormatting sqref="W11">
    <cfRule type="expression" dxfId="406" priority="14">
      <formula>AND(V11="",W11&lt;&gt;"")</formula>
    </cfRule>
  </conditionalFormatting>
  <conditionalFormatting sqref="W49:W57">
    <cfRule type="expression" dxfId="405" priority="241">
      <formula>AND(#REF!="",W49&lt;&gt;"")</formula>
    </cfRule>
  </conditionalFormatting>
  <conditionalFormatting sqref="X8:X10">
    <cfRule type="cellIs" dxfId="404" priority="133" operator="notEqual">
      <formula>""</formula>
    </cfRule>
  </conditionalFormatting>
  <conditionalFormatting sqref="X11">
    <cfRule type="cellIs" dxfId="403" priority="15" operator="notEqual">
      <formula>""</formula>
    </cfRule>
  </conditionalFormatting>
  <conditionalFormatting sqref="X12">
    <cfRule type="expression" dxfId="402" priority="134">
      <formula>AND(AK12="",X12&lt;&gt;"")</formula>
    </cfRule>
    <cfRule type="cellIs" dxfId="401" priority="135" operator="equal">
      <formula>"?"</formula>
    </cfRule>
  </conditionalFormatting>
  <conditionalFormatting sqref="X13:X57">
    <cfRule type="cellIs" dxfId="400" priority="136" operator="notEqual">
      <formula>""</formula>
    </cfRule>
  </conditionalFormatting>
  <conditionalFormatting sqref="Y8:Y57">
    <cfRule type="expression" dxfId="399" priority="137">
      <formula>AND(Z8="",Y8&lt;&gt;"")</formula>
    </cfRule>
  </conditionalFormatting>
  <conditionalFormatting sqref="Z8:Z43">
    <cfRule type="expression" dxfId="398" priority="138">
      <formula>AND(Y8="",Z8&lt;&gt;"")</formula>
    </cfRule>
  </conditionalFormatting>
  <conditionalFormatting sqref="Z44:AA57">
    <cfRule type="expression" dxfId="397" priority="139">
      <formula>AND(Y44="",Z44&lt;&gt;"")</formula>
    </cfRule>
  </conditionalFormatting>
  <conditionalFormatting sqref="AA8:AA57">
    <cfRule type="expression" dxfId="396" priority="140">
      <formula>AND(AK8="",AA8&lt;&gt;"")</formula>
    </cfRule>
  </conditionalFormatting>
  <conditionalFormatting sqref="AB8:AB48">
    <cfRule type="cellIs" dxfId="395" priority="6" operator="equal">
      <formula>"?"</formula>
    </cfRule>
  </conditionalFormatting>
  <conditionalFormatting sqref="AB8:AB57">
    <cfRule type="expression" dxfId="394" priority="7">
      <formula>AND(AC8="",AB8&lt;&gt;"")</formula>
    </cfRule>
  </conditionalFormatting>
  <conditionalFormatting sqref="AB8:AD16">
    <cfRule type="expression" dxfId="393" priority="8">
      <formula>#REF!&lt;&gt;1</formula>
    </cfRule>
  </conditionalFormatting>
  <conditionalFormatting sqref="AB18:AD21 AB23:AD24 AB26:AD26">
    <cfRule type="expression" dxfId="392" priority="27">
      <formula>#REF!&lt;&gt;1</formula>
    </cfRule>
  </conditionalFormatting>
  <conditionalFormatting sqref="AC8:AC12">
    <cfRule type="expression" dxfId="391" priority="9">
      <formula>AND(AB8="",AC8&lt;&gt;"")</formula>
    </cfRule>
  </conditionalFormatting>
  <conditionalFormatting sqref="AC13:AC57">
    <cfRule type="expression" dxfId="390" priority="28">
      <formula>AND(AB13="",AC13&lt;&gt;"")</formula>
    </cfRule>
  </conditionalFormatting>
  <conditionalFormatting sqref="AC49:AC57">
    <cfRule type="expression" dxfId="389" priority="33">
      <formula>AND(#REF!="",AC49&lt;&gt;"")</formula>
    </cfRule>
  </conditionalFormatting>
  <conditionalFormatting sqref="AD8:AD12">
    <cfRule type="cellIs" dxfId="388" priority="10" operator="notEqual">
      <formula>""</formula>
    </cfRule>
  </conditionalFormatting>
  <conditionalFormatting sqref="AD13:AD57">
    <cfRule type="cellIs" dxfId="387" priority="32" operator="notEqual">
      <formula>""</formula>
    </cfRule>
  </conditionalFormatting>
  <conditionalFormatting sqref="AE8:AE57">
    <cfRule type="expression" dxfId="386" priority="47">
      <formula>AND(AF8="",AE8&lt;&gt;"")</formula>
    </cfRule>
  </conditionalFormatting>
  <conditionalFormatting sqref="AF8:AF43">
    <cfRule type="expression" dxfId="385" priority="48">
      <formula>AND(AE8="",AF8&lt;&gt;"")</formula>
    </cfRule>
  </conditionalFormatting>
  <conditionalFormatting sqref="AF44:AG57">
    <cfRule type="expression" dxfId="384" priority="46">
      <formula>AND(AE44="",AF44&lt;&gt;"")</formula>
    </cfRule>
  </conditionalFormatting>
  <conditionalFormatting sqref="AG8:AG57">
    <cfRule type="expression" dxfId="383" priority="49">
      <formula>AND(#REF!="",AG8&lt;&gt;"")</formula>
    </cfRule>
  </conditionalFormatting>
  <conditionalFormatting sqref="AH8:AH57">
    <cfRule type="expression" dxfId="382" priority="200">
      <formula>AND(AI8="",AH8&lt;&gt;"")</formula>
    </cfRule>
  </conditionalFormatting>
  <conditionalFormatting sqref="AI8:AI43">
    <cfRule type="expression" dxfId="381" priority="201">
      <formula>AND(AH8="",AI8&lt;&gt;"")</formula>
    </cfRule>
  </conditionalFormatting>
  <conditionalFormatting sqref="AI44:AJ57">
    <cfRule type="expression" dxfId="380" priority="202">
      <formula>AND(AH44="",AI44&lt;&gt;"")</formula>
    </cfRule>
  </conditionalFormatting>
  <conditionalFormatting sqref="AJ8:AJ57">
    <cfRule type="expression" dxfId="379" priority="203">
      <formula>AND(AK8="",AJ8&lt;&gt;"")</formula>
    </cfRule>
  </conditionalFormatting>
  <conditionalFormatting sqref="AK8:AK57">
    <cfRule type="expression" dxfId="378" priority="43">
      <formula>AND(AL8="",AK8&lt;&gt;"")</formula>
    </cfRule>
  </conditionalFormatting>
  <conditionalFormatting sqref="AL8:AL43">
    <cfRule type="expression" dxfId="377" priority="44">
      <formula>AND(AK8="",AL8&lt;&gt;"")</formula>
    </cfRule>
  </conditionalFormatting>
  <conditionalFormatting sqref="AL44:AM57">
    <cfRule type="expression" dxfId="376" priority="42">
      <formula>AND(AK44="",AL44&lt;&gt;"")</formula>
    </cfRule>
  </conditionalFormatting>
  <conditionalFormatting sqref="AM8:AM57">
    <cfRule type="expression" dxfId="375" priority="45">
      <formula>AND(#REF!="",AM8&lt;&gt;"")</formula>
    </cfRule>
  </conditionalFormatting>
  <conditionalFormatting sqref="AN8:AN48">
    <cfRule type="cellIs" dxfId="374" priority="1" operator="equal">
      <formula>"?"</formula>
    </cfRule>
  </conditionalFormatting>
  <conditionalFormatting sqref="AN8:AN50">
    <cfRule type="expression" dxfId="373" priority="2">
      <formula>AND(AO8="",AN8&lt;&gt;"")</formula>
    </cfRule>
  </conditionalFormatting>
  <conditionalFormatting sqref="AN51">
    <cfRule type="cellIs" dxfId="372" priority="89" operator="equal">
      <formula>"?"</formula>
    </cfRule>
  </conditionalFormatting>
  <conditionalFormatting sqref="AN51:AN57">
    <cfRule type="expression" dxfId="371" priority="90">
      <formula>AND(AO51="",AN51&lt;&gt;"")</formula>
    </cfRule>
  </conditionalFormatting>
  <conditionalFormatting sqref="AN8:AP16">
    <cfRule type="expression" dxfId="370" priority="3">
      <formula>#REF!&lt;&gt;1</formula>
    </cfRule>
  </conditionalFormatting>
  <conditionalFormatting sqref="AN18:AP21 AN23:AP24 AN26:AP26">
    <cfRule type="expression" dxfId="369" priority="91">
      <formula>#REF!&lt;&gt;1</formula>
    </cfRule>
  </conditionalFormatting>
  <conditionalFormatting sqref="AN49:AP57">
    <cfRule type="cellIs" dxfId="368" priority="85" operator="notEqual">
      <formula>""</formula>
    </cfRule>
    <cfRule type="expression" dxfId="367" priority="86">
      <formula>AND(CH49="",AN49&lt;&gt;"")</formula>
    </cfRule>
  </conditionalFormatting>
  <conditionalFormatting sqref="AO8:AO13">
    <cfRule type="expression" dxfId="366" priority="4">
      <formula>AND(AN8="",AO8&lt;&gt;"")</formula>
    </cfRule>
  </conditionalFormatting>
  <conditionalFormatting sqref="AO14:AO57">
    <cfRule type="expression" dxfId="365" priority="92">
      <formula>AND(AN14="",AO14&lt;&gt;"")</formula>
    </cfRule>
  </conditionalFormatting>
  <conditionalFormatting sqref="AP8:AP11">
    <cfRule type="cellIs" dxfId="364" priority="93" operator="notEqual">
      <formula>""</formula>
    </cfRule>
  </conditionalFormatting>
  <conditionalFormatting sqref="AP12">
    <cfRule type="expression" dxfId="363" priority="94">
      <formula>AND(BU12="",AP12&lt;&gt;"")</formula>
    </cfRule>
    <cfRule type="cellIs" dxfId="362" priority="95" operator="equal">
      <formula>"?"</formula>
    </cfRule>
  </conditionalFormatting>
  <conditionalFormatting sqref="AP13">
    <cfRule type="cellIs" dxfId="361" priority="5" operator="notEqual">
      <formula>""</formula>
    </cfRule>
  </conditionalFormatting>
  <conditionalFormatting sqref="AP14:AP48">
    <cfRule type="cellIs" dxfId="360" priority="96" operator="notEqual">
      <formula>""</formula>
    </cfRule>
  </conditionalFormatting>
  <conditionalFormatting sqref="AQ8:AQ48">
    <cfRule type="cellIs" dxfId="359" priority="217" operator="equal">
      <formula>"?"</formula>
    </cfRule>
  </conditionalFormatting>
  <conditionalFormatting sqref="AQ8:AQ57">
    <cfRule type="expression" dxfId="358" priority="218">
      <formula>AND(AR8="",AQ8&lt;&gt;"")</formula>
    </cfRule>
  </conditionalFormatting>
  <conditionalFormatting sqref="AQ52 AS52">
    <cfRule type="expression" dxfId="357" priority="219">
      <formula>AND(BS52="",AQ52&lt;&gt;"")</formula>
    </cfRule>
  </conditionalFormatting>
  <conditionalFormatting sqref="AQ52">
    <cfRule type="cellIs" dxfId="356" priority="220" operator="equal">
      <formula>"?"</formula>
    </cfRule>
  </conditionalFormatting>
  <conditionalFormatting sqref="AQ8:AS16 AQ18:AS21 AQ23:AS24 AQ26:AS26">
    <cfRule type="expression" dxfId="355" priority="221">
      <formula>#REF!&lt;&gt;1</formula>
    </cfRule>
  </conditionalFormatting>
  <conditionalFormatting sqref="AR8:AR48">
    <cfRule type="expression" dxfId="354" priority="222">
      <formula>AND(AQ8="",AR8&lt;&gt;"")</formula>
    </cfRule>
  </conditionalFormatting>
  <conditionalFormatting sqref="AR49:AR57">
    <cfRule type="expression" dxfId="353" priority="244">
      <formula>AND(#REF!="",AR49&lt;&gt;"")</formula>
    </cfRule>
    <cfRule type="expression" dxfId="352" priority="245">
      <formula>AND(AQ49="",AR49&lt;&gt;"")</formula>
    </cfRule>
  </conditionalFormatting>
  <conditionalFormatting sqref="AS8:AS11">
    <cfRule type="cellIs" dxfId="351" priority="225" operator="notEqual">
      <formula>""</formula>
    </cfRule>
  </conditionalFormatting>
  <conditionalFormatting sqref="AS12">
    <cfRule type="expression" dxfId="350" priority="226">
      <formula>AND(BF12="",AS12&lt;&gt;"")</formula>
    </cfRule>
    <cfRule type="cellIs" dxfId="349" priority="227" operator="equal">
      <formula>"?"</formula>
    </cfRule>
  </conditionalFormatting>
  <conditionalFormatting sqref="AS13:AS57 AQ52">
    <cfRule type="cellIs" dxfId="348" priority="228" operator="notEqual">
      <formula>""</formula>
    </cfRule>
  </conditionalFormatting>
  <conditionalFormatting sqref="AT8:AW57">
    <cfRule type="expression" dxfId="347" priority="229">
      <formula>#REF!&lt;&gt;1</formula>
    </cfRule>
  </conditionalFormatting>
  <conditionalFormatting sqref="AX8:AY24 AX9:AX57 AY25:AY57">
    <cfRule type="expression" dxfId="346" priority="230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E997"/>
  <sheetViews>
    <sheetView zoomScale="50" zoomScaleNormal="50" workbookViewId="0">
      <selection activeCell="J8" sqref="J8:AS14"/>
    </sheetView>
  </sheetViews>
  <sheetFormatPr baseColWidth="10" defaultColWidth="14.3984375" defaultRowHeight="15" customHeight="1"/>
  <cols>
    <col min="1" max="1" width="6.3984375" customWidth="1"/>
    <col min="2" max="2" width="5.59765625" customWidth="1"/>
    <col min="3" max="5" width="25.59765625" customWidth="1"/>
    <col min="6" max="6" width="12.1328125" customWidth="1"/>
    <col min="7" max="9" width="4.265625" customWidth="1"/>
    <col min="10" max="12" width="8.9296875" customWidth="1"/>
    <col min="13" max="15" width="4.73046875" customWidth="1"/>
    <col min="16" max="21" width="8.9296875" customWidth="1"/>
    <col min="22" max="24" width="4.73046875" customWidth="1"/>
    <col min="25" max="27" width="8.9296875" customWidth="1"/>
    <col min="28" max="30" width="4.265625" customWidth="1"/>
    <col min="31" max="33" width="8.9296875" customWidth="1"/>
    <col min="34" max="36" width="4.86328125" customWidth="1"/>
    <col min="37" max="39" width="8.9296875" customWidth="1"/>
    <col min="40" max="42" width="4.73046875" customWidth="1"/>
    <col min="43" max="45" width="8.73046875" customWidth="1"/>
    <col min="46" max="48" width="23" customWidth="1"/>
    <col min="50" max="50" width="29" customWidth="1"/>
    <col min="51" max="51" width="59" customWidth="1"/>
    <col min="52" max="52" width="29.73046875" customWidth="1"/>
    <col min="53" max="53" width="48.265625" customWidth="1"/>
    <col min="55" max="55" width="30.59765625" customWidth="1"/>
    <col min="56" max="56" width="54.73046875" customWidth="1"/>
    <col min="57" max="57" width="27" customWidth="1"/>
  </cols>
  <sheetData>
    <row r="1" spans="1:57" ht="63" customHeight="1">
      <c r="A1" s="186"/>
      <c r="B1" s="186"/>
      <c r="C1" s="785" t="s">
        <v>540</v>
      </c>
      <c r="D1" s="733"/>
      <c r="E1" s="733"/>
      <c r="F1" s="733"/>
      <c r="G1" s="733"/>
      <c r="H1" s="733"/>
      <c r="I1" s="73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33"/>
      <c r="AC1" s="733"/>
      <c r="AD1" s="733"/>
      <c r="AE1" s="733"/>
      <c r="AF1" s="733"/>
      <c r="AG1" s="733"/>
      <c r="AH1" s="733"/>
      <c r="AI1" s="733"/>
      <c r="AJ1" s="733"/>
      <c r="AK1" s="733"/>
      <c r="AL1" s="733"/>
      <c r="AM1" s="733"/>
      <c r="AN1" s="733"/>
      <c r="AO1" s="733"/>
      <c r="AP1" s="733"/>
      <c r="AQ1" s="733"/>
      <c r="AR1" s="733"/>
      <c r="AS1" s="742"/>
      <c r="AT1" s="816" t="str">
        <f>+C1</f>
        <v>Les Hivernales 2025-2026</v>
      </c>
      <c r="AU1" s="793"/>
      <c r="AV1" s="793"/>
      <c r="AW1" s="793"/>
      <c r="AX1" s="793"/>
      <c r="AY1" s="795"/>
      <c r="AZ1" s="187"/>
      <c r="BA1" s="187"/>
      <c r="BB1" s="187"/>
      <c r="BC1" s="187"/>
      <c r="BD1" s="187"/>
      <c r="BE1" s="187"/>
    </row>
    <row r="2" spans="1:57" ht="26.25" customHeight="1">
      <c r="A2" s="811" t="s">
        <v>133</v>
      </c>
      <c r="B2" s="811" t="s">
        <v>134</v>
      </c>
      <c r="C2" s="814" t="s">
        <v>135</v>
      </c>
      <c r="D2" s="815"/>
      <c r="E2" s="815"/>
      <c r="F2" s="803"/>
      <c r="G2" s="817" t="s">
        <v>136</v>
      </c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793"/>
      <c r="AC2" s="793"/>
      <c r="AD2" s="793"/>
      <c r="AE2" s="793"/>
      <c r="AF2" s="793"/>
      <c r="AG2" s="793"/>
      <c r="AH2" s="793"/>
      <c r="AI2" s="793"/>
      <c r="AJ2" s="793"/>
      <c r="AK2" s="793"/>
      <c r="AL2" s="793"/>
      <c r="AM2" s="793"/>
      <c r="AN2" s="793"/>
      <c r="AO2" s="793"/>
      <c r="AP2" s="793"/>
      <c r="AQ2" s="818" t="s">
        <v>99</v>
      </c>
      <c r="AR2" s="793"/>
      <c r="AS2" s="795"/>
      <c r="AT2" s="819" t="s">
        <v>137</v>
      </c>
      <c r="AU2" s="776"/>
      <c r="AV2" s="776"/>
      <c r="AW2" s="776"/>
      <c r="AX2" s="776"/>
      <c r="AY2" s="786"/>
      <c r="AZ2" s="188"/>
      <c r="BA2" s="188"/>
      <c r="BB2" s="188"/>
      <c r="BC2" s="188"/>
      <c r="BD2" s="188"/>
      <c r="BE2" s="189"/>
    </row>
    <row r="3" spans="1:57" ht="30" customHeight="1">
      <c r="A3" s="665"/>
      <c r="B3" s="665"/>
      <c r="C3" s="812" t="s">
        <v>138</v>
      </c>
      <c r="D3" s="820" t="s">
        <v>139</v>
      </c>
      <c r="E3" s="190"/>
      <c r="F3" s="489" t="s">
        <v>141</v>
      </c>
      <c r="G3" s="781">
        <f>+Lésigny!G3</f>
        <v>45986</v>
      </c>
      <c r="H3" s="776"/>
      <c r="I3" s="777"/>
      <c r="J3" s="783">
        <f>+Lésigny!J3</f>
        <v>45974</v>
      </c>
      <c r="K3" s="776"/>
      <c r="L3" s="786"/>
      <c r="M3" s="780">
        <f>+Lésigny!M3</f>
        <v>45974</v>
      </c>
      <c r="N3" s="776"/>
      <c r="O3" s="777"/>
      <c r="P3" s="781">
        <f>+Lésigny!P3</f>
        <v>45981</v>
      </c>
      <c r="Q3" s="776"/>
      <c r="R3" s="777"/>
      <c r="S3" s="778">
        <f>+Lésigny!S3</f>
        <v>45995</v>
      </c>
      <c r="T3" s="776"/>
      <c r="U3" s="777"/>
      <c r="V3" s="782">
        <f>+Lésigny!V3</f>
        <v>46002</v>
      </c>
      <c r="W3" s="776"/>
      <c r="X3" s="777"/>
      <c r="Y3" s="783">
        <f>+Lésigny!Y3</f>
        <v>46044</v>
      </c>
      <c r="Z3" s="776"/>
      <c r="AA3" s="777"/>
      <c r="AB3" s="778">
        <f>+Lésigny!AB3</f>
        <v>45686</v>
      </c>
      <c r="AC3" s="776"/>
      <c r="AD3" s="777"/>
      <c r="AE3" s="783">
        <f>+Lésigny!AE3</f>
        <v>45707</v>
      </c>
      <c r="AF3" s="776"/>
      <c r="AG3" s="786"/>
      <c r="AH3" s="779">
        <f>+Lésigny!AH3</f>
        <v>45718</v>
      </c>
      <c r="AI3" s="776"/>
      <c r="AJ3" s="777"/>
      <c r="AK3" s="782">
        <f>+Lésigny!AK3</f>
        <v>46093</v>
      </c>
      <c r="AL3" s="776"/>
      <c r="AM3" s="777"/>
      <c r="AN3" s="778">
        <f>+Lésigny!AN3</f>
        <v>46107</v>
      </c>
      <c r="AO3" s="776"/>
      <c r="AP3" s="777"/>
      <c r="AQ3" s="801" t="str">
        <f>+Lésigny!AQ3</f>
        <v>Avril</v>
      </c>
      <c r="AR3" s="776"/>
      <c r="AS3" s="777"/>
      <c r="AT3" s="821" t="s">
        <v>138</v>
      </c>
      <c r="AU3" s="822" t="s">
        <v>139</v>
      </c>
      <c r="AV3" s="822" t="s">
        <v>140</v>
      </c>
      <c r="AW3" s="804" t="s">
        <v>142</v>
      </c>
      <c r="AX3" s="822" t="s">
        <v>143</v>
      </c>
      <c r="AY3" s="823" t="s">
        <v>144</v>
      </c>
      <c r="AZ3" s="192"/>
      <c r="BA3" s="192"/>
      <c r="BB3" s="192"/>
      <c r="BC3" s="192"/>
      <c r="BD3" s="192"/>
      <c r="BE3" s="192"/>
    </row>
    <row r="4" spans="1:57" ht="30" customHeight="1">
      <c r="A4" s="665"/>
      <c r="B4" s="665"/>
      <c r="C4" s="799"/>
      <c r="D4" s="672"/>
      <c r="E4" s="193"/>
      <c r="F4" s="194" t="s">
        <v>145</v>
      </c>
      <c r="G4" s="781" t="str">
        <f>+Lésigny!G4</f>
        <v>Torcy</v>
      </c>
      <c r="H4" s="776"/>
      <c r="I4" s="777"/>
      <c r="J4" s="783" t="str">
        <f>+Lésigny!J4</f>
        <v>Bussy</v>
      </c>
      <c r="K4" s="776"/>
      <c r="L4" s="786"/>
      <c r="M4" s="782" t="str">
        <f>+Lésigny!M4</f>
        <v>Crécy</v>
      </c>
      <c r="N4" s="776"/>
      <c r="O4" s="777"/>
      <c r="P4" s="784" t="str">
        <f>+Lésigny!P4</f>
        <v>Torcy</v>
      </c>
      <c r="Q4" s="776"/>
      <c r="R4" s="777"/>
      <c r="S4" s="778" t="str">
        <f>+Lésigny!S4</f>
        <v>Lésigny</v>
      </c>
      <c r="T4" s="776"/>
      <c r="U4" s="777"/>
      <c r="V4" s="782" t="str">
        <f>+Lésigny!V4</f>
        <v>Crécy</v>
      </c>
      <c r="W4" s="776"/>
      <c r="X4" s="777"/>
      <c r="Y4" s="783" t="str">
        <f>+Lésigny!Y4</f>
        <v>Bussy</v>
      </c>
      <c r="Z4" s="776"/>
      <c r="AA4" s="777"/>
      <c r="AB4" s="778" t="str">
        <f>+Lésigny!AB4</f>
        <v>Lésigny</v>
      </c>
      <c r="AC4" s="776"/>
      <c r="AD4" s="777"/>
      <c r="AE4" s="783" t="str">
        <f>+Lésigny!AE4</f>
        <v>Bussy</v>
      </c>
      <c r="AF4" s="776"/>
      <c r="AG4" s="786"/>
      <c r="AH4" s="779" t="str">
        <f>+Lésigny!AH4</f>
        <v>Torcy</v>
      </c>
      <c r="AI4" s="776"/>
      <c r="AJ4" s="777"/>
      <c r="AK4" s="782" t="str">
        <f>+Lésigny!AK4</f>
        <v>Crécy</v>
      </c>
      <c r="AL4" s="776"/>
      <c r="AM4" s="777"/>
      <c r="AN4" s="778" t="str">
        <f>+Lésigny!AN4</f>
        <v>Lésigny</v>
      </c>
      <c r="AO4" s="776"/>
      <c r="AP4" s="777"/>
      <c r="AQ4" s="781" t="str">
        <f>+Lésigny!AQ4</f>
        <v>Torcy</v>
      </c>
      <c r="AR4" s="776"/>
      <c r="AS4" s="777"/>
      <c r="AT4" s="675"/>
      <c r="AU4" s="672"/>
      <c r="AV4" s="672"/>
      <c r="AW4" s="672"/>
      <c r="AX4" s="672"/>
      <c r="AY4" s="824"/>
      <c r="AZ4" s="192"/>
      <c r="BA4" s="192"/>
      <c r="BB4" s="192"/>
      <c r="BC4" s="192"/>
      <c r="BD4" s="192"/>
      <c r="BE4" s="192"/>
    </row>
    <row r="5" spans="1:57" ht="30" customHeight="1">
      <c r="A5" s="665"/>
      <c r="B5" s="665"/>
      <c r="C5" s="799"/>
      <c r="D5" s="672"/>
      <c r="E5" s="193"/>
      <c r="F5" s="194" t="s">
        <v>146</v>
      </c>
      <c r="G5" s="778" t="str">
        <f>+Lésigny!G5</f>
        <v>Lésigny</v>
      </c>
      <c r="H5" s="776"/>
      <c r="I5" s="777"/>
      <c r="J5" s="778" t="str">
        <f>+Lésigny!J5</f>
        <v>Lésigny</v>
      </c>
      <c r="K5" s="776"/>
      <c r="L5" s="777"/>
      <c r="M5" s="779" t="str">
        <f>+Lésigny!M5</f>
        <v>Torcy</v>
      </c>
      <c r="N5" s="776"/>
      <c r="O5" s="777"/>
      <c r="P5" s="783" t="str">
        <f>+Lésigny!P5</f>
        <v>Bussy</v>
      </c>
      <c r="Q5" s="776"/>
      <c r="R5" s="786"/>
      <c r="S5" s="807" t="str">
        <f>+Lésigny!S5</f>
        <v>Bussy</v>
      </c>
      <c r="T5" s="808"/>
      <c r="U5" s="809"/>
      <c r="V5" s="778" t="str">
        <f>+Lésigny!V5</f>
        <v>Lésigny</v>
      </c>
      <c r="W5" s="776"/>
      <c r="X5" s="777"/>
      <c r="Y5" s="782" t="str">
        <f>+Lésigny!Y5</f>
        <v>Crécy</v>
      </c>
      <c r="Z5" s="776"/>
      <c r="AA5" s="777"/>
      <c r="AB5" s="779" t="str">
        <f>+Lésigny!AB5</f>
        <v>Torcy</v>
      </c>
      <c r="AC5" s="776"/>
      <c r="AD5" s="777"/>
      <c r="AE5" s="779" t="str">
        <f>+Lésigny!AE5</f>
        <v>Torcy</v>
      </c>
      <c r="AF5" s="776"/>
      <c r="AG5" s="777"/>
      <c r="AH5" s="782" t="str">
        <f>+Lésigny!AH5</f>
        <v>Crécy</v>
      </c>
      <c r="AI5" s="776"/>
      <c r="AJ5" s="777"/>
      <c r="AK5" s="783" t="str">
        <f>+Lésigny!AK5</f>
        <v>Bussy</v>
      </c>
      <c r="AL5" s="776"/>
      <c r="AM5" s="786"/>
      <c r="AN5" s="782" t="str">
        <f>+Lésigny!AN5</f>
        <v>Crécy</v>
      </c>
      <c r="AO5" s="776"/>
      <c r="AP5" s="777"/>
      <c r="AQ5" s="810" t="str">
        <f>+Lésigny!AQ5</f>
        <v>Tous</v>
      </c>
      <c r="AR5" s="776"/>
      <c r="AS5" s="786"/>
      <c r="AT5" s="675"/>
      <c r="AU5" s="672"/>
      <c r="AV5" s="672"/>
      <c r="AW5" s="672"/>
      <c r="AX5" s="672"/>
      <c r="AY5" s="824"/>
      <c r="AZ5" s="192"/>
      <c r="BA5" s="192"/>
      <c r="BB5" s="192"/>
      <c r="BC5" s="192"/>
      <c r="BD5" s="192"/>
      <c r="BE5" s="192"/>
    </row>
    <row r="6" spans="1:57" ht="91.5" customHeight="1">
      <c r="A6" s="665"/>
      <c r="B6" s="665"/>
      <c r="C6" s="800"/>
      <c r="D6" s="673"/>
      <c r="E6" s="193"/>
      <c r="F6" s="195" t="s">
        <v>147</v>
      </c>
      <c r="G6" s="523"/>
      <c r="H6" s="523"/>
      <c r="I6" s="523"/>
      <c r="J6" s="524" t="s">
        <v>148</v>
      </c>
      <c r="K6" s="525" t="s">
        <v>149</v>
      </c>
      <c r="L6" s="525" t="s">
        <v>150</v>
      </c>
      <c r="M6" s="523"/>
      <c r="N6" s="523"/>
      <c r="O6" s="523"/>
      <c r="P6" s="525" t="s">
        <v>148</v>
      </c>
      <c r="Q6" s="525" t="s">
        <v>149</v>
      </c>
      <c r="R6" s="525" t="s">
        <v>150</v>
      </c>
      <c r="S6" s="525" t="s">
        <v>148</v>
      </c>
      <c r="T6" s="525" t="s">
        <v>149</v>
      </c>
      <c r="U6" s="525" t="s">
        <v>150</v>
      </c>
      <c r="V6" s="523"/>
      <c r="W6" s="523"/>
      <c r="X6" s="523"/>
      <c r="Y6" s="490" t="s">
        <v>534</v>
      </c>
      <c r="Z6" s="525" t="s">
        <v>149</v>
      </c>
      <c r="AA6" s="525" t="s">
        <v>150</v>
      </c>
      <c r="AB6" s="523"/>
      <c r="AC6" s="523"/>
      <c r="AD6" s="523"/>
      <c r="AE6" s="524" t="s">
        <v>148</v>
      </c>
      <c r="AF6" s="525" t="s">
        <v>149</v>
      </c>
      <c r="AG6" s="525" t="s">
        <v>150</v>
      </c>
      <c r="AH6" s="523"/>
      <c r="AI6" s="523"/>
      <c r="AJ6" s="523"/>
      <c r="AK6" s="525" t="s">
        <v>148</v>
      </c>
      <c r="AL6" s="525" t="s">
        <v>149</v>
      </c>
      <c r="AM6" s="525" t="s">
        <v>150</v>
      </c>
      <c r="AN6" s="523"/>
      <c r="AO6" s="523"/>
      <c r="AP6" s="523"/>
      <c r="AQ6" s="525" t="s">
        <v>148</v>
      </c>
      <c r="AR6" s="525" t="s">
        <v>149</v>
      </c>
      <c r="AS6" s="526" t="s">
        <v>150</v>
      </c>
      <c r="AT6" s="803"/>
      <c r="AU6" s="673"/>
      <c r="AV6" s="673"/>
      <c r="AW6" s="673"/>
      <c r="AX6" s="673"/>
      <c r="AY6" s="825"/>
      <c r="AZ6" s="196"/>
      <c r="BA6" s="196"/>
      <c r="BB6" s="196"/>
      <c r="BC6" s="196"/>
      <c r="BD6" s="196"/>
      <c r="BE6" s="196"/>
    </row>
    <row r="7" spans="1:57" ht="64.5" customHeight="1">
      <c r="A7" s="196"/>
      <c r="B7" s="196"/>
      <c r="C7" s="813" t="s">
        <v>0</v>
      </c>
      <c r="D7" s="776"/>
      <c r="E7" s="776"/>
      <c r="F7" s="777"/>
      <c r="G7" s="523"/>
      <c r="H7" s="523"/>
      <c r="I7" s="523"/>
      <c r="J7" s="524">
        <f t="shared" ref="J7:R7" si="0">COUNTA(J8,J9:J54)</f>
        <v>0</v>
      </c>
      <c r="K7" s="525">
        <f t="shared" si="0"/>
        <v>0</v>
      </c>
      <c r="L7" s="525">
        <f t="shared" si="0"/>
        <v>0</v>
      </c>
      <c r="M7" s="523"/>
      <c r="N7" s="523"/>
      <c r="O7" s="523"/>
      <c r="P7" s="525">
        <f t="shared" si="0"/>
        <v>0</v>
      </c>
      <c r="Q7" s="525">
        <f t="shared" si="0"/>
        <v>0</v>
      </c>
      <c r="R7" s="525">
        <f t="shared" si="0"/>
        <v>0</v>
      </c>
      <c r="S7" s="525">
        <f t="shared" ref="S7:U7" si="1">COUNTA(S8,S9:S54)</f>
        <v>0</v>
      </c>
      <c r="T7" s="525">
        <f t="shared" si="1"/>
        <v>0</v>
      </c>
      <c r="U7" s="525">
        <f t="shared" si="1"/>
        <v>0</v>
      </c>
      <c r="V7" s="523"/>
      <c r="W7" s="523"/>
      <c r="X7" s="523"/>
      <c r="Y7" s="525">
        <f t="shared" ref="Y7:AA7" si="2">COUNTA(Y8,Y9:Y54)</f>
        <v>0</v>
      </c>
      <c r="Z7" s="525">
        <f t="shared" si="2"/>
        <v>0</v>
      </c>
      <c r="AA7" s="525">
        <f t="shared" si="2"/>
        <v>0</v>
      </c>
      <c r="AB7" s="523"/>
      <c r="AC7" s="523"/>
      <c r="AD7" s="523"/>
      <c r="AE7" s="524">
        <f t="shared" ref="AE7:AG7" si="3">COUNTA(AE8,AE9:AE54)</f>
        <v>0</v>
      </c>
      <c r="AF7" s="525">
        <f t="shared" si="3"/>
        <v>0</v>
      </c>
      <c r="AG7" s="525">
        <f t="shared" si="3"/>
        <v>0</v>
      </c>
      <c r="AH7" s="523"/>
      <c r="AI7" s="523"/>
      <c r="AJ7" s="523"/>
      <c r="AK7" s="525">
        <f t="shared" ref="AK7:AM7" si="4">COUNTA(AK8,AK9:AK54)</f>
        <v>0</v>
      </c>
      <c r="AL7" s="525">
        <f t="shared" si="4"/>
        <v>0</v>
      </c>
      <c r="AM7" s="525">
        <f t="shared" si="4"/>
        <v>0</v>
      </c>
      <c r="AN7" s="523"/>
      <c r="AO7" s="523"/>
      <c r="AP7" s="523"/>
      <c r="AQ7" s="525">
        <f t="shared" ref="AQ7:AS7" si="5">COUNTA(AQ8,AQ9:AQ54)</f>
        <v>0</v>
      </c>
      <c r="AR7" s="525">
        <f t="shared" si="5"/>
        <v>0</v>
      </c>
      <c r="AS7" s="526">
        <f t="shared" si="5"/>
        <v>0</v>
      </c>
      <c r="AT7" s="197"/>
      <c r="AU7" s="198"/>
      <c r="AV7" s="198"/>
      <c r="AW7" s="160"/>
      <c r="AX7" s="199"/>
      <c r="AY7" s="200"/>
      <c r="AZ7" s="196"/>
      <c r="BA7" s="196"/>
      <c r="BB7" s="196"/>
      <c r="BC7" s="196"/>
      <c r="BD7" s="196"/>
      <c r="BE7" s="196"/>
    </row>
    <row r="8" spans="1:57" ht="30" customHeight="1">
      <c r="A8" s="186">
        <f>A6+1</f>
        <v>1</v>
      </c>
      <c r="B8" s="201" t="str">
        <f t="shared" ref="B8:B54" si="6">CONCATENATE(C8,D8)</f>
        <v>BEROUDPascal</v>
      </c>
      <c r="C8" s="202" t="s">
        <v>250</v>
      </c>
      <c r="D8" s="203" t="s">
        <v>245</v>
      </c>
      <c r="E8" s="204"/>
      <c r="F8" s="205">
        <v>16</v>
      </c>
      <c r="G8" s="527"/>
      <c r="H8" s="527"/>
      <c r="I8" s="527"/>
      <c r="J8" s="528"/>
      <c r="K8" s="528"/>
      <c r="L8" s="528"/>
      <c r="M8" s="527"/>
      <c r="N8" s="527"/>
      <c r="O8" s="527"/>
      <c r="P8" s="528"/>
      <c r="Q8" s="528"/>
      <c r="R8" s="528"/>
      <c r="S8" s="528"/>
      <c r="T8" s="528"/>
      <c r="U8" s="528"/>
      <c r="V8" s="527"/>
      <c r="W8" s="527"/>
      <c r="X8" s="527"/>
      <c r="Y8" s="528"/>
      <c r="Z8" s="528"/>
      <c r="AA8" s="528"/>
      <c r="AB8" s="527"/>
      <c r="AC8" s="527"/>
      <c r="AD8" s="527"/>
      <c r="AE8" s="528"/>
      <c r="AF8" s="528"/>
      <c r="AG8" s="528"/>
      <c r="AH8" s="527"/>
      <c r="AI8" s="527"/>
      <c r="AJ8" s="527"/>
      <c r="AK8" s="528"/>
      <c r="AL8" s="528"/>
      <c r="AM8" s="528"/>
      <c r="AN8" s="527"/>
      <c r="AO8" s="527"/>
      <c r="AP8" s="527"/>
      <c r="AQ8" s="528"/>
      <c r="AR8" s="528"/>
      <c r="AS8" s="528"/>
      <c r="AT8" s="206" t="str">
        <f t="shared" ref="AT8:AV8" si="7">IF(C8&lt;&gt;"",C8,"")</f>
        <v>BEROUD</v>
      </c>
      <c r="AU8" s="207" t="str">
        <f t="shared" si="7"/>
        <v>Pascal</v>
      </c>
      <c r="AV8" s="208" t="str">
        <f t="shared" si="7"/>
        <v/>
      </c>
      <c r="AW8" s="205">
        <f t="shared" ref="AW8:AW54" si="8">IF(F8&gt;30,30,F8)</f>
        <v>16</v>
      </c>
      <c r="AX8" s="209" t="str">
        <f t="shared" ref="AX8:AX54" si="9">IFERROR(VLOOKUP(B8,liste_conversion,8,0),"" )</f>
        <v/>
      </c>
      <c r="AY8" s="210" t="str">
        <f t="shared" ref="AY8:AY54" si="10">IFERROR(VLOOKUP(B8,liste_conversion,9,0),"" )</f>
        <v/>
      </c>
      <c r="AZ8" s="186"/>
      <c r="BA8" s="186"/>
      <c r="BB8" s="211"/>
      <c r="BC8" s="186"/>
      <c r="BD8" s="186"/>
      <c r="BE8" s="186"/>
    </row>
    <row r="9" spans="1:57" ht="30" customHeight="1">
      <c r="A9" s="186">
        <f>+A8+1</f>
        <v>2</v>
      </c>
      <c r="B9" s="201" t="str">
        <f t="shared" si="6"/>
        <v>BONABEAUJean-Luc</v>
      </c>
      <c r="C9" s="202" t="s">
        <v>251</v>
      </c>
      <c r="D9" s="203" t="s">
        <v>252</v>
      </c>
      <c r="E9" s="204"/>
      <c r="F9" s="205">
        <v>15</v>
      </c>
      <c r="G9" s="527"/>
      <c r="H9" s="527"/>
      <c r="I9" s="527"/>
      <c r="J9" s="528"/>
      <c r="K9" s="528"/>
      <c r="L9" s="528"/>
      <c r="M9" s="527"/>
      <c r="N9" s="527"/>
      <c r="O9" s="527"/>
      <c r="P9" s="528"/>
      <c r="Q9" s="528"/>
      <c r="R9" s="528"/>
      <c r="S9" s="528"/>
      <c r="T9" s="528"/>
      <c r="U9" s="528"/>
      <c r="V9" s="527"/>
      <c r="W9" s="527"/>
      <c r="X9" s="527"/>
      <c r="Y9" s="528"/>
      <c r="Z9" s="528"/>
      <c r="AA9" s="528"/>
      <c r="AB9" s="527"/>
      <c r="AC9" s="527"/>
      <c r="AD9" s="527"/>
      <c r="AE9" s="528"/>
      <c r="AF9" s="528"/>
      <c r="AG9" s="528"/>
      <c r="AH9" s="527"/>
      <c r="AI9" s="527"/>
      <c r="AJ9" s="527"/>
      <c r="AK9" s="528"/>
      <c r="AL9" s="528"/>
      <c r="AM9" s="528"/>
      <c r="AN9" s="527"/>
      <c r="AO9" s="527"/>
      <c r="AP9" s="527"/>
      <c r="AQ9" s="528"/>
      <c r="AR9" s="528"/>
      <c r="AS9" s="528"/>
      <c r="AT9" s="206" t="str">
        <f t="shared" ref="AT9:AV9" si="11">IF(C9&lt;&gt;"",C9,"")</f>
        <v>BONABEAU</v>
      </c>
      <c r="AU9" s="207" t="str">
        <f t="shared" si="11"/>
        <v>Jean-Luc</v>
      </c>
      <c r="AV9" s="207" t="str">
        <f t="shared" si="11"/>
        <v/>
      </c>
      <c r="AW9" s="205">
        <f t="shared" si="8"/>
        <v>15</v>
      </c>
      <c r="AX9" s="209" t="str">
        <f t="shared" si="9"/>
        <v/>
      </c>
      <c r="AY9" s="210" t="str">
        <f t="shared" si="10"/>
        <v/>
      </c>
      <c r="AZ9" s="186"/>
      <c r="BA9" s="186"/>
      <c r="BB9" s="211"/>
      <c r="BC9" s="186"/>
      <c r="BD9" s="186"/>
      <c r="BE9" s="186"/>
    </row>
    <row r="10" spans="1:57" ht="30" customHeight="1">
      <c r="A10" s="186">
        <f t="shared" ref="A10:A54" si="12">A9+1</f>
        <v>3</v>
      </c>
      <c r="B10" s="201" t="str">
        <f t="shared" si="6"/>
        <v>BRANDY Jack</v>
      </c>
      <c r="C10" s="202" t="s">
        <v>253</v>
      </c>
      <c r="D10" s="203" t="s">
        <v>254</v>
      </c>
      <c r="E10" s="204"/>
      <c r="F10" s="212">
        <v>20.5</v>
      </c>
      <c r="G10" s="527"/>
      <c r="H10" s="527"/>
      <c r="I10" s="527"/>
      <c r="J10" s="528"/>
      <c r="K10" s="528"/>
      <c r="L10" s="528"/>
      <c r="M10" s="527"/>
      <c r="N10" s="527"/>
      <c r="O10" s="527"/>
      <c r="P10" s="528"/>
      <c r="Q10" s="528"/>
      <c r="R10" s="528"/>
      <c r="S10" s="528"/>
      <c r="T10" s="528"/>
      <c r="U10" s="528"/>
      <c r="V10" s="527"/>
      <c r="W10" s="527"/>
      <c r="X10" s="527"/>
      <c r="Y10" s="528"/>
      <c r="Z10" s="528"/>
      <c r="AA10" s="528"/>
      <c r="AB10" s="527"/>
      <c r="AC10" s="527"/>
      <c r="AD10" s="527"/>
      <c r="AE10" s="528"/>
      <c r="AF10" s="528"/>
      <c r="AG10" s="528"/>
      <c r="AH10" s="527"/>
      <c r="AI10" s="527"/>
      <c r="AJ10" s="527"/>
      <c r="AK10" s="528"/>
      <c r="AL10" s="528"/>
      <c r="AM10" s="528"/>
      <c r="AN10" s="527"/>
      <c r="AO10" s="527"/>
      <c r="AP10" s="527"/>
      <c r="AQ10" s="528"/>
      <c r="AR10" s="528"/>
      <c r="AS10" s="528"/>
      <c r="AT10" s="206" t="str">
        <f t="shared" ref="AT10:AV10" si="13">IF(C10&lt;&gt;"",C10,"")</f>
        <v xml:space="preserve">BRANDY </v>
      </c>
      <c r="AU10" s="207" t="str">
        <f t="shared" si="13"/>
        <v>Jack</v>
      </c>
      <c r="AV10" s="207" t="str">
        <f t="shared" si="13"/>
        <v/>
      </c>
      <c r="AW10" s="205">
        <f t="shared" si="8"/>
        <v>20.5</v>
      </c>
      <c r="AX10" s="209" t="str">
        <f t="shared" si="9"/>
        <v/>
      </c>
      <c r="AY10" s="210" t="str">
        <f t="shared" si="10"/>
        <v/>
      </c>
      <c r="AZ10" s="186"/>
      <c r="BA10" s="186"/>
      <c r="BB10" s="211"/>
      <c r="BC10" s="186"/>
      <c r="BD10" s="186"/>
      <c r="BE10" s="186"/>
    </row>
    <row r="11" spans="1:57" ht="30" customHeight="1">
      <c r="A11" s="186">
        <f t="shared" si="12"/>
        <v>4</v>
      </c>
      <c r="B11" s="201" t="str">
        <f t="shared" si="6"/>
        <v>BRUNELDominique</v>
      </c>
      <c r="C11" s="202" t="s">
        <v>255</v>
      </c>
      <c r="D11" s="203" t="s">
        <v>256</v>
      </c>
      <c r="E11" s="204"/>
      <c r="F11" s="205">
        <v>23.5</v>
      </c>
      <c r="G11" s="527"/>
      <c r="H11" s="527"/>
      <c r="I11" s="527"/>
      <c r="J11" s="528"/>
      <c r="K11" s="528"/>
      <c r="L11" s="528"/>
      <c r="M11" s="527"/>
      <c r="N11" s="527"/>
      <c r="O11" s="527"/>
      <c r="P11" s="528"/>
      <c r="Q11" s="528"/>
      <c r="R11" s="528"/>
      <c r="S11" s="528"/>
      <c r="T11" s="528"/>
      <c r="U11" s="528"/>
      <c r="V11" s="527"/>
      <c r="W11" s="527"/>
      <c r="X11" s="527"/>
      <c r="Y11" s="528"/>
      <c r="Z11" s="528"/>
      <c r="AA11" s="528"/>
      <c r="AB11" s="527"/>
      <c r="AC11" s="527"/>
      <c r="AD11" s="527"/>
      <c r="AE11" s="528"/>
      <c r="AF11" s="528"/>
      <c r="AG11" s="528"/>
      <c r="AH11" s="527"/>
      <c r="AI11" s="527"/>
      <c r="AJ11" s="527"/>
      <c r="AK11" s="528"/>
      <c r="AL11" s="528"/>
      <c r="AM11" s="528"/>
      <c r="AN11" s="527"/>
      <c r="AO11" s="527"/>
      <c r="AP11" s="527"/>
      <c r="AQ11" s="528"/>
      <c r="AR11" s="528"/>
      <c r="AS11" s="528"/>
      <c r="AT11" s="206" t="str">
        <f t="shared" ref="AT11:AV11" si="14">IF(C11&lt;&gt;"",C11,"")</f>
        <v>BRUNEL</v>
      </c>
      <c r="AU11" s="207" t="str">
        <f t="shared" si="14"/>
        <v>Dominique</v>
      </c>
      <c r="AV11" s="207" t="str">
        <f t="shared" si="14"/>
        <v/>
      </c>
      <c r="AW11" s="205">
        <f t="shared" si="8"/>
        <v>23.5</v>
      </c>
      <c r="AX11" s="209" t="str">
        <f t="shared" si="9"/>
        <v/>
      </c>
      <c r="AY11" s="210" t="str">
        <f t="shared" si="10"/>
        <v/>
      </c>
      <c r="AZ11" s="186"/>
      <c r="BA11" s="186"/>
      <c r="BB11" s="211"/>
      <c r="BC11" s="186"/>
      <c r="BD11" s="186"/>
      <c r="BE11" s="186"/>
    </row>
    <row r="12" spans="1:57" ht="30" customHeight="1">
      <c r="A12" s="186">
        <f t="shared" si="12"/>
        <v>5</v>
      </c>
      <c r="B12" s="201" t="str">
        <f t="shared" si="6"/>
        <v>CROTTYPaul</v>
      </c>
      <c r="C12" s="202" t="s">
        <v>257</v>
      </c>
      <c r="D12" s="203" t="s">
        <v>258</v>
      </c>
      <c r="E12" s="204"/>
      <c r="F12" s="205">
        <v>15.7</v>
      </c>
      <c r="G12" s="527"/>
      <c r="H12" s="527"/>
      <c r="I12" s="527"/>
      <c r="J12" s="528"/>
      <c r="K12" s="528"/>
      <c r="L12" s="528"/>
      <c r="M12" s="527"/>
      <c r="N12" s="527"/>
      <c r="O12" s="527"/>
      <c r="P12" s="528"/>
      <c r="Q12" s="528"/>
      <c r="R12" s="528"/>
      <c r="S12" s="528"/>
      <c r="T12" s="528"/>
      <c r="U12" s="528"/>
      <c r="V12" s="527"/>
      <c r="W12" s="527"/>
      <c r="X12" s="527"/>
      <c r="Y12" s="528"/>
      <c r="Z12" s="528"/>
      <c r="AA12" s="528"/>
      <c r="AB12" s="527"/>
      <c r="AC12" s="527"/>
      <c r="AD12" s="527"/>
      <c r="AE12" s="528"/>
      <c r="AF12" s="528"/>
      <c r="AG12" s="528"/>
      <c r="AH12" s="527"/>
      <c r="AI12" s="527"/>
      <c r="AJ12" s="527"/>
      <c r="AK12" s="528"/>
      <c r="AL12" s="528"/>
      <c r="AM12" s="528"/>
      <c r="AN12" s="527"/>
      <c r="AO12" s="527"/>
      <c r="AP12" s="527"/>
      <c r="AQ12" s="528"/>
      <c r="AR12" s="528"/>
      <c r="AS12" s="528"/>
      <c r="AT12" s="206" t="str">
        <f t="shared" ref="AT12:AV12" si="15">IF(C12&lt;&gt;"",C12,"")</f>
        <v>CROTTY</v>
      </c>
      <c r="AU12" s="207" t="str">
        <f t="shared" si="15"/>
        <v>Paul</v>
      </c>
      <c r="AV12" s="207" t="str">
        <f t="shared" si="15"/>
        <v/>
      </c>
      <c r="AW12" s="205">
        <f t="shared" si="8"/>
        <v>15.7</v>
      </c>
      <c r="AX12" s="209" t="str">
        <f t="shared" si="9"/>
        <v/>
      </c>
      <c r="AY12" s="210" t="str">
        <f t="shared" si="10"/>
        <v/>
      </c>
      <c r="AZ12" s="186"/>
      <c r="BA12" s="186"/>
      <c r="BB12" s="211"/>
      <c r="BC12" s="186"/>
      <c r="BD12" s="186"/>
      <c r="BE12" s="186"/>
    </row>
    <row r="13" spans="1:57" ht="30" customHeight="1">
      <c r="A13" s="186">
        <f t="shared" si="12"/>
        <v>6</v>
      </c>
      <c r="B13" s="201" t="str">
        <f t="shared" si="6"/>
        <v>DARMONAlain</v>
      </c>
      <c r="C13" s="202" t="s">
        <v>259</v>
      </c>
      <c r="D13" s="203" t="s">
        <v>204</v>
      </c>
      <c r="E13" s="204"/>
      <c r="F13" s="205">
        <v>18.100000000000001</v>
      </c>
      <c r="G13" s="527"/>
      <c r="H13" s="527"/>
      <c r="I13" s="527"/>
      <c r="J13" s="528"/>
      <c r="K13" s="528"/>
      <c r="L13" s="528"/>
      <c r="M13" s="527"/>
      <c r="N13" s="527"/>
      <c r="O13" s="527"/>
      <c r="P13" s="528"/>
      <c r="Q13" s="528"/>
      <c r="R13" s="528"/>
      <c r="S13" s="528"/>
      <c r="T13" s="528"/>
      <c r="U13" s="528"/>
      <c r="V13" s="527"/>
      <c r="W13" s="527"/>
      <c r="X13" s="527"/>
      <c r="Y13" s="528"/>
      <c r="Z13" s="528"/>
      <c r="AA13" s="528"/>
      <c r="AB13" s="527"/>
      <c r="AC13" s="527"/>
      <c r="AD13" s="527"/>
      <c r="AE13" s="528"/>
      <c r="AF13" s="528"/>
      <c r="AG13" s="528"/>
      <c r="AH13" s="527"/>
      <c r="AI13" s="527"/>
      <c r="AJ13" s="527"/>
      <c r="AK13" s="528"/>
      <c r="AL13" s="528"/>
      <c r="AM13" s="528"/>
      <c r="AN13" s="527"/>
      <c r="AO13" s="527"/>
      <c r="AP13" s="527"/>
      <c r="AQ13" s="528"/>
      <c r="AR13" s="528"/>
      <c r="AS13" s="528"/>
      <c r="AT13" s="206" t="str">
        <f t="shared" ref="AT13:AV13" si="16">IF(C13&lt;&gt;"",C13,"")</f>
        <v>DARMON</v>
      </c>
      <c r="AU13" s="207" t="str">
        <f t="shared" si="16"/>
        <v>Alain</v>
      </c>
      <c r="AV13" s="207" t="str">
        <f t="shared" si="16"/>
        <v/>
      </c>
      <c r="AW13" s="205">
        <f t="shared" si="8"/>
        <v>18.100000000000001</v>
      </c>
      <c r="AX13" s="209" t="str">
        <f t="shared" si="9"/>
        <v/>
      </c>
      <c r="AY13" s="210" t="str">
        <f t="shared" si="10"/>
        <v/>
      </c>
      <c r="AZ13" s="186"/>
      <c r="BA13" s="186"/>
      <c r="BB13" s="211"/>
      <c r="BC13" s="186"/>
      <c r="BD13" s="186"/>
      <c r="BE13" s="186"/>
    </row>
    <row r="14" spans="1:57" ht="30" customHeight="1">
      <c r="A14" s="186">
        <f t="shared" si="12"/>
        <v>7</v>
      </c>
      <c r="B14" s="201" t="str">
        <f t="shared" si="6"/>
        <v>DESGOUTTESJean Philippe</v>
      </c>
      <c r="C14" s="202" t="s">
        <v>260</v>
      </c>
      <c r="D14" s="203" t="s">
        <v>261</v>
      </c>
      <c r="E14" s="204"/>
      <c r="F14" s="205">
        <v>17.600000000000001</v>
      </c>
      <c r="G14" s="527"/>
      <c r="H14" s="527"/>
      <c r="I14" s="527"/>
      <c r="J14" s="528"/>
      <c r="K14" s="528"/>
      <c r="L14" s="528"/>
      <c r="M14" s="527"/>
      <c r="N14" s="527"/>
      <c r="O14" s="527"/>
      <c r="P14" s="528"/>
      <c r="Q14" s="528"/>
      <c r="R14" s="528"/>
      <c r="S14" s="528"/>
      <c r="T14" s="528"/>
      <c r="U14" s="528"/>
      <c r="V14" s="527"/>
      <c r="W14" s="527"/>
      <c r="X14" s="527"/>
      <c r="Y14" s="528"/>
      <c r="Z14" s="528"/>
      <c r="AA14" s="528"/>
      <c r="AB14" s="527"/>
      <c r="AC14" s="527"/>
      <c r="AD14" s="527"/>
      <c r="AE14" s="528"/>
      <c r="AF14" s="528"/>
      <c r="AG14" s="528"/>
      <c r="AH14" s="527"/>
      <c r="AI14" s="527"/>
      <c r="AJ14" s="527"/>
      <c r="AK14" s="528"/>
      <c r="AL14" s="528"/>
      <c r="AM14" s="528"/>
      <c r="AN14" s="527"/>
      <c r="AO14" s="527"/>
      <c r="AP14" s="527"/>
      <c r="AQ14" s="528"/>
      <c r="AR14" s="528"/>
      <c r="AS14" s="528"/>
      <c r="AT14" s="206" t="str">
        <f t="shared" ref="AT14:AV14" si="17">IF(C14&lt;&gt;"",C14,"")</f>
        <v>DESGOUTTES</v>
      </c>
      <c r="AU14" s="207" t="str">
        <f t="shared" si="17"/>
        <v>Jean Philippe</v>
      </c>
      <c r="AV14" s="207" t="str">
        <f t="shared" si="17"/>
        <v/>
      </c>
      <c r="AW14" s="205">
        <f t="shared" si="8"/>
        <v>17.600000000000001</v>
      </c>
      <c r="AX14" s="209" t="str">
        <f t="shared" si="9"/>
        <v/>
      </c>
      <c r="AY14" s="210" t="str">
        <f t="shared" si="10"/>
        <v/>
      </c>
      <c r="AZ14" s="186"/>
      <c r="BA14" s="186"/>
      <c r="BB14" s="211"/>
      <c r="BC14" s="186"/>
      <c r="BD14" s="186"/>
      <c r="BE14" s="186"/>
    </row>
    <row r="15" spans="1:57" ht="30" customHeight="1">
      <c r="A15" s="186">
        <f t="shared" si="12"/>
        <v>8</v>
      </c>
      <c r="B15" s="201" t="str">
        <f t="shared" si="6"/>
        <v>DION Jean-Paul</v>
      </c>
      <c r="C15" s="202" t="s">
        <v>262</v>
      </c>
      <c r="D15" s="203" t="s">
        <v>263</v>
      </c>
      <c r="E15" s="204"/>
      <c r="F15" s="205">
        <v>20.7</v>
      </c>
      <c r="G15" s="527"/>
      <c r="H15" s="527"/>
      <c r="I15" s="527"/>
      <c r="J15" s="528"/>
      <c r="K15" s="528"/>
      <c r="L15" s="528"/>
      <c r="M15" s="527"/>
      <c r="N15" s="527"/>
      <c r="O15" s="527"/>
      <c r="P15" s="528"/>
      <c r="Q15" s="528"/>
      <c r="R15" s="528"/>
      <c r="S15" s="528"/>
      <c r="T15" s="528"/>
      <c r="U15" s="528"/>
      <c r="V15" s="527"/>
      <c r="W15" s="527"/>
      <c r="X15" s="527"/>
      <c r="Y15" s="528"/>
      <c r="Z15" s="528"/>
      <c r="AA15" s="528"/>
      <c r="AB15" s="527"/>
      <c r="AC15" s="527"/>
      <c r="AD15" s="527"/>
      <c r="AE15" s="528"/>
      <c r="AF15" s="528"/>
      <c r="AG15" s="528"/>
      <c r="AH15" s="527"/>
      <c r="AI15" s="527"/>
      <c r="AJ15" s="527"/>
      <c r="AK15" s="528"/>
      <c r="AL15" s="528"/>
      <c r="AM15" s="528"/>
      <c r="AN15" s="527"/>
      <c r="AO15" s="527"/>
      <c r="AP15" s="527"/>
      <c r="AQ15" s="528"/>
      <c r="AR15" s="528"/>
      <c r="AS15" s="528"/>
      <c r="AT15" s="206" t="str">
        <f t="shared" ref="AT15:AV15" si="18">IF(C15&lt;&gt;"",C15,"")</f>
        <v xml:space="preserve">DION </v>
      </c>
      <c r="AU15" s="207" t="str">
        <f t="shared" si="18"/>
        <v>Jean-Paul</v>
      </c>
      <c r="AV15" s="207" t="str">
        <f t="shared" si="18"/>
        <v/>
      </c>
      <c r="AW15" s="205">
        <f t="shared" si="8"/>
        <v>20.7</v>
      </c>
      <c r="AX15" s="209" t="str">
        <f t="shared" si="9"/>
        <v/>
      </c>
      <c r="AY15" s="210" t="str">
        <f t="shared" si="10"/>
        <v/>
      </c>
      <c r="AZ15" s="186"/>
      <c r="BA15" s="186"/>
      <c r="BB15" s="211"/>
      <c r="BC15" s="186"/>
      <c r="BD15" s="186"/>
      <c r="BE15" s="186"/>
    </row>
    <row r="16" spans="1:57" ht="30" customHeight="1">
      <c r="A16" s="186">
        <f t="shared" si="12"/>
        <v>9</v>
      </c>
      <c r="B16" s="201" t="str">
        <f t="shared" si="6"/>
        <v>DUJOLS Véronique</v>
      </c>
      <c r="C16" s="202" t="s">
        <v>264</v>
      </c>
      <c r="D16" s="203" t="s">
        <v>154</v>
      </c>
      <c r="E16" s="204"/>
      <c r="F16" s="213">
        <v>20</v>
      </c>
      <c r="G16" s="527"/>
      <c r="H16" s="527"/>
      <c r="I16" s="527"/>
      <c r="J16" s="528"/>
      <c r="K16" s="528"/>
      <c r="L16" s="528"/>
      <c r="M16" s="527"/>
      <c r="N16" s="527"/>
      <c r="O16" s="527"/>
      <c r="P16" s="528"/>
      <c r="Q16" s="528"/>
      <c r="R16" s="528"/>
      <c r="S16" s="528"/>
      <c r="T16" s="528"/>
      <c r="U16" s="528"/>
      <c r="V16" s="527"/>
      <c r="W16" s="527"/>
      <c r="X16" s="527"/>
      <c r="Y16" s="528"/>
      <c r="Z16" s="528"/>
      <c r="AA16" s="528"/>
      <c r="AB16" s="527"/>
      <c r="AC16" s="527"/>
      <c r="AD16" s="527"/>
      <c r="AE16" s="528"/>
      <c r="AF16" s="528"/>
      <c r="AG16" s="528"/>
      <c r="AH16" s="527"/>
      <c r="AI16" s="527"/>
      <c r="AJ16" s="527"/>
      <c r="AK16" s="528"/>
      <c r="AL16" s="528"/>
      <c r="AM16" s="528"/>
      <c r="AN16" s="527"/>
      <c r="AO16" s="527"/>
      <c r="AP16" s="527"/>
      <c r="AQ16" s="528"/>
      <c r="AR16" s="528"/>
      <c r="AS16" s="528"/>
      <c r="AT16" s="206" t="str">
        <f t="shared" ref="AT16:AV16" si="19">IF(C16&lt;&gt;"",C16,"")</f>
        <v xml:space="preserve">DUJOLS </v>
      </c>
      <c r="AU16" s="207" t="str">
        <f t="shared" si="19"/>
        <v>Véronique</v>
      </c>
      <c r="AV16" s="207" t="str">
        <f t="shared" si="19"/>
        <v/>
      </c>
      <c r="AW16" s="205">
        <f t="shared" si="8"/>
        <v>20</v>
      </c>
      <c r="AX16" s="209" t="str">
        <f t="shared" si="9"/>
        <v/>
      </c>
      <c r="AY16" s="210" t="str">
        <f t="shared" si="10"/>
        <v/>
      </c>
      <c r="AZ16" s="186"/>
      <c r="BA16" s="186"/>
      <c r="BB16" s="211"/>
      <c r="BC16" s="186"/>
      <c r="BD16" s="186"/>
      <c r="BE16" s="186"/>
    </row>
    <row r="17" spans="1:57" ht="30" customHeight="1">
      <c r="A17" s="186">
        <f t="shared" si="12"/>
        <v>10</v>
      </c>
      <c r="B17" s="201" t="str">
        <f t="shared" si="6"/>
        <v>FENICEStéphane</v>
      </c>
      <c r="C17" s="202" t="s">
        <v>265</v>
      </c>
      <c r="D17" s="203" t="s">
        <v>266</v>
      </c>
      <c r="E17" s="204"/>
      <c r="F17" s="205">
        <v>23.5</v>
      </c>
      <c r="G17" s="527"/>
      <c r="H17" s="527"/>
      <c r="I17" s="527"/>
      <c r="J17" s="528"/>
      <c r="K17" s="528"/>
      <c r="L17" s="528"/>
      <c r="M17" s="527"/>
      <c r="N17" s="527"/>
      <c r="O17" s="527"/>
      <c r="P17" s="528"/>
      <c r="Q17" s="528"/>
      <c r="R17" s="528"/>
      <c r="S17" s="528"/>
      <c r="T17" s="528"/>
      <c r="U17" s="528"/>
      <c r="V17" s="527"/>
      <c r="W17" s="527"/>
      <c r="X17" s="527"/>
      <c r="Y17" s="528"/>
      <c r="Z17" s="528"/>
      <c r="AA17" s="528"/>
      <c r="AB17" s="527"/>
      <c r="AC17" s="527"/>
      <c r="AD17" s="527"/>
      <c r="AE17" s="528"/>
      <c r="AF17" s="528"/>
      <c r="AG17" s="528"/>
      <c r="AH17" s="527"/>
      <c r="AI17" s="527"/>
      <c r="AJ17" s="527"/>
      <c r="AK17" s="528"/>
      <c r="AL17" s="528"/>
      <c r="AM17" s="528"/>
      <c r="AN17" s="527"/>
      <c r="AO17" s="527"/>
      <c r="AP17" s="527"/>
      <c r="AQ17" s="528"/>
      <c r="AR17" s="528"/>
      <c r="AS17" s="528"/>
      <c r="AT17" s="206" t="str">
        <f t="shared" ref="AT17:AV17" si="20">IF(C17&lt;&gt;"",C17,"")</f>
        <v>FENICE</v>
      </c>
      <c r="AU17" s="207" t="str">
        <f t="shared" si="20"/>
        <v>Stéphane</v>
      </c>
      <c r="AV17" s="207" t="str">
        <f t="shared" si="20"/>
        <v/>
      </c>
      <c r="AW17" s="205">
        <f t="shared" si="8"/>
        <v>23.5</v>
      </c>
      <c r="AX17" s="209" t="str">
        <f t="shared" si="9"/>
        <v/>
      </c>
      <c r="AY17" s="210" t="str">
        <f t="shared" si="10"/>
        <v/>
      </c>
      <c r="AZ17" s="186"/>
      <c r="BA17" s="186"/>
      <c r="BB17" s="211"/>
      <c r="BC17" s="186"/>
      <c r="BD17" s="186"/>
      <c r="BE17" s="186"/>
    </row>
    <row r="18" spans="1:57" ht="30" customHeight="1">
      <c r="A18" s="186">
        <f t="shared" si="12"/>
        <v>11</v>
      </c>
      <c r="B18" s="201" t="str">
        <f t="shared" si="6"/>
        <v>FERRINHA Daniel</v>
      </c>
      <c r="C18" s="202" t="s">
        <v>267</v>
      </c>
      <c r="D18" s="203" t="s">
        <v>268</v>
      </c>
      <c r="E18" s="204"/>
      <c r="F18" s="213">
        <v>13.4</v>
      </c>
      <c r="G18" s="527"/>
      <c r="H18" s="527"/>
      <c r="I18" s="527"/>
      <c r="J18" s="528"/>
      <c r="K18" s="528"/>
      <c r="L18" s="528"/>
      <c r="M18" s="527"/>
      <c r="N18" s="527"/>
      <c r="O18" s="527"/>
      <c r="P18" s="528"/>
      <c r="Q18" s="528"/>
      <c r="R18" s="528"/>
      <c r="S18" s="528"/>
      <c r="T18" s="528"/>
      <c r="U18" s="528"/>
      <c r="V18" s="527"/>
      <c r="W18" s="527"/>
      <c r="X18" s="527"/>
      <c r="Y18" s="528"/>
      <c r="Z18" s="528"/>
      <c r="AA18" s="528"/>
      <c r="AB18" s="527"/>
      <c r="AC18" s="527"/>
      <c r="AD18" s="527"/>
      <c r="AE18" s="528"/>
      <c r="AF18" s="528"/>
      <c r="AG18" s="528"/>
      <c r="AH18" s="527"/>
      <c r="AI18" s="527"/>
      <c r="AJ18" s="527"/>
      <c r="AK18" s="528"/>
      <c r="AL18" s="528"/>
      <c r="AM18" s="528"/>
      <c r="AN18" s="527"/>
      <c r="AO18" s="527"/>
      <c r="AP18" s="527"/>
      <c r="AQ18" s="528"/>
      <c r="AR18" s="528"/>
      <c r="AS18" s="528"/>
      <c r="AT18" s="206" t="str">
        <f t="shared" ref="AT18:AV18" si="21">IF(C18&lt;&gt;"",C18,"")</f>
        <v xml:space="preserve">FERRINHA </v>
      </c>
      <c r="AU18" s="207" t="str">
        <f t="shared" si="21"/>
        <v>Daniel</v>
      </c>
      <c r="AV18" s="207" t="str">
        <f t="shared" si="21"/>
        <v/>
      </c>
      <c r="AW18" s="205">
        <f t="shared" si="8"/>
        <v>13.4</v>
      </c>
      <c r="AX18" s="209" t="str">
        <f t="shared" si="9"/>
        <v/>
      </c>
      <c r="AY18" s="210" t="str">
        <f t="shared" si="10"/>
        <v/>
      </c>
      <c r="AZ18" s="186"/>
      <c r="BA18" s="186"/>
      <c r="BB18" s="211"/>
      <c r="BC18" s="186"/>
      <c r="BD18" s="186"/>
      <c r="BE18" s="186"/>
    </row>
    <row r="19" spans="1:57" ht="30" customHeight="1">
      <c r="A19" s="186">
        <f t="shared" si="12"/>
        <v>12</v>
      </c>
      <c r="B19" s="201" t="str">
        <f t="shared" si="6"/>
        <v>GOGUELAT Michel</v>
      </c>
      <c r="C19" s="202" t="s">
        <v>269</v>
      </c>
      <c r="D19" s="203" t="s">
        <v>208</v>
      </c>
      <c r="E19" s="204"/>
      <c r="F19" s="205">
        <v>20.6</v>
      </c>
      <c r="G19" s="527"/>
      <c r="H19" s="527"/>
      <c r="I19" s="527"/>
      <c r="J19" s="528"/>
      <c r="K19" s="528"/>
      <c r="L19" s="528"/>
      <c r="M19" s="527"/>
      <c r="N19" s="527"/>
      <c r="O19" s="527"/>
      <c r="P19" s="528"/>
      <c r="Q19" s="528"/>
      <c r="R19" s="528"/>
      <c r="S19" s="528"/>
      <c r="T19" s="528"/>
      <c r="U19" s="528"/>
      <c r="V19" s="527"/>
      <c r="W19" s="527"/>
      <c r="X19" s="527"/>
      <c r="Y19" s="528"/>
      <c r="Z19" s="528"/>
      <c r="AA19" s="528"/>
      <c r="AB19" s="527"/>
      <c r="AC19" s="527"/>
      <c r="AD19" s="527"/>
      <c r="AE19" s="528"/>
      <c r="AF19" s="528"/>
      <c r="AG19" s="528"/>
      <c r="AH19" s="527"/>
      <c r="AI19" s="527"/>
      <c r="AJ19" s="527"/>
      <c r="AK19" s="528"/>
      <c r="AL19" s="528"/>
      <c r="AM19" s="528"/>
      <c r="AN19" s="527"/>
      <c r="AO19" s="527"/>
      <c r="AP19" s="527"/>
      <c r="AQ19" s="528"/>
      <c r="AR19" s="528"/>
      <c r="AS19" s="528"/>
      <c r="AT19" s="206" t="str">
        <f t="shared" ref="AT19:AV19" si="22">IF(C19&lt;&gt;"",C19,"")</f>
        <v xml:space="preserve">GOGUELAT </v>
      </c>
      <c r="AU19" s="207" t="str">
        <f t="shared" si="22"/>
        <v>Michel</v>
      </c>
      <c r="AV19" s="207" t="str">
        <f t="shared" si="22"/>
        <v/>
      </c>
      <c r="AW19" s="205">
        <f t="shared" si="8"/>
        <v>20.6</v>
      </c>
      <c r="AX19" s="209" t="str">
        <f t="shared" si="9"/>
        <v/>
      </c>
      <c r="AY19" s="210" t="str">
        <f t="shared" si="10"/>
        <v/>
      </c>
      <c r="AZ19" s="186"/>
      <c r="BA19" s="186"/>
      <c r="BB19" s="211"/>
      <c r="BC19" s="186"/>
      <c r="BD19" s="186"/>
      <c r="BE19" s="186"/>
    </row>
    <row r="20" spans="1:57" ht="30" customHeight="1">
      <c r="A20" s="186">
        <f t="shared" si="12"/>
        <v>13</v>
      </c>
      <c r="B20" s="201" t="str">
        <f t="shared" si="6"/>
        <v>GRIVEAUXChristine</v>
      </c>
      <c r="C20" s="202" t="s">
        <v>270</v>
      </c>
      <c r="D20" s="203" t="s">
        <v>174</v>
      </c>
      <c r="E20" s="204"/>
      <c r="F20" s="213">
        <v>26.1</v>
      </c>
      <c r="G20" s="527"/>
      <c r="H20" s="527"/>
      <c r="I20" s="527"/>
      <c r="J20" s="528"/>
      <c r="K20" s="528"/>
      <c r="L20" s="528"/>
      <c r="M20" s="527"/>
      <c r="N20" s="527"/>
      <c r="O20" s="527"/>
      <c r="P20" s="528"/>
      <c r="Q20" s="528"/>
      <c r="R20" s="528"/>
      <c r="S20" s="528"/>
      <c r="T20" s="528"/>
      <c r="U20" s="528"/>
      <c r="V20" s="527"/>
      <c r="W20" s="527"/>
      <c r="X20" s="527"/>
      <c r="Y20" s="528"/>
      <c r="Z20" s="528"/>
      <c r="AA20" s="528"/>
      <c r="AB20" s="527"/>
      <c r="AC20" s="527"/>
      <c r="AD20" s="527"/>
      <c r="AE20" s="528"/>
      <c r="AF20" s="528"/>
      <c r="AG20" s="528"/>
      <c r="AH20" s="527"/>
      <c r="AI20" s="527"/>
      <c r="AJ20" s="527"/>
      <c r="AK20" s="528"/>
      <c r="AL20" s="528"/>
      <c r="AM20" s="528"/>
      <c r="AN20" s="527"/>
      <c r="AO20" s="527"/>
      <c r="AP20" s="527"/>
      <c r="AQ20" s="528"/>
      <c r="AR20" s="528"/>
      <c r="AS20" s="528"/>
      <c r="AT20" s="206" t="str">
        <f t="shared" ref="AT20:AV20" si="23">IF(C20&lt;&gt;"",C20,"")</f>
        <v>GRIVEAUX</v>
      </c>
      <c r="AU20" s="207" t="str">
        <f t="shared" si="23"/>
        <v>Christine</v>
      </c>
      <c r="AV20" s="207" t="str">
        <f t="shared" si="23"/>
        <v/>
      </c>
      <c r="AW20" s="205">
        <f t="shared" si="8"/>
        <v>26.1</v>
      </c>
      <c r="AX20" s="209" t="str">
        <f t="shared" si="9"/>
        <v/>
      </c>
      <c r="AY20" s="210" t="str">
        <f t="shared" si="10"/>
        <v/>
      </c>
      <c r="AZ20" s="186"/>
      <c r="BA20" s="186"/>
      <c r="BB20" s="211"/>
      <c r="BC20" s="186"/>
      <c r="BD20" s="186"/>
      <c r="BE20" s="186"/>
    </row>
    <row r="21" spans="1:57" ht="30" customHeight="1">
      <c r="A21" s="186">
        <f t="shared" si="12"/>
        <v>14</v>
      </c>
      <c r="B21" s="201" t="str">
        <f t="shared" si="6"/>
        <v>GUAZZELI Claude</v>
      </c>
      <c r="C21" s="202" t="s">
        <v>271</v>
      </c>
      <c r="D21" s="203" t="s">
        <v>272</v>
      </c>
      <c r="E21" s="204"/>
      <c r="F21" s="205">
        <v>25.3</v>
      </c>
      <c r="G21" s="527"/>
      <c r="H21" s="527"/>
      <c r="I21" s="527"/>
      <c r="J21" s="528"/>
      <c r="K21" s="528"/>
      <c r="L21" s="528"/>
      <c r="M21" s="527"/>
      <c r="N21" s="527"/>
      <c r="O21" s="527"/>
      <c r="P21" s="528"/>
      <c r="Q21" s="528"/>
      <c r="R21" s="528"/>
      <c r="S21" s="528"/>
      <c r="T21" s="528"/>
      <c r="U21" s="528"/>
      <c r="V21" s="527"/>
      <c r="W21" s="527"/>
      <c r="X21" s="527"/>
      <c r="Y21" s="528"/>
      <c r="Z21" s="528"/>
      <c r="AA21" s="528"/>
      <c r="AB21" s="527"/>
      <c r="AC21" s="527"/>
      <c r="AD21" s="527"/>
      <c r="AE21" s="528"/>
      <c r="AF21" s="528"/>
      <c r="AG21" s="528"/>
      <c r="AH21" s="527"/>
      <c r="AI21" s="527"/>
      <c r="AJ21" s="527"/>
      <c r="AK21" s="528"/>
      <c r="AL21" s="528"/>
      <c r="AM21" s="528"/>
      <c r="AN21" s="527"/>
      <c r="AO21" s="527"/>
      <c r="AP21" s="527"/>
      <c r="AQ21" s="528"/>
      <c r="AR21" s="528"/>
      <c r="AS21" s="528"/>
      <c r="AT21" s="206" t="str">
        <f t="shared" ref="AT21:AV21" si="24">IF(C21&lt;&gt;"",C21,"")</f>
        <v xml:space="preserve">GUAZZELI </v>
      </c>
      <c r="AU21" s="207" t="str">
        <f t="shared" si="24"/>
        <v>Claude</v>
      </c>
      <c r="AV21" s="207" t="str">
        <f t="shared" si="24"/>
        <v/>
      </c>
      <c r="AW21" s="205">
        <f t="shared" si="8"/>
        <v>25.3</v>
      </c>
      <c r="AX21" s="209" t="str">
        <f t="shared" si="9"/>
        <v/>
      </c>
      <c r="AY21" s="210" t="str">
        <f t="shared" si="10"/>
        <v/>
      </c>
      <c r="AZ21" s="186"/>
      <c r="BA21" s="186"/>
      <c r="BB21" s="211"/>
      <c r="BC21" s="186"/>
      <c r="BD21" s="186"/>
      <c r="BE21" s="186"/>
    </row>
    <row r="22" spans="1:57" ht="30" customHeight="1">
      <c r="A22" s="186">
        <f t="shared" si="12"/>
        <v>15</v>
      </c>
      <c r="B22" s="201" t="str">
        <f t="shared" si="6"/>
        <v>KIMBosung</v>
      </c>
      <c r="C22" s="202" t="s">
        <v>273</v>
      </c>
      <c r="D22" s="203" t="s">
        <v>274</v>
      </c>
      <c r="E22" s="204"/>
      <c r="F22" s="205">
        <v>17</v>
      </c>
      <c r="G22" s="527"/>
      <c r="H22" s="527"/>
      <c r="I22" s="527"/>
      <c r="J22" s="528"/>
      <c r="K22" s="528"/>
      <c r="L22" s="528"/>
      <c r="M22" s="527"/>
      <c r="N22" s="527"/>
      <c r="O22" s="527"/>
      <c r="P22" s="528"/>
      <c r="Q22" s="528"/>
      <c r="R22" s="528"/>
      <c r="S22" s="528"/>
      <c r="T22" s="528"/>
      <c r="U22" s="528"/>
      <c r="V22" s="527"/>
      <c r="W22" s="527"/>
      <c r="X22" s="527"/>
      <c r="Y22" s="528"/>
      <c r="Z22" s="528"/>
      <c r="AA22" s="528"/>
      <c r="AB22" s="527"/>
      <c r="AC22" s="527"/>
      <c r="AD22" s="527"/>
      <c r="AE22" s="528"/>
      <c r="AF22" s="528"/>
      <c r="AG22" s="528"/>
      <c r="AH22" s="527"/>
      <c r="AI22" s="527"/>
      <c r="AJ22" s="527"/>
      <c r="AK22" s="528"/>
      <c r="AL22" s="528"/>
      <c r="AM22" s="528"/>
      <c r="AN22" s="527"/>
      <c r="AO22" s="527"/>
      <c r="AP22" s="527"/>
      <c r="AQ22" s="528"/>
      <c r="AR22" s="528"/>
      <c r="AS22" s="528"/>
      <c r="AT22" s="206" t="str">
        <f t="shared" ref="AT22:AV22" si="25">IF(C22&lt;&gt;"",C22,"")</f>
        <v>KIM</v>
      </c>
      <c r="AU22" s="207" t="str">
        <f t="shared" si="25"/>
        <v>Bosung</v>
      </c>
      <c r="AV22" s="207" t="str">
        <f t="shared" si="25"/>
        <v/>
      </c>
      <c r="AW22" s="205">
        <f t="shared" si="8"/>
        <v>17</v>
      </c>
      <c r="AX22" s="209" t="str">
        <f t="shared" si="9"/>
        <v/>
      </c>
      <c r="AY22" s="210" t="str">
        <f t="shared" si="10"/>
        <v/>
      </c>
      <c r="AZ22" s="186"/>
      <c r="BA22" s="186"/>
      <c r="BB22" s="211"/>
      <c r="BC22" s="186"/>
      <c r="BD22" s="186"/>
      <c r="BE22" s="186"/>
    </row>
    <row r="23" spans="1:57" ht="30" customHeight="1">
      <c r="A23" s="186">
        <f t="shared" si="12"/>
        <v>16</v>
      </c>
      <c r="B23" s="201" t="str">
        <f t="shared" si="6"/>
        <v>LAHOURDEGuy</v>
      </c>
      <c r="C23" s="202" t="s">
        <v>275</v>
      </c>
      <c r="D23" s="203" t="s">
        <v>165</v>
      </c>
      <c r="E23" s="204"/>
      <c r="F23" s="205">
        <v>23.3</v>
      </c>
      <c r="G23" s="527"/>
      <c r="H23" s="527"/>
      <c r="I23" s="527"/>
      <c r="J23" s="528"/>
      <c r="K23" s="528"/>
      <c r="L23" s="528"/>
      <c r="M23" s="527"/>
      <c r="N23" s="527"/>
      <c r="O23" s="527"/>
      <c r="P23" s="528"/>
      <c r="Q23" s="528"/>
      <c r="R23" s="528"/>
      <c r="S23" s="528"/>
      <c r="T23" s="528"/>
      <c r="U23" s="528"/>
      <c r="V23" s="527"/>
      <c r="W23" s="527"/>
      <c r="X23" s="527"/>
      <c r="Y23" s="528"/>
      <c r="Z23" s="528"/>
      <c r="AA23" s="528"/>
      <c r="AB23" s="527"/>
      <c r="AC23" s="527"/>
      <c r="AD23" s="527"/>
      <c r="AE23" s="528"/>
      <c r="AF23" s="528"/>
      <c r="AG23" s="528"/>
      <c r="AH23" s="527"/>
      <c r="AI23" s="527"/>
      <c r="AJ23" s="527"/>
      <c r="AK23" s="528"/>
      <c r="AL23" s="528"/>
      <c r="AM23" s="528"/>
      <c r="AN23" s="527"/>
      <c r="AO23" s="527"/>
      <c r="AP23" s="527"/>
      <c r="AQ23" s="528"/>
      <c r="AR23" s="528"/>
      <c r="AS23" s="528"/>
      <c r="AT23" s="206" t="str">
        <f t="shared" ref="AT23:AV23" si="26">IF(C23&lt;&gt;"",C23,"")</f>
        <v>LAHOURDE</v>
      </c>
      <c r="AU23" s="207" t="str">
        <f t="shared" si="26"/>
        <v>Guy</v>
      </c>
      <c r="AV23" s="207" t="str">
        <f t="shared" si="26"/>
        <v/>
      </c>
      <c r="AW23" s="205">
        <f t="shared" si="8"/>
        <v>23.3</v>
      </c>
      <c r="AX23" s="209" t="str">
        <f t="shared" si="9"/>
        <v/>
      </c>
      <c r="AY23" s="210" t="str">
        <f t="shared" si="10"/>
        <v/>
      </c>
      <c r="AZ23" s="186"/>
      <c r="BA23" s="186"/>
      <c r="BB23" s="211"/>
      <c r="BC23" s="186"/>
      <c r="BD23" s="186"/>
      <c r="BE23" s="186"/>
    </row>
    <row r="24" spans="1:57" ht="30" customHeight="1">
      <c r="A24" s="186">
        <f t="shared" si="12"/>
        <v>17</v>
      </c>
      <c r="B24" s="201" t="str">
        <f t="shared" si="6"/>
        <v>LARCHERLuc</v>
      </c>
      <c r="C24" s="202" t="s">
        <v>276</v>
      </c>
      <c r="D24" s="214" t="s">
        <v>277</v>
      </c>
      <c r="E24" s="214"/>
      <c r="F24" s="215">
        <v>16.600000000000001</v>
      </c>
      <c r="G24" s="527"/>
      <c r="H24" s="527"/>
      <c r="I24" s="527"/>
      <c r="J24" s="528"/>
      <c r="K24" s="528"/>
      <c r="L24" s="528"/>
      <c r="M24" s="527"/>
      <c r="N24" s="527"/>
      <c r="O24" s="527"/>
      <c r="P24" s="528"/>
      <c r="Q24" s="528"/>
      <c r="R24" s="528"/>
      <c r="S24" s="528"/>
      <c r="T24" s="528"/>
      <c r="U24" s="528"/>
      <c r="V24" s="527"/>
      <c r="W24" s="527"/>
      <c r="X24" s="527"/>
      <c r="Y24" s="528"/>
      <c r="Z24" s="528"/>
      <c r="AA24" s="528"/>
      <c r="AB24" s="527"/>
      <c r="AC24" s="527"/>
      <c r="AD24" s="527"/>
      <c r="AE24" s="528"/>
      <c r="AF24" s="528"/>
      <c r="AG24" s="528"/>
      <c r="AH24" s="527"/>
      <c r="AI24" s="527"/>
      <c r="AJ24" s="527"/>
      <c r="AK24" s="528"/>
      <c r="AL24" s="528"/>
      <c r="AM24" s="528"/>
      <c r="AN24" s="527"/>
      <c r="AO24" s="527"/>
      <c r="AP24" s="527"/>
      <c r="AQ24" s="528"/>
      <c r="AR24" s="528"/>
      <c r="AS24" s="528"/>
      <c r="AT24" s="206" t="str">
        <f t="shared" ref="AT24:AV24" si="27">IF(C24&lt;&gt;"",C24,"")</f>
        <v>LARCHER</v>
      </c>
      <c r="AU24" s="207" t="str">
        <f t="shared" si="27"/>
        <v>Luc</v>
      </c>
      <c r="AV24" s="207" t="str">
        <f t="shared" si="27"/>
        <v/>
      </c>
      <c r="AW24" s="205">
        <f t="shared" si="8"/>
        <v>16.600000000000001</v>
      </c>
      <c r="AX24" s="209" t="str">
        <f t="shared" si="9"/>
        <v/>
      </c>
      <c r="AY24" s="210" t="str">
        <f t="shared" si="10"/>
        <v/>
      </c>
      <c r="AZ24" s="186"/>
      <c r="BA24" s="186"/>
      <c r="BB24" s="211"/>
      <c r="BC24" s="186"/>
      <c r="BD24" s="186"/>
      <c r="BE24" s="186"/>
    </row>
    <row r="25" spans="1:57" ht="30" customHeight="1">
      <c r="A25" s="186">
        <f t="shared" si="12"/>
        <v>18</v>
      </c>
      <c r="B25" s="201" t="str">
        <f t="shared" si="6"/>
        <v>LAVERGNE jacques</v>
      </c>
      <c r="C25" s="202" t="s">
        <v>278</v>
      </c>
      <c r="D25" s="203" t="s">
        <v>279</v>
      </c>
      <c r="E25" s="204"/>
      <c r="F25" s="205">
        <v>25.4</v>
      </c>
      <c r="G25" s="527"/>
      <c r="H25" s="527"/>
      <c r="I25" s="527"/>
      <c r="J25" s="528"/>
      <c r="K25" s="528"/>
      <c r="L25" s="528"/>
      <c r="M25" s="527"/>
      <c r="N25" s="527"/>
      <c r="O25" s="527"/>
      <c r="P25" s="528"/>
      <c r="Q25" s="528"/>
      <c r="R25" s="528"/>
      <c r="S25" s="528"/>
      <c r="T25" s="528"/>
      <c r="U25" s="528"/>
      <c r="V25" s="527"/>
      <c r="W25" s="527"/>
      <c r="X25" s="527"/>
      <c r="Y25" s="528"/>
      <c r="Z25" s="528"/>
      <c r="AA25" s="528"/>
      <c r="AB25" s="527"/>
      <c r="AC25" s="527"/>
      <c r="AD25" s="527"/>
      <c r="AE25" s="528"/>
      <c r="AF25" s="528"/>
      <c r="AG25" s="528"/>
      <c r="AH25" s="527"/>
      <c r="AI25" s="527"/>
      <c r="AJ25" s="527"/>
      <c r="AK25" s="528"/>
      <c r="AL25" s="528"/>
      <c r="AM25" s="528"/>
      <c r="AN25" s="527"/>
      <c r="AO25" s="527"/>
      <c r="AP25" s="527"/>
      <c r="AQ25" s="528"/>
      <c r="AR25" s="528"/>
      <c r="AS25" s="528"/>
      <c r="AT25" s="206" t="str">
        <f t="shared" ref="AT25:AV25" si="28">IF(C25&lt;&gt;"",C25,"")</f>
        <v xml:space="preserve">LAVERGNE </v>
      </c>
      <c r="AU25" s="207" t="str">
        <f t="shared" si="28"/>
        <v>jacques</v>
      </c>
      <c r="AV25" s="207" t="str">
        <f t="shared" si="28"/>
        <v/>
      </c>
      <c r="AW25" s="205">
        <f t="shared" si="8"/>
        <v>25.4</v>
      </c>
      <c r="AX25" s="209" t="str">
        <f t="shared" si="9"/>
        <v/>
      </c>
      <c r="AY25" s="210" t="str">
        <f t="shared" si="10"/>
        <v/>
      </c>
      <c r="AZ25" s="186"/>
      <c r="BA25" s="186"/>
      <c r="BB25" s="211"/>
      <c r="BC25" s="186"/>
      <c r="BD25" s="186"/>
      <c r="BE25" s="186"/>
    </row>
    <row r="26" spans="1:57" ht="30" customHeight="1">
      <c r="A26" s="186">
        <f t="shared" si="12"/>
        <v>19</v>
      </c>
      <c r="B26" s="201" t="str">
        <f t="shared" si="6"/>
        <v>LE MEEDominique</v>
      </c>
      <c r="C26" s="202" t="s">
        <v>280</v>
      </c>
      <c r="D26" s="216" t="s">
        <v>256</v>
      </c>
      <c r="E26" s="216"/>
      <c r="F26" s="217">
        <v>14.9</v>
      </c>
      <c r="G26" s="527"/>
      <c r="H26" s="527"/>
      <c r="I26" s="527"/>
      <c r="J26" s="528"/>
      <c r="K26" s="528"/>
      <c r="L26" s="528"/>
      <c r="M26" s="527"/>
      <c r="N26" s="527"/>
      <c r="O26" s="527"/>
      <c r="P26" s="528"/>
      <c r="Q26" s="528"/>
      <c r="R26" s="528"/>
      <c r="S26" s="528"/>
      <c r="T26" s="528"/>
      <c r="U26" s="528"/>
      <c r="V26" s="527"/>
      <c r="W26" s="527"/>
      <c r="X26" s="527"/>
      <c r="Y26" s="528"/>
      <c r="Z26" s="528"/>
      <c r="AA26" s="528"/>
      <c r="AB26" s="527"/>
      <c r="AC26" s="527"/>
      <c r="AD26" s="527"/>
      <c r="AE26" s="528"/>
      <c r="AF26" s="528"/>
      <c r="AG26" s="528"/>
      <c r="AH26" s="527"/>
      <c r="AI26" s="527"/>
      <c r="AJ26" s="527"/>
      <c r="AK26" s="528"/>
      <c r="AL26" s="528"/>
      <c r="AM26" s="528"/>
      <c r="AN26" s="527"/>
      <c r="AO26" s="527"/>
      <c r="AP26" s="527"/>
      <c r="AQ26" s="528"/>
      <c r="AR26" s="528"/>
      <c r="AS26" s="528"/>
      <c r="AT26" s="206" t="str">
        <f t="shared" ref="AT26:AV26" si="29">IF(C26&lt;&gt;"",C26,"")</f>
        <v>LE MEE</v>
      </c>
      <c r="AU26" s="207" t="str">
        <f t="shared" si="29"/>
        <v>Dominique</v>
      </c>
      <c r="AV26" s="207" t="str">
        <f t="shared" si="29"/>
        <v/>
      </c>
      <c r="AW26" s="205">
        <f t="shared" si="8"/>
        <v>14.9</v>
      </c>
      <c r="AX26" s="209" t="str">
        <f t="shared" si="9"/>
        <v/>
      </c>
      <c r="AY26" s="210" t="str">
        <f t="shared" si="10"/>
        <v/>
      </c>
      <c r="AZ26" s="186"/>
      <c r="BA26" s="186"/>
      <c r="BB26" s="211"/>
      <c r="BC26" s="186"/>
      <c r="BD26" s="186"/>
      <c r="BE26" s="186"/>
    </row>
    <row r="27" spans="1:57" ht="30" customHeight="1">
      <c r="A27" s="186">
        <f t="shared" si="12"/>
        <v>20</v>
      </c>
      <c r="B27" s="201" t="str">
        <f t="shared" si="6"/>
        <v>LE MEE Jean-Pierre</v>
      </c>
      <c r="C27" s="202" t="s">
        <v>281</v>
      </c>
      <c r="D27" s="203" t="s">
        <v>183</v>
      </c>
      <c r="E27" s="204"/>
      <c r="F27" s="205">
        <v>23.2</v>
      </c>
      <c r="G27" s="527"/>
      <c r="H27" s="527"/>
      <c r="I27" s="527"/>
      <c r="J27" s="528"/>
      <c r="K27" s="528"/>
      <c r="L27" s="528"/>
      <c r="M27" s="527"/>
      <c r="N27" s="527"/>
      <c r="O27" s="527"/>
      <c r="P27" s="528"/>
      <c r="Q27" s="528"/>
      <c r="R27" s="528"/>
      <c r="S27" s="528"/>
      <c r="T27" s="528"/>
      <c r="U27" s="528"/>
      <c r="V27" s="527"/>
      <c r="W27" s="527"/>
      <c r="X27" s="527"/>
      <c r="Y27" s="528"/>
      <c r="Z27" s="528"/>
      <c r="AA27" s="528"/>
      <c r="AB27" s="527"/>
      <c r="AC27" s="527"/>
      <c r="AD27" s="527"/>
      <c r="AE27" s="528"/>
      <c r="AF27" s="528"/>
      <c r="AG27" s="528"/>
      <c r="AH27" s="527"/>
      <c r="AI27" s="527"/>
      <c r="AJ27" s="527"/>
      <c r="AK27" s="528"/>
      <c r="AL27" s="528"/>
      <c r="AM27" s="528"/>
      <c r="AN27" s="527"/>
      <c r="AO27" s="527"/>
      <c r="AP27" s="527"/>
      <c r="AQ27" s="528"/>
      <c r="AR27" s="528"/>
      <c r="AS27" s="528"/>
      <c r="AT27" s="206" t="str">
        <f t="shared" ref="AT27:AV27" si="30">IF(C27&lt;&gt;"",C27,"")</f>
        <v xml:space="preserve">LE MEE </v>
      </c>
      <c r="AU27" s="207" t="str">
        <f t="shared" si="30"/>
        <v>Jean-Pierre</v>
      </c>
      <c r="AV27" s="207" t="str">
        <f t="shared" si="30"/>
        <v/>
      </c>
      <c r="AW27" s="205">
        <f t="shared" si="8"/>
        <v>23.2</v>
      </c>
      <c r="AX27" s="209" t="str">
        <f t="shared" si="9"/>
        <v/>
      </c>
      <c r="AY27" s="210" t="str">
        <f t="shared" si="10"/>
        <v/>
      </c>
      <c r="AZ27" s="186"/>
      <c r="BA27" s="186"/>
      <c r="BB27" s="211"/>
      <c r="BC27" s="186"/>
      <c r="BD27" s="186"/>
      <c r="BE27" s="186"/>
    </row>
    <row r="28" spans="1:57" ht="30" customHeight="1">
      <c r="A28" s="186">
        <f t="shared" si="12"/>
        <v>21</v>
      </c>
      <c r="B28" s="201" t="str">
        <f t="shared" si="6"/>
        <v>LE VAILLANTPraline</v>
      </c>
      <c r="C28" s="202" t="s">
        <v>282</v>
      </c>
      <c r="D28" s="218" t="s">
        <v>283</v>
      </c>
      <c r="E28" s="171"/>
      <c r="F28" s="167">
        <v>22</v>
      </c>
      <c r="G28" s="527"/>
      <c r="H28" s="527"/>
      <c r="I28" s="527"/>
      <c r="J28" s="528"/>
      <c r="K28" s="528"/>
      <c r="L28" s="528"/>
      <c r="M28" s="527"/>
      <c r="N28" s="527"/>
      <c r="O28" s="527"/>
      <c r="P28" s="528"/>
      <c r="Q28" s="528"/>
      <c r="R28" s="528"/>
      <c r="S28" s="528"/>
      <c r="T28" s="528"/>
      <c r="U28" s="528"/>
      <c r="V28" s="527"/>
      <c r="W28" s="527"/>
      <c r="X28" s="527"/>
      <c r="Y28" s="528"/>
      <c r="Z28" s="528"/>
      <c r="AA28" s="528"/>
      <c r="AB28" s="527"/>
      <c r="AC28" s="527"/>
      <c r="AD28" s="527"/>
      <c r="AE28" s="528"/>
      <c r="AF28" s="528"/>
      <c r="AG28" s="528"/>
      <c r="AH28" s="527"/>
      <c r="AI28" s="527"/>
      <c r="AJ28" s="527"/>
      <c r="AK28" s="528"/>
      <c r="AL28" s="528"/>
      <c r="AM28" s="528"/>
      <c r="AN28" s="527"/>
      <c r="AO28" s="527"/>
      <c r="AP28" s="527"/>
      <c r="AQ28" s="528"/>
      <c r="AR28" s="528"/>
      <c r="AS28" s="528"/>
      <c r="AT28" s="206" t="str">
        <f t="shared" ref="AT28:AV28" si="31">IF(C28&lt;&gt;"",C28,"")</f>
        <v>LE VAILLANT</v>
      </c>
      <c r="AU28" s="207" t="str">
        <f t="shared" si="31"/>
        <v>Praline</v>
      </c>
      <c r="AV28" s="207" t="str">
        <f t="shared" si="31"/>
        <v/>
      </c>
      <c r="AW28" s="205">
        <f t="shared" si="8"/>
        <v>22</v>
      </c>
      <c r="AX28" s="209" t="str">
        <f t="shared" si="9"/>
        <v/>
      </c>
      <c r="AY28" s="210" t="str">
        <f t="shared" si="10"/>
        <v/>
      </c>
      <c r="AZ28" s="186"/>
      <c r="BA28" s="186"/>
      <c r="BB28" s="211"/>
      <c r="BC28" s="186"/>
      <c r="BD28" s="186"/>
      <c r="BE28" s="186"/>
    </row>
    <row r="29" spans="1:57" ht="30" customHeight="1">
      <c r="A29" s="186">
        <f t="shared" si="12"/>
        <v>22</v>
      </c>
      <c r="B29" s="201" t="str">
        <f t="shared" si="6"/>
        <v>MACEJosette</v>
      </c>
      <c r="C29" s="202" t="s">
        <v>284</v>
      </c>
      <c r="D29" s="203" t="s">
        <v>285</v>
      </c>
      <c r="E29" s="204"/>
      <c r="F29" s="205">
        <v>22.2</v>
      </c>
      <c r="G29" s="527"/>
      <c r="H29" s="527"/>
      <c r="I29" s="527"/>
      <c r="J29" s="528"/>
      <c r="K29" s="528"/>
      <c r="L29" s="528"/>
      <c r="M29" s="527"/>
      <c r="N29" s="527"/>
      <c r="O29" s="527"/>
      <c r="P29" s="528"/>
      <c r="Q29" s="528"/>
      <c r="R29" s="528"/>
      <c r="S29" s="528"/>
      <c r="T29" s="528"/>
      <c r="U29" s="528"/>
      <c r="V29" s="527"/>
      <c r="W29" s="527"/>
      <c r="X29" s="527"/>
      <c r="Y29" s="528"/>
      <c r="Z29" s="528"/>
      <c r="AA29" s="528"/>
      <c r="AB29" s="527"/>
      <c r="AC29" s="527"/>
      <c r="AD29" s="527"/>
      <c r="AE29" s="528"/>
      <c r="AF29" s="528"/>
      <c r="AG29" s="528"/>
      <c r="AH29" s="527"/>
      <c r="AI29" s="527"/>
      <c r="AJ29" s="527"/>
      <c r="AK29" s="528"/>
      <c r="AL29" s="528"/>
      <c r="AM29" s="528"/>
      <c r="AN29" s="527"/>
      <c r="AO29" s="527"/>
      <c r="AP29" s="527"/>
      <c r="AQ29" s="528"/>
      <c r="AR29" s="528"/>
      <c r="AS29" s="528"/>
      <c r="AT29" s="206" t="str">
        <f t="shared" ref="AT29:AV29" si="32">IF(C29&lt;&gt;"",C29,"")</f>
        <v>MACE</v>
      </c>
      <c r="AU29" s="207" t="str">
        <f t="shared" si="32"/>
        <v>Josette</v>
      </c>
      <c r="AV29" s="207" t="str">
        <f t="shared" si="32"/>
        <v/>
      </c>
      <c r="AW29" s="205">
        <f t="shared" si="8"/>
        <v>22.2</v>
      </c>
      <c r="AX29" s="209" t="str">
        <f t="shared" si="9"/>
        <v/>
      </c>
      <c r="AY29" s="210" t="str">
        <f t="shared" si="10"/>
        <v/>
      </c>
      <c r="AZ29" s="186"/>
      <c r="BA29" s="186"/>
      <c r="BB29" s="211"/>
      <c r="BC29" s="186"/>
      <c r="BD29" s="186"/>
      <c r="BE29" s="186"/>
    </row>
    <row r="30" spans="1:57" ht="30" customHeight="1">
      <c r="A30" s="186">
        <f t="shared" si="12"/>
        <v>23</v>
      </c>
      <c r="B30" s="201" t="str">
        <f t="shared" si="6"/>
        <v>MARSAULT Claude</v>
      </c>
      <c r="C30" s="202" t="s">
        <v>286</v>
      </c>
      <c r="D30" s="203" t="s">
        <v>272</v>
      </c>
      <c r="E30" s="204"/>
      <c r="F30" s="205">
        <v>25.3</v>
      </c>
      <c r="G30" s="527"/>
      <c r="H30" s="527"/>
      <c r="I30" s="527"/>
      <c r="J30" s="528"/>
      <c r="K30" s="528"/>
      <c r="L30" s="528"/>
      <c r="M30" s="527"/>
      <c r="N30" s="527"/>
      <c r="O30" s="527"/>
      <c r="P30" s="528"/>
      <c r="Q30" s="528"/>
      <c r="R30" s="528"/>
      <c r="S30" s="528"/>
      <c r="T30" s="528"/>
      <c r="U30" s="528"/>
      <c r="V30" s="527"/>
      <c r="W30" s="527"/>
      <c r="X30" s="527"/>
      <c r="Y30" s="528"/>
      <c r="Z30" s="528"/>
      <c r="AA30" s="528"/>
      <c r="AB30" s="527"/>
      <c r="AC30" s="527"/>
      <c r="AD30" s="527"/>
      <c r="AE30" s="528"/>
      <c r="AF30" s="528"/>
      <c r="AG30" s="528"/>
      <c r="AH30" s="527"/>
      <c r="AI30" s="527"/>
      <c r="AJ30" s="527"/>
      <c r="AK30" s="528"/>
      <c r="AL30" s="528"/>
      <c r="AM30" s="528"/>
      <c r="AN30" s="527"/>
      <c r="AO30" s="527"/>
      <c r="AP30" s="527"/>
      <c r="AQ30" s="528"/>
      <c r="AR30" s="528"/>
      <c r="AS30" s="528"/>
      <c r="AT30" s="206" t="str">
        <f t="shared" ref="AT30:AV30" si="33">IF(C30&lt;&gt;"",C30,"")</f>
        <v xml:space="preserve">MARSAULT </v>
      </c>
      <c r="AU30" s="207" t="str">
        <f t="shared" si="33"/>
        <v>Claude</v>
      </c>
      <c r="AV30" s="207" t="str">
        <f t="shared" si="33"/>
        <v/>
      </c>
      <c r="AW30" s="205">
        <f t="shared" si="8"/>
        <v>25.3</v>
      </c>
      <c r="AX30" s="209" t="str">
        <f t="shared" si="9"/>
        <v/>
      </c>
      <c r="AY30" s="210" t="str">
        <f t="shared" si="10"/>
        <v/>
      </c>
      <c r="AZ30" s="186"/>
      <c r="BA30" s="186"/>
      <c r="BB30" s="211"/>
      <c r="BC30" s="186"/>
      <c r="BD30" s="186"/>
      <c r="BE30" s="186"/>
    </row>
    <row r="31" spans="1:57" ht="30" customHeight="1">
      <c r="A31" s="186">
        <f t="shared" si="12"/>
        <v>24</v>
      </c>
      <c r="B31" s="201" t="str">
        <f t="shared" si="6"/>
        <v>MORANT Marie-Annick</v>
      </c>
      <c r="C31" s="219" t="s">
        <v>287</v>
      </c>
      <c r="D31" s="203" t="s">
        <v>288</v>
      </c>
      <c r="E31" s="220"/>
      <c r="F31" s="212">
        <v>17.3</v>
      </c>
      <c r="G31" s="527"/>
      <c r="H31" s="527"/>
      <c r="I31" s="527"/>
      <c r="J31" s="528"/>
      <c r="K31" s="528"/>
      <c r="L31" s="528"/>
      <c r="M31" s="527"/>
      <c r="N31" s="527"/>
      <c r="O31" s="527"/>
      <c r="P31" s="528"/>
      <c r="Q31" s="528"/>
      <c r="R31" s="528"/>
      <c r="S31" s="528"/>
      <c r="T31" s="528"/>
      <c r="U31" s="528"/>
      <c r="V31" s="527"/>
      <c r="W31" s="527"/>
      <c r="X31" s="527"/>
      <c r="Y31" s="528"/>
      <c r="Z31" s="528"/>
      <c r="AA31" s="528"/>
      <c r="AB31" s="527"/>
      <c r="AC31" s="527"/>
      <c r="AD31" s="527"/>
      <c r="AE31" s="528"/>
      <c r="AF31" s="528"/>
      <c r="AG31" s="528"/>
      <c r="AH31" s="527"/>
      <c r="AI31" s="527"/>
      <c r="AJ31" s="527"/>
      <c r="AK31" s="528"/>
      <c r="AL31" s="528"/>
      <c r="AM31" s="528"/>
      <c r="AN31" s="527"/>
      <c r="AO31" s="527"/>
      <c r="AP31" s="527"/>
      <c r="AQ31" s="528"/>
      <c r="AR31" s="528"/>
      <c r="AS31" s="529"/>
      <c r="AT31" s="206" t="str">
        <f t="shared" ref="AT31:AV31" si="34">IF(C31&lt;&gt;"",C31,"")</f>
        <v xml:space="preserve">MORANT </v>
      </c>
      <c r="AU31" s="207" t="str">
        <f t="shared" si="34"/>
        <v>Marie-Annick</v>
      </c>
      <c r="AV31" s="207" t="str">
        <f t="shared" si="34"/>
        <v/>
      </c>
      <c r="AW31" s="205">
        <f t="shared" si="8"/>
        <v>17.3</v>
      </c>
      <c r="AX31" s="209" t="str">
        <f t="shared" si="9"/>
        <v/>
      </c>
      <c r="AY31" s="210" t="str">
        <f t="shared" si="10"/>
        <v/>
      </c>
      <c r="AZ31" s="186"/>
      <c r="BA31" s="186"/>
      <c r="BB31" s="211"/>
      <c r="BC31" s="186"/>
      <c r="BD31" s="186"/>
      <c r="BE31" s="186"/>
    </row>
    <row r="32" spans="1:57" ht="30" customHeight="1">
      <c r="A32" s="186">
        <f t="shared" si="12"/>
        <v>25</v>
      </c>
      <c r="B32" s="201" t="str">
        <f t="shared" si="6"/>
        <v>N'GOYann</v>
      </c>
      <c r="C32" s="202" t="s">
        <v>289</v>
      </c>
      <c r="D32" s="203" t="s">
        <v>290</v>
      </c>
      <c r="E32" s="220"/>
      <c r="F32" s="212">
        <v>19.600000000000001</v>
      </c>
      <c r="G32" s="527"/>
      <c r="H32" s="527"/>
      <c r="I32" s="527"/>
      <c r="J32" s="528"/>
      <c r="K32" s="528"/>
      <c r="L32" s="528"/>
      <c r="M32" s="527"/>
      <c r="N32" s="527"/>
      <c r="O32" s="527"/>
      <c r="P32" s="528"/>
      <c r="Q32" s="528"/>
      <c r="R32" s="528"/>
      <c r="S32" s="528"/>
      <c r="T32" s="528"/>
      <c r="U32" s="528"/>
      <c r="V32" s="527"/>
      <c r="W32" s="527"/>
      <c r="X32" s="527"/>
      <c r="Y32" s="528"/>
      <c r="Z32" s="528"/>
      <c r="AA32" s="528"/>
      <c r="AB32" s="527"/>
      <c r="AC32" s="527"/>
      <c r="AD32" s="527"/>
      <c r="AE32" s="528"/>
      <c r="AF32" s="528"/>
      <c r="AG32" s="528"/>
      <c r="AH32" s="527"/>
      <c r="AI32" s="527"/>
      <c r="AJ32" s="527"/>
      <c r="AK32" s="528"/>
      <c r="AL32" s="528"/>
      <c r="AM32" s="528"/>
      <c r="AN32" s="527"/>
      <c r="AO32" s="527"/>
      <c r="AP32" s="527"/>
      <c r="AQ32" s="528"/>
      <c r="AR32" s="528"/>
      <c r="AS32" s="529"/>
      <c r="AT32" s="206" t="str">
        <f t="shared" ref="AT32:AV32" si="35">IF(C32&lt;&gt;"",C32,"")</f>
        <v>N'GO</v>
      </c>
      <c r="AU32" s="207" t="str">
        <f t="shared" si="35"/>
        <v>Yann</v>
      </c>
      <c r="AV32" s="207" t="str">
        <f t="shared" si="35"/>
        <v/>
      </c>
      <c r="AW32" s="205">
        <f t="shared" si="8"/>
        <v>19.600000000000001</v>
      </c>
      <c r="AX32" s="209" t="str">
        <f t="shared" si="9"/>
        <v/>
      </c>
      <c r="AY32" s="210" t="str">
        <f t="shared" si="10"/>
        <v/>
      </c>
      <c r="AZ32" s="186"/>
      <c r="BA32" s="186"/>
      <c r="BB32" s="211"/>
      <c r="BC32" s="186"/>
      <c r="BD32" s="186"/>
      <c r="BE32" s="186"/>
    </row>
    <row r="33" spans="1:57" ht="30" customHeight="1">
      <c r="A33" s="186">
        <f t="shared" si="12"/>
        <v>26</v>
      </c>
      <c r="B33" s="201" t="str">
        <f t="shared" si="6"/>
        <v>PEZETChristian</v>
      </c>
      <c r="C33" s="202" t="s">
        <v>291</v>
      </c>
      <c r="D33" s="203" t="s">
        <v>186</v>
      </c>
      <c r="E33" s="221"/>
      <c r="F33" s="212">
        <v>17.100000000000001</v>
      </c>
      <c r="G33" s="527"/>
      <c r="H33" s="527"/>
      <c r="I33" s="527"/>
      <c r="J33" s="528"/>
      <c r="K33" s="528"/>
      <c r="L33" s="528"/>
      <c r="M33" s="527"/>
      <c r="N33" s="527"/>
      <c r="O33" s="527"/>
      <c r="P33" s="528"/>
      <c r="Q33" s="528"/>
      <c r="R33" s="528"/>
      <c r="S33" s="528"/>
      <c r="T33" s="528"/>
      <c r="U33" s="528"/>
      <c r="V33" s="527"/>
      <c r="W33" s="527"/>
      <c r="X33" s="527"/>
      <c r="Y33" s="528"/>
      <c r="Z33" s="528"/>
      <c r="AA33" s="528"/>
      <c r="AB33" s="527"/>
      <c r="AC33" s="527"/>
      <c r="AD33" s="527"/>
      <c r="AE33" s="528"/>
      <c r="AF33" s="528"/>
      <c r="AG33" s="528"/>
      <c r="AH33" s="527"/>
      <c r="AI33" s="527"/>
      <c r="AJ33" s="527"/>
      <c r="AK33" s="528"/>
      <c r="AL33" s="528"/>
      <c r="AM33" s="528"/>
      <c r="AN33" s="527"/>
      <c r="AO33" s="527"/>
      <c r="AP33" s="527"/>
      <c r="AQ33" s="528"/>
      <c r="AR33" s="528"/>
      <c r="AS33" s="529"/>
      <c r="AT33" s="206" t="str">
        <f t="shared" ref="AT33:AV33" si="36">IF(C33&lt;&gt;"",C33,"")</f>
        <v>PEZET</v>
      </c>
      <c r="AU33" s="207" t="str">
        <f t="shared" si="36"/>
        <v>Christian</v>
      </c>
      <c r="AV33" s="207" t="str">
        <f t="shared" si="36"/>
        <v/>
      </c>
      <c r="AW33" s="205">
        <f t="shared" si="8"/>
        <v>17.100000000000001</v>
      </c>
      <c r="AX33" s="209" t="str">
        <f t="shared" si="9"/>
        <v/>
      </c>
      <c r="AY33" s="210" t="str">
        <f t="shared" si="10"/>
        <v/>
      </c>
      <c r="AZ33" s="186"/>
      <c r="BA33" s="186"/>
      <c r="BB33" s="211"/>
      <c r="BC33" s="186"/>
      <c r="BD33" s="186"/>
      <c r="BE33" s="186"/>
    </row>
    <row r="34" spans="1:57" ht="30" customHeight="1">
      <c r="A34" s="186">
        <f t="shared" si="12"/>
        <v>27</v>
      </c>
      <c r="B34" s="201" t="str">
        <f t="shared" si="6"/>
        <v>PIOT Didier</v>
      </c>
      <c r="C34" s="202" t="s">
        <v>292</v>
      </c>
      <c r="D34" s="218" t="s">
        <v>234</v>
      </c>
      <c r="E34" s="179"/>
      <c r="F34" s="181">
        <v>16.8</v>
      </c>
      <c r="G34" s="527"/>
      <c r="H34" s="527"/>
      <c r="I34" s="527"/>
      <c r="J34" s="528"/>
      <c r="K34" s="528"/>
      <c r="L34" s="528"/>
      <c r="M34" s="527"/>
      <c r="N34" s="527"/>
      <c r="O34" s="527"/>
      <c r="P34" s="528"/>
      <c r="Q34" s="528"/>
      <c r="R34" s="528"/>
      <c r="S34" s="528"/>
      <c r="T34" s="528"/>
      <c r="U34" s="528"/>
      <c r="V34" s="527"/>
      <c r="W34" s="527"/>
      <c r="X34" s="527"/>
      <c r="Y34" s="528"/>
      <c r="Z34" s="528"/>
      <c r="AA34" s="528"/>
      <c r="AB34" s="527"/>
      <c r="AC34" s="527"/>
      <c r="AD34" s="527"/>
      <c r="AE34" s="528"/>
      <c r="AF34" s="528"/>
      <c r="AG34" s="528"/>
      <c r="AH34" s="527"/>
      <c r="AI34" s="527"/>
      <c r="AJ34" s="527"/>
      <c r="AK34" s="528"/>
      <c r="AL34" s="528"/>
      <c r="AM34" s="528"/>
      <c r="AN34" s="527"/>
      <c r="AO34" s="527"/>
      <c r="AP34" s="527"/>
      <c r="AQ34" s="528"/>
      <c r="AR34" s="528"/>
      <c r="AS34" s="529"/>
      <c r="AT34" s="206" t="str">
        <f t="shared" ref="AT34:AV34" si="37">IF(C34&lt;&gt;"",C34,"")</f>
        <v xml:space="preserve">PIOT </v>
      </c>
      <c r="AU34" s="207" t="str">
        <f t="shared" si="37"/>
        <v>Didier</v>
      </c>
      <c r="AV34" s="207" t="str">
        <f t="shared" si="37"/>
        <v/>
      </c>
      <c r="AW34" s="205">
        <f t="shared" si="8"/>
        <v>16.8</v>
      </c>
      <c r="AX34" s="209" t="str">
        <f t="shared" si="9"/>
        <v/>
      </c>
      <c r="AY34" s="210" t="str">
        <f t="shared" si="10"/>
        <v/>
      </c>
      <c r="AZ34" s="186"/>
      <c r="BA34" s="186"/>
      <c r="BB34" s="211"/>
      <c r="BC34" s="186"/>
      <c r="BD34" s="186"/>
      <c r="BE34" s="186"/>
    </row>
    <row r="35" spans="1:57" ht="30" customHeight="1">
      <c r="A35" s="186">
        <f t="shared" si="12"/>
        <v>28</v>
      </c>
      <c r="B35" s="201" t="str">
        <f t="shared" si="6"/>
        <v>PIOT Marie-Hélène</v>
      </c>
      <c r="C35" s="202" t="s">
        <v>292</v>
      </c>
      <c r="D35" s="203" t="s">
        <v>293</v>
      </c>
      <c r="E35" s="220"/>
      <c r="F35" s="212">
        <v>21.1</v>
      </c>
      <c r="G35" s="527"/>
      <c r="H35" s="527"/>
      <c r="I35" s="527"/>
      <c r="J35" s="528"/>
      <c r="K35" s="528"/>
      <c r="L35" s="528"/>
      <c r="M35" s="527"/>
      <c r="N35" s="527"/>
      <c r="O35" s="527"/>
      <c r="P35" s="528"/>
      <c r="Q35" s="528"/>
      <c r="R35" s="528"/>
      <c r="S35" s="528"/>
      <c r="T35" s="528"/>
      <c r="U35" s="528"/>
      <c r="V35" s="527"/>
      <c r="W35" s="527"/>
      <c r="X35" s="527"/>
      <c r="Y35" s="528"/>
      <c r="Z35" s="528"/>
      <c r="AA35" s="528"/>
      <c r="AB35" s="527"/>
      <c r="AC35" s="527"/>
      <c r="AD35" s="527"/>
      <c r="AE35" s="528"/>
      <c r="AF35" s="528"/>
      <c r="AG35" s="528"/>
      <c r="AH35" s="527"/>
      <c r="AI35" s="527"/>
      <c r="AJ35" s="527"/>
      <c r="AK35" s="528"/>
      <c r="AL35" s="528"/>
      <c r="AM35" s="528"/>
      <c r="AN35" s="527"/>
      <c r="AO35" s="527"/>
      <c r="AP35" s="527"/>
      <c r="AQ35" s="528"/>
      <c r="AR35" s="528"/>
      <c r="AS35" s="529"/>
      <c r="AT35" s="206" t="str">
        <f t="shared" ref="AT35:AV35" si="38">IF(C35&lt;&gt;"",C35,"")</f>
        <v xml:space="preserve">PIOT </v>
      </c>
      <c r="AU35" s="207" t="str">
        <f t="shared" si="38"/>
        <v>Marie-Hélène</v>
      </c>
      <c r="AV35" s="207" t="str">
        <f t="shared" si="38"/>
        <v/>
      </c>
      <c r="AW35" s="205">
        <f t="shared" si="8"/>
        <v>21.1</v>
      </c>
      <c r="AX35" s="209" t="str">
        <f t="shared" si="9"/>
        <v/>
      </c>
      <c r="AY35" s="210" t="str">
        <f t="shared" si="10"/>
        <v/>
      </c>
      <c r="AZ35" s="186"/>
      <c r="BA35" s="186"/>
      <c r="BB35" s="211"/>
      <c r="BC35" s="186"/>
      <c r="BD35" s="186"/>
      <c r="BE35" s="186"/>
    </row>
    <row r="36" spans="1:57" ht="30" customHeight="1">
      <c r="A36" s="186">
        <f t="shared" si="12"/>
        <v>29</v>
      </c>
      <c r="B36" s="201" t="str">
        <f t="shared" si="6"/>
        <v>ROLLANDMirande</v>
      </c>
      <c r="C36" s="202" t="s">
        <v>294</v>
      </c>
      <c r="D36" s="203" t="s">
        <v>295</v>
      </c>
      <c r="E36" s="220"/>
      <c r="F36" s="212">
        <v>27.4</v>
      </c>
      <c r="G36" s="527"/>
      <c r="H36" s="527"/>
      <c r="I36" s="527"/>
      <c r="J36" s="528"/>
      <c r="K36" s="528"/>
      <c r="L36" s="528"/>
      <c r="M36" s="527"/>
      <c r="N36" s="527"/>
      <c r="O36" s="527"/>
      <c r="P36" s="528"/>
      <c r="Q36" s="528"/>
      <c r="R36" s="528"/>
      <c r="S36" s="528"/>
      <c r="T36" s="528"/>
      <c r="U36" s="528"/>
      <c r="V36" s="527"/>
      <c r="W36" s="527"/>
      <c r="X36" s="527"/>
      <c r="Y36" s="528"/>
      <c r="Z36" s="528"/>
      <c r="AA36" s="528"/>
      <c r="AB36" s="527"/>
      <c r="AC36" s="527"/>
      <c r="AD36" s="527"/>
      <c r="AE36" s="528"/>
      <c r="AF36" s="528"/>
      <c r="AG36" s="528"/>
      <c r="AH36" s="527"/>
      <c r="AI36" s="527"/>
      <c r="AJ36" s="527"/>
      <c r="AK36" s="528"/>
      <c r="AL36" s="528"/>
      <c r="AM36" s="528"/>
      <c r="AN36" s="527"/>
      <c r="AO36" s="527"/>
      <c r="AP36" s="527"/>
      <c r="AQ36" s="528"/>
      <c r="AR36" s="528"/>
      <c r="AS36" s="529"/>
      <c r="AT36" s="206" t="str">
        <f t="shared" ref="AT36:AV36" si="39">IF(C36&lt;&gt;"",C36,"")</f>
        <v>ROLLAND</v>
      </c>
      <c r="AU36" s="207" t="str">
        <f t="shared" si="39"/>
        <v>Mirande</v>
      </c>
      <c r="AV36" s="207" t="str">
        <f t="shared" si="39"/>
        <v/>
      </c>
      <c r="AW36" s="205">
        <f t="shared" si="8"/>
        <v>27.4</v>
      </c>
      <c r="AX36" s="209" t="str">
        <f t="shared" si="9"/>
        <v/>
      </c>
      <c r="AY36" s="210" t="str">
        <f t="shared" si="10"/>
        <v/>
      </c>
      <c r="AZ36" s="186"/>
      <c r="BA36" s="186"/>
      <c r="BB36" s="211"/>
      <c r="BC36" s="186"/>
      <c r="BD36" s="186"/>
      <c r="BE36" s="186"/>
    </row>
    <row r="37" spans="1:57" ht="30" customHeight="1">
      <c r="A37" s="186">
        <f t="shared" si="12"/>
        <v>30</v>
      </c>
      <c r="B37" s="201" t="str">
        <f t="shared" si="6"/>
        <v>ROLLANDYves</v>
      </c>
      <c r="C37" s="219" t="s">
        <v>294</v>
      </c>
      <c r="D37" s="222" t="s">
        <v>247</v>
      </c>
      <c r="E37" s="220"/>
      <c r="F37" s="212">
        <v>23.1</v>
      </c>
      <c r="G37" s="527"/>
      <c r="H37" s="527"/>
      <c r="I37" s="527"/>
      <c r="J37" s="528"/>
      <c r="K37" s="528"/>
      <c r="L37" s="528"/>
      <c r="M37" s="527"/>
      <c r="N37" s="527"/>
      <c r="O37" s="527"/>
      <c r="P37" s="528"/>
      <c r="Q37" s="528"/>
      <c r="R37" s="528"/>
      <c r="S37" s="528"/>
      <c r="T37" s="528"/>
      <c r="U37" s="528"/>
      <c r="V37" s="527"/>
      <c r="W37" s="527"/>
      <c r="X37" s="527"/>
      <c r="Y37" s="528"/>
      <c r="Z37" s="528"/>
      <c r="AA37" s="528"/>
      <c r="AB37" s="527"/>
      <c r="AC37" s="527"/>
      <c r="AD37" s="527"/>
      <c r="AE37" s="528"/>
      <c r="AF37" s="528"/>
      <c r="AG37" s="528"/>
      <c r="AH37" s="527"/>
      <c r="AI37" s="527"/>
      <c r="AJ37" s="527"/>
      <c r="AK37" s="528"/>
      <c r="AL37" s="528"/>
      <c r="AM37" s="528"/>
      <c r="AN37" s="527"/>
      <c r="AO37" s="527"/>
      <c r="AP37" s="527"/>
      <c r="AQ37" s="528"/>
      <c r="AR37" s="528"/>
      <c r="AS37" s="528"/>
      <c r="AT37" s="206" t="str">
        <f t="shared" ref="AT37:AV37" si="40">IF(C37&lt;&gt;"",C37,"")</f>
        <v>ROLLAND</v>
      </c>
      <c r="AU37" s="207" t="str">
        <f t="shared" si="40"/>
        <v>Yves</v>
      </c>
      <c r="AV37" s="207" t="str">
        <f t="shared" si="40"/>
        <v/>
      </c>
      <c r="AW37" s="205">
        <f t="shared" si="8"/>
        <v>23.1</v>
      </c>
      <c r="AX37" s="209" t="str">
        <f t="shared" si="9"/>
        <v/>
      </c>
      <c r="AY37" s="210" t="str">
        <f t="shared" si="10"/>
        <v/>
      </c>
      <c r="AZ37" s="186"/>
      <c r="BA37" s="186"/>
      <c r="BB37" s="211"/>
      <c r="BC37" s="186"/>
      <c r="BD37" s="186"/>
      <c r="BE37" s="186"/>
    </row>
    <row r="38" spans="1:57" ht="30" customHeight="1">
      <c r="A38" s="186">
        <f t="shared" si="12"/>
        <v>31</v>
      </c>
      <c r="B38" s="201" t="str">
        <f t="shared" si="6"/>
        <v>ROSELLOFlorent</v>
      </c>
      <c r="C38" s="202" t="s">
        <v>296</v>
      </c>
      <c r="D38" s="203" t="s">
        <v>297</v>
      </c>
      <c r="E38" s="204"/>
      <c r="F38" s="205">
        <v>16</v>
      </c>
      <c r="G38" s="527"/>
      <c r="H38" s="527"/>
      <c r="I38" s="527"/>
      <c r="J38" s="528"/>
      <c r="K38" s="528"/>
      <c r="L38" s="528"/>
      <c r="M38" s="527"/>
      <c r="N38" s="527"/>
      <c r="O38" s="527"/>
      <c r="P38" s="528"/>
      <c r="Q38" s="528"/>
      <c r="R38" s="528"/>
      <c r="S38" s="528"/>
      <c r="T38" s="528"/>
      <c r="U38" s="528"/>
      <c r="V38" s="527"/>
      <c r="W38" s="527"/>
      <c r="X38" s="527"/>
      <c r="Y38" s="528"/>
      <c r="Z38" s="528"/>
      <c r="AA38" s="528"/>
      <c r="AB38" s="527"/>
      <c r="AC38" s="527"/>
      <c r="AD38" s="527"/>
      <c r="AE38" s="528"/>
      <c r="AF38" s="528"/>
      <c r="AG38" s="528"/>
      <c r="AH38" s="527"/>
      <c r="AI38" s="527"/>
      <c r="AJ38" s="527"/>
      <c r="AK38" s="528"/>
      <c r="AL38" s="528"/>
      <c r="AM38" s="528"/>
      <c r="AN38" s="527"/>
      <c r="AO38" s="527"/>
      <c r="AP38" s="527"/>
      <c r="AQ38" s="528"/>
      <c r="AR38" s="528"/>
      <c r="AS38" s="529"/>
      <c r="AT38" s="206" t="str">
        <f t="shared" ref="AT38:AV38" si="41">IF(C38&lt;&gt;"",C38,"")</f>
        <v>ROSELLO</v>
      </c>
      <c r="AU38" s="207" t="str">
        <f t="shared" si="41"/>
        <v>Florent</v>
      </c>
      <c r="AV38" s="207" t="str">
        <f t="shared" si="41"/>
        <v/>
      </c>
      <c r="AW38" s="205">
        <f t="shared" si="8"/>
        <v>16</v>
      </c>
      <c r="AX38" s="209" t="str">
        <f t="shared" si="9"/>
        <v/>
      </c>
      <c r="AY38" s="210" t="str">
        <f t="shared" si="10"/>
        <v/>
      </c>
      <c r="AZ38" s="186"/>
      <c r="BA38" s="186"/>
      <c r="BB38" s="211"/>
      <c r="BC38" s="186"/>
      <c r="BD38" s="186"/>
      <c r="BE38" s="186"/>
    </row>
    <row r="39" spans="1:57" ht="30" customHeight="1">
      <c r="A39" s="186">
        <f t="shared" si="12"/>
        <v>32</v>
      </c>
      <c r="B39" s="201" t="str">
        <f t="shared" si="6"/>
        <v>TAUPINVeronique</v>
      </c>
      <c r="C39" s="202" t="s">
        <v>298</v>
      </c>
      <c r="D39" s="203" t="s">
        <v>299</v>
      </c>
      <c r="E39" s="204"/>
      <c r="F39" s="205">
        <v>21.1</v>
      </c>
      <c r="G39" s="527"/>
      <c r="H39" s="527"/>
      <c r="I39" s="527"/>
      <c r="J39" s="528"/>
      <c r="K39" s="528"/>
      <c r="L39" s="528"/>
      <c r="M39" s="527"/>
      <c r="N39" s="527"/>
      <c r="O39" s="527"/>
      <c r="P39" s="528"/>
      <c r="Q39" s="528"/>
      <c r="R39" s="528"/>
      <c r="S39" s="528"/>
      <c r="T39" s="528"/>
      <c r="U39" s="528"/>
      <c r="V39" s="527"/>
      <c r="W39" s="527"/>
      <c r="X39" s="527"/>
      <c r="Y39" s="528"/>
      <c r="Z39" s="528"/>
      <c r="AA39" s="528"/>
      <c r="AB39" s="527"/>
      <c r="AC39" s="527"/>
      <c r="AD39" s="527"/>
      <c r="AE39" s="528"/>
      <c r="AF39" s="528"/>
      <c r="AG39" s="528"/>
      <c r="AH39" s="527"/>
      <c r="AI39" s="527"/>
      <c r="AJ39" s="527"/>
      <c r="AK39" s="528"/>
      <c r="AL39" s="528"/>
      <c r="AM39" s="528"/>
      <c r="AN39" s="527"/>
      <c r="AO39" s="527"/>
      <c r="AP39" s="527"/>
      <c r="AQ39" s="528"/>
      <c r="AR39" s="528"/>
      <c r="AS39" s="529"/>
      <c r="AT39" s="206" t="str">
        <f t="shared" ref="AT39:AV39" si="42">IF(C39&lt;&gt;"",C39,"")</f>
        <v>TAUPIN</v>
      </c>
      <c r="AU39" s="207" t="str">
        <f t="shared" si="42"/>
        <v>Veronique</v>
      </c>
      <c r="AV39" s="207" t="str">
        <f t="shared" si="42"/>
        <v/>
      </c>
      <c r="AW39" s="205">
        <f t="shared" si="8"/>
        <v>21.1</v>
      </c>
      <c r="AX39" s="209" t="str">
        <f t="shared" si="9"/>
        <v/>
      </c>
      <c r="AY39" s="210" t="str">
        <f t="shared" si="10"/>
        <v/>
      </c>
      <c r="AZ39" s="186"/>
      <c r="BA39" s="186"/>
      <c r="BB39" s="211"/>
      <c r="BC39" s="186"/>
      <c r="BD39" s="186"/>
      <c r="BE39" s="186"/>
    </row>
    <row r="40" spans="1:57" ht="30" customHeight="1">
      <c r="A40" s="186">
        <f t="shared" si="12"/>
        <v>33</v>
      </c>
      <c r="B40" s="201" t="str">
        <f t="shared" si="6"/>
        <v>TERRAZAHelios</v>
      </c>
      <c r="C40" s="223" t="s">
        <v>300</v>
      </c>
      <c r="D40" s="224" t="s">
        <v>301</v>
      </c>
      <c r="E40" s="204"/>
      <c r="F40" s="205">
        <v>21.1</v>
      </c>
      <c r="G40" s="527"/>
      <c r="H40" s="527"/>
      <c r="I40" s="527"/>
      <c r="J40" s="528"/>
      <c r="K40" s="528"/>
      <c r="L40" s="528"/>
      <c r="M40" s="527"/>
      <c r="N40" s="527"/>
      <c r="O40" s="527"/>
      <c r="P40" s="528"/>
      <c r="Q40" s="528"/>
      <c r="R40" s="528"/>
      <c r="S40" s="528"/>
      <c r="T40" s="528"/>
      <c r="U40" s="528"/>
      <c r="V40" s="527"/>
      <c r="W40" s="527"/>
      <c r="X40" s="527"/>
      <c r="Y40" s="528"/>
      <c r="Z40" s="528"/>
      <c r="AA40" s="528"/>
      <c r="AB40" s="527"/>
      <c r="AC40" s="527"/>
      <c r="AD40" s="527"/>
      <c r="AE40" s="528"/>
      <c r="AF40" s="528"/>
      <c r="AG40" s="528"/>
      <c r="AH40" s="527"/>
      <c r="AI40" s="527"/>
      <c r="AJ40" s="527"/>
      <c r="AK40" s="528"/>
      <c r="AL40" s="528"/>
      <c r="AM40" s="528"/>
      <c r="AN40" s="527"/>
      <c r="AO40" s="527"/>
      <c r="AP40" s="527"/>
      <c r="AQ40" s="528"/>
      <c r="AR40" s="528"/>
      <c r="AS40" s="529"/>
      <c r="AT40" s="206" t="str">
        <f t="shared" ref="AT40:AV40" si="43">IF(C40&lt;&gt;"",C40,"")</f>
        <v>TERRAZA</v>
      </c>
      <c r="AU40" s="207" t="str">
        <f t="shared" si="43"/>
        <v>Helios</v>
      </c>
      <c r="AV40" s="207" t="str">
        <f t="shared" si="43"/>
        <v/>
      </c>
      <c r="AW40" s="205">
        <f t="shared" si="8"/>
        <v>21.1</v>
      </c>
      <c r="AX40" s="209" t="str">
        <f t="shared" si="9"/>
        <v/>
      </c>
      <c r="AY40" s="210" t="str">
        <f t="shared" si="10"/>
        <v/>
      </c>
      <c r="AZ40" s="186"/>
      <c r="BA40" s="186"/>
      <c r="BB40" s="211"/>
      <c r="BC40" s="186"/>
      <c r="BD40" s="186"/>
      <c r="BE40" s="186"/>
    </row>
    <row r="41" spans="1:57" ht="30" customHeight="1">
      <c r="A41" s="186">
        <f t="shared" si="12"/>
        <v>34</v>
      </c>
      <c r="B41" s="201" t="str">
        <f t="shared" si="6"/>
        <v>TRANLaurent</v>
      </c>
      <c r="C41" s="219" t="s">
        <v>302</v>
      </c>
      <c r="D41" s="225" t="s">
        <v>303</v>
      </c>
      <c r="E41" s="179"/>
      <c r="F41" s="181">
        <v>18.899999999999999</v>
      </c>
      <c r="G41" s="527"/>
      <c r="H41" s="527"/>
      <c r="I41" s="527"/>
      <c r="J41" s="528"/>
      <c r="K41" s="528"/>
      <c r="L41" s="528"/>
      <c r="M41" s="527"/>
      <c r="N41" s="527"/>
      <c r="O41" s="527"/>
      <c r="P41" s="528"/>
      <c r="Q41" s="528"/>
      <c r="R41" s="528"/>
      <c r="S41" s="528"/>
      <c r="T41" s="528"/>
      <c r="U41" s="528"/>
      <c r="V41" s="527"/>
      <c r="W41" s="527"/>
      <c r="X41" s="527"/>
      <c r="Y41" s="528"/>
      <c r="Z41" s="528"/>
      <c r="AA41" s="528"/>
      <c r="AB41" s="527"/>
      <c r="AC41" s="527"/>
      <c r="AD41" s="527"/>
      <c r="AE41" s="528"/>
      <c r="AF41" s="528"/>
      <c r="AG41" s="528"/>
      <c r="AH41" s="527"/>
      <c r="AI41" s="527"/>
      <c r="AJ41" s="527"/>
      <c r="AK41" s="528"/>
      <c r="AL41" s="528"/>
      <c r="AM41" s="528"/>
      <c r="AN41" s="527"/>
      <c r="AO41" s="527"/>
      <c r="AP41" s="527"/>
      <c r="AQ41" s="528"/>
      <c r="AR41" s="528"/>
      <c r="AS41" s="529"/>
      <c r="AT41" s="206" t="str">
        <f t="shared" ref="AT41:AV41" si="44">IF(C41&lt;&gt;"",C41,"")</f>
        <v>TRAN</v>
      </c>
      <c r="AU41" s="207" t="str">
        <f t="shared" si="44"/>
        <v>Laurent</v>
      </c>
      <c r="AV41" s="207" t="str">
        <f t="shared" si="44"/>
        <v/>
      </c>
      <c r="AW41" s="205">
        <f t="shared" si="8"/>
        <v>18.899999999999999</v>
      </c>
      <c r="AX41" s="209" t="str">
        <f t="shared" si="9"/>
        <v/>
      </c>
      <c r="AY41" s="210" t="str">
        <f t="shared" si="10"/>
        <v/>
      </c>
      <c r="AZ41" s="186"/>
      <c r="BA41" s="186"/>
      <c r="BB41" s="211"/>
      <c r="BC41" s="186"/>
      <c r="BD41" s="186"/>
      <c r="BE41" s="186"/>
    </row>
    <row r="42" spans="1:57" ht="30" customHeight="1">
      <c r="A42" s="186">
        <f t="shared" si="12"/>
        <v>35</v>
      </c>
      <c r="B42" s="201" t="str">
        <f t="shared" si="6"/>
        <v>TROALEN Philippe</v>
      </c>
      <c r="C42" s="219" t="s">
        <v>304</v>
      </c>
      <c r="D42" s="222" t="s">
        <v>305</v>
      </c>
      <c r="E42" s="204"/>
      <c r="F42" s="205">
        <v>16.399999999999999</v>
      </c>
      <c r="G42" s="527"/>
      <c r="H42" s="527"/>
      <c r="I42" s="527"/>
      <c r="J42" s="528"/>
      <c r="K42" s="528"/>
      <c r="L42" s="528"/>
      <c r="M42" s="527"/>
      <c r="N42" s="527"/>
      <c r="O42" s="527"/>
      <c r="P42" s="528"/>
      <c r="Q42" s="528"/>
      <c r="R42" s="528"/>
      <c r="S42" s="528"/>
      <c r="T42" s="528"/>
      <c r="U42" s="528"/>
      <c r="V42" s="527"/>
      <c r="W42" s="527"/>
      <c r="X42" s="527"/>
      <c r="Y42" s="528"/>
      <c r="Z42" s="528"/>
      <c r="AA42" s="528"/>
      <c r="AB42" s="527"/>
      <c r="AC42" s="527"/>
      <c r="AD42" s="527"/>
      <c r="AE42" s="528"/>
      <c r="AF42" s="528"/>
      <c r="AG42" s="528"/>
      <c r="AH42" s="527"/>
      <c r="AI42" s="527"/>
      <c r="AJ42" s="527"/>
      <c r="AK42" s="528"/>
      <c r="AL42" s="528"/>
      <c r="AM42" s="528"/>
      <c r="AN42" s="527"/>
      <c r="AO42" s="527"/>
      <c r="AP42" s="527"/>
      <c r="AQ42" s="528"/>
      <c r="AR42" s="528"/>
      <c r="AS42" s="529"/>
      <c r="AT42" s="206" t="str">
        <f t="shared" ref="AT42:AV42" si="45">IF(C42&lt;&gt;"",C42,"")</f>
        <v xml:space="preserve">TROALEN </v>
      </c>
      <c r="AU42" s="207" t="str">
        <f t="shared" si="45"/>
        <v>Philippe</v>
      </c>
      <c r="AV42" s="207" t="str">
        <f t="shared" si="45"/>
        <v/>
      </c>
      <c r="AW42" s="205">
        <f t="shared" si="8"/>
        <v>16.399999999999999</v>
      </c>
      <c r="AX42" s="209" t="str">
        <f t="shared" si="9"/>
        <v/>
      </c>
      <c r="AY42" s="210" t="str">
        <f t="shared" si="10"/>
        <v/>
      </c>
      <c r="AZ42" s="186"/>
      <c r="BA42" s="186"/>
      <c r="BB42" s="211"/>
      <c r="BC42" s="186"/>
      <c r="BD42" s="186"/>
      <c r="BE42" s="186"/>
    </row>
    <row r="43" spans="1:57" ht="30" customHeight="1">
      <c r="A43" s="186">
        <f t="shared" si="12"/>
        <v>36</v>
      </c>
      <c r="B43" s="201" t="str">
        <f t="shared" si="6"/>
        <v>VEZZOLIRené</v>
      </c>
      <c r="C43" s="219" t="s">
        <v>306</v>
      </c>
      <c r="D43" s="222" t="s">
        <v>307</v>
      </c>
      <c r="E43" s="204"/>
      <c r="F43" s="205">
        <v>25.4</v>
      </c>
      <c r="G43" s="527"/>
      <c r="H43" s="527"/>
      <c r="I43" s="527"/>
      <c r="J43" s="528"/>
      <c r="K43" s="528"/>
      <c r="L43" s="528"/>
      <c r="M43" s="527"/>
      <c r="N43" s="527"/>
      <c r="O43" s="527"/>
      <c r="P43" s="528"/>
      <c r="Q43" s="528"/>
      <c r="R43" s="528"/>
      <c r="S43" s="528"/>
      <c r="T43" s="528"/>
      <c r="U43" s="528"/>
      <c r="V43" s="527"/>
      <c r="W43" s="527"/>
      <c r="X43" s="527"/>
      <c r="Y43" s="528"/>
      <c r="Z43" s="528"/>
      <c r="AA43" s="528"/>
      <c r="AB43" s="527"/>
      <c r="AC43" s="527"/>
      <c r="AD43" s="527"/>
      <c r="AE43" s="528"/>
      <c r="AF43" s="528"/>
      <c r="AG43" s="528"/>
      <c r="AH43" s="527"/>
      <c r="AI43" s="527"/>
      <c r="AJ43" s="527"/>
      <c r="AK43" s="528"/>
      <c r="AL43" s="528"/>
      <c r="AM43" s="528"/>
      <c r="AN43" s="527"/>
      <c r="AO43" s="527"/>
      <c r="AP43" s="527"/>
      <c r="AQ43" s="528"/>
      <c r="AR43" s="528"/>
      <c r="AS43" s="529"/>
      <c r="AT43" s="206" t="str">
        <f t="shared" ref="AT43:AV43" si="46">IF(C43&lt;&gt;"",C43,"")</f>
        <v>VEZZOLI</v>
      </c>
      <c r="AU43" s="207" t="str">
        <f t="shared" si="46"/>
        <v>René</v>
      </c>
      <c r="AV43" s="207" t="str">
        <f t="shared" si="46"/>
        <v/>
      </c>
      <c r="AW43" s="205">
        <f t="shared" si="8"/>
        <v>25.4</v>
      </c>
      <c r="AX43" s="209" t="str">
        <f t="shared" si="9"/>
        <v/>
      </c>
      <c r="AY43" s="210" t="str">
        <f t="shared" si="10"/>
        <v/>
      </c>
      <c r="AZ43" s="186"/>
      <c r="BA43" s="186"/>
      <c r="BB43" s="211"/>
      <c r="BC43" s="186"/>
      <c r="BD43" s="186"/>
      <c r="BE43" s="186"/>
    </row>
    <row r="44" spans="1:57" ht="30" customHeight="1">
      <c r="A44" s="186">
        <f t="shared" si="12"/>
        <v>37</v>
      </c>
      <c r="B44" s="201" t="str">
        <f t="shared" si="6"/>
        <v>VONGMichel</v>
      </c>
      <c r="C44" s="219" t="s">
        <v>308</v>
      </c>
      <c r="D44" s="222" t="s">
        <v>208</v>
      </c>
      <c r="E44" s="220"/>
      <c r="F44" s="226">
        <v>21.6</v>
      </c>
      <c r="G44" s="530"/>
      <c r="H44" s="530"/>
      <c r="I44" s="527"/>
      <c r="J44" s="528"/>
      <c r="K44" s="528"/>
      <c r="L44" s="528"/>
      <c r="M44" s="530"/>
      <c r="N44" s="530"/>
      <c r="O44" s="527"/>
      <c r="P44" s="528"/>
      <c r="Q44" s="528"/>
      <c r="R44" s="528"/>
      <c r="S44" s="528"/>
      <c r="T44" s="528"/>
      <c r="U44" s="528"/>
      <c r="V44" s="530"/>
      <c r="W44" s="530"/>
      <c r="X44" s="527"/>
      <c r="Y44" s="528"/>
      <c r="Z44" s="528"/>
      <c r="AA44" s="528"/>
      <c r="AB44" s="530"/>
      <c r="AC44" s="530"/>
      <c r="AD44" s="527"/>
      <c r="AE44" s="528"/>
      <c r="AF44" s="528"/>
      <c r="AG44" s="528"/>
      <c r="AH44" s="530"/>
      <c r="AI44" s="530"/>
      <c r="AJ44" s="527"/>
      <c r="AK44" s="528"/>
      <c r="AL44" s="528"/>
      <c r="AM44" s="528"/>
      <c r="AN44" s="530"/>
      <c r="AO44" s="530"/>
      <c r="AP44" s="527"/>
      <c r="AQ44" s="528"/>
      <c r="AR44" s="528"/>
      <c r="AS44" s="529"/>
      <c r="AT44" s="206" t="str">
        <f t="shared" ref="AT44:AV44" si="47">IF(C44&lt;&gt;"",C44,"")</f>
        <v>VONG</v>
      </c>
      <c r="AU44" s="207" t="str">
        <f t="shared" si="47"/>
        <v>Michel</v>
      </c>
      <c r="AV44" s="207" t="str">
        <f t="shared" si="47"/>
        <v/>
      </c>
      <c r="AW44" s="205">
        <f t="shared" si="8"/>
        <v>21.6</v>
      </c>
      <c r="AX44" s="209" t="str">
        <f t="shared" si="9"/>
        <v/>
      </c>
      <c r="AY44" s="210" t="str">
        <f t="shared" si="10"/>
        <v/>
      </c>
      <c r="AZ44" s="186"/>
      <c r="BA44" s="186"/>
      <c r="BB44" s="211"/>
      <c r="BC44" s="186"/>
      <c r="BD44" s="186"/>
      <c r="BE44" s="186"/>
    </row>
    <row r="45" spans="1:57" ht="30" customHeight="1">
      <c r="A45" s="186">
        <f t="shared" si="12"/>
        <v>38</v>
      </c>
      <c r="B45" s="201" t="str">
        <f t="shared" si="6"/>
        <v>VONGSophie</v>
      </c>
      <c r="C45" s="219" t="s">
        <v>308</v>
      </c>
      <c r="D45" s="222" t="s">
        <v>309</v>
      </c>
      <c r="E45" s="204"/>
      <c r="F45" s="226">
        <v>25.6</v>
      </c>
      <c r="G45" s="530"/>
      <c r="H45" s="530"/>
      <c r="I45" s="527"/>
      <c r="J45" s="528"/>
      <c r="K45" s="528"/>
      <c r="L45" s="528"/>
      <c r="M45" s="530"/>
      <c r="N45" s="530"/>
      <c r="O45" s="527"/>
      <c r="P45" s="528"/>
      <c r="Q45" s="528"/>
      <c r="R45" s="528"/>
      <c r="S45" s="528"/>
      <c r="T45" s="528"/>
      <c r="U45" s="528"/>
      <c r="V45" s="530"/>
      <c r="W45" s="530"/>
      <c r="X45" s="527"/>
      <c r="Y45" s="528"/>
      <c r="Z45" s="528"/>
      <c r="AA45" s="528"/>
      <c r="AB45" s="530"/>
      <c r="AC45" s="530"/>
      <c r="AD45" s="527"/>
      <c r="AE45" s="528"/>
      <c r="AF45" s="528"/>
      <c r="AG45" s="528"/>
      <c r="AH45" s="530"/>
      <c r="AI45" s="530"/>
      <c r="AJ45" s="527"/>
      <c r="AK45" s="528"/>
      <c r="AL45" s="528"/>
      <c r="AM45" s="528"/>
      <c r="AN45" s="530"/>
      <c r="AO45" s="530"/>
      <c r="AP45" s="527"/>
      <c r="AQ45" s="528"/>
      <c r="AR45" s="528"/>
      <c r="AS45" s="529"/>
      <c r="AT45" s="206" t="str">
        <f t="shared" ref="AT45:AV45" si="48">IF(C45&lt;&gt;"",C45,"")</f>
        <v>VONG</v>
      </c>
      <c r="AU45" s="207" t="str">
        <f t="shared" si="48"/>
        <v>Sophie</v>
      </c>
      <c r="AV45" s="207" t="str">
        <f t="shared" si="48"/>
        <v/>
      </c>
      <c r="AW45" s="205">
        <f t="shared" si="8"/>
        <v>25.6</v>
      </c>
      <c r="AX45" s="209" t="str">
        <f t="shared" si="9"/>
        <v/>
      </c>
      <c r="AY45" s="210" t="str">
        <f t="shared" si="10"/>
        <v/>
      </c>
      <c r="AZ45" s="186"/>
      <c r="BA45" s="186"/>
      <c r="BB45" s="211"/>
      <c r="BC45" s="186"/>
      <c r="BD45" s="186"/>
      <c r="BE45" s="186"/>
    </row>
    <row r="46" spans="1:57" ht="30" customHeight="1">
      <c r="A46" s="186">
        <f t="shared" si="12"/>
        <v>39</v>
      </c>
      <c r="B46" s="201" t="str">
        <f t="shared" si="6"/>
        <v>WELINSKINelly</v>
      </c>
      <c r="C46" s="219" t="s">
        <v>310</v>
      </c>
      <c r="D46" s="222" t="s">
        <v>311</v>
      </c>
      <c r="E46" s="204"/>
      <c r="F46" s="212">
        <v>17.600000000000001</v>
      </c>
      <c r="G46" s="530"/>
      <c r="H46" s="530"/>
      <c r="I46" s="527"/>
      <c r="J46" s="528"/>
      <c r="K46" s="528"/>
      <c r="L46" s="528"/>
      <c r="M46" s="530"/>
      <c r="N46" s="530"/>
      <c r="O46" s="527"/>
      <c r="P46" s="528"/>
      <c r="Q46" s="528"/>
      <c r="R46" s="528"/>
      <c r="S46" s="528"/>
      <c r="T46" s="528"/>
      <c r="U46" s="528"/>
      <c r="V46" s="530"/>
      <c r="W46" s="530"/>
      <c r="X46" s="527"/>
      <c r="Y46" s="528"/>
      <c r="Z46" s="528"/>
      <c r="AA46" s="528"/>
      <c r="AB46" s="530"/>
      <c r="AC46" s="530"/>
      <c r="AD46" s="527"/>
      <c r="AE46" s="528"/>
      <c r="AF46" s="528"/>
      <c r="AG46" s="528"/>
      <c r="AH46" s="530"/>
      <c r="AI46" s="530"/>
      <c r="AJ46" s="527"/>
      <c r="AK46" s="528"/>
      <c r="AL46" s="528"/>
      <c r="AM46" s="528"/>
      <c r="AN46" s="530"/>
      <c r="AO46" s="530"/>
      <c r="AP46" s="527"/>
      <c r="AQ46" s="528"/>
      <c r="AR46" s="528"/>
      <c r="AS46" s="529"/>
      <c r="AT46" s="206" t="str">
        <f t="shared" ref="AT46:AV46" si="49">IF(C46&lt;&gt;"",C46,"")</f>
        <v>WELINSKI</v>
      </c>
      <c r="AU46" s="207" t="str">
        <f t="shared" si="49"/>
        <v>Nelly</v>
      </c>
      <c r="AV46" s="207" t="str">
        <f t="shared" si="49"/>
        <v/>
      </c>
      <c r="AW46" s="205">
        <f t="shared" si="8"/>
        <v>17.600000000000001</v>
      </c>
      <c r="AX46" s="209" t="str">
        <f t="shared" si="9"/>
        <v/>
      </c>
      <c r="AY46" s="210" t="str">
        <f t="shared" si="10"/>
        <v/>
      </c>
      <c r="AZ46" s="186"/>
      <c r="BA46" s="186"/>
      <c r="BB46" s="211"/>
      <c r="BC46" s="186"/>
      <c r="BD46" s="186"/>
      <c r="BE46" s="186"/>
    </row>
    <row r="47" spans="1:57" ht="30" customHeight="1">
      <c r="A47" s="186">
        <f t="shared" si="12"/>
        <v>40</v>
      </c>
      <c r="B47" s="201" t="str">
        <f t="shared" si="6"/>
        <v>YONNET Josée</v>
      </c>
      <c r="C47" s="219" t="s">
        <v>312</v>
      </c>
      <c r="D47" s="222" t="s">
        <v>313</v>
      </c>
      <c r="E47" s="220"/>
      <c r="F47" s="181">
        <v>18.7</v>
      </c>
      <c r="G47" s="530"/>
      <c r="H47" s="530"/>
      <c r="I47" s="527"/>
      <c r="J47" s="528"/>
      <c r="K47" s="528"/>
      <c r="L47" s="528"/>
      <c r="M47" s="530"/>
      <c r="N47" s="530"/>
      <c r="O47" s="527"/>
      <c r="P47" s="528"/>
      <c r="Q47" s="528"/>
      <c r="R47" s="528"/>
      <c r="S47" s="528"/>
      <c r="T47" s="528"/>
      <c r="U47" s="528"/>
      <c r="V47" s="530"/>
      <c r="W47" s="530"/>
      <c r="X47" s="527"/>
      <c r="Y47" s="528"/>
      <c r="Z47" s="528"/>
      <c r="AA47" s="528"/>
      <c r="AB47" s="530"/>
      <c r="AC47" s="530"/>
      <c r="AD47" s="527"/>
      <c r="AE47" s="528"/>
      <c r="AF47" s="528"/>
      <c r="AG47" s="528"/>
      <c r="AH47" s="530"/>
      <c r="AI47" s="530"/>
      <c r="AJ47" s="527"/>
      <c r="AK47" s="528"/>
      <c r="AL47" s="528"/>
      <c r="AM47" s="528"/>
      <c r="AN47" s="530"/>
      <c r="AO47" s="530"/>
      <c r="AP47" s="527"/>
      <c r="AQ47" s="528"/>
      <c r="AR47" s="528"/>
      <c r="AS47" s="529"/>
      <c r="AT47" s="206" t="str">
        <f t="shared" ref="AT47:AV47" si="50">IF(C47&lt;&gt;"",C47,"")</f>
        <v xml:space="preserve">YONNET </v>
      </c>
      <c r="AU47" s="207" t="str">
        <f t="shared" si="50"/>
        <v>Josée</v>
      </c>
      <c r="AV47" s="207" t="str">
        <f t="shared" si="50"/>
        <v/>
      </c>
      <c r="AW47" s="205">
        <f t="shared" si="8"/>
        <v>18.7</v>
      </c>
      <c r="AX47" s="209" t="str">
        <f t="shared" si="9"/>
        <v/>
      </c>
      <c r="AY47" s="210" t="str">
        <f t="shared" si="10"/>
        <v/>
      </c>
      <c r="AZ47" s="186"/>
      <c r="BA47" s="186"/>
      <c r="BB47" s="211"/>
      <c r="BC47" s="186"/>
      <c r="BD47" s="186"/>
      <c r="BE47" s="186"/>
    </row>
    <row r="48" spans="1:57" ht="30" customHeight="1">
      <c r="A48" s="186">
        <f t="shared" si="12"/>
        <v>41</v>
      </c>
      <c r="B48" s="201" t="str">
        <f t="shared" si="6"/>
        <v>ZABRODINE Serge</v>
      </c>
      <c r="C48" s="219" t="s">
        <v>314</v>
      </c>
      <c r="D48" s="222" t="s">
        <v>315</v>
      </c>
      <c r="E48" s="204"/>
      <c r="F48" s="226">
        <v>23</v>
      </c>
      <c r="G48" s="530"/>
      <c r="H48" s="530"/>
      <c r="I48" s="527"/>
      <c r="J48" s="528"/>
      <c r="K48" s="528"/>
      <c r="L48" s="528"/>
      <c r="M48" s="530"/>
      <c r="N48" s="530"/>
      <c r="O48" s="527"/>
      <c r="P48" s="528"/>
      <c r="Q48" s="528"/>
      <c r="R48" s="528"/>
      <c r="S48" s="528"/>
      <c r="T48" s="528"/>
      <c r="U48" s="528"/>
      <c r="V48" s="530"/>
      <c r="W48" s="530"/>
      <c r="X48" s="527"/>
      <c r="Y48" s="528"/>
      <c r="Z48" s="528"/>
      <c r="AA48" s="528"/>
      <c r="AB48" s="530"/>
      <c r="AC48" s="530"/>
      <c r="AD48" s="527"/>
      <c r="AE48" s="528"/>
      <c r="AF48" s="528"/>
      <c r="AG48" s="528"/>
      <c r="AH48" s="530"/>
      <c r="AI48" s="530"/>
      <c r="AJ48" s="527"/>
      <c r="AK48" s="528"/>
      <c r="AL48" s="528"/>
      <c r="AM48" s="528"/>
      <c r="AN48" s="530"/>
      <c r="AO48" s="530"/>
      <c r="AP48" s="527"/>
      <c r="AQ48" s="528"/>
      <c r="AR48" s="528"/>
      <c r="AS48" s="529"/>
      <c r="AT48" s="206" t="str">
        <f t="shared" ref="AT48:AV48" si="51">IF(C48&lt;&gt;"",C48,"")</f>
        <v xml:space="preserve">ZABRODINE </v>
      </c>
      <c r="AU48" s="207" t="str">
        <f t="shared" si="51"/>
        <v>Serge</v>
      </c>
      <c r="AV48" s="207" t="str">
        <f t="shared" si="51"/>
        <v/>
      </c>
      <c r="AW48" s="205">
        <f t="shared" si="8"/>
        <v>23</v>
      </c>
      <c r="AX48" s="209" t="str">
        <f t="shared" si="9"/>
        <v/>
      </c>
      <c r="AY48" s="210" t="str">
        <f t="shared" si="10"/>
        <v/>
      </c>
      <c r="AZ48" s="186"/>
      <c r="BA48" s="186"/>
      <c r="BB48" s="211"/>
      <c r="BC48" s="186"/>
      <c r="BD48" s="186"/>
      <c r="BE48" s="186"/>
    </row>
    <row r="49" spans="1:57" ht="30" customHeight="1">
      <c r="A49" s="186">
        <f t="shared" si="12"/>
        <v>42</v>
      </c>
      <c r="B49" s="201" t="str">
        <f t="shared" si="6"/>
        <v/>
      </c>
      <c r="C49" s="219"/>
      <c r="D49" s="222"/>
      <c r="E49" s="220"/>
      <c r="F49" s="212"/>
      <c r="G49" s="530"/>
      <c r="H49" s="530"/>
      <c r="I49" s="527"/>
      <c r="J49" s="528"/>
      <c r="K49" s="528"/>
      <c r="L49" s="528"/>
      <c r="M49" s="530"/>
      <c r="N49" s="530"/>
      <c r="O49" s="527"/>
      <c r="P49" s="528"/>
      <c r="Q49" s="528"/>
      <c r="R49" s="528"/>
      <c r="S49" s="528"/>
      <c r="T49" s="528"/>
      <c r="U49" s="528"/>
      <c r="V49" s="530"/>
      <c r="W49" s="530"/>
      <c r="X49" s="527"/>
      <c r="Y49" s="528"/>
      <c r="Z49" s="528"/>
      <c r="AA49" s="528"/>
      <c r="AB49" s="530"/>
      <c r="AC49" s="530"/>
      <c r="AD49" s="527"/>
      <c r="AE49" s="528"/>
      <c r="AF49" s="528"/>
      <c r="AG49" s="528"/>
      <c r="AH49" s="530"/>
      <c r="AI49" s="530"/>
      <c r="AJ49" s="527"/>
      <c r="AK49" s="528"/>
      <c r="AL49" s="528"/>
      <c r="AM49" s="528"/>
      <c r="AN49" s="530"/>
      <c r="AO49" s="530"/>
      <c r="AP49" s="527"/>
      <c r="AQ49" s="528"/>
      <c r="AR49" s="528"/>
      <c r="AS49" s="529"/>
      <c r="AT49" s="206" t="str">
        <f t="shared" ref="AT49:AV49" si="52">IF(C49&lt;&gt;"",C49,"")</f>
        <v/>
      </c>
      <c r="AU49" s="207" t="str">
        <f t="shared" si="52"/>
        <v/>
      </c>
      <c r="AV49" s="207" t="str">
        <f t="shared" si="52"/>
        <v/>
      </c>
      <c r="AW49" s="205">
        <f t="shared" si="8"/>
        <v>0</v>
      </c>
      <c r="AX49" s="209" t="str">
        <f t="shared" si="9"/>
        <v/>
      </c>
      <c r="AY49" s="210" t="str">
        <f t="shared" si="10"/>
        <v/>
      </c>
      <c r="AZ49" s="186"/>
      <c r="BA49" s="186"/>
      <c r="BB49" s="211"/>
      <c r="BC49" s="186"/>
      <c r="BD49" s="186"/>
      <c r="BE49" s="186"/>
    </row>
    <row r="50" spans="1:57" ht="30" customHeight="1">
      <c r="A50" s="186">
        <f t="shared" si="12"/>
        <v>43</v>
      </c>
      <c r="B50" s="201" t="str">
        <f t="shared" si="6"/>
        <v/>
      </c>
      <c r="C50" s="219"/>
      <c r="D50" s="222"/>
      <c r="E50" s="204"/>
      <c r="F50" s="212"/>
      <c r="G50" s="530"/>
      <c r="H50" s="530"/>
      <c r="I50" s="527"/>
      <c r="J50" s="528"/>
      <c r="K50" s="528"/>
      <c r="L50" s="528"/>
      <c r="M50" s="530"/>
      <c r="N50" s="530"/>
      <c r="O50" s="527"/>
      <c r="P50" s="528"/>
      <c r="Q50" s="528"/>
      <c r="R50" s="528"/>
      <c r="S50" s="528"/>
      <c r="T50" s="528"/>
      <c r="U50" s="528"/>
      <c r="V50" s="530"/>
      <c r="W50" s="530"/>
      <c r="X50" s="527"/>
      <c r="Y50" s="528"/>
      <c r="Z50" s="528"/>
      <c r="AA50" s="528"/>
      <c r="AB50" s="530"/>
      <c r="AC50" s="530"/>
      <c r="AD50" s="527"/>
      <c r="AE50" s="528"/>
      <c r="AF50" s="528"/>
      <c r="AG50" s="528"/>
      <c r="AH50" s="530"/>
      <c r="AI50" s="530"/>
      <c r="AJ50" s="527"/>
      <c r="AK50" s="528"/>
      <c r="AL50" s="528"/>
      <c r="AM50" s="528"/>
      <c r="AN50" s="530"/>
      <c r="AO50" s="530"/>
      <c r="AP50" s="527"/>
      <c r="AQ50" s="528"/>
      <c r="AR50" s="528"/>
      <c r="AS50" s="529"/>
      <c r="AT50" s="206" t="str">
        <f t="shared" ref="AT50:AV50" si="53">IF(C50&lt;&gt;"",C50,"")</f>
        <v/>
      </c>
      <c r="AU50" s="207" t="str">
        <f t="shared" si="53"/>
        <v/>
      </c>
      <c r="AV50" s="207" t="str">
        <f t="shared" si="53"/>
        <v/>
      </c>
      <c r="AW50" s="205">
        <f t="shared" si="8"/>
        <v>0</v>
      </c>
      <c r="AX50" s="209" t="str">
        <f t="shared" si="9"/>
        <v/>
      </c>
      <c r="AY50" s="210" t="str">
        <f t="shared" si="10"/>
        <v/>
      </c>
      <c r="AZ50" s="186"/>
      <c r="BA50" s="186"/>
      <c r="BB50" s="211"/>
      <c r="BC50" s="186"/>
      <c r="BD50" s="186"/>
      <c r="BE50" s="186"/>
    </row>
    <row r="51" spans="1:57" ht="30" customHeight="1">
      <c r="A51" s="186">
        <f t="shared" si="12"/>
        <v>44</v>
      </c>
      <c r="B51" s="201" t="str">
        <f t="shared" si="6"/>
        <v/>
      </c>
      <c r="C51" s="219"/>
      <c r="D51" s="222"/>
      <c r="E51" s="220"/>
      <c r="F51" s="212"/>
      <c r="G51" s="530"/>
      <c r="H51" s="530"/>
      <c r="I51" s="527"/>
      <c r="J51" s="528"/>
      <c r="K51" s="528"/>
      <c r="L51" s="528"/>
      <c r="M51" s="530"/>
      <c r="N51" s="530"/>
      <c r="O51" s="527"/>
      <c r="P51" s="528"/>
      <c r="Q51" s="528"/>
      <c r="R51" s="528"/>
      <c r="S51" s="528"/>
      <c r="T51" s="528"/>
      <c r="U51" s="528"/>
      <c r="V51" s="530"/>
      <c r="W51" s="530"/>
      <c r="X51" s="527"/>
      <c r="Y51" s="528"/>
      <c r="Z51" s="528"/>
      <c r="AA51" s="528"/>
      <c r="AB51" s="530"/>
      <c r="AC51" s="530"/>
      <c r="AD51" s="527"/>
      <c r="AE51" s="528"/>
      <c r="AF51" s="528"/>
      <c r="AG51" s="528"/>
      <c r="AH51" s="530"/>
      <c r="AI51" s="530"/>
      <c r="AJ51" s="527"/>
      <c r="AK51" s="528"/>
      <c r="AL51" s="528"/>
      <c r="AM51" s="528"/>
      <c r="AN51" s="530"/>
      <c r="AO51" s="530"/>
      <c r="AP51" s="527"/>
      <c r="AQ51" s="528"/>
      <c r="AR51" s="528"/>
      <c r="AS51" s="529"/>
      <c r="AT51" s="206" t="str">
        <f t="shared" ref="AT51:AV51" si="54">IF(C51&lt;&gt;"",C51,"")</f>
        <v/>
      </c>
      <c r="AU51" s="207" t="str">
        <f t="shared" si="54"/>
        <v/>
      </c>
      <c r="AV51" s="207" t="str">
        <f t="shared" si="54"/>
        <v/>
      </c>
      <c r="AW51" s="205">
        <f t="shared" si="8"/>
        <v>0</v>
      </c>
      <c r="AX51" s="209" t="str">
        <f t="shared" si="9"/>
        <v/>
      </c>
      <c r="AY51" s="210" t="str">
        <f t="shared" si="10"/>
        <v/>
      </c>
      <c r="AZ51" s="186"/>
      <c r="BA51" s="186"/>
      <c r="BB51" s="211"/>
      <c r="BC51" s="186"/>
      <c r="BD51" s="186"/>
      <c r="BE51" s="186"/>
    </row>
    <row r="52" spans="1:57" ht="30" customHeight="1">
      <c r="A52" s="186">
        <f t="shared" si="12"/>
        <v>45</v>
      </c>
      <c r="B52" s="201" t="str">
        <f t="shared" si="6"/>
        <v/>
      </c>
      <c r="C52" s="219"/>
      <c r="D52" s="222"/>
      <c r="E52" s="220"/>
      <c r="F52" s="212"/>
      <c r="G52" s="530"/>
      <c r="H52" s="530"/>
      <c r="I52" s="527"/>
      <c r="J52" s="528"/>
      <c r="K52" s="528"/>
      <c r="L52" s="528"/>
      <c r="M52" s="530"/>
      <c r="N52" s="530"/>
      <c r="O52" s="527"/>
      <c r="P52" s="528"/>
      <c r="Q52" s="528"/>
      <c r="R52" s="528"/>
      <c r="S52" s="528"/>
      <c r="T52" s="528"/>
      <c r="U52" s="528"/>
      <c r="V52" s="530"/>
      <c r="W52" s="530"/>
      <c r="X52" s="527"/>
      <c r="Y52" s="528"/>
      <c r="Z52" s="528"/>
      <c r="AA52" s="528"/>
      <c r="AB52" s="530"/>
      <c r="AC52" s="530"/>
      <c r="AD52" s="527"/>
      <c r="AE52" s="528"/>
      <c r="AF52" s="528"/>
      <c r="AG52" s="528"/>
      <c r="AH52" s="530"/>
      <c r="AI52" s="530"/>
      <c r="AJ52" s="527"/>
      <c r="AK52" s="528"/>
      <c r="AL52" s="528"/>
      <c r="AM52" s="528"/>
      <c r="AN52" s="530"/>
      <c r="AO52" s="530"/>
      <c r="AP52" s="527"/>
      <c r="AQ52" s="528"/>
      <c r="AR52" s="528"/>
      <c r="AS52" s="529"/>
      <c r="AT52" s="206" t="str">
        <f t="shared" ref="AT52:AV52" si="55">IF(C52&lt;&gt;"",C52,"")</f>
        <v/>
      </c>
      <c r="AU52" s="207" t="str">
        <f t="shared" si="55"/>
        <v/>
      </c>
      <c r="AV52" s="207" t="str">
        <f t="shared" si="55"/>
        <v/>
      </c>
      <c r="AW52" s="205">
        <f t="shared" si="8"/>
        <v>0</v>
      </c>
      <c r="AX52" s="209" t="str">
        <f t="shared" si="9"/>
        <v/>
      </c>
      <c r="AY52" s="210" t="str">
        <f t="shared" si="10"/>
        <v/>
      </c>
      <c r="AZ52" s="186"/>
      <c r="BA52" s="186"/>
      <c r="BB52" s="211"/>
      <c r="BC52" s="186"/>
      <c r="BD52" s="186"/>
      <c r="BE52" s="186"/>
    </row>
    <row r="53" spans="1:57" ht="30" customHeight="1">
      <c r="A53" s="186">
        <f t="shared" si="12"/>
        <v>46</v>
      </c>
      <c r="B53" s="201" t="str">
        <f t="shared" si="6"/>
        <v/>
      </c>
      <c r="C53" s="219"/>
      <c r="D53" s="222"/>
      <c r="E53" s="220"/>
      <c r="F53" s="212"/>
      <c r="G53" s="530"/>
      <c r="H53" s="530"/>
      <c r="I53" s="527"/>
      <c r="J53" s="528"/>
      <c r="K53" s="528"/>
      <c r="L53" s="528"/>
      <c r="M53" s="530"/>
      <c r="N53" s="530"/>
      <c r="O53" s="527"/>
      <c r="P53" s="528"/>
      <c r="Q53" s="528"/>
      <c r="R53" s="528"/>
      <c r="S53" s="528"/>
      <c r="T53" s="528"/>
      <c r="U53" s="528"/>
      <c r="V53" s="530"/>
      <c r="W53" s="530"/>
      <c r="X53" s="527"/>
      <c r="Y53" s="528"/>
      <c r="Z53" s="528"/>
      <c r="AA53" s="528"/>
      <c r="AB53" s="530"/>
      <c r="AC53" s="530"/>
      <c r="AD53" s="527"/>
      <c r="AE53" s="528"/>
      <c r="AF53" s="528"/>
      <c r="AG53" s="528"/>
      <c r="AH53" s="530"/>
      <c r="AI53" s="530"/>
      <c r="AJ53" s="527"/>
      <c r="AK53" s="528"/>
      <c r="AL53" s="528"/>
      <c r="AM53" s="528"/>
      <c r="AN53" s="530"/>
      <c r="AO53" s="530"/>
      <c r="AP53" s="527"/>
      <c r="AQ53" s="528"/>
      <c r="AR53" s="528"/>
      <c r="AS53" s="529"/>
      <c r="AT53" s="206" t="str">
        <f t="shared" ref="AT53:AV53" si="56">IF(C53&lt;&gt;"",C53,"")</f>
        <v/>
      </c>
      <c r="AU53" s="207" t="str">
        <f t="shared" si="56"/>
        <v/>
      </c>
      <c r="AV53" s="207" t="str">
        <f t="shared" si="56"/>
        <v/>
      </c>
      <c r="AW53" s="205">
        <f t="shared" si="8"/>
        <v>0</v>
      </c>
      <c r="AX53" s="209" t="str">
        <f t="shared" si="9"/>
        <v/>
      </c>
      <c r="AY53" s="210" t="str">
        <f t="shared" si="10"/>
        <v/>
      </c>
      <c r="AZ53" s="186"/>
      <c r="BA53" s="186"/>
      <c r="BB53" s="211"/>
      <c r="BC53" s="186"/>
      <c r="BD53" s="186"/>
      <c r="BE53" s="186"/>
    </row>
    <row r="54" spans="1:57" ht="30" customHeight="1">
      <c r="A54" s="186">
        <f t="shared" si="12"/>
        <v>47</v>
      </c>
      <c r="B54" s="201" t="str">
        <f t="shared" si="6"/>
        <v/>
      </c>
      <c r="C54" s="227"/>
      <c r="D54" s="228"/>
      <c r="E54" s="229"/>
      <c r="F54" s="230"/>
      <c r="G54" s="531"/>
      <c r="H54" s="531"/>
      <c r="I54" s="531"/>
      <c r="J54" s="532"/>
      <c r="K54" s="532"/>
      <c r="L54" s="532"/>
      <c r="M54" s="531"/>
      <c r="N54" s="531"/>
      <c r="O54" s="531"/>
      <c r="P54" s="532"/>
      <c r="Q54" s="532"/>
      <c r="R54" s="532"/>
      <c r="S54" s="532"/>
      <c r="T54" s="532"/>
      <c r="U54" s="532"/>
      <c r="V54" s="531"/>
      <c r="W54" s="531"/>
      <c r="X54" s="531"/>
      <c r="Y54" s="532"/>
      <c r="Z54" s="532"/>
      <c r="AA54" s="532"/>
      <c r="AB54" s="531"/>
      <c r="AC54" s="531"/>
      <c r="AD54" s="531"/>
      <c r="AE54" s="532"/>
      <c r="AF54" s="532"/>
      <c r="AG54" s="532"/>
      <c r="AH54" s="531"/>
      <c r="AI54" s="531"/>
      <c r="AJ54" s="531"/>
      <c r="AK54" s="532"/>
      <c r="AL54" s="532"/>
      <c r="AM54" s="532"/>
      <c r="AN54" s="531"/>
      <c r="AO54" s="531"/>
      <c r="AP54" s="531"/>
      <c r="AQ54" s="532"/>
      <c r="AR54" s="532"/>
      <c r="AS54" s="533"/>
      <c r="AT54" s="231" t="str">
        <f t="shared" ref="AT54:AV54" si="57">IF(C54&lt;&gt;"",C54,"")</f>
        <v/>
      </c>
      <c r="AU54" s="232" t="str">
        <f t="shared" si="57"/>
        <v/>
      </c>
      <c r="AV54" s="232" t="str">
        <f t="shared" si="57"/>
        <v/>
      </c>
      <c r="AW54" s="230">
        <f t="shared" si="8"/>
        <v>0</v>
      </c>
      <c r="AX54" s="233" t="str">
        <f t="shared" si="9"/>
        <v/>
      </c>
      <c r="AY54" s="234" t="str">
        <f t="shared" si="10"/>
        <v/>
      </c>
      <c r="AZ54" s="186"/>
      <c r="BA54" s="186"/>
      <c r="BB54" s="211"/>
      <c r="BC54" s="186"/>
      <c r="BD54" s="186"/>
      <c r="BE54" s="186"/>
    </row>
    <row r="55" spans="1:57" ht="25.5" customHeight="1">
      <c r="A55" s="186"/>
      <c r="B55" s="186"/>
      <c r="C55" s="186"/>
      <c r="D55" s="186"/>
      <c r="E55" s="143"/>
      <c r="F55" s="211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92"/>
      <c r="AU55" s="186"/>
      <c r="AV55" s="186"/>
      <c r="AW55" s="186"/>
      <c r="AX55" s="186"/>
      <c r="AY55" s="186"/>
      <c r="AZ55" s="186"/>
      <c r="BA55" s="186"/>
      <c r="BB55" s="211"/>
      <c r="BC55" s="186"/>
      <c r="BD55" s="186"/>
      <c r="BE55" s="186"/>
    </row>
    <row r="56" spans="1:57" ht="25.5" customHeight="1">
      <c r="A56" s="186"/>
      <c r="B56" s="186"/>
      <c r="C56" s="186"/>
      <c r="D56" s="186"/>
      <c r="E56" s="143"/>
      <c r="F56" s="211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92"/>
      <c r="AU56" s="186"/>
      <c r="AV56" s="186"/>
      <c r="AW56" s="186"/>
      <c r="AX56" s="186"/>
      <c r="AY56" s="186"/>
      <c r="AZ56" s="186"/>
      <c r="BA56" s="186"/>
      <c r="BB56" s="211"/>
      <c r="BC56" s="186"/>
      <c r="BD56" s="186"/>
      <c r="BE56" s="186"/>
    </row>
    <row r="57" spans="1:57" ht="25.5" customHeight="1">
      <c r="A57" s="186"/>
      <c r="B57" s="186"/>
      <c r="C57" s="186" t="s">
        <v>316</v>
      </c>
      <c r="D57" s="186"/>
      <c r="E57" s="143"/>
      <c r="F57" s="211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92"/>
      <c r="AU57" s="186"/>
      <c r="AV57" s="186"/>
      <c r="AW57" s="186"/>
      <c r="AX57" s="186"/>
      <c r="AY57" s="186"/>
      <c r="AZ57" s="186"/>
      <c r="BA57" s="186"/>
      <c r="BB57" s="211"/>
      <c r="BC57" s="186"/>
      <c r="BD57" s="186"/>
      <c r="BE57" s="186"/>
    </row>
    <row r="58" spans="1:57" ht="25.5" customHeight="1">
      <c r="A58" s="186"/>
      <c r="B58" s="186"/>
      <c r="C58" s="186" t="s">
        <v>317</v>
      </c>
      <c r="D58" s="186"/>
      <c r="E58" s="143"/>
      <c r="F58" s="211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92"/>
      <c r="AU58" s="186"/>
      <c r="AV58" s="186"/>
      <c r="AW58" s="186"/>
      <c r="AX58" s="186"/>
      <c r="AY58" s="186"/>
      <c r="AZ58" s="186"/>
      <c r="BA58" s="186"/>
      <c r="BB58" s="211"/>
      <c r="BC58" s="186"/>
      <c r="BD58" s="186"/>
      <c r="BE58" s="186"/>
    </row>
    <row r="59" spans="1:57" ht="25.5" customHeight="1">
      <c r="A59" s="186"/>
      <c r="B59" s="186"/>
      <c r="C59" s="186" t="s">
        <v>318</v>
      </c>
      <c r="D59" s="186"/>
      <c r="E59" s="143"/>
      <c r="F59" s="211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92"/>
      <c r="AU59" s="186"/>
      <c r="AV59" s="186"/>
      <c r="AW59" s="186"/>
      <c r="AX59" s="186"/>
      <c r="AY59" s="186"/>
      <c r="AZ59" s="186"/>
      <c r="BA59" s="186"/>
      <c r="BB59" s="211"/>
      <c r="BC59" s="186"/>
      <c r="BD59" s="186"/>
      <c r="BE59" s="186"/>
    </row>
    <row r="60" spans="1:57" ht="25.5" customHeight="1">
      <c r="A60" s="186"/>
      <c r="B60" s="186"/>
      <c r="C60" s="186" t="s">
        <v>319</v>
      </c>
      <c r="D60" s="186"/>
      <c r="E60" s="143"/>
      <c r="F60" s="211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92"/>
      <c r="AU60" s="186"/>
      <c r="AV60" s="186"/>
      <c r="AW60" s="186"/>
      <c r="AX60" s="186"/>
      <c r="AY60" s="186"/>
      <c r="AZ60" s="186"/>
      <c r="BA60" s="186"/>
      <c r="BB60" s="211"/>
      <c r="BC60" s="186"/>
      <c r="BD60" s="186"/>
      <c r="BE60" s="186"/>
    </row>
    <row r="61" spans="1:57" ht="25.5" customHeight="1">
      <c r="A61" s="186"/>
      <c r="B61" s="186"/>
      <c r="C61" s="186" t="s">
        <v>320</v>
      </c>
      <c r="D61" s="186"/>
      <c r="E61" s="143"/>
      <c r="F61" s="211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92"/>
      <c r="AU61" s="186"/>
      <c r="AV61" s="186"/>
      <c r="AW61" s="186"/>
      <c r="AX61" s="186"/>
      <c r="AY61" s="186"/>
      <c r="AZ61" s="186"/>
      <c r="BA61" s="186"/>
      <c r="BB61" s="211"/>
      <c r="BC61" s="186"/>
      <c r="BD61" s="186"/>
      <c r="BE61" s="186"/>
    </row>
    <row r="62" spans="1:57" ht="25.5" customHeight="1">
      <c r="A62" s="186"/>
      <c r="B62" s="186"/>
      <c r="C62" s="186" t="s">
        <v>321</v>
      </c>
      <c r="D62" s="186"/>
      <c r="E62" s="143"/>
      <c r="F62" s="211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92"/>
      <c r="AU62" s="186"/>
      <c r="AV62" s="186"/>
      <c r="AW62" s="186"/>
      <c r="AX62" s="186"/>
      <c r="AY62" s="186"/>
      <c r="AZ62" s="186"/>
      <c r="BA62" s="186"/>
      <c r="BB62" s="211"/>
      <c r="BC62" s="186"/>
      <c r="BD62" s="186"/>
      <c r="BE62" s="186"/>
    </row>
    <row r="63" spans="1:57" ht="25.5" customHeight="1">
      <c r="A63" s="186"/>
      <c r="B63" s="186"/>
      <c r="C63" s="186" t="s">
        <v>322</v>
      </c>
      <c r="D63" s="186"/>
      <c r="E63" s="143"/>
      <c r="F63" s="211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92"/>
      <c r="AU63" s="186"/>
      <c r="AV63" s="186"/>
      <c r="AW63" s="186"/>
      <c r="AX63" s="186"/>
      <c r="AY63" s="186"/>
      <c r="AZ63" s="186"/>
      <c r="BA63" s="186"/>
      <c r="BB63" s="211"/>
      <c r="BC63" s="186"/>
      <c r="BD63" s="186"/>
      <c r="BE63" s="186"/>
    </row>
    <row r="64" spans="1:57" ht="25.5" customHeight="1">
      <c r="A64" s="186"/>
      <c r="B64" s="186"/>
      <c r="C64" s="186" t="s">
        <v>323</v>
      </c>
      <c r="D64" s="186"/>
      <c r="E64" s="143"/>
      <c r="F64" s="211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92"/>
      <c r="AU64" s="186"/>
      <c r="AV64" s="186"/>
      <c r="AW64" s="186"/>
      <c r="AX64" s="186"/>
      <c r="AY64" s="186"/>
      <c r="AZ64" s="186"/>
      <c r="BA64" s="186"/>
      <c r="BB64" s="211"/>
      <c r="BC64" s="186"/>
      <c r="BD64" s="186"/>
      <c r="BE64" s="186"/>
    </row>
    <row r="65" spans="1:57" ht="25.5" customHeight="1">
      <c r="A65" s="186"/>
      <c r="B65" s="186"/>
      <c r="C65" s="186" t="s">
        <v>324</v>
      </c>
      <c r="D65" s="186"/>
      <c r="E65" s="143"/>
      <c r="F65" s="211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92"/>
      <c r="AU65" s="186"/>
      <c r="AV65" s="186"/>
      <c r="AW65" s="186"/>
      <c r="AX65" s="186"/>
      <c r="AY65" s="186"/>
      <c r="AZ65" s="186"/>
      <c r="BA65" s="186"/>
      <c r="BB65" s="211"/>
      <c r="BC65" s="186"/>
      <c r="BD65" s="186"/>
      <c r="BE65" s="186"/>
    </row>
    <row r="66" spans="1:57" ht="25.5" customHeight="1">
      <c r="A66" s="186"/>
      <c r="B66" s="186"/>
      <c r="C66" s="186" t="s">
        <v>325</v>
      </c>
      <c r="D66" s="186"/>
      <c r="E66" s="143"/>
      <c r="F66" s="211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92"/>
      <c r="AU66" s="186"/>
      <c r="AV66" s="186"/>
      <c r="AW66" s="186"/>
      <c r="AX66" s="186"/>
      <c r="AY66" s="186"/>
      <c r="AZ66" s="186"/>
      <c r="BA66" s="186"/>
      <c r="BB66" s="211"/>
      <c r="BC66" s="186"/>
      <c r="BD66" s="186"/>
      <c r="BE66" s="186"/>
    </row>
    <row r="67" spans="1:57" ht="25.5" customHeight="1">
      <c r="A67" s="186"/>
      <c r="B67" s="186"/>
      <c r="C67" s="186" t="s">
        <v>326</v>
      </c>
      <c r="D67" s="186"/>
      <c r="E67" s="143"/>
      <c r="F67" s="211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92"/>
      <c r="AU67" s="186"/>
      <c r="AV67" s="186"/>
      <c r="AW67" s="186"/>
      <c r="AX67" s="186"/>
      <c r="AY67" s="186"/>
      <c r="AZ67" s="186"/>
      <c r="BA67" s="186"/>
      <c r="BB67" s="211"/>
      <c r="BC67" s="186"/>
      <c r="BD67" s="186"/>
      <c r="BE67" s="186"/>
    </row>
    <row r="68" spans="1:57" ht="25.5" customHeight="1">
      <c r="A68" s="186"/>
      <c r="B68" s="186"/>
      <c r="C68" s="186"/>
      <c r="D68" s="186"/>
      <c r="E68" s="143"/>
      <c r="F68" s="211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92"/>
      <c r="AU68" s="186"/>
      <c r="AV68" s="186"/>
      <c r="AW68" s="186"/>
      <c r="AX68" s="186"/>
      <c r="AY68" s="186"/>
      <c r="AZ68" s="186"/>
      <c r="BA68" s="186"/>
      <c r="BB68" s="211"/>
      <c r="BC68" s="186"/>
      <c r="BD68" s="186"/>
      <c r="BE68" s="186"/>
    </row>
    <row r="69" spans="1:57" ht="25.5" customHeight="1">
      <c r="A69" s="186"/>
      <c r="B69" s="186"/>
      <c r="C69" s="186"/>
      <c r="D69" s="186"/>
      <c r="E69" s="143"/>
      <c r="F69" s="211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92"/>
      <c r="AU69" s="186"/>
      <c r="AV69" s="186"/>
      <c r="AW69" s="186"/>
      <c r="AX69" s="186"/>
      <c r="AY69" s="186"/>
      <c r="AZ69" s="186"/>
      <c r="BA69" s="186"/>
      <c r="BB69" s="211"/>
      <c r="BC69" s="186"/>
      <c r="BD69" s="186"/>
      <c r="BE69" s="186"/>
    </row>
    <row r="70" spans="1:57" ht="25.5" customHeight="1">
      <c r="A70" s="186"/>
      <c r="B70" s="186"/>
      <c r="C70" s="186"/>
      <c r="D70" s="186"/>
      <c r="E70" s="143"/>
      <c r="F70" s="211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92"/>
      <c r="AU70" s="186"/>
      <c r="AV70" s="186"/>
      <c r="AW70" s="186"/>
      <c r="AX70" s="186"/>
      <c r="AY70" s="186"/>
      <c r="AZ70" s="186"/>
      <c r="BA70" s="186"/>
      <c r="BB70" s="211"/>
      <c r="BC70" s="186"/>
      <c r="BD70" s="186"/>
      <c r="BE70" s="186"/>
    </row>
    <row r="71" spans="1:57" ht="25.5" customHeight="1">
      <c r="A71" s="186"/>
      <c r="B71" s="186"/>
      <c r="C71" s="186"/>
      <c r="D71" s="186"/>
      <c r="E71" s="143"/>
      <c r="F71" s="211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92"/>
      <c r="AU71" s="186"/>
      <c r="AV71" s="186"/>
      <c r="AW71" s="186"/>
      <c r="AX71" s="186"/>
      <c r="AY71" s="186"/>
      <c r="AZ71" s="186"/>
      <c r="BA71" s="186"/>
      <c r="BB71" s="211"/>
      <c r="BC71" s="186"/>
      <c r="BD71" s="186"/>
      <c r="BE71" s="186"/>
    </row>
    <row r="72" spans="1:57" ht="25.5" customHeight="1">
      <c r="A72" s="186"/>
      <c r="B72" s="186"/>
      <c r="C72" s="186">
        <v>6</v>
      </c>
      <c r="D72" s="186"/>
      <c r="E72" s="143"/>
      <c r="F72" s="211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92"/>
      <c r="AU72" s="186"/>
      <c r="AV72" s="186"/>
      <c r="AW72" s="186"/>
      <c r="AX72" s="186"/>
      <c r="AY72" s="186"/>
      <c r="AZ72" s="186"/>
      <c r="BA72" s="186"/>
      <c r="BB72" s="211"/>
      <c r="BC72" s="186"/>
      <c r="BD72" s="186"/>
      <c r="BE72" s="186"/>
    </row>
    <row r="73" spans="1:57" ht="25.5" customHeight="1">
      <c r="A73" s="186"/>
      <c r="B73" s="186"/>
      <c r="C73" s="186"/>
      <c r="D73" s="186"/>
      <c r="E73" s="143"/>
      <c r="F73" s="211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92"/>
      <c r="AU73" s="186"/>
      <c r="AV73" s="186"/>
      <c r="AW73" s="186"/>
      <c r="AX73" s="186"/>
      <c r="AY73" s="186"/>
      <c r="AZ73" s="186"/>
      <c r="BA73" s="186"/>
      <c r="BB73" s="211"/>
      <c r="BC73" s="186"/>
      <c r="BD73" s="186"/>
      <c r="BE73" s="186"/>
    </row>
    <row r="74" spans="1:57" ht="25.5" customHeight="1">
      <c r="A74" s="186"/>
      <c r="B74" s="186"/>
      <c r="C74" s="186"/>
      <c r="D74" s="186"/>
      <c r="E74" s="143"/>
      <c r="F74" s="211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92"/>
      <c r="AU74" s="186"/>
      <c r="AV74" s="186"/>
      <c r="AW74" s="186"/>
      <c r="AX74" s="186"/>
      <c r="AY74" s="186"/>
      <c r="AZ74" s="186"/>
      <c r="BA74" s="186"/>
      <c r="BB74" s="211"/>
      <c r="BC74" s="186"/>
      <c r="BD74" s="186"/>
      <c r="BE74" s="186"/>
    </row>
    <row r="75" spans="1:57" ht="25.5" customHeight="1">
      <c r="A75" s="186"/>
      <c r="B75" s="186"/>
      <c r="C75" s="186"/>
      <c r="D75" s="186"/>
      <c r="E75" s="143"/>
      <c r="F75" s="211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92"/>
      <c r="AU75" s="186"/>
      <c r="AV75" s="186"/>
      <c r="AW75" s="186"/>
      <c r="AX75" s="186"/>
      <c r="AY75" s="186"/>
      <c r="AZ75" s="186"/>
      <c r="BA75" s="186"/>
      <c r="BB75" s="211"/>
      <c r="BC75" s="186"/>
      <c r="BD75" s="186"/>
      <c r="BE75" s="186"/>
    </row>
    <row r="76" spans="1:57" ht="25.5" customHeight="1">
      <c r="A76" s="186"/>
      <c r="B76" s="186"/>
      <c r="C76" s="186"/>
      <c r="D76" s="186"/>
      <c r="E76" s="143"/>
      <c r="F76" s="211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92"/>
      <c r="AU76" s="186"/>
      <c r="AV76" s="186"/>
      <c r="AW76" s="186"/>
      <c r="AX76" s="186"/>
      <c r="AY76" s="186"/>
      <c r="AZ76" s="186"/>
      <c r="BA76" s="186"/>
      <c r="BB76" s="211"/>
      <c r="BC76" s="186"/>
      <c r="BD76" s="186"/>
      <c r="BE76" s="186"/>
    </row>
    <row r="77" spans="1:57" ht="25.5" customHeight="1">
      <c r="A77" s="186"/>
      <c r="B77" s="186"/>
      <c r="C77" s="186"/>
      <c r="D77" s="186"/>
      <c r="E77" s="143"/>
      <c r="F77" s="211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92"/>
      <c r="AU77" s="186"/>
      <c r="AV77" s="186"/>
      <c r="AW77" s="186"/>
      <c r="AX77" s="186"/>
      <c r="AY77" s="186"/>
      <c r="AZ77" s="186"/>
      <c r="BA77" s="186"/>
      <c r="BB77" s="211"/>
      <c r="BC77" s="186"/>
      <c r="BD77" s="186"/>
      <c r="BE77" s="186"/>
    </row>
    <row r="78" spans="1:57" ht="25.5" customHeight="1">
      <c r="A78" s="186"/>
      <c r="B78" s="186"/>
      <c r="C78" s="186"/>
      <c r="D78" s="186"/>
      <c r="E78" s="143"/>
      <c r="F78" s="211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92"/>
      <c r="AU78" s="186"/>
      <c r="AV78" s="186"/>
      <c r="AW78" s="186"/>
      <c r="AX78" s="186"/>
      <c r="AY78" s="186"/>
      <c r="AZ78" s="186"/>
      <c r="BA78" s="186"/>
      <c r="BB78" s="211"/>
      <c r="BC78" s="186"/>
      <c r="BD78" s="186"/>
      <c r="BE78" s="186"/>
    </row>
    <row r="79" spans="1:57" ht="25.5" customHeight="1">
      <c r="A79" s="186"/>
      <c r="B79" s="186"/>
      <c r="C79" s="186"/>
      <c r="D79" s="186"/>
      <c r="E79" s="143"/>
      <c r="F79" s="211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92"/>
      <c r="AU79" s="186"/>
      <c r="AV79" s="186"/>
      <c r="AW79" s="186"/>
      <c r="AX79" s="186"/>
      <c r="AY79" s="186"/>
      <c r="AZ79" s="186"/>
      <c r="BA79" s="186"/>
      <c r="BB79" s="211"/>
      <c r="BC79" s="186"/>
      <c r="BD79" s="186"/>
      <c r="BE79" s="186"/>
    </row>
    <row r="80" spans="1:57" ht="25.5" customHeight="1">
      <c r="A80" s="186"/>
      <c r="B80" s="186"/>
      <c r="C80" s="186"/>
      <c r="D80" s="186"/>
      <c r="E80" s="143"/>
      <c r="F80" s="211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92"/>
      <c r="AU80" s="186"/>
      <c r="AV80" s="186"/>
      <c r="AW80" s="186"/>
      <c r="AX80" s="186"/>
      <c r="AY80" s="186"/>
      <c r="AZ80" s="186"/>
      <c r="BA80" s="186"/>
      <c r="BB80" s="211"/>
      <c r="BC80" s="186"/>
      <c r="BD80" s="186"/>
      <c r="BE80" s="186"/>
    </row>
    <row r="81" spans="1:57" ht="25.5" customHeight="1">
      <c r="A81" s="186"/>
      <c r="B81" s="186"/>
      <c r="C81" s="186"/>
      <c r="D81" s="186"/>
      <c r="E81" s="143"/>
      <c r="F81" s="211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92"/>
      <c r="AU81" s="186"/>
      <c r="AV81" s="186"/>
      <c r="AW81" s="186"/>
      <c r="AX81" s="186"/>
      <c r="AY81" s="186"/>
      <c r="AZ81" s="186"/>
      <c r="BA81" s="186"/>
      <c r="BB81" s="211"/>
      <c r="BC81" s="186"/>
      <c r="BD81" s="186"/>
      <c r="BE81" s="186"/>
    </row>
    <row r="82" spans="1:57" ht="25.5" customHeight="1">
      <c r="A82" s="186"/>
      <c r="B82" s="186"/>
      <c r="C82" s="186"/>
      <c r="D82" s="186"/>
      <c r="E82" s="143"/>
      <c r="F82" s="211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92"/>
      <c r="AU82" s="186"/>
      <c r="AV82" s="186"/>
      <c r="AW82" s="186"/>
      <c r="AX82" s="186"/>
      <c r="AY82" s="186"/>
      <c r="AZ82" s="186"/>
      <c r="BA82" s="186"/>
      <c r="BB82" s="211"/>
      <c r="BC82" s="186"/>
      <c r="BD82" s="186"/>
      <c r="BE82" s="186"/>
    </row>
    <row r="83" spans="1:57" ht="25.5" customHeight="1">
      <c r="A83" s="186"/>
      <c r="B83" s="186"/>
      <c r="C83" s="186"/>
      <c r="D83" s="186"/>
      <c r="E83" s="143"/>
      <c r="F83" s="211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92"/>
      <c r="AU83" s="186"/>
      <c r="AV83" s="186"/>
      <c r="AW83" s="186"/>
      <c r="AX83" s="186"/>
      <c r="AY83" s="186"/>
      <c r="AZ83" s="186"/>
      <c r="BA83" s="186"/>
      <c r="BB83" s="211"/>
      <c r="BC83" s="186"/>
      <c r="BD83" s="186"/>
      <c r="BE83" s="186"/>
    </row>
    <row r="84" spans="1:57" ht="25.5" customHeight="1">
      <c r="A84" s="186"/>
      <c r="B84" s="186"/>
      <c r="C84" s="186"/>
      <c r="D84" s="186"/>
      <c r="E84" s="143"/>
      <c r="F84" s="211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92"/>
      <c r="AU84" s="186"/>
      <c r="AV84" s="186"/>
      <c r="AW84" s="186"/>
      <c r="AX84" s="186"/>
      <c r="AY84" s="186"/>
      <c r="AZ84" s="186"/>
      <c r="BA84" s="186"/>
      <c r="BB84" s="211"/>
      <c r="BC84" s="186"/>
      <c r="BD84" s="186"/>
      <c r="BE84" s="186"/>
    </row>
    <row r="85" spans="1:57" ht="25.5" customHeight="1">
      <c r="A85" s="186"/>
      <c r="B85" s="186"/>
      <c r="C85" s="186"/>
      <c r="D85" s="186"/>
      <c r="E85" s="143"/>
      <c r="F85" s="211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92"/>
      <c r="AU85" s="186"/>
      <c r="AV85" s="186"/>
      <c r="AW85" s="186"/>
      <c r="AX85" s="186"/>
      <c r="AY85" s="186"/>
      <c r="AZ85" s="186"/>
      <c r="BA85" s="186"/>
      <c r="BB85" s="211"/>
      <c r="BC85" s="186"/>
      <c r="BD85" s="186"/>
      <c r="BE85" s="186"/>
    </row>
    <row r="86" spans="1:57" ht="25.5" customHeight="1">
      <c r="A86" s="186"/>
      <c r="B86" s="186"/>
      <c r="C86" s="186"/>
      <c r="D86" s="186"/>
      <c r="E86" s="143"/>
      <c r="F86" s="211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92"/>
      <c r="AU86" s="186"/>
      <c r="AV86" s="186"/>
      <c r="AW86" s="186"/>
      <c r="AX86" s="186"/>
      <c r="AY86" s="186"/>
      <c r="AZ86" s="186"/>
      <c r="BA86" s="186"/>
      <c r="BB86" s="211"/>
      <c r="BC86" s="186"/>
      <c r="BD86" s="186"/>
      <c r="BE86" s="186"/>
    </row>
    <row r="87" spans="1:57" ht="25.5" customHeight="1">
      <c r="A87" s="186"/>
      <c r="B87" s="186"/>
      <c r="C87" s="186"/>
      <c r="D87" s="186"/>
      <c r="E87" s="143"/>
      <c r="F87" s="211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92"/>
      <c r="AU87" s="186"/>
      <c r="AV87" s="186"/>
      <c r="AW87" s="186"/>
      <c r="AX87" s="186"/>
      <c r="AY87" s="186"/>
      <c r="AZ87" s="186"/>
      <c r="BA87" s="186"/>
      <c r="BB87" s="211"/>
      <c r="BC87" s="186"/>
      <c r="BD87" s="186"/>
      <c r="BE87" s="186"/>
    </row>
    <row r="88" spans="1:57" ht="25.5" customHeight="1">
      <c r="A88" s="186"/>
      <c r="B88" s="186"/>
      <c r="C88" s="186"/>
      <c r="D88" s="186"/>
      <c r="E88" s="143"/>
      <c r="F88" s="211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92"/>
      <c r="AU88" s="186"/>
      <c r="AV88" s="186"/>
      <c r="AW88" s="186"/>
      <c r="AX88" s="186"/>
      <c r="AY88" s="186"/>
      <c r="AZ88" s="186"/>
      <c r="BA88" s="186"/>
      <c r="BB88" s="211"/>
      <c r="BC88" s="186"/>
      <c r="BD88" s="186"/>
      <c r="BE88" s="186"/>
    </row>
    <row r="89" spans="1:57" ht="25.5" customHeight="1">
      <c r="A89" s="186"/>
      <c r="B89" s="186"/>
      <c r="C89" s="186"/>
      <c r="D89" s="186"/>
      <c r="E89" s="143"/>
      <c r="F89" s="211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92"/>
      <c r="AU89" s="186"/>
      <c r="AV89" s="186"/>
      <c r="AW89" s="186"/>
      <c r="AX89" s="186"/>
      <c r="AY89" s="186"/>
      <c r="AZ89" s="186"/>
      <c r="BA89" s="186"/>
      <c r="BB89" s="211"/>
      <c r="BC89" s="186"/>
      <c r="BD89" s="186"/>
      <c r="BE89" s="186"/>
    </row>
    <row r="90" spans="1:57" ht="25.5" customHeight="1">
      <c r="A90" s="186"/>
      <c r="B90" s="186"/>
      <c r="C90" s="186"/>
      <c r="D90" s="186"/>
      <c r="E90" s="143"/>
      <c r="F90" s="211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92"/>
      <c r="AU90" s="186"/>
      <c r="AV90" s="186"/>
      <c r="AW90" s="186"/>
      <c r="AX90" s="186"/>
      <c r="AY90" s="186"/>
      <c r="AZ90" s="186"/>
      <c r="BA90" s="186"/>
      <c r="BB90" s="211"/>
      <c r="BC90" s="186"/>
      <c r="BD90" s="186"/>
      <c r="BE90" s="186"/>
    </row>
    <row r="91" spans="1:57" ht="25.5" customHeight="1">
      <c r="A91" s="186"/>
      <c r="B91" s="186"/>
      <c r="C91" s="186"/>
      <c r="D91" s="186"/>
      <c r="E91" s="143"/>
      <c r="F91" s="211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92"/>
      <c r="AU91" s="186"/>
      <c r="AV91" s="186"/>
      <c r="AW91" s="186"/>
      <c r="AX91" s="186"/>
      <c r="AY91" s="186"/>
      <c r="AZ91" s="186"/>
      <c r="BA91" s="186"/>
      <c r="BB91" s="211"/>
      <c r="BC91" s="186"/>
      <c r="BD91" s="186"/>
      <c r="BE91" s="186"/>
    </row>
    <row r="92" spans="1:57" ht="25.5" customHeight="1">
      <c r="A92" s="186"/>
      <c r="B92" s="186"/>
      <c r="C92" s="186"/>
      <c r="D92" s="186"/>
      <c r="E92" s="143"/>
      <c r="F92" s="211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92"/>
      <c r="AU92" s="186"/>
      <c r="AV92" s="186"/>
      <c r="AW92" s="186"/>
      <c r="AX92" s="186"/>
      <c r="AY92" s="186"/>
      <c r="AZ92" s="186"/>
      <c r="BA92" s="186"/>
      <c r="BB92" s="211"/>
      <c r="BC92" s="186"/>
      <c r="BD92" s="186"/>
      <c r="BE92" s="186"/>
    </row>
    <row r="93" spans="1:57" ht="25.5" customHeight="1">
      <c r="A93" s="186"/>
      <c r="B93" s="186"/>
      <c r="C93" s="186"/>
      <c r="D93" s="186"/>
      <c r="E93" s="143"/>
      <c r="F93" s="211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92"/>
      <c r="AU93" s="186"/>
      <c r="AV93" s="186"/>
      <c r="AW93" s="186"/>
      <c r="AX93" s="186"/>
      <c r="AY93" s="186"/>
      <c r="AZ93" s="186"/>
      <c r="BA93" s="186"/>
      <c r="BB93" s="211"/>
      <c r="BC93" s="186"/>
      <c r="BD93" s="186"/>
      <c r="BE93" s="186"/>
    </row>
    <row r="94" spans="1:57" ht="25.5" customHeight="1">
      <c r="A94" s="186"/>
      <c r="B94" s="186"/>
      <c r="C94" s="186"/>
      <c r="D94" s="186"/>
      <c r="E94" s="143"/>
      <c r="F94" s="211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92"/>
      <c r="AU94" s="186"/>
      <c r="AV94" s="186"/>
      <c r="AW94" s="186"/>
      <c r="AX94" s="186"/>
      <c r="AY94" s="186"/>
      <c r="AZ94" s="186"/>
      <c r="BA94" s="186"/>
      <c r="BB94" s="211"/>
      <c r="BC94" s="186"/>
      <c r="BD94" s="186"/>
      <c r="BE94" s="186"/>
    </row>
    <row r="95" spans="1:57" ht="25.5" customHeight="1">
      <c r="A95" s="186"/>
      <c r="B95" s="186"/>
      <c r="C95" s="186"/>
      <c r="D95" s="186"/>
      <c r="E95" s="143"/>
      <c r="F95" s="211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92"/>
      <c r="AU95" s="186"/>
      <c r="AV95" s="186"/>
      <c r="AW95" s="186"/>
      <c r="AX95" s="186"/>
      <c r="AY95" s="186"/>
      <c r="AZ95" s="186"/>
      <c r="BA95" s="186"/>
      <c r="BB95" s="211"/>
      <c r="BC95" s="186"/>
      <c r="BD95" s="186"/>
      <c r="BE95" s="186"/>
    </row>
    <row r="96" spans="1:57" ht="25.5" customHeight="1">
      <c r="A96" s="186"/>
      <c r="B96" s="186"/>
      <c r="C96" s="186"/>
      <c r="D96" s="186"/>
      <c r="E96" s="143"/>
      <c r="F96" s="211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92"/>
      <c r="AU96" s="186"/>
      <c r="AV96" s="186"/>
      <c r="AW96" s="186"/>
      <c r="AX96" s="186"/>
      <c r="AY96" s="186"/>
      <c r="AZ96" s="186"/>
      <c r="BA96" s="186"/>
      <c r="BB96" s="211"/>
      <c r="BC96" s="186"/>
      <c r="BD96" s="186"/>
      <c r="BE96" s="186"/>
    </row>
    <row r="97" spans="1:57" ht="25.5" customHeight="1">
      <c r="A97" s="186"/>
      <c r="B97" s="186"/>
      <c r="C97" s="186"/>
      <c r="D97" s="186"/>
      <c r="E97" s="143"/>
      <c r="F97" s="211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92"/>
      <c r="AU97" s="186"/>
      <c r="AV97" s="186"/>
      <c r="AW97" s="186"/>
      <c r="AX97" s="186"/>
      <c r="AY97" s="186"/>
      <c r="AZ97" s="186"/>
      <c r="BA97" s="186"/>
      <c r="BB97" s="211"/>
      <c r="BC97" s="186"/>
      <c r="BD97" s="186"/>
      <c r="BE97" s="186"/>
    </row>
    <row r="98" spans="1:57" ht="25.5" customHeight="1">
      <c r="A98" s="186"/>
      <c r="B98" s="186"/>
      <c r="C98" s="186"/>
      <c r="D98" s="186"/>
      <c r="E98" s="143"/>
      <c r="F98" s="211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92"/>
      <c r="AU98" s="186"/>
      <c r="AV98" s="186"/>
      <c r="AW98" s="186"/>
      <c r="AX98" s="186"/>
      <c r="AY98" s="186"/>
      <c r="AZ98" s="186"/>
      <c r="BA98" s="186"/>
      <c r="BB98" s="211"/>
      <c r="BC98" s="186"/>
      <c r="BD98" s="186"/>
      <c r="BE98" s="186"/>
    </row>
    <row r="99" spans="1:57" ht="25.5" customHeight="1">
      <c r="A99" s="186"/>
      <c r="B99" s="186"/>
      <c r="C99" s="186"/>
      <c r="D99" s="186"/>
      <c r="E99" s="143"/>
      <c r="F99" s="211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92"/>
      <c r="AU99" s="186"/>
      <c r="AV99" s="186"/>
      <c r="AW99" s="186"/>
      <c r="AX99" s="186"/>
      <c r="AY99" s="186"/>
      <c r="AZ99" s="186"/>
      <c r="BA99" s="186"/>
      <c r="BB99" s="211"/>
      <c r="BC99" s="186"/>
      <c r="BD99" s="186"/>
      <c r="BE99" s="186"/>
    </row>
    <row r="100" spans="1:57" ht="25.5" customHeight="1">
      <c r="A100" s="186"/>
      <c r="B100" s="186"/>
      <c r="C100" s="186"/>
      <c r="D100" s="186"/>
      <c r="E100" s="143"/>
      <c r="F100" s="211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92"/>
      <c r="AU100" s="186"/>
      <c r="AV100" s="186"/>
      <c r="AW100" s="186"/>
      <c r="AX100" s="186"/>
      <c r="AY100" s="186"/>
      <c r="AZ100" s="186"/>
      <c r="BA100" s="186"/>
      <c r="BB100" s="211"/>
      <c r="BC100" s="186"/>
      <c r="BD100" s="186"/>
      <c r="BE100" s="186"/>
    </row>
    <row r="101" spans="1:57" ht="25.5" customHeight="1">
      <c r="A101" s="186"/>
      <c r="B101" s="186"/>
      <c r="C101" s="186"/>
      <c r="D101" s="186"/>
      <c r="E101" s="143"/>
      <c r="F101" s="211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92"/>
      <c r="AU101" s="186"/>
      <c r="AV101" s="186"/>
      <c r="AW101" s="186"/>
      <c r="AX101" s="186"/>
      <c r="AY101" s="186"/>
      <c r="AZ101" s="186"/>
      <c r="BA101" s="186"/>
      <c r="BB101" s="211"/>
      <c r="BC101" s="186"/>
      <c r="BD101" s="186"/>
      <c r="BE101" s="186"/>
    </row>
    <row r="102" spans="1:57" ht="25.5" customHeight="1">
      <c r="A102" s="186"/>
      <c r="B102" s="186"/>
      <c r="C102" s="186"/>
      <c r="D102" s="186"/>
      <c r="E102" s="143"/>
      <c r="F102" s="211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92"/>
      <c r="AU102" s="186"/>
      <c r="AV102" s="186"/>
      <c r="AW102" s="186"/>
      <c r="AX102" s="186"/>
      <c r="AY102" s="186"/>
      <c r="AZ102" s="186"/>
      <c r="BA102" s="186"/>
      <c r="BB102" s="211"/>
      <c r="BC102" s="186"/>
      <c r="BD102" s="186"/>
      <c r="BE102" s="186"/>
    </row>
    <row r="103" spans="1:57" ht="25.5" customHeight="1">
      <c r="A103" s="186"/>
      <c r="B103" s="186"/>
      <c r="C103" s="186"/>
      <c r="D103" s="186"/>
      <c r="E103" s="143"/>
      <c r="F103" s="211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92"/>
      <c r="AU103" s="186"/>
      <c r="AV103" s="186"/>
      <c r="AW103" s="186"/>
      <c r="AX103" s="186"/>
      <c r="AY103" s="186"/>
      <c r="AZ103" s="186"/>
      <c r="BA103" s="186"/>
      <c r="BB103" s="211"/>
      <c r="BC103" s="186"/>
      <c r="BD103" s="186"/>
      <c r="BE103" s="186"/>
    </row>
    <row r="104" spans="1:57" ht="25.5" customHeight="1">
      <c r="A104" s="186"/>
      <c r="B104" s="186"/>
      <c r="C104" s="186"/>
      <c r="D104" s="186"/>
      <c r="E104" s="143"/>
      <c r="F104" s="211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92"/>
      <c r="AU104" s="186"/>
      <c r="AV104" s="186"/>
      <c r="AW104" s="186"/>
      <c r="AX104" s="186"/>
      <c r="AY104" s="186"/>
      <c r="AZ104" s="186"/>
      <c r="BA104" s="186"/>
      <c r="BB104" s="211"/>
      <c r="BC104" s="186"/>
      <c r="BD104" s="186"/>
      <c r="BE104" s="186"/>
    </row>
    <row r="105" spans="1:57" ht="25.5" customHeight="1">
      <c r="A105" s="186"/>
      <c r="B105" s="186"/>
      <c r="C105" s="186"/>
      <c r="D105" s="186"/>
      <c r="E105" s="143"/>
      <c r="F105" s="211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92"/>
      <c r="AU105" s="186"/>
      <c r="AV105" s="186"/>
      <c r="AW105" s="186"/>
      <c r="AX105" s="186"/>
      <c r="AY105" s="186"/>
      <c r="AZ105" s="186"/>
      <c r="BA105" s="186"/>
      <c r="BB105" s="211"/>
      <c r="BC105" s="186"/>
      <c r="BD105" s="186"/>
      <c r="BE105" s="186"/>
    </row>
    <row r="106" spans="1:57" ht="25.5" customHeight="1">
      <c r="A106" s="186"/>
      <c r="B106" s="186"/>
      <c r="C106" s="186"/>
      <c r="D106" s="186"/>
      <c r="E106" s="143"/>
      <c r="F106" s="211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92"/>
      <c r="AU106" s="186"/>
      <c r="AV106" s="186"/>
      <c r="AW106" s="186"/>
      <c r="AX106" s="186"/>
      <c r="AY106" s="186"/>
      <c r="AZ106" s="186"/>
      <c r="BA106" s="186"/>
      <c r="BB106" s="211"/>
      <c r="BC106" s="186"/>
      <c r="BD106" s="186"/>
      <c r="BE106" s="186"/>
    </row>
    <row r="107" spans="1:57" ht="25.5" customHeight="1">
      <c r="A107" s="186"/>
      <c r="B107" s="186"/>
      <c r="C107" s="186"/>
      <c r="D107" s="186"/>
      <c r="E107" s="143"/>
      <c r="F107" s="211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92"/>
      <c r="AU107" s="186"/>
      <c r="AV107" s="186"/>
      <c r="AW107" s="186"/>
      <c r="AX107" s="186"/>
      <c r="AY107" s="186"/>
      <c r="AZ107" s="186"/>
      <c r="BA107" s="186"/>
      <c r="BB107" s="211"/>
      <c r="BC107" s="186"/>
      <c r="BD107" s="186"/>
      <c r="BE107" s="186"/>
    </row>
    <row r="108" spans="1:57" ht="25.5" customHeight="1">
      <c r="A108" s="186"/>
      <c r="B108" s="186"/>
      <c r="C108" s="186"/>
      <c r="D108" s="186"/>
      <c r="E108" s="143"/>
      <c r="F108" s="211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92"/>
      <c r="AU108" s="186"/>
      <c r="AV108" s="186"/>
      <c r="AW108" s="186"/>
      <c r="AX108" s="186"/>
      <c r="AY108" s="186"/>
      <c r="AZ108" s="186"/>
      <c r="BA108" s="186"/>
      <c r="BB108" s="211"/>
      <c r="BC108" s="186"/>
      <c r="BD108" s="186"/>
      <c r="BE108" s="186"/>
    </row>
    <row r="109" spans="1:57" ht="25.5" customHeight="1">
      <c r="A109" s="186"/>
      <c r="B109" s="186"/>
      <c r="C109" s="186"/>
      <c r="D109" s="186"/>
      <c r="E109" s="143"/>
      <c r="F109" s="211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92"/>
      <c r="AU109" s="186"/>
      <c r="AV109" s="186"/>
      <c r="AW109" s="186"/>
      <c r="AX109" s="186"/>
      <c r="AY109" s="186"/>
      <c r="AZ109" s="186"/>
      <c r="BA109" s="186"/>
      <c r="BB109" s="211"/>
      <c r="BC109" s="186"/>
      <c r="BD109" s="186"/>
      <c r="BE109" s="186"/>
    </row>
    <row r="110" spans="1:57" ht="25.5" customHeight="1">
      <c r="A110" s="186"/>
      <c r="B110" s="186"/>
      <c r="C110" s="186"/>
      <c r="D110" s="186"/>
      <c r="E110" s="143"/>
      <c r="F110" s="211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92"/>
      <c r="AU110" s="186"/>
      <c r="AV110" s="186"/>
      <c r="AW110" s="186"/>
      <c r="AX110" s="186"/>
      <c r="AY110" s="186"/>
      <c r="AZ110" s="186"/>
      <c r="BA110" s="186"/>
      <c r="BB110" s="211"/>
      <c r="BC110" s="186"/>
      <c r="BD110" s="186"/>
      <c r="BE110" s="186"/>
    </row>
    <row r="111" spans="1:57" ht="25.5" customHeight="1">
      <c r="A111" s="186"/>
      <c r="B111" s="186"/>
      <c r="C111" s="186"/>
      <c r="D111" s="186"/>
      <c r="E111" s="143"/>
      <c r="F111" s="211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92"/>
      <c r="AU111" s="186"/>
      <c r="AV111" s="186"/>
      <c r="AW111" s="186"/>
      <c r="AX111" s="186"/>
      <c r="AY111" s="186"/>
      <c r="AZ111" s="186"/>
      <c r="BA111" s="186"/>
      <c r="BB111" s="211"/>
      <c r="BC111" s="186"/>
      <c r="BD111" s="186"/>
      <c r="BE111" s="186"/>
    </row>
    <row r="112" spans="1:57" ht="25.5" customHeight="1">
      <c r="A112" s="186"/>
      <c r="B112" s="186"/>
      <c r="C112" s="186"/>
      <c r="D112" s="186"/>
      <c r="E112" s="143"/>
      <c r="F112" s="211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92"/>
      <c r="AU112" s="186"/>
      <c r="AV112" s="186"/>
      <c r="AW112" s="186"/>
      <c r="AX112" s="186"/>
      <c r="AY112" s="186"/>
      <c r="AZ112" s="186"/>
      <c r="BA112" s="186"/>
      <c r="BB112" s="211"/>
      <c r="BC112" s="186"/>
      <c r="BD112" s="186"/>
      <c r="BE112" s="186"/>
    </row>
    <row r="113" spans="1:57" ht="25.5" customHeight="1">
      <c r="A113" s="186"/>
      <c r="B113" s="186"/>
      <c r="C113" s="186"/>
      <c r="D113" s="186"/>
      <c r="E113" s="143"/>
      <c r="F113" s="211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92"/>
      <c r="AU113" s="186"/>
      <c r="AV113" s="186"/>
      <c r="AW113" s="186"/>
      <c r="AX113" s="186"/>
      <c r="AY113" s="186"/>
      <c r="AZ113" s="186"/>
      <c r="BA113" s="186"/>
      <c r="BB113" s="211"/>
      <c r="BC113" s="186"/>
      <c r="BD113" s="186"/>
      <c r="BE113" s="186"/>
    </row>
    <row r="114" spans="1:57" ht="25.5" customHeight="1">
      <c r="A114" s="186"/>
      <c r="B114" s="186"/>
      <c r="C114" s="186"/>
      <c r="D114" s="186"/>
      <c r="E114" s="143"/>
      <c r="F114" s="211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92"/>
      <c r="AU114" s="186"/>
      <c r="AV114" s="186"/>
      <c r="AW114" s="186"/>
      <c r="AX114" s="186"/>
      <c r="AY114" s="186"/>
      <c r="AZ114" s="186"/>
      <c r="BA114" s="186"/>
      <c r="BB114" s="211"/>
      <c r="BC114" s="186"/>
      <c r="BD114" s="186"/>
      <c r="BE114" s="186"/>
    </row>
    <row r="115" spans="1:57" ht="25.5" customHeight="1">
      <c r="A115" s="186"/>
      <c r="B115" s="186"/>
      <c r="C115" s="186"/>
      <c r="D115" s="186"/>
      <c r="E115" s="143"/>
      <c r="F115" s="211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92"/>
      <c r="AU115" s="186"/>
      <c r="AV115" s="186"/>
      <c r="AW115" s="186"/>
      <c r="AX115" s="186"/>
      <c r="AY115" s="186"/>
      <c r="AZ115" s="186"/>
      <c r="BA115" s="186"/>
      <c r="BB115" s="211"/>
      <c r="BC115" s="186"/>
      <c r="BD115" s="186"/>
      <c r="BE115" s="186"/>
    </row>
    <row r="116" spans="1:57" ht="25.5" customHeight="1">
      <c r="A116" s="186"/>
      <c r="B116" s="186"/>
      <c r="C116" s="186"/>
      <c r="D116" s="186"/>
      <c r="E116" s="143"/>
      <c r="F116" s="211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92"/>
      <c r="AU116" s="186"/>
      <c r="AV116" s="186"/>
      <c r="AW116" s="186"/>
      <c r="AX116" s="186"/>
      <c r="AY116" s="186"/>
      <c r="AZ116" s="186"/>
      <c r="BA116" s="186"/>
      <c r="BB116" s="211"/>
      <c r="BC116" s="186"/>
      <c r="BD116" s="186"/>
      <c r="BE116" s="186"/>
    </row>
    <row r="117" spans="1:57" ht="25.5" customHeight="1">
      <c r="A117" s="186"/>
      <c r="B117" s="186"/>
      <c r="C117" s="186"/>
      <c r="D117" s="186"/>
      <c r="E117" s="143"/>
      <c r="F117" s="211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92"/>
      <c r="AU117" s="186"/>
      <c r="AV117" s="186"/>
      <c r="AW117" s="186"/>
      <c r="AX117" s="186"/>
      <c r="AY117" s="186"/>
      <c r="AZ117" s="186"/>
      <c r="BA117" s="186"/>
      <c r="BB117" s="211"/>
      <c r="BC117" s="186"/>
      <c r="BD117" s="186"/>
      <c r="BE117" s="186"/>
    </row>
    <row r="118" spans="1:57" ht="25.5" customHeight="1">
      <c r="A118" s="186"/>
      <c r="B118" s="186"/>
      <c r="C118" s="186"/>
      <c r="D118" s="186"/>
      <c r="E118" s="143"/>
      <c r="F118" s="211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92"/>
      <c r="AU118" s="186"/>
      <c r="AV118" s="186"/>
      <c r="AW118" s="186"/>
      <c r="AX118" s="186"/>
      <c r="AY118" s="186"/>
      <c r="AZ118" s="186"/>
      <c r="BA118" s="186"/>
      <c r="BB118" s="211"/>
      <c r="BC118" s="186"/>
      <c r="BD118" s="186"/>
      <c r="BE118" s="186"/>
    </row>
    <row r="119" spans="1:57" ht="25.5" customHeight="1">
      <c r="A119" s="186"/>
      <c r="B119" s="186"/>
      <c r="C119" s="186"/>
      <c r="D119" s="186"/>
      <c r="E119" s="143"/>
      <c r="F119" s="211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92"/>
      <c r="AU119" s="186"/>
      <c r="AV119" s="186"/>
      <c r="AW119" s="186"/>
      <c r="AX119" s="186"/>
      <c r="AY119" s="186"/>
      <c r="AZ119" s="186"/>
      <c r="BA119" s="186"/>
      <c r="BB119" s="211"/>
      <c r="BC119" s="186"/>
      <c r="BD119" s="186"/>
      <c r="BE119" s="186"/>
    </row>
    <row r="120" spans="1:57" ht="25.5" customHeight="1">
      <c r="A120" s="186"/>
      <c r="B120" s="186"/>
      <c r="C120" s="186"/>
      <c r="D120" s="186"/>
      <c r="E120" s="143"/>
      <c r="F120" s="211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92"/>
      <c r="AU120" s="186"/>
      <c r="AV120" s="186"/>
      <c r="AW120" s="186"/>
      <c r="AX120" s="186"/>
      <c r="AY120" s="186"/>
      <c r="AZ120" s="186"/>
      <c r="BA120" s="186"/>
      <c r="BB120" s="211"/>
      <c r="BC120" s="186"/>
      <c r="BD120" s="186"/>
      <c r="BE120" s="186"/>
    </row>
    <row r="121" spans="1:57" ht="25.5" customHeight="1">
      <c r="A121" s="186"/>
      <c r="B121" s="186"/>
      <c r="C121" s="186"/>
      <c r="D121" s="186"/>
      <c r="E121" s="143"/>
      <c r="F121" s="211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92"/>
      <c r="AU121" s="186"/>
      <c r="AV121" s="186"/>
      <c r="AW121" s="186"/>
      <c r="AX121" s="186"/>
      <c r="AY121" s="186"/>
      <c r="AZ121" s="186"/>
      <c r="BA121" s="186"/>
      <c r="BB121" s="211"/>
      <c r="BC121" s="186"/>
      <c r="BD121" s="186"/>
      <c r="BE121" s="186"/>
    </row>
    <row r="122" spans="1:57" ht="25.5" customHeight="1">
      <c r="A122" s="186"/>
      <c r="B122" s="186"/>
      <c r="C122" s="186"/>
      <c r="D122" s="186"/>
      <c r="E122" s="143"/>
      <c r="F122" s="211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92"/>
      <c r="AU122" s="186"/>
      <c r="AV122" s="186"/>
      <c r="AW122" s="186"/>
      <c r="AX122" s="186"/>
      <c r="AY122" s="186"/>
      <c r="AZ122" s="186"/>
      <c r="BA122" s="186"/>
      <c r="BB122" s="211"/>
      <c r="BC122" s="186"/>
      <c r="BD122" s="186"/>
      <c r="BE122" s="186"/>
    </row>
    <row r="123" spans="1:57" ht="25.5" customHeight="1">
      <c r="A123" s="186"/>
      <c r="B123" s="186"/>
      <c r="C123" s="186"/>
      <c r="D123" s="186"/>
      <c r="E123" s="143"/>
      <c r="F123" s="211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92"/>
      <c r="AU123" s="186"/>
      <c r="AV123" s="186"/>
      <c r="AW123" s="186"/>
      <c r="AX123" s="186"/>
      <c r="AY123" s="186"/>
      <c r="AZ123" s="186"/>
      <c r="BA123" s="186"/>
      <c r="BB123" s="211"/>
      <c r="BC123" s="186"/>
      <c r="BD123" s="186"/>
      <c r="BE123" s="186"/>
    </row>
    <row r="124" spans="1:57" ht="25.5" customHeight="1">
      <c r="A124" s="186"/>
      <c r="B124" s="186"/>
      <c r="C124" s="186"/>
      <c r="D124" s="186"/>
      <c r="E124" s="143"/>
      <c r="F124" s="211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92"/>
      <c r="AU124" s="186"/>
      <c r="AV124" s="186"/>
      <c r="AW124" s="186"/>
      <c r="AX124" s="186"/>
      <c r="AY124" s="186"/>
      <c r="AZ124" s="186"/>
      <c r="BA124" s="186"/>
      <c r="BB124" s="211"/>
      <c r="BC124" s="186"/>
      <c r="BD124" s="186"/>
      <c r="BE124" s="186"/>
    </row>
    <row r="125" spans="1:57" ht="25.5" customHeight="1">
      <c r="A125" s="186"/>
      <c r="B125" s="186"/>
      <c r="C125" s="186"/>
      <c r="D125" s="186"/>
      <c r="E125" s="143"/>
      <c r="F125" s="211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92"/>
      <c r="AU125" s="186"/>
      <c r="AV125" s="186"/>
      <c r="AW125" s="186"/>
      <c r="AX125" s="186"/>
      <c r="AY125" s="186"/>
      <c r="AZ125" s="186"/>
      <c r="BA125" s="186"/>
      <c r="BB125" s="211"/>
      <c r="BC125" s="186"/>
      <c r="BD125" s="186"/>
      <c r="BE125" s="186"/>
    </row>
    <row r="126" spans="1:57" ht="25.5" customHeight="1">
      <c r="A126" s="186"/>
      <c r="B126" s="186"/>
      <c r="C126" s="186"/>
      <c r="D126" s="186"/>
      <c r="E126" s="143"/>
      <c r="F126" s="211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92"/>
      <c r="AU126" s="186"/>
      <c r="AV126" s="186"/>
      <c r="AW126" s="186"/>
      <c r="AX126" s="186"/>
      <c r="AY126" s="186"/>
      <c r="AZ126" s="186"/>
      <c r="BA126" s="186"/>
      <c r="BB126" s="211"/>
      <c r="BC126" s="186"/>
      <c r="BD126" s="186"/>
      <c r="BE126" s="186"/>
    </row>
    <row r="127" spans="1:57" ht="25.5" customHeight="1">
      <c r="A127" s="186"/>
      <c r="B127" s="186"/>
      <c r="C127" s="186"/>
      <c r="D127" s="186"/>
      <c r="E127" s="143"/>
      <c r="F127" s="211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92"/>
      <c r="AU127" s="186"/>
      <c r="AV127" s="186"/>
      <c r="AW127" s="186"/>
      <c r="AX127" s="186"/>
      <c r="AY127" s="186"/>
      <c r="AZ127" s="186"/>
      <c r="BA127" s="186"/>
      <c r="BB127" s="211"/>
      <c r="BC127" s="186"/>
      <c r="BD127" s="186"/>
      <c r="BE127" s="186"/>
    </row>
    <row r="128" spans="1:57" ht="25.5" customHeight="1">
      <c r="A128" s="186"/>
      <c r="B128" s="186"/>
      <c r="C128" s="186"/>
      <c r="D128" s="186"/>
      <c r="E128" s="143"/>
      <c r="F128" s="211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92"/>
      <c r="AU128" s="186"/>
      <c r="AV128" s="186"/>
      <c r="AW128" s="186"/>
      <c r="AX128" s="186"/>
      <c r="AY128" s="186"/>
      <c r="AZ128" s="186"/>
      <c r="BA128" s="186"/>
      <c r="BB128" s="211"/>
      <c r="BC128" s="186"/>
      <c r="BD128" s="186"/>
      <c r="BE128" s="186"/>
    </row>
    <row r="129" spans="1:57" ht="25.5" customHeight="1">
      <c r="A129" s="186"/>
      <c r="B129" s="186"/>
      <c r="C129" s="186"/>
      <c r="D129" s="186"/>
      <c r="E129" s="143"/>
      <c r="F129" s="211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92"/>
      <c r="AU129" s="186"/>
      <c r="AV129" s="186"/>
      <c r="AW129" s="186"/>
      <c r="AX129" s="186"/>
      <c r="AY129" s="186"/>
      <c r="AZ129" s="186"/>
      <c r="BA129" s="186"/>
      <c r="BB129" s="211"/>
      <c r="BC129" s="186"/>
      <c r="BD129" s="186"/>
      <c r="BE129" s="186"/>
    </row>
    <row r="130" spans="1:57" ht="25.5" customHeight="1">
      <c r="A130" s="186"/>
      <c r="B130" s="186"/>
      <c r="C130" s="186"/>
      <c r="D130" s="186"/>
      <c r="E130" s="143"/>
      <c r="F130" s="211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92"/>
      <c r="AU130" s="186"/>
      <c r="AV130" s="186"/>
      <c r="AW130" s="186"/>
      <c r="AX130" s="186"/>
      <c r="AY130" s="186"/>
      <c r="AZ130" s="186"/>
      <c r="BA130" s="186"/>
      <c r="BB130" s="211"/>
      <c r="BC130" s="186"/>
      <c r="BD130" s="186"/>
      <c r="BE130" s="186"/>
    </row>
    <row r="131" spans="1:57" ht="25.5" customHeight="1">
      <c r="A131" s="186"/>
      <c r="B131" s="186"/>
      <c r="C131" s="186"/>
      <c r="D131" s="186"/>
      <c r="E131" s="143"/>
      <c r="F131" s="211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92"/>
      <c r="AU131" s="186"/>
      <c r="AV131" s="186"/>
      <c r="AW131" s="186"/>
      <c r="AX131" s="186"/>
      <c r="AY131" s="186"/>
      <c r="AZ131" s="186"/>
      <c r="BA131" s="186"/>
      <c r="BB131" s="211"/>
      <c r="BC131" s="186"/>
      <c r="BD131" s="186"/>
      <c r="BE131" s="186"/>
    </row>
    <row r="132" spans="1:57" ht="25.5" customHeight="1">
      <c r="A132" s="186"/>
      <c r="B132" s="186"/>
      <c r="C132" s="186"/>
      <c r="D132" s="186"/>
      <c r="E132" s="143"/>
      <c r="F132" s="211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92"/>
      <c r="AU132" s="186"/>
      <c r="AV132" s="186"/>
      <c r="AW132" s="186"/>
      <c r="AX132" s="186"/>
      <c r="AY132" s="186"/>
      <c r="AZ132" s="186"/>
      <c r="BA132" s="186"/>
      <c r="BB132" s="211"/>
      <c r="BC132" s="186"/>
      <c r="BD132" s="186"/>
      <c r="BE132" s="186"/>
    </row>
    <row r="133" spans="1:57" ht="25.5" customHeight="1">
      <c r="A133" s="186"/>
      <c r="B133" s="186"/>
      <c r="C133" s="186"/>
      <c r="D133" s="186"/>
      <c r="E133" s="143"/>
      <c r="F133" s="211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92"/>
      <c r="AU133" s="186"/>
      <c r="AV133" s="186"/>
      <c r="AW133" s="186"/>
      <c r="AX133" s="186"/>
      <c r="AY133" s="186"/>
      <c r="AZ133" s="186"/>
      <c r="BA133" s="186"/>
      <c r="BB133" s="211"/>
      <c r="BC133" s="186"/>
      <c r="BD133" s="186"/>
      <c r="BE133" s="186"/>
    </row>
    <row r="134" spans="1:57" ht="25.5" customHeight="1">
      <c r="A134" s="186"/>
      <c r="B134" s="186"/>
      <c r="C134" s="186"/>
      <c r="D134" s="186"/>
      <c r="E134" s="143"/>
      <c r="F134" s="211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92"/>
      <c r="AU134" s="186"/>
      <c r="AV134" s="186"/>
      <c r="AW134" s="186"/>
      <c r="AX134" s="186"/>
      <c r="AY134" s="186"/>
      <c r="AZ134" s="186"/>
      <c r="BA134" s="186"/>
      <c r="BB134" s="211"/>
      <c r="BC134" s="186"/>
      <c r="BD134" s="186"/>
      <c r="BE134" s="186"/>
    </row>
    <row r="135" spans="1:57" ht="25.5" customHeight="1">
      <c r="A135" s="186"/>
      <c r="B135" s="186"/>
      <c r="C135" s="186"/>
      <c r="D135" s="186"/>
      <c r="E135" s="143"/>
      <c r="F135" s="211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92"/>
      <c r="AU135" s="186"/>
      <c r="AV135" s="186"/>
      <c r="AW135" s="186"/>
      <c r="AX135" s="186"/>
      <c r="AY135" s="186"/>
      <c r="AZ135" s="186"/>
      <c r="BA135" s="186"/>
      <c r="BB135" s="211"/>
      <c r="BC135" s="186"/>
      <c r="BD135" s="186"/>
      <c r="BE135" s="186"/>
    </row>
    <row r="136" spans="1:57" ht="25.5" customHeight="1">
      <c r="A136" s="186"/>
      <c r="B136" s="186"/>
      <c r="C136" s="186"/>
      <c r="D136" s="186"/>
      <c r="E136" s="143"/>
      <c r="F136" s="211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92"/>
      <c r="AU136" s="186"/>
      <c r="AV136" s="186"/>
      <c r="AW136" s="186"/>
      <c r="AX136" s="186"/>
      <c r="AY136" s="186"/>
      <c r="AZ136" s="186"/>
      <c r="BA136" s="186"/>
      <c r="BB136" s="211"/>
      <c r="BC136" s="186"/>
      <c r="BD136" s="186"/>
      <c r="BE136" s="186"/>
    </row>
    <row r="137" spans="1:57" ht="25.5" customHeight="1">
      <c r="A137" s="186"/>
      <c r="B137" s="186"/>
      <c r="C137" s="186"/>
      <c r="D137" s="186"/>
      <c r="E137" s="143"/>
      <c r="F137" s="211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92"/>
      <c r="AU137" s="186"/>
      <c r="AV137" s="186"/>
      <c r="AW137" s="186"/>
      <c r="AX137" s="186"/>
      <c r="AY137" s="186"/>
      <c r="AZ137" s="186"/>
      <c r="BA137" s="186"/>
      <c r="BB137" s="211"/>
      <c r="BC137" s="186"/>
      <c r="BD137" s="186"/>
      <c r="BE137" s="186"/>
    </row>
    <row r="138" spans="1:57" ht="25.5" customHeight="1">
      <c r="A138" s="186"/>
      <c r="B138" s="186"/>
      <c r="C138" s="186"/>
      <c r="D138" s="186"/>
      <c r="E138" s="143"/>
      <c r="F138" s="211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92"/>
      <c r="AU138" s="186"/>
      <c r="AV138" s="186"/>
      <c r="AW138" s="186"/>
      <c r="AX138" s="186"/>
      <c r="AY138" s="186"/>
      <c r="AZ138" s="186"/>
      <c r="BA138" s="186"/>
      <c r="BB138" s="211"/>
      <c r="BC138" s="186"/>
      <c r="BD138" s="186"/>
      <c r="BE138" s="186"/>
    </row>
    <row r="139" spans="1:57" ht="25.5" customHeight="1">
      <c r="A139" s="186"/>
      <c r="B139" s="186"/>
      <c r="C139" s="186"/>
      <c r="D139" s="186"/>
      <c r="E139" s="143"/>
      <c r="F139" s="211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92"/>
      <c r="AU139" s="186"/>
      <c r="AV139" s="186"/>
      <c r="AW139" s="186"/>
      <c r="AX139" s="186"/>
      <c r="AY139" s="186"/>
      <c r="AZ139" s="186"/>
      <c r="BA139" s="186"/>
      <c r="BB139" s="211"/>
      <c r="BC139" s="186"/>
      <c r="BD139" s="186"/>
      <c r="BE139" s="186"/>
    </row>
    <row r="140" spans="1:57" ht="25.5" customHeight="1">
      <c r="A140" s="186"/>
      <c r="B140" s="186"/>
      <c r="C140" s="186"/>
      <c r="D140" s="186"/>
      <c r="E140" s="143"/>
      <c r="F140" s="211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92"/>
      <c r="AU140" s="186"/>
      <c r="AV140" s="186"/>
      <c r="AW140" s="186"/>
      <c r="AX140" s="186"/>
      <c r="AY140" s="186"/>
      <c r="AZ140" s="186"/>
      <c r="BA140" s="186"/>
      <c r="BB140" s="211"/>
      <c r="BC140" s="186"/>
      <c r="BD140" s="186"/>
      <c r="BE140" s="186"/>
    </row>
    <row r="141" spans="1:57" ht="25.5" customHeight="1">
      <c r="A141" s="186"/>
      <c r="B141" s="186"/>
      <c r="C141" s="186"/>
      <c r="D141" s="186"/>
      <c r="E141" s="143"/>
      <c r="F141" s="211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92"/>
      <c r="AU141" s="186"/>
      <c r="AV141" s="186"/>
      <c r="AW141" s="186"/>
      <c r="AX141" s="186"/>
      <c r="AY141" s="186"/>
      <c r="AZ141" s="186"/>
      <c r="BA141" s="186"/>
      <c r="BB141" s="211"/>
      <c r="BC141" s="186"/>
      <c r="BD141" s="186"/>
      <c r="BE141" s="186"/>
    </row>
    <row r="142" spans="1:57" ht="25.5" customHeight="1">
      <c r="A142" s="186"/>
      <c r="B142" s="186"/>
      <c r="C142" s="186"/>
      <c r="D142" s="186"/>
      <c r="E142" s="143"/>
      <c r="F142" s="211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92"/>
      <c r="AU142" s="186"/>
      <c r="AV142" s="186"/>
      <c r="AW142" s="186"/>
      <c r="AX142" s="186"/>
      <c r="AY142" s="186"/>
      <c r="AZ142" s="186"/>
      <c r="BA142" s="186"/>
      <c r="BB142" s="211"/>
      <c r="BC142" s="186"/>
      <c r="BD142" s="186"/>
      <c r="BE142" s="186"/>
    </row>
    <row r="143" spans="1:57" ht="25.5" customHeight="1">
      <c r="A143" s="186"/>
      <c r="B143" s="186"/>
      <c r="C143" s="186"/>
      <c r="D143" s="186"/>
      <c r="E143" s="143"/>
      <c r="F143" s="211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92"/>
      <c r="AU143" s="186"/>
      <c r="AV143" s="186"/>
      <c r="AW143" s="186"/>
      <c r="AX143" s="186"/>
      <c r="AY143" s="186"/>
      <c r="AZ143" s="186"/>
      <c r="BA143" s="186"/>
      <c r="BB143" s="211"/>
      <c r="BC143" s="186"/>
      <c r="BD143" s="186"/>
      <c r="BE143" s="186"/>
    </row>
    <row r="144" spans="1:57" ht="25.5" customHeight="1">
      <c r="A144" s="186"/>
      <c r="B144" s="186"/>
      <c r="C144" s="186"/>
      <c r="D144" s="186"/>
      <c r="E144" s="143"/>
      <c r="F144" s="211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92"/>
      <c r="AU144" s="186"/>
      <c r="AV144" s="186"/>
      <c r="AW144" s="186"/>
      <c r="AX144" s="186"/>
      <c r="AY144" s="186"/>
      <c r="AZ144" s="186"/>
      <c r="BA144" s="186"/>
      <c r="BB144" s="211"/>
      <c r="BC144" s="186"/>
      <c r="BD144" s="186"/>
      <c r="BE144" s="186"/>
    </row>
    <row r="145" spans="1:57" ht="25.5" customHeight="1">
      <c r="A145" s="186"/>
      <c r="B145" s="186"/>
      <c r="C145" s="186"/>
      <c r="D145" s="186"/>
      <c r="E145" s="143"/>
      <c r="F145" s="211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92"/>
      <c r="AU145" s="186"/>
      <c r="AV145" s="186"/>
      <c r="AW145" s="186"/>
      <c r="AX145" s="186"/>
      <c r="AY145" s="186"/>
      <c r="AZ145" s="186"/>
      <c r="BA145" s="186"/>
      <c r="BB145" s="211"/>
      <c r="BC145" s="186"/>
      <c r="BD145" s="186"/>
      <c r="BE145" s="186"/>
    </row>
    <row r="146" spans="1:57" ht="25.5" customHeight="1">
      <c r="A146" s="186"/>
      <c r="B146" s="186"/>
      <c r="C146" s="186"/>
      <c r="D146" s="186"/>
      <c r="E146" s="143"/>
      <c r="F146" s="211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92"/>
      <c r="AU146" s="186"/>
      <c r="AV146" s="186"/>
      <c r="AW146" s="186"/>
      <c r="AX146" s="186"/>
      <c r="AY146" s="186"/>
      <c r="AZ146" s="186"/>
      <c r="BA146" s="186"/>
      <c r="BB146" s="211"/>
      <c r="BC146" s="186"/>
      <c r="BD146" s="186"/>
      <c r="BE146" s="186"/>
    </row>
    <row r="147" spans="1:57" ht="25.5" customHeight="1">
      <c r="A147" s="186"/>
      <c r="B147" s="186"/>
      <c r="C147" s="186"/>
      <c r="D147" s="186"/>
      <c r="E147" s="143"/>
      <c r="F147" s="211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92"/>
      <c r="AU147" s="186"/>
      <c r="AV147" s="186"/>
      <c r="AW147" s="186"/>
      <c r="AX147" s="186"/>
      <c r="AY147" s="186"/>
      <c r="AZ147" s="186"/>
      <c r="BA147" s="186"/>
      <c r="BB147" s="211"/>
      <c r="BC147" s="186"/>
      <c r="BD147" s="186"/>
      <c r="BE147" s="186"/>
    </row>
    <row r="148" spans="1:57" ht="25.5" customHeight="1">
      <c r="A148" s="186"/>
      <c r="B148" s="186"/>
      <c r="C148" s="186"/>
      <c r="D148" s="186"/>
      <c r="E148" s="143"/>
      <c r="F148" s="211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92"/>
      <c r="AU148" s="186"/>
      <c r="AV148" s="186"/>
      <c r="AW148" s="186"/>
      <c r="AX148" s="186"/>
      <c r="AY148" s="186"/>
      <c r="AZ148" s="186"/>
      <c r="BA148" s="186"/>
      <c r="BB148" s="211"/>
      <c r="BC148" s="186"/>
      <c r="BD148" s="186"/>
      <c r="BE148" s="186"/>
    </row>
    <row r="149" spans="1:57" ht="25.5" customHeight="1">
      <c r="A149" s="186"/>
      <c r="B149" s="186"/>
      <c r="C149" s="186"/>
      <c r="D149" s="186"/>
      <c r="E149" s="143"/>
      <c r="F149" s="211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92"/>
      <c r="AU149" s="186"/>
      <c r="AV149" s="186"/>
      <c r="AW149" s="186"/>
      <c r="AX149" s="186"/>
      <c r="AY149" s="186"/>
      <c r="AZ149" s="186"/>
      <c r="BA149" s="186"/>
      <c r="BB149" s="211"/>
      <c r="BC149" s="186"/>
      <c r="BD149" s="186"/>
      <c r="BE149" s="186"/>
    </row>
    <row r="150" spans="1:57" ht="25.5" customHeight="1">
      <c r="A150" s="186"/>
      <c r="B150" s="186"/>
      <c r="C150" s="186"/>
      <c r="D150" s="186"/>
      <c r="E150" s="143"/>
      <c r="F150" s="211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92"/>
      <c r="AU150" s="186"/>
      <c r="AV150" s="186"/>
      <c r="AW150" s="186"/>
      <c r="AX150" s="186"/>
      <c r="AY150" s="186"/>
      <c r="AZ150" s="186"/>
      <c r="BA150" s="186"/>
      <c r="BB150" s="211"/>
      <c r="BC150" s="186"/>
      <c r="BD150" s="186"/>
      <c r="BE150" s="186"/>
    </row>
    <row r="151" spans="1:57" ht="25.5" customHeight="1">
      <c r="A151" s="186"/>
      <c r="B151" s="186"/>
      <c r="C151" s="186"/>
      <c r="D151" s="186"/>
      <c r="E151" s="143"/>
      <c r="F151" s="211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92"/>
      <c r="AU151" s="186"/>
      <c r="AV151" s="186"/>
      <c r="AW151" s="186"/>
      <c r="AX151" s="186"/>
      <c r="AY151" s="186"/>
      <c r="AZ151" s="186"/>
      <c r="BA151" s="186"/>
      <c r="BB151" s="211"/>
      <c r="BC151" s="186"/>
      <c r="BD151" s="186"/>
      <c r="BE151" s="186"/>
    </row>
    <row r="152" spans="1:57" ht="25.5" customHeight="1">
      <c r="A152" s="186"/>
      <c r="B152" s="186"/>
      <c r="C152" s="186"/>
      <c r="D152" s="186"/>
      <c r="E152" s="143"/>
      <c r="F152" s="211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92"/>
      <c r="AU152" s="186"/>
      <c r="AV152" s="186"/>
      <c r="AW152" s="186"/>
      <c r="AX152" s="186"/>
      <c r="AY152" s="186"/>
      <c r="AZ152" s="186"/>
      <c r="BA152" s="186"/>
      <c r="BB152" s="211"/>
      <c r="BC152" s="186"/>
      <c r="BD152" s="186"/>
      <c r="BE152" s="186"/>
    </row>
    <row r="153" spans="1:57" ht="25.5" customHeight="1">
      <c r="A153" s="186"/>
      <c r="B153" s="186"/>
      <c r="C153" s="186"/>
      <c r="D153" s="186"/>
      <c r="E153" s="143"/>
      <c r="F153" s="211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92"/>
      <c r="AU153" s="186"/>
      <c r="AV153" s="186"/>
      <c r="AW153" s="186"/>
      <c r="AX153" s="186"/>
      <c r="AY153" s="186"/>
      <c r="AZ153" s="186"/>
      <c r="BA153" s="186"/>
      <c r="BB153" s="211"/>
      <c r="BC153" s="186"/>
      <c r="BD153" s="186"/>
      <c r="BE153" s="186"/>
    </row>
    <row r="154" spans="1:57" ht="25.5" customHeight="1">
      <c r="A154" s="186"/>
      <c r="B154" s="186"/>
      <c r="C154" s="186"/>
      <c r="D154" s="186"/>
      <c r="E154" s="143"/>
      <c r="F154" s="211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92"/>
      <c r="AU154" s="186"/>
      <c r="AV154" s="186"/>
      <c r="AW154" s="186"/>
      <c r="AX154" s="186"/>
      <c r="AY154" s="186"/>
      <c r="AZ154" s="186"/>
      <c r="BA154" s="186"/>
      <c r="BB154" s="211"/>
      <c r="BC154" s="186"/>
      <c r="BD154" s="186"/>
      <c r="BE154" s="186"/>
    </row>
    <row r="155" spans="1:57" ht="25.5" customHeight="1">
      <c r="A155" s="186"/>
      <c r="B155" s="186"/>
      <c r="C155" s="186"/>
      <c r="D155" s="186"/>
      <c r="E155" s="143"/>
      <c r="F155" s="211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92"/>
      <c r="AU155" s="186"/>
      <c r="AV155" s="186"/>
      <c r="AW155" s="186"/>
      <c r="AX155" s="186"/>
      <c r="AY155" s="186"/>
      <c r="AZ155" s="186"/>
      <c r="BA155" s="186"/>
      <c r="BB155" s="211"/>
      <c r="BC155" s="186"/>
      <c r="BD155" s="186"/>
      <c r="BE155" s="186"/>
    </row>
    <row r="156" spans="1:57" ht="25.5" customHeight="1">
      <c r="A156" s="186"/>
      <c r="B156" s="186"/>
      <c r="C156" s="186"/>
      <c r="D156" s="186"/>
      <c r="E156" s="143"/>
      <c r="F156" s="211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92"/>
      <c r="AU156" s="186"/>
      <c r="AV156" s="186"/>
      <c r="AW156" s="186"/>
      <c r="AX156" s="186"/>
      <c r="AY156" s="186"/>
      <c r="AZ156" s="186"/>
      <c r="BA156" s="186"/>
      <c r="BB156" s="211"/>
      <c r="BC156" s="186"/>
      <c r="BD156" s="186"/>
      <c r="BE156" s="186"/>
    </row>
    <row r="157" spans="1:57" ht="25.5" customHeight="1">
      <c r="A157" s="186"/>
      <c r="B157" s="186"/>
      <c r="C157" s="186"/>
      <c r="D157" s="186"/>
      <c r="E157" s="143"/>
      <c r="F157" s="211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92"/>
      <c r="AU157" s="186"/>
      <c r="AV157" s="186"/>
      <c r="AW157" s="186"/>
      <c r="AX157" s="186"/>
      <c r="AY157" s="186"/>
      <c r="AZ157" s="186"/>
      <c r="BA157" s="186"/>
      <c r="BB157" s="211"/>
      <c r="BC157" s="186"/>
      <c r="BD157" s="186"/>
      <c r="BE157" s="186"/>
    </row>
    <row r="158" spans="1:57" ht="25.5" customHeight="1">
      <c r="A158" s="186"/>
      <c r="B158" s="186"/>
      <c r="C158" s="186"/>
      <c r="D158" s="186"/>
      <c r="E158" s="143"/>
      <c r="F158" s="211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92"/>
      <c r="AU158" s="186"/>
      <c r="AV158" s="186"/>
      <c r="AW158" s="186"/>
      <c r="AX158" s="186"/>
      <c r="AY158" s="186"/>
      <c r="AZ158" s="186"/>
      <c r="BA158" s="186"/>
      <c r="BB158" s="211"/>
      <c r="BC158" s="186"/>
      <c r="BD158" s="186"/>
      <c r="BE158" s="186"/>
    </row>
    <row r="159" spans="1:57" ht="25.5" customHeight="1">
      <c r="A159" s="186"/>
      <c r="B159" s="186"/>
      <c r="C159" s="186"/>
      <c r="D159" s="186"/>
      <c r="E159" s="143"/>
      <c r="F159" s="211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92"/>
      <c r="AU159" s="186"/>
      <c r="AV159" s="186"/>
      <c r="AW159" s="186"/>
      <c r="AX159" s="186"/>
      <c r="AY159" s="186"/>
      <c r="AZ159" s="186"/>
      <c r="BA159" s="186"/>
      <c r="BB159" s="211"/>
      <c r="BC159" s="186"/>
      <c r="BD159" s="186"/>
      <c r="BE159" s="186"/>
    </row>
    <row r="160" spans="1:57" ht="25.5" customHeight="1">
      <c r="A160" s="186"/>
      <c r="B160" s="186"/>
      <c r="C160" s="186"/>
      <c r="D160" s="186"/>
      <c r="E160" s="143"/>
      <c r="F160" s="211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92"/>
      <c r="AU160" s="186"/>
      <c r="AV160" s="186"/>
      <c r="AW160" s="186"/>
      <c r="AX160" s="186"/>
      <c r="AY160" s="186"/>
      <c r="AZ160" s="186"/>
      <c r="BA160" s="186"/>
      <c r="BB160" s="211"/>
      <c r="BC160" s="186"/>
      <c r="BD160" s="186"/>
      <c r="BE160" s="186"/>
    </row>
    <row r="161" spans="1:57" ht="25.5" customHeight="1">
      <c r="A161" s="186"/>
      <c r="B161" s="186"/>
      <c r="C161" s="186"/>
      <c r="D161" s="186"/>
      <c r="E161" s="143"/>
      <c r="F161" s="211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92"/>
      <c r="AU161" s="186"/>
      <c r="AV161" s="186"/>
      <c r="AW161" s="186"/>
      <c r="AX161" s="186"/>
      <c r="AY161" s="186"/>
      <c r="AZ161" s="186"/>
      <c r="BA161" s="186"/>
      <c r="BB161" s="211"/>
      <c r="BC161" s="186"/>
      <c r="BD161" s="186"/>
      <c r="BE161" s="186"/>
    </row>
    <row r="162" spans="1:57" ht="25.5" customHeight="1">
      <c r="A162" s="186"/>
      <c r="B162" s="186"/>
      <c r="C162" s="186"/>
      <c r="D162" s="186"/>
      <c r="E162" s="143"/>
      <c r="F162" s="211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92"/>
      <c r="AU162" s="186"/>
      <c r="AV162" s="186"/>
      <c r="AW162" s="186"/>
      <c r="AX162" s="186"/>
      <c r="AY162" s="186"/>
      <c r="AZ162" s="186"/>
      <c r="BA162" s="186"/>
      <c r="BB162" s="211"/>
      <c r="BC162" s="186"/>
      <c r="BD162" s="186"/>
      <c r="BE162" s="186"/>
    </row>
    <row r="163" spans="1:57" ht="25.5" customHeight="1">
      <c r="A163" s="186"/>
      <c r="B163" s="186"/>
      <c r="C163" s="186"/>
      <c r="D163" s="186"/>
      <c r="E163" s="143"/>
      <c r="F163" s="211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92"/>
      <c r="AU163" s="186"/>
      <c r="AV163" s="186"/>
      <c r="AW163" s="186"/>
      <c r="AX163" s="186"/>
      <c r="AY163" s="186"/>
      <c r="AZ163" s="186"/>
      <c r="BA163" s="186"/>
      <c r="BB163" s="211"/>
      <c r="BC163" s="186"/>
      <c r="BD163" s="186"/>
      <c r="BE163" s="186"/>
    </row>
    <row r="164" spans="1:57" ht="25.5" customHeight="1">
      <c r="A164" s="186"/>
      <c r="B164" s="186"/>
      <c r="C164" s="186"/>
      <c r="D164" s="186"/>
      <c r="E164" s="143"/>
      <c r="F164" s="211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92"/>
      <c r="AU164" s="186"/>
      <c r="AV164" s="186"/>
      <c r="AW164" s="186"/>
      <c r="AX164" s="186"/>
      <c r="AY164" s="186"/>
      <c r="AZ164" s="186"/>
      <c r="BA164" s="186"/>
      <c r="BB164" s="211"/>
      <c r="BC164" s="186"/>
      <c r="BD164" s="186"/>
      <c r="BE164" s="186"/>
    </row>
    <row r="165" spans="1:57" ht="25.5" customHeight="1">
      <c r="A165" s="186"/>
      <c r="B165" s="186"/>
      <c r="C165" s="186"/>
      <c r="D165" s="186"/>
      <c r="E165" s="143"/>
      <c r="F165" s="211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92"/>
      <c r="AU165" s="186"/>
      <c r="AV165" s="186"/>
      <c r="AW165" s="186"/>
      <c r="AX165" s="186"/>
      <c r="AY165" s="186"/>
      <c r="AZ165" s="186"/>
      <c r="BA165" s="186"/>
      <c r="BB165" s="211"/>
      <c r="BC165" s="186"/>
      <c r="BD165" s="186"/>
      <c r="BE165" s="186"/>
    </row>
    <row r="166" spans="1:57" ht="25.5" customHeight="1">
      <c r="A166" s="186"/>
      <c r="B166" s="186"/>
      <c r="C166" s="186"/>
      <c r="D166" s="186"/>
      <c r="E166" s="143"/>
      <c r="F166" s="211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92"/>
      <c r="AU166" s="186"/>
      <c r="AV166" s="186"/>
      <c r="AW166" s="186"/>
      <c r="AX166" s="186"/>
      <c r="AY166" s="186"/>
      <c r="AZ166" s="186"/>
      <c r="BA166" s="186"/>
      <c r="BB166" s="211"/>
      <c r="BC166" s="186"/>
      <c r="BD166" s="186"/>
      <c r="BE166" s="186"/>
    </row>
    <row r="167" spans="1:57" ht="25.5" customHeight="1">
      <c r="A167" s="186"/>
      <c r="B167" s="186"/>
      <c r="C167" s="186"/>
      <c r="D167" s="186"/>
      <c r="E167" s="143"/>
      <c r="F167" s="211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92"/>
      <c r="AU167" s="186"/>
      <c r="AV167" s="186"/>
      <c r="AW167" s="186"/>
      <c r="AX167" s="186"/>
      <c r="AY167" s="186"/>
      <c r="AZ167" s="186"/>
      <c r="BA167" s="186"/>
      <c r="BB167" s="211"/>
      <c r="BC167" s="186"/>
      <c r="BD167" s="186"/>
      <c r="BE167" s="186"/>
    </row>
    <row r="168" spans="1:57" ht="25.5" customHeight="1">
      <c r="A168" s="186"/>
      <c r="B168" s="186"/>
      <c r="C168" s="186"/>
      <c r="D168" s="186"/>
      <c r="E168" s="143"/>
      <c r="F168" s="211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92"/>
      <c r="AU168" s="186"/>
      <c r="AV168" s="186"/>
      <c r="AW168" s="186"/>
      <c r="AX168" s="186"/>
      <c r="AY168" s="186"/>
      <c r="AZ168" s="186"/>
      <c r="BA168" s="186"/>
      <c r="BB168" s="211"/>
      <c r="BC168" s="186"/>
      <c r="BD168" s="186"/>
      <c r="BE168" s="186"/>
    </row>
    <row r="169" spans="1:57" ht="25.5" customHeight="1">
      <c r="A169" s="186"/>
      <c r="B169" s="186"/>
      <c r="C169" s="186"/>
      <c r="D169" s="186"/>
      <c r="E169" s="143"/>
      <c r="F169" s="211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92"/>
      <c r="AU169" s="186"/>
      <c r="AV169" s="186"/>
      <c r="AW169" s="186"/>
      <c r="AX169" s="186"/>
      <c r="AY169" s="186"/>
      <c r="AZ169" s="186"/>
      <c r="BA169" s="186"/>
      <c r="BB169" s="211"/>
      <c r="BC169" s="186"/>
      <c r="BD169" s="186"/>
      <c r="BE169" s="186"/>
    </row>
    <row r="170" spans="1:57" ht="25.5" customHeight="1">
      <c r="A170" s="186"/>
      <c r="B170" s="186"/>
      <c r="C170" s="186"/>
      <c r="D170" s="186"/>
      <c r="E170" s="143"/>
      <c r="F170" s="211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92"/>
      <c r="AU170" s="186"/>
      <c r="AV170" s="186"/>
      <c r="AW170" s="186"/>
      <c r="AX170" s="186"/>
      <c r="AY170" s="186"/>
      <c r="AZ170" s="186"/>
      <c r="BA170" s="186"/>
      <c r="BB170" s="211"/>
      <c r="BC170" s="186"/>
      <c r="BD170" s="186"/>
      <c r="BE170" s="186"/>
    </row>
    <row r="171" spans="1:57" ht="25.5" customHeight="1">
      <c r="A171" s="186"/>
      <c r="B171" s="186"/>
      <c r="C171" s="186"/>
      <c r="D171" s="186"/>
      <c r="E171" s="143"/>
      <c r="F171" s="211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92"/>
      <c r="AU171" s="186"/>
      <c r="AV171" s="186"/>
      <c r="AW171" s="186"/>
      <c r="AX171" s="186"/>
      <c r="AY171" s="186"/>
      <c r="AZ171" s="186"/>
      <c r="BA171" s="186"/>
      <c r="BB171" s="211"/>
      <c r="BC171" s="186"/>
      <c r="BD171" s="186"/>
      <c r="BE171" s="186"/>
    </row>
    <row r="172" spans="1:57" ht="25.5" customHeight="1">
      <c r="A172" s="186"/>
      <c r="B172" s="186"/>
      <c r="C172" s="186"/>
      <c r="D172" s="186"/>
      <c r="E172" s="143"/>
      <c r="F172" s="211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92"/>
      <c r="AU172" s="186"/>
      <c r="AV172" s="186"/>
      <c r="AW172" s="186"/>
      <c r="AX172" s="186"/>
      <c r="AY172" s="186"/>
      <c r="AZ172" s="186"/>
      <c r="BA172" s="186"/>
      <c r="BB172" s="211"/>
      <c r="BC172" s="186"/>
      <c r="BD172" s="186"/>
      <c r="BE172" s="186"/>
    </row>
    <row r="173" spans="1:57" ht="25.5" customHeight="1">
      <c r="A173" s="186"/>
      <c r="B173" s="186"/>
      <c r="C173" s="186"/>
      <c r="D173" s="186"/>
      <c r="E173" s="143"/>
      <c r="F173" s="211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92"/>
      <c r="AU173" s="186"/>
      <c r="AV173" s="186"/>
      <c r="AW173" s="186"/>
      <c r="AX173" s="186"/>
      <c r="AY173" s="186"/>
      <c r="AZ173" s="186"/>
      <c r="BA173" s="186"/>
      <c r="BB173" s="211"/>
      <c r="BC173" s="186"/>
      <c r="BD173" s="186"/>
      <c r="BE173" s="186"/>
    </row>
    <row r="174" spans="1:57" ht="25.5" customHeight="1">
      <c r="A174" s="186"/>
      <c r="B174" s="186"/>
      <c r="C174" s="186"/>
      <c r="D174" s="186"/>
      <c r="E174" s="143"/>
      <c r="F174" s="211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92"/>
      <c r="AU174" s="186"/>
      <c r="AV174" s="186"/>
      <c r="AW174" s="186"/>
      <c r="AX174" s="186"/>
      <c r="AY174" s="186"/>
      <c r="AZ174" s="186"/>
      <c r="BA174" s="186"/>
      <c r="BB174" s="211"/>
      <c r="BC174" s="186"/>
      <c r="BD174" s="186"/>
      <c r="BE174" s="186"/>
    </row>
    <row r="175" spans="1:57" ht="25.5" customHeight="1">
      <c r="A175" s="186"/>
      <c r="B175" s="186"/>
      <c r="C175" s="186"/>
      <c r="D175" s="186"/>
      <c r="E175" s="143"/>
      <c r="F175" s="211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92"/>
      <c r="AU175" s="186"/>
      <c r="AV175" s="186"/>
      <c r="AW175" s="186"/>
      <c r="AX175" s="186"/>
      <c r="AY175" s="186"/>
      <c r="AZ175" s="186"/>
      <c r="BA175" s="186"/>
      <c r="BB175" s="211"/>
      <c r="BC175" s="186"/>
      <c r="BD175" s="186"/>
      <c r="BE175" s="186"/>
    </row>
    <row r="176" spans="1:57" ht="25.5" customHeight="1">
      <c r="A176" s="186"/>
      <c r="B176" s="186"/>
      <c r="C176" s="186"/>
      <c r="D176" s="186"/>
      <c r="E176" s="143"/>
      <c r="F176" s="211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92"/>
      <c r="AU176" s="186"/>
      <c r="AV176" s="186"/>
      <c r="AW176" s="186"/>
      <c r="AX176" s="186"/>
      <c r="AY176" s="186"/>
      <c r="AZ176" s="186"/>
      <c r="BA176" s="186"/>
      <c r="BB176" s="211"/>
      <c r="BC176" s="186"/>
      <c r="BD176" s="186"/>
      <c r="BE176" s="186"/>
    </row>
    <row r="177" spans="1:57" ht="25.5" customHeight="1">
      <c r="A177" s="186"/>
      <c r="B177" s="186"/>
      <c r="C177" s="186"/>
      <c r="D177" s="186"/>
      <c r="E177" s="143"/>
      <c r="F177" s="211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92"/>
      <c r="AU177" s="186"/>
      <c r="AV177" s="186"/>
      <c r="AW177" s="186"/>
      <c r="AX177" s="186"/>
      <c r="AY177" s="186"/>
      <c r="AZ177" s="186"/>
      <c r="BA177" s="186"/>
      <c r="BB177" s="211"/>
      <c r="BC177" s="186"/>
      <c r="BD177" s="186"/>
      <c r="BE177" s="186"/>
    </row>
    <row r="178" spans="1:57" ht="25.5" customHeight="1">
      <c r="A178" s="186"/>
      <c r="B178" s="186"/>
      <c r="C178" s="186"/>
      <c r="D178" s="186"/>
      <c r="E178" s="143"/>
      <c r="F178" s="211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92"/>
      <c r="AU178" s="186"/>
      <c r="AV178" s="186"/>
      <c r="AW178" s="186"/>
      <c r="AX178" s="186"/>
      <c r="AY178" s="186"/>
      <c r="AZ178" s="186"/>
      <c r="BA178" s="186"/>
      <c r="BB178" s="211"/>
      <c r="BC178" s="186"/>
      <c r="BD178" s="186"/>
      <c r="BE178" s="186"/>
    </row>
    <row r="179" spans="1:57" ht="25.5" customHeight="1">
      <c r="A179" s="186"/>
      <c r="B179" s="186"/>
      <c r="C179" s="186"/>
      <c r="D179" s="186"/>
      <c r="E179" s="143"/>
      <c r="F179" s="211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92"/>
      <c r="AU179" s="186"/>
      <c r="AV179" s="186"/>
      <c r="AW179" s="186"/>
      <c r="AX179" s="186"/>
      <c r="AY179" s="186"/>
      <c r="AZ179" s="186"/>
      <c r="BA179" s="186"/>
      <c r="BB179" s="211"/>
      <c r="BC179" s="186"/>
      <c r="BD179" s="186"/>
      <c r="BE179" s="186"/>
    </row>
    <row r="180" spans="1:57" ht="25.5" customHeight="1">
      <c r="A180" s="186"/>
      <c r="B180" s="186"/>
      <c r="C180" s="186"/>
      <c r="D180" s="186"/>
      <c r="E180" s="143"/>
      <c r="F180" s="211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92"/>
      <c r="AU180" s="186"/>
      <c r="AV180" s="186"/>
      <c r="AW180" s="186"/>
      <c r="AX180" s="186"/>
      <c r="AY180" s="186"/>
      <c r="AZ180" s="186"/>
      <c r="BA180" s="186"/>
      <c r="BB180" s="211"/>
      <c r="BC180" s="186"/>
      <c r="BD180" s="186"/>
      <c r="BE180" s="186"/>
    </row>
    <row r="181" spans="1:57" ht="25.5" customHeight="1">
      <c r="A181" s="186"/>
      <c r="B181" s="186"/>
      <c r="C181" s="186"/>
      <c r="D181" s="186"/>
      <c r="E181" s="143"/>
      <c r="F181" s="211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92"/>
      <c r="AU181" s="186"/>
      <c r="AV181" s="186"/>
      <c r="AW181" s="186"/>
      <c r="AX181" s="186"/>
      <c r="AY181" s="186"/>
      <c r="AZ181" s="186"/>
      <c r="BA181" s="186"/>
      <c r="BB181" s="211"/>
      <c r="BC181" s="186"/>
      <c r="BD181" s="186"/>
      <c r="BE181" s="186"/>
    </row>
    <row r="182" spans="1:57" ht="25.5" customHeight="1">
      <c r="A182" s="186"/>
      <c r="B182" s="186"/>
      <c r="C182" s="186"/>
      <c r="D182" s="186"/>
      <c r="E182" s="143"/>
      <c r="F182" s="211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92"/>
      <c r="AU182" s="186"/>
      <c r="AV182" s="186"/>
      <c r="AW182" s="186"/>
      <c r="AX182" s="186"/>
      <c r="AY182" s="186"/>
      <c r="AZ182" s="186"/>
      <c r="BA182" s="186"/>
      <c r="BB182" s="211"/>
      <c r="BC182" s="186"/>
      <c r="BD182" s="186"/>
      <c r="BE182" s="186"/>
    </row>
    <row r="183" spans="1:57" ht="25.5" customHeight="1">
      <c r="A183" s="186"/>
      <c r="B183" s="186"/>
      <c r="C183" s="186"/>
      <c r="D183" s="186"/>
      <c r="E183" s="143"/>
      <c r="F183" s="211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92"/>
      <c r="AU183" s="186"/>
      <c r="AV183" s="186"/>
      <c r="AW183" s="186"/>
      <c r="AX183" s="186"/>
      <c r="AY183" s="186"/>
      <c r="AZ183" s="186"/>
      <c r="BA183" s="186"/>
      <c r="BB183" s="211"/>
      <c r="BC183" s="186"/>
      <c r="BD183" s="186"/>
      <c r="BE183" s="186"/>
    </row>
    <row r="184" spans="1:57" ht="25.5" customHeight="1">
      <c r="A184" s="186"/>
      <c r="B184" s="186"/>
      <c r="C184" s="186"/>
      <c r="D184" s="186"/>
      <c r="E184" s="143"/>
      <c r="F184" s="211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92"/>
      <c r="AU184" s="186"/>
      <c r="AV184" s="186"/>
      <c r="AW184" s="186"/>
      <c r="AX184" s="186"/>
      <c r="AY184" s="186"/>
      <c r="AZ184" s="186"/>
      <c r="BA184" s="186"/>
      <c r="BB184" s="211"/>
      <c r="BC184" s="186"/>
      <c r="BD184" s="186"/>
      <c r="BE184" s="186"/>
    </row>
    <row r="185" spans="1:57" ht="25.5" customHeight="1">
      <c r="A185" s="186"/>
      <c r="B185" s="186"/>
      <c r="C185" s="186"/>
      <c r="D185" s="186"/>
      <c r="E185" s="143"/>
      <c r="F185" s="211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92"/>
      <c r="AU185" s="186"/>
      <c r="AV185" s="186"/>
      <c r="AW185" s="186"/>
      <c r="AX185" s="186"/>
      <c r="AY185" s="186"/>
      <c r="AZ185" s="186"/>
      <c r="BA185" s="186"/>
      <c r="BB185" s="211"/>
      <c r="BC185" s="186"/>
      <c r="BD185" s="186"/>
      <c r="BE185" s="186"/>
    </row>
    <row r="186" spans="1:57" ht="25.5" customHeight="1">
      <c r="A186" s="186"/>
      <c r="B186" s="186"/>
      <c r="C186" s="186"/>
      <c r="D186" s="186"/>
      <c r="E186" s="143"/>
      <c r="F186" s="211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92"/>
      <c r="AU186" s="186"/>
      <c r="AV186" s="186"/>
      <c r="AW186" s="186"/>
      <c r="AX186" s="186"/>
      <c r="AY186" s="186"/>
      <c r="AZ186" s="186"/>
      <c r="BA186" s="186"/>
      <c r="BB186" s="211"/>
      <c r="BC186" s="186"/>
      <c r="BD186" s="186"/>
      <c r="BE186" s="186"/>
    </row>
    <row r="187" spans="1:57" ht="25.5" customHeight="1">
      <c r="A187" s="186"/>
      <c r="B187" s="186"/>
      <c r="C187" s="186"/>
      <c r="D187" s="186"/>
      <c r="E187" s="143"/>
      <c r="F187" s="211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92"/>
      <c r="AU187" s="186"/>
      <c r="AV187" s="186"/>
      <c r="AW187" s="186"/>
      <c r="AX187" s="186"/>
      <c r="AY187" s="186"/>
      <c r="AZ187" s="186"/>
      <c r="BA187" s="186"/>
      <c r="BB187" s="211"/>
      <c r="BC187" s="186"/>
      <c r="BD187" s="186"/>
      <c r="BE187" s="186"/>
    </row>
    <row r="188" spans="1:57" ht="25.5" customHeight="1">
      <c r="A188" s="186"/>
      <c r="B188" s="186"/>
      <c r="C188" s="186"/>
      <c r="D188" s="186"/>
      <c r="E188" s="143"/>
      <c r="F188" s="211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92"/>
      <c r="AU188" s="186"/>
      <c r="AV188" s="186"/>
      <c r="AW188" s="186"/>
      <c r="AX188" s="186"/>
      <c r="AY188" s="186"/>
      <c r="AZ188" s="186"/>
      <c r="BA188" s="186"/>
      <c r="BB188" s="211"/>
      <c r="BC188" s="186"/>
      <c r="BD188" s="186"/>
      <c r="BE188" s="186"/>
    </row>
    <row r="189" spans="1:57" ht="25.5" customHeight="1">
      <c r="A189" s="186"/>
      <c r="B189" s="186"/>
      <c r="C189" s="186"/>
      <c r="D189" s="186"/>
      <c r="E189" s="143"/>
      <c r="F189" s="211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92"/>
      <c r="AU189" s="186"/>
      <c r="AV189" s="186"/>
      <c r="AW189" s="186"/>
      <c r="AX189" s="186"/>
      <c r="AY189" s="186"/>
      <c r="AZ189" s="186"/>
      <c r="BA189" s="186"/>
      <c r="BB189" s="211"/>
      <c r="BC189" s="186"/>
      <c r="BD189" s="186"/>
      <c r="BE189" s="186"/>
    </row>
    <row r="190" spans="1:57" ht="25.5" customHeight="1">
      <c r="A190" s="186"/>
      <c r="B190" s="186"/>
      <c r="C190" s="186"/>
      <c r="D190" s="186"/>
      <c r="E190" s="143"/>
      <c r="F190" s="211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92"/>
      <c r="AU190" s="186"/>
      <c r="AV190" s="186"/>
      <c r="AW190" s="186"/>
      <c r="AX190" s="186"/>
      <c r="AY190" s="186"/>
      <c r="AZ190" s="186"/>
      <c r="BA190" s="186"/>
      <c r="BB190" s="211"/>
      <c r="BC190" s="186"/>
      <c r="BD190" s="186"/>
      <c r="BE190" s="186"/>
    </row>
    <row r="191" spans="1:57" ht="25.5" customHeight="1">
      <c r="A191" s="186"/>
      <c r="B191" s="186"/>
      <c r="C191" s="186"/>
      <c r="D191" s="186"/>
      <c r="E191" s="143"/>
      <c r="F191" s="211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92"/>
      <c r="AU191" s="186"/>
      <c r="AV191" s="186"/>
      <c r="AW191" s="186"/>
      <c r="AX191" s="186"/>
      <c r="AY191" s="186"/>
      <c r="AZ191" s="186"/>
      <c r="BA191" s="186"/>
      <c r="BB191" s="211"/>
      <c r="BC191" s="186"/>
      <c r="BD191" s="186"/>
      <c r="BE191" s="186"/>
    </row>
    <row r="192" spans="1:57" ht="25.5" customHeight="1">
      <c r="A192" s="186"/>
      <c r="B192" s="186"/>
      <c r="C192" s="186"/>
      <c r="D192" s="186"/>
      <c r="E192" s="143"/>
      <c r="F192" s="211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92"/>
      <c r="AU192" s="186"/>
      <c r="AV192" s="186"/>
      <c r="AW192" s="186"/>
      <c r="AX192" s="186"/>
      <c r="AY192" s="186"/>
      <c r="AZ192" s="186"/>
      <c r="BA192" s="186"/>
      <c r="BB192" s="211"/>
      <c r="BC192" s="186"/>
      <c r="BD192" s="186"/>
      <c r="BE192" s="186"/>
    </row>
    <row r="193" spans="1:57" ht="25.5" customHeight="1">
      <c r="A193" s="186"/>
      <c r="B193" s="186"/>
      <c r="C193" s="186"/>
      <c r="D193" s="186"/>
      <c r="E193" s="143"/>
      <c r="F193" s="211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92"/>
      <c r="AU193" s="186"/>
      <c r="AV193" s="186"/>
      <c r="AW193" s="186"/>
      <c r="AX193" s="186"/>
      <c r="AY193" s="186"/>
      <c r="AZ193" s="186"/>
      <c r="BA193" s="186"/>
      <c r="BB193" s="211"/>
      <c r="BC193" s="186"/>
      <c r="BD193" s="186"/>
      <c r="BE193" s="186"/>
    </row>
    <row r="194" spans="1:57" ht="25.5" customHeight="1">
      <c r="A194" s="186"/>
      <c r="B194" s="186"/>
      <c r="C194" s="186"/>
      <c r="D194" s="186"/>
      <c r="E194" s="143"/>
      <c r="F194" s="211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92"/>
      <c r="AU194" s="186"/>
      <c r="AV194" s="186"/>
      <c r="AW194" s="186"/>
      <c r="AX194" s="186"/>
      <c r="AY194" s="186"/>
      <c r="AZ194" s="186"/>
      <c r="BA194" s="186"/>
      <c r="BB194" s="211"/>
      <c r="BC194" s="186"/>
      <c r="BD194" s="186"/>
      <c r="BE194" s="186"/>
    </row>
    <row r="195" spans="1:57" ht="25.5" customHeight="1">
      <c r="A195" s="186"/>
      <c r="B195" s="186"/>
      <c r="C195" s="186"/>
      <c r="D195" s="186"/>
      <c r="E195" s="143"/>
      <c r="F195" s="211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92"/>
      <c r="AU195" s="186"/>
      <c r="AV195" s="186"/>
      <c r="AW195" s="186"/>
      <c r="AX195" s="186"/>
      <c r="AY195" s="186"/>
      <c r="AZ195" s="186"/>
      <c r="BA195" s="186"/>
      <c r="BB195" s="211"/>
      <c r="BC195" s="186"/>
      <c r="BD195" s="186"/>
      <c r="BE195" s="186"/>
    </row>
    <row r="196" spans="1:57" ht="25.5" customHeight="1">
      <c r="A196" s="186"/>
      <c r="B196" s="186"/>
      <c r="C196" s="186"/>
      <c r="D196" s="186"/>
      <c r="E196" s="143"/>
      <c r="F196" s="211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92"/>
      <c r="AU196" s="186"/>
      <c r="AV196" s="186"/>
      <c r="AW196" s="186"/>
      <c r="AX196" s="186"/>
      <c r="AY196" s="186"/>
      <c r="AZ196" s="186"/>
      <c r="BA196" s="186"/>
      <c r="BB196" s="211"/>
      <c r="BC196" s="186"/>
      <c r="BD196" s="186"/>
      <c r="BE196" s="186"/>
    </row>
    <row r="197" spans="1:57" ht="25.5" customHeight="1">
      <c r="A197" s="186"/>
      <c r="B197" s="186"/>
      <c r="C197" s="186"/>
      <c r="D197" s="186"/>
      <c r="E197" s="143"/>
      <c r="F197" s="211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92"/>
      <c r="AU197" s="186"/>
      <c r="AV197" s="186"/>
      <c r="AW197" s="186"/>
      <c r="AX197" s="186"/>
      <c r="AY197" s="186"/>
      <c r="AZ197" s="186"/>
      <c r="BA197" s="186"/>
      <c r="BB197" s="211"/>
      <c r="BC197" s="186"/>
      <c r="BD197" s="186"/>
      <c r="BE197" s="186"/>
    </row>
    <row r="198" spans="1:57" ht="25.5" customHeight="1">
      <c r="A198" s="186"/>
      <c r="B198" s="186"/>
      <c r="C198" s="186"/>
      <c r="D198" s="186"/>
      <c r="E198" s="143"/>
      <c r="F198" s="211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92"/>
      <c r="AU198" s="186"/>
      <c r="AV198" s="186"/>
      <c r="AW198" s="186"/>
      <c r="AX198" s="186"/>
      <c r="AY198" s="186"/>
      <c r="AZ198" s="186"/>
      <c r="BA198" s="186"/>
      <c r="BB198" s="211"/>
      <c r="BC198" s="186"/>
      <c r="BD198" s="186"/>
      <c r="BE198" s="186"/>
    </row>
    <row r="199" spans="1:57" ht="25.5" customHeight="1">
      <c r="A199" s="186"/>
      <c r="B199" s="186"/>
      <c r="C199" s="186"/>
      <c r="D199" s="186"/>
      <c r="E199" s="143"/>
      <c r="F199" s="211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92"/>
      <c r="AU199" s="186"/>
      <c r="AV199" s="186"/>
      <c r="AW199" s="186"/>
      <c r="AX199" s="186"/>
      <c r="AY199" s="186"/>
      <c r="AZ199" s="186"/>
      <c r="BA199" s="186"/>
      <c r="BB199" s="211"/>
      <c r="BC199" s="186"/>
      <c r="BD199" s="186"/>
      <c r="BE199" s="186"/>
    </row>
    <row r="200" spans="1:57" ht="25.5" customHeight="1">
      <c r="A200" s="186"/>
      <c r="B200" s="186"/>
      <c r="C200" s="186"/>
      <c r="D200" s="186"/>
      <c r="E200" s="143"/>
      <c r="F200" s="211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92"/>
      <c r="AU200" s="186"/>
      <c r="AV200" s="186"/>
      <c r="AW200" s="186"/>
      <c r="AX200" s="186"/>
      <c r="AY200" s="186"/>
      <c r="AZ200" s="186"/>
      <c r="BA200" s="186"/>
      <c r="BB200" s="211"/>
      <c r="BC200" s="186"/>
      <c r="BD200" s="186"/>
      <c r="BE200" s="186"/>
    </row>
    <row r="201" spans="1:57" ht="25.5" customHeight="1">
      <c r="A201" s="186"/>
      <c r="B201" s="186"/>
      <c r="C201" s="186"/>
      <c r="D201" s="186"/>
      <c r="E201" s="143"/>
      <c r="F201" s="211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92"/>
      <c r="AU201" s="186"/>
      <c r="AV201" s="186"/>
      <c r="AW201" s="186"/>
      <c r="AX201" s="186"/>
      <c r="AY201" s="186"/>
      <c r="AZ201" s="186"/>
      <c r="BA201" s="186"/>
      <c r="BB201" s="211"/>
      <c r="BC201" s="186"/>
      <c r="BD201" s="186"/>
      <c r="BE201" s="186"/>
    </row>
    <row r="202" spans="1:57" ht="25.5" customHeight="1">
      <c r="A202" s="186"/>
      <c r="B202" s="186"/>
      <c r="C202" s="186"/>
      <c r="D202" s="186"/>
      <c r="E202" s="143"/>
      <c r="F202" s="211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92"/>
      <c r="AU202" s="186"/>
      <c r="AV202" s="186"/>
      <c r="AW202" s="186"/>
      <c r="AX202" s="186"/>
      <c r="AY202" s="186"/>
      <c r="AZ202" s="186"/>
      <c r="BA202" s="186"/>
      <c r="BB202" s="211"/>
      <c r="BC202" s="186"/>
      <c r="BD202" s="186"/>
      <c r="BE202" s="186"/>
    </row>
    <row r="203" spans="1:57" ht="25.5" customHeight="1">
      <c r="A203" s="186"/>
      <c r="B203" s="186"/>
      <c r="C203" s="186"/>
      <c r="D203" s="186"/>
      <c r="E203" s="143"/>
      <c r="F203" s="211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92"/>
      <c r="AU203" s="186"/>
      <c r="AV203" s="186"/>
      <c r="AW203" s="186"/>
      <c r="AX203" s="186"/>
      <c r="AY203" s="186"/>
      <c r="AZ203" s="186"/>
      <c r="BA203" s="186"/>
      <c r="BB203" s="211"/>
      <c r="BC203" s="186"/>
      <c r="BD203" s="186"/>
      <c r="BE203" s="186"/>
    </row>
    <row r="204" spans="1:57" ht="25.5" customHeight="1">
      <c r="A204" s="186"/>
      <c r="B204" s="186"/>
      <c r="C204" s="186"/>
      <c r="D204" s="186"/>
      <c r="E204" s="143"/>
      <c r="F204" s="211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92"/>
      <c r="AU204" s="186"/>
      <c r="AV204" s="186"/>
      <c r="AW204" s="186"/>
      <c r="AX204" s="186"/>
      <c r="AY204" s="186"/>
      <c r="AZ204" s="186"/>
      <c r="BA204" s="186"/>
      <c r="BB204" s="211"/>
      <c r="BC204" s="186"/>
      <c r="BD204" s="186"/>
      <c r="BE204" s="186"/>
    </row>
    <row r="205" spans="1:57" ht="25.5" customHeight="1">
      <c r="A205" s="186"/>
      <c r="B205" s="186"/>
      <c r="C205" s="186"/>
      <c r="D205" s="186"/>
      <c r="E205" s="143"/>
      <c r="F205" s="211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92"/>
      <c r="AU205" s="186"/>
      <c r="AV205" s="186"/>
      <c r="AW205" s="186"/>
      <c r="AX205" s="186"/>
      <c r="AY205" s="186"/>
      <c r="AZ205" s="186"/>
      <c r="BA205" s="186"/>
      <c r="BB205" s="211"/>
      <c r="BC205" s="186"/>
      <c r="BD205" s="186"/>
      <c r="BE205" s="186"/>
    </row>
    <row r="206" spans="1:57" ht="25.5" customHeight="1">
      <c r="A206" s="186"/>
      <c r="B206" s="186"/>
      <c r="C206" s="186"/>
      <c r="D206" s="186"/>
      <c r="E206" s="143"/>
      <c r="F206" s="211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92"/>
      <c r="AU206" s="186"/>
      <c r="AV206" s="186"/>
      <c r="AW206" s="186"/>
      <c r="AX206" s="186"/>
      <c r="AY206" s="186"/>
      <c r="AZ206" s="186"/>
      <c r="BA206" s="186"/>
      <c r="BB206" s="211"/>
      <c r="BC206" s="186"/>
      <c r="BD206" s="186"/>
      <c r="BE206" s="186"/>
    </row>
    <row r="207" spans="1:57" ht="25.5" customHeight="1">
      <c r="A207" s="186"/>
      <c r="B207" s="186"/>
      <c r="C207" s="186"/>
      <c r="D207" s="186"/>
      <c r="E207" s="143"/>
      <c r="F207" s="211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92"/>
      <c r="AU207" s="186"/>
      <c r="AV207" s="186"/>
      <c r="AW207" s="186"/>
      <c r="AX207" s="186"/>
      <c r="AY207" s="186"/>
      <c r="AZ207" s="186"/>
      <c r="BA207" s="186"/>
      <c r="BB207" s="211"/>
      <c r="BC207" s="186"/>
      <c r="BD207" s="186"/>
      <c r="BE207" s="186"/>
    </row>
    <row r="208" spans="1:57" ht="25.5" customHeight="1">
      <c r="A208" s="186"/>
      <c r="B208" s="186"/>
      <c r="C208" s="186"/>
      <c r="D208" s="186"/>
      <c r="E208" s="143"/>
      <c r="F208" s="211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92"/>
      <c r="AU208" s="186"/>
      <c r="AV208" s="186"/>
      <c r="AW208" s="186"/>
      <c r="AX208" s="186"/>
      <c r="AY208" s="186"/>
      <c r="AZ208" s="186"/>
      <c r="BA208" s="186"/>
      <c r="BB208" s="211"/>
      <c r="BC208" s="186"/>
      <c r="BD208" s="186"/>
      <c r="BE208" s="186"/>
    </row>
    <row r="209" spans="1:57" ht="25.5" customHeight="1">
      <c r="A209" s="186"/>
      <c r="B209" s="186"/>
      <c r="C209" s="186"/>
      <c r="D209" s="186"/>
      <c r="E209" s="143"/>
      <c r="F209" s="211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92"/>
      <c r="AU209" s="186"/>
      <c r="AV209" s="186"/>
      <c r="AW209" s="186"/>
      <c r="AX209" s="186"/>
      <c r="AY209" s="186"/>
      <c r="AZ209" s="186"/>
      <c r="BA209" s="186"/>
      <c r="BB209" s="211"/>
      <c r="BC209" s="186"/>
      <c r="BD209" s="186"/>
      <c r="BE209" s="186"/>
    </row>
    <row r="210" spans="1:57" ht="25.5" customHeight="1">
      <c r="A210" s="186"/>
      <c r="B210" s="186"/>
      <c r="C210" s="186"/>
      <c r="D210" s="186"/>
      <c r="E210" s="143"/>
      <c r="F210" s="211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92"/>
      <c r="AU210" s="186"/>
      <c r="AV210" s="186"/>
      <c r="AW210" s="186"/>
      <c r="AX210" s="186"/>
      <c r="AY210" s="186"/>
      <c r="AZ210" s="186"/>
      <c r="BA210" s="186"/>
      <c r="BB210" s="211"/>
      <c r="BC210" s="186"/>
      <c r="BD210" s="186"/>
      <c r="BE210" s="186"/>
    </row>
    <row r="211" spans="1:57" ht="25.5" customHeight="1">
      <c r="A211" s="186"/>
      <c r="B211" s="186"/>
      <c r="C211" s="186"/>
      <c r="D211" s="186"/>
      <c r="E211" s="143"/>
      <c r="F211" s="211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92"/>
      <c r="AU211" s="186"/>
      <c r="AV211" s="186"/>
      <c r="AW211" s="186"/>
      <c r="AX211" s="186"/>
      <c r="AY211" s="186"/>
      <c r="AZ211" s="186"/>
      <c r="BA211" s="186"/>
      <c r="BB211" s="211"/>
      <c r="BC211" s="186"/>
      <c r="BD211" s="186"/>
      <c r="BE211" s="186"/>
    </row>
    <row r="212" spans="1:57" ht="25.5" customHeight="1">
      <c r="A212" s="186"/>
      <c r="B212" s="186"/>
      <c r="C212" s="186"/>
      <c r="D212" s="186"/>
      <c r="E212" s="143"/>
      <c r="F212" s="211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92"/>
      <c r="AU212" s="186"/>
      <c r="AV212" s="186"/>
      <c r="AW212" s="186"/>
      <c r="AX212" s="186"/>
      <c r="AY212" s="186"/>
      <c r="AZ212" s="186"/>
      <c r="BA212" s="186"/>
      <c r="BB212" s="211"/>
      <c r="BC212" s="186"/>
      <c r="BD212" s="186"/>
      <c r="BE212" s="186"/>
    </row>
    <row r="213" spans="1:57" ht="25.5" customHeight="1">
      <c r="A213" s="186"/>
      <c r="B213" s="186"/>
      <c r="C213" s="186"/>
      <c r="D213" s="186"/>
      <c r="E213" s="143"/>
      <c r="F213" s="211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92"/>
      <c r="AU213" s="186"/>
      <c r="AV213" s="186"/>
      <c r="AW213" s="186"/>
      <c r="AX213" s="186"/>
      <c r="AY213" s="186"/>
      <c r="AZ213" s="186"/>
      <c r="BA213" s="186"/>
      <c r="BB213" s="211"/>
      <c r="BC213" s="186"/>
      <c r="BD213" s="186"/>
      <c r="BE213" s="186"/>
    </row>
    <row r="214" spans="1:57" ht="25.5" customHeight="1">
      <c r="A214" s="186"/>
      <c r="B214" s="186"/>
      <c r="C214" s="186"/>
      <c r="D214" s="186"/>
      <c r="E214" s="143"/>
      <c r="F214" s="211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92"/>
      <c r="AU214" s="186"/>
      <c r="AV214" s="186"/>
      <c r="AW214" s="186"/>
      <c r="AX214" s="186"/>
      <c r="AY214" s="186"/>
      <c r="AZ214" s="186"/>
      <c r="BA214" s="186"/>
      <c r="BB214" s="211"/>
      <c r="BC214" s="186"/>
      <c r="BD214" s="186"/>
      <c r="BE214" s="186"/>
    </row>
    <row r="215" spans="1:57" ht="25.5" customHeight="1">
      <c r="A215" s="186"/>
      <c r="B215" s="186"/>
      <c r="C215" s="186"/>
      <c r="D215" s="186"/>
      <c r="E215" s="143"/>
      <c r="F215" s="211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92"/>
      <c r="AU215" s="186"/>
      <c r="AV215" s="186"/>
      <c r="AW215" s="186"/>
      <c r="AX215" s="186"/>
      <c r="AY215" s="186"/>
      <c r="AZ215" s="186"/>
      <c r="BA215" s="186"/>
      <c r="BB215" s="211"/>
      <c r="BC215" s="186"/>
      <c r="BD215" s="186"/>
      <c r="BE215" s="186"/>
    </row>
    <row r="216" spans="1:57" ht="25.5" customHeight="1">
      <c r="A216" s="186"/>
      <c r="B216" s="186"/>
      <c r="C216" s="186"/>
      <c r="D216" s="186"/>
      <c r="E216" s="143"/>
      <c r="F216" s="211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92"/>
      <c r="AU216" s="186"/>
      <c r="AV216" s="186"/>
      <c r="AW216" s="186"/>
      <c r="AX216" s="186"/>
      <c r="AY216" s="186"/>
      <c r="AZ216" s="186"/>
      <c r="BA216" s="186"/>
      <c r="BB216" s="211"/>
      <c r="BC216" s="186"/>
      <c r="BD216" s="186"/>
      <c r="BE216" s="186"/>
    </row>
    <row r="217" spans="1:57" ht="25.5" customHeight="1">
      <c r="A217" s="186"/>
      <c r="B217" s="186"/>
      <c r="C217" s="186"/>
      <c r="D217" s="186"/>
      <c r="E217" s="143"/>
      <c r="F217" s="211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92"/>
      <c r="AU217" s="186"/>
      <c r="AV217" s="186"/>
      <c r="AW217" s="186"/>
      <c r="AX217" s="186"/>
      <c r="AY217" s="186"/>
      <c r="AZ217" s="186"/>
      <c r="BA217" s="186"/>
      <c r="BB217" s="211"/>
      <c r="BC217" s="186"/>
      <c r="BD217" s="186"/>
      <c r="BE217" s="186"/>
    </row>
    <row r="218" spans="1:57" ht="25.5" customHeight="1">
      <c r="A218" s="186"/>
      <c r="B218" s="186"/>
      <c r="C218" s="186"/>
      <c r="D218" s="186"/>
      <c r="E218" s="143"/>
      <c r="F218" s="211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92"/>
      <c r="AU218" s="186"/>
      <c r="AV218" s="186"/>
      <c r="AW218" s="186"/>
      <c r="AX218" s="186"/>
      <c r="AY218" s="186"/>
      <c r="AZ218" s="186"/>
      <c r="BA218" s="186"/>
      <c r="BB218" s="211"/>
      <c r="BC218" s="186"/>
      <c r="BD218" s="186"/>
      <c r="BE218" s="186"/>
    </row>
    <row r="219" spans="1:57" ht="25.5" customHeight="1">
      <c r="A219" s="186"/>
      <c r="B219" s="186"/>
      <c r="C219" s="186"/>
      <c r="D219" s="186"/>
      <c r="E219" s="143"/>
      <c r="F219" s="211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92"/>
      <c r="AU219" s="186"/>
      <c r="AV219" s="186"/>
      <c r="AW219" s="186"/>
      <c r="AX219" s="186"/>
      <c r="AY219" s="186"/>
      <c r="AZ219" s="186"/>
      <c r="BA219" s="186"/>
      <c r="BB219" s="211"/>
      <c r="BC219" s="186"/>
      <c r="BD219" s="186"/>
      <c r="BE219" s="186"/>
    </row>
    <row r="220" spans="1:57" ht="25.5" customHeight="1">
      <c r="A220" s="186"/>
      <c r="B220" s="186"/>
      <c r="C220" s="186"/>
      <c r="D220" s="186"/>
      <c r="E220" s="143"/>
      <c r="F220" s="211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92"/>
      <c r="AU220" s="186"/>
      <c r="AV220" s="186"/>
      <c r="AW220" s="186"/>
      <c r="AX220" s="186"/>
      <c r="AY220" s="186"/>
      <c r="AZ220" s="186"/>
      <c r="BA220" s="186"/>
      <c r="BB220" s="211"/>
      <c r="BC220" s="186"/>
      <c r="BD220" s="186"/>
      <c r="BE220" s="186"/>
    </row>
    <row r="221" spans="1:57" ht="25.5" customHeight="1">
      <c r="A221" s="186"/>
      <c r="B221" s="186"/>
      <c r="C221" s="186"/>
      <c r="D221" s="186"/>
      <c r="E221" s="143"/>
      <c r="F221" s="211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92"/>
      <c r="AU221" s="186"/>
      <c r="AV221" s="186"/>
      <c r="AW221" s="186"/>
      <c r="AX221" s="186"/>
      <c r="AY221" s="186"/>
      <c r="AZ221" s="186"/>
      <c r="BA221" s="186"/>
      <c r="BB221" s="211"/>
      <c r="BC221" s="186"/>
      <c r="BD221" s="186"/>
      <c r="BE221" s="186"/>
    </row>
    <row r="222" spans="1:57" ht="25.5" customHeight="1">
      <c r="A222" s="186"/>
      <c r="B222" s="186"/>
      <c r="C222" s="186"/>
      <c r="D222" s="186"/>
      <c r="E222" s="143"/>
      <c r="F222" s="211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92"/>
      <c r="AU222" s="186"/>
      <c r="AV222" s="186"/>
      <c r="AW222" s="186"/>
      <c r="AX222" s="186"/>
      <c r="AY222" s="186"/>
      <c r="AZ222" s="186"/>
      <c r="BA222" s="186"/>
      <c r="BB222" s="211"/>
      <c r="BC222" s="186"/>
      <c r="BD222" s="186"/>
      <c r="BE222" s="186"/>
    </row>
    <row r="223" spans="1:57" ht="25.5" customHeight="1">
      <c r="A223" s="186"/>
      <c r="B223" s="186"/>
      <c r="C223" s="186"/>
      <c r="D223" s="186"/>
      <c r="E223" s="143"/>
      <c r="F223" s="211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92"/>
      <c r="AU223" s="186"/>
      <c r="AV223" s="186"/>
      <c r="AW223" s="186"/>
      <c r="AX223" s="186"/>
      <c r="AY223" s="186"/>
      <c r="AZ223" s="186"/>
      <c r="BA223" s="186"/>
      <c r="BB223" s="211"/>
      <c r="BC223" s="186"/>
      <c r="BD223" s="186"/>
      <c r="BE223" s="186"/>
    </row>
    <row r="224" spans="1:57" ht="25.5" customHeight="1">
      <c r="A224" s="186"/>
      <c r="B224" s="186"/>
      <c r="C224" s="186"/>
      <c r="D224" s="186"/>
      <c r="E224" s="143"/>
      <c r="F224" s="211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92"/>
      <c r="AU224" s="186"/>
      <c r="AV224" s="186"/>
      <c r="AW224" s="186"/>
      <c r="AX224" s="186"/>
      <c r="AY224" s="186"/>
      <c r="AZ224" s="186"/>
      <c r="BA224" s="186"/>
      <c r="BB224" s="211"/>
      <c r="BC224" s="186"/>
      <c r="BD224" s="186"/>
      <c r="BE224" s="186"/>
    </row>
    <row r="225" spans="1:57" ht="25.5" customHeight="1">
      <c r="A225" s="186"/>
      <c r="B225" s="186"/>
      <c r="C225" s="186"/>
      <c r="D225" s="186"/>
      <c r="E225" s="143"/>
      <c r="F225" s="211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92"/>
      <c r="AU225" s="186"/>
      <c r="AV225" s="186"/>
      <c r="AW225" s="186"/>
      <c r="AX225" s="186"/>
      <c r="AY225" s="186"/>
      <c r="AZ225" s="186"/>
      <c r="BA225" s="186"/>
      <c r="BB225" s="211"/>
      <c r="BC225" s="186"/>
      <c r="BD225" s="186"/>
      <c r="BE225" s="186"/>
    </row>
    <row r="226" spans="1:57" ht="25.5" customHeight="1">
      <c r="A226" s="186"/>
      <c r="B226" s="186"/>
      <c r="C226" s="186"/>
      <c r="D226" s="186"/>
      <c r="E226" s="143"/>
      <c r="F226" s="211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92"/>
      <c r="AU226" s="186"/>
      <c r="AV226" s="186"/>
      <c r="AW226" s="186"/>
      <c r="AX226" s="186"/>
      <c r="AY226" s="186"/>
      <c r="AZ226" s="186"/>
      <c r="BA226" s="186"/>
      <c r="BB226" s="211"/>
      <c r="BC226" s="186"/>
      <c r="BD226" s="186"/>
      <c r="BE226" s="186"/>
    </row>
    <row r="227" spans="1:57" ht="25.5" customHeight="1">
      <c r="A227" s="186"/>
      <c r="B227" s="186"/>
      <c r="C227" s="186"/>
      <c r="D227" s="186"/>
      <c r="E227" s="143"/>
      <c r="F227" s="211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92"/>
      <c r="AU227" s="186"/>
      <c r="AV227" s="186"/>
      <c r="AW227" s="186"/>
      <c r="AX227" s="186"/>
      <c r="AY227" s="186"/>
      <c r="AZ227" s="186"/>
      <c r="BA227" s="186"/>
      <c r="BB227" s="211"/>
      <c r="BC227" s="186"/>
      <c r="BD227" s="186"/>
      <c r="BE227" s="186"/>
    </row>
    <row r="228" spans="1:57" ht="25.5" customHeight="1">
      <c r="A228" s="186"/>
      <c r="B228" s="186"/>
      <c r="C228" s="186"/>
      <c r="D228" s="186"/>
      <c r="E228" s="143"/>
      <c r="F228" s="211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92"/>
      <c r="AU228" s="186"/>
      <c r="AV228" s="186"/>
      <c r="AW228" s="186"/>
      <c r="AX228" s="186"/>
      <c r="AY228" s="186"/>
      <c r="AZ228" s="186"/>
      <c r="BA228" s="186"/>
      <c r="BB228" s="211"/>
      <c r="BC228" s="186"/>
      <c r="BD228" s="186"/>
      <c r="BE228" s="186"/>
    </row>
    <row r="229" spans="1:57" ht="25.5" customHeight="1">
      <c r="A229" s="186"/>
      <c r="B229" s="186"/>
      <c r="C229" s="186"/>
      <c r="D229" s="186"/>
      <c r="E229" s="143"/>
      <c r="F229" s="211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92"/>
      <c r="AU229" s="186"/>
      <c r="AV229" s="186"/>
      <c r="AW229" s="186"/>
      <c r="AX229" s="186"/>
      <c r="AY229" s="186"/>
      <c r="AZ229" s="186"/>
      <c r="BA229" s="186"/>
      <c r="BB229" s="211"/>
      <c r="BC229" s="186"/>
      <c r="BD229" s="186"/>
      <c r="BE229" s="186"/>
    </row>
    <row r="230" spans="1:57" ht="25.5" customHeight="1">
      <c r="A230" s="186"/>
      <c r="B230" s="186"/>
      <c r="C230" s="186"/>
      <c r="D230" s="186"/>
      <c r="E230" s="143"/>
      <c r="F230" s="211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92"/>
      <c r="AU230" s="186"/>
      <c r="AV230" s="186"/>
      <c r="AW230" s="186"/>
      <c r="AX230" s="186"/>
      <c r="AY230" s="186"/>
      <c r="AZ230" s="186"/>
      <c r="BA230" s="186"/>
      <c r="BB230" s="211"/>
      <c r="BC230" s="186"/>
      <c r="BD230" s="186"/>
      <c r="BE230" s="186"/>
    </row>
    <row r="231" spans="1:57" ht="25.5" customHeight="1">
      <c r="A231" s="186"/>
      <c r="B231" s="186"/>
      <c r="C231" s="186"/>
      <c r="D231" s="186"/>
      <c r="E231" s="143"/>
      <c r="F231" s="211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92"/>
      <c r="AU231" s="186"/>
      <c r="AV231" s="186"/>
      <c r="AW231" s="186"/>
      <c r="AX231" s="186"/>
      <c r="AY231" s="186"/>
      <c r="AZ231" s="186"/>
      <c r="BA231" s="186"/>
      <c r="BB231" s="211"/>
      <c r="BC231" s="186"/>
      <c r="BD231" s="186"/>
      <c r="BE231" s="186"/>
    </row>
    <row r="232" spans="1:57" ht="25.5" customHeight="1">
      <c r="A232" s="186"/>
      <c r="B232" s="186"/>
      <c r="C232" s="186"/>
      <c r="D232" s="186"/>
      <c r="E232" s="143"/>
      <c r="F232" s="211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92"/>
      <c r="AU232" s="186"/>
      <c r="AV232" s="186"/>
      <c r="AW232" s="186"/>
      <c r="AX232" s="186"/>
      <c r="AY232" s="186"/>
      <c r="AZ232" s="186"/>
      <c r="BA232" s="186"/>
      <c r="BB232" s="211"/>
      <c r="BC232" s="186"/>
      <c r="BD232" s="186"/>
      <c r="BE232" s="186"/>
    </row>
    <row r="233" spans="1:57" ht="25.5" customHeight="1">
      <c r="A233" s="186"/>
      <c r="B233" s="186"/>
      <c r="C233" s="186"/>
      <c r="D233" s="186"/>
      <c r="E233" s="143"/>
      <c r="F233" s="211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92"/>
      <c r="AU233" s="186"/>
      <c r="AV233" s="186"/>
      <c r="AW233" s="186"/>
      <c r="AX233" s="186"/>
      <c r="AY233" s="186"/>
      <c r="AZ233" s="186"/>
      <c r="BA233" s="186"/>
      <c r="BB233" s="211"/>
      <c r="BC233" s="186"/>
      <c r="BD233" s="186"/>
      <c r="BE233" s="186"/>
    </row>
    <row r="234" spans="1:57" ht="25.5" customHeight="1">
      <c r="A234" s="186"/>
      <c r="B234" s="186"/>
      <c r="C234" s="186"/>
      <c r="D234" s="186"/>
      <c r="E234" s="143"/>
      <c r="F234" s="211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92"/>
      <c r="AU234" s="186"/>
      <c r="AV234" s="186"/>
      <c r="AW234" s="186"/>
      <c r="AX234" s="186"/>
      <c r="AY234" s="186"/>
      <c r="AZ234" s="186"/>
      <c r="BA234" s="186"/>
      <c r="BB234" s="211"/>
      <c r="BC234" s="186"/>
      <c r="BD234" s="186"/>
      <c r="BE234" s="186"/>
    </row>
    <row r="235" spans="1:57" ht="25.5" customHeight="1">
      <c r="A235" s="186"/>
      <c r="B235" s="186"/>
      <c r="C235" s="186"/>
      <c r="D235" s="186"/>
      <c r="E235" s="143"/>
      <c r="F235" s="211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92"/>
      <c r="AU235" s="186"/>
      <c r="AV235" s="186"/>
      <c r="AW235" s="186"/>
      <c r="AX235" s="186"/>
      <c r="AY235" s="186"/>
      <c r="AZ235" s="186"/>
      <c r="BA235" s="186"/>
      <c r="BB235" s="211"/>
      <c r="BC235" s="186"/>
      <c r="BD235" s="186"/>
      <c r="BE235" s="186"/>
    </row>
    <row r="236" spans="1:57" ht="25.5" customHeight="1">
      <c r="A236" s="186"/>
      <c r="B236" s="186"/>
      <c r="C236" s="186"/>
      <c r="D236" s="186"/>
      <c r="E236" s="143"/>
      <c r="F236" s="211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92"/>
      <c r="AU236" s="186"/>
      <c r="AV236" s="186"/>
      <c r="AW236" s="186"/>
      <c r="AX236" s="186"/>
      <c r="AY236" s="186"/>
      <c r="AZ236" s="186"/>
      <c r="BA236" s="186"/>
      <c r="BB236" s="211"/>
      <c r="BC236" s="186"/>
      <c r="BD236" s="186"/>
      <c r="BE236" s="186"/>
    </row>
    <row r="237" spans="1:57" ht="25.5" customHeight="1">
      <c r="A237" s="186"/>
      <c r="B237" s="186"/>
      <c r="C237" s="186"/>
      <c r="D237" s="186"/>
      <c r="E237" s="143"/>
      <c r="F237" s="211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92"/>
      <c r="AU237" s="186"/>
      <c r="AV237" s="186"/>
      <c r="AW237" s="186"/>
      <c r="AX237" s="186"/>
      <c r="AY237" s="186"/>
      <c r="AZ237" s="186"/>
      <c r="BA237" s="186"/>
      <c r="BB237" s="211"/>
      <c r="BC237" s="186"/>
      <c r="BD237" s="186"/>
      <c r="BE237" s="186"/>
    </row>
    <row r="238" spans="1:57" ht="25.5" customHeight="1">
      <c r="A238" s="186"/>
      <c r="B238" s="186"/>
      <c r="C238" s="186"/>
      <c r="D238" s="186"/>
      <c r="E238" s="143"/>
      <c r="F238" s="211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92"/>
      <c r="AU238" s="186"/>
      <c r="AV238" s="186"/>
      <c r="AW238" s="186"/>
      <c r="AX238" s="186"/>
      <c r="AY238" s="186"/>
      <c r="AZ238" s="186"/>
      <c r="BA238" s="186"/>
      <c r="BB238" s="211"/>
      <c r="BC238" s="186"/>
      <c r="BD238" s="186"/>
      <c r="BE238" s="186"/>
    </row>
    <row r="239" spans="1:57" ht="25.5" customHeight="1">
      <c r="A239" s="186"/>
      <c r="B239" s="186"/>
      <c r="C239" s="186"/>
      <c r="D239" s="186"/>
      <c r="E239" s="143"/>
      <c r="F239" s="211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92"/>
      <c r="AU239" s="186"/>
      <c r="AV239" s="186"/>
      <c r="AW239" s="186"/>
      <c r="AX239" s="186"/>
      <c r="AY239" s="186"/>
      <c r="AZ239" s="186"/>
      <c r="BA239" s="186"/>
      <c r="BB239" s="211"/>
      <c r="BC239" s="186"/>
      <c r="BD239" s="186"/>
      <c r="BE239" s="186"/>
    </row>
    <row r="240" spans="1:57" ht="25.5" customHeight="1">
      <c r="A240" s="186"/>
      <c r="B240" s="186"/>
      <c r="C240" s="186"/>
      <c r="D240" s="186"/>
      <c r="E240" s="143"/>
      <c r="F240" s="211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92"/>
      <c r="AU240" s="186"/>
      <c r="AV240" s="186"/>
      <c r="AW240" s="186"/>
      <c r="AX240" s="186"/>
      <c r="AY240" s="186"/>
      <c r="AZ240" s="186"/>
      <c r="BA240" s="186"/>
      <c r="BB240" s="211"/>
      <c r="BC240" s="186"/>
      <c r="BD240" s="186"/>
      <c r="BE240" s="186"/>
    </row>
    <row r="241" spans="1:57" ht="25.5" customHeight="1">
      <c r="A241" s="186"/>
      <c r="B241" s="186"/>
      <c r="C241" s="186"/>
      <c r="D241" s="186"/>
      <c r="E241" s="143"/>
      <c r="F241" s="211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92"/>
      <c r="AU241" s="186"/>
      <c r="AV241" s="186"/>
      <c r="AW241" s="186"/>
      <c r="AX241" s="186"/>
      <c r="AY241" s="186"/>
      <c r="AZ241" s="186"/>
      <c r="BA241" s="186"/>
      <c r="BB241" s="211"/>
      <c r="BC241" s="186"/>
      <c r="BD241" s="186"/>
      <c r="BE241" s="186"/>
    </row>
    <row r="242" spans="1:57" ht="25.5" customHeight="1">
      <c r="A242" s="186"/>
      <c r="B242" s="186"/>
      <c r="C242" s="186"/>
      <c r="D242" s="186"/>
      <c r="E242" s="143"/>
      <c r="F242" s="211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92"/>
      <c r="AU242" s="186"/>
      <c r="AV242" s="186"/>
      <c r="AW242" s="186"/>
      <c r="AX242" s="186"/>
      <c r="AY242" s="186"/>
      <c r="AZ242" s="186"/>
      <c r="BA242" s="186"/>
      <c r="BB242" s="211"/>
      <c r="BC242" s="186"/>
      <c r="BD242" s="186"/>
      <c r="BE242" s="186"/>
    </row>
    <row r="243" spans="1:57" ht="25.5" customHeight="1">
      <c r="A243" s="186"/>
      <c r="B243" s="186"/>
      <c r="C243" s="186"/>
      <c r="D243" s="186"/>
      <c r="E243" s="143"/>
      <c r="F243" s="211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92"/>
      <c r="AU243" s="186"/>
      <c r="AV243" s="186"/>
      <c r="AW243" s="186"/>
      <c r="AX243" s="186"/>
      <c r="AY243" s="186"/>
      <c r="AZ243" s="186"/>
      <c r="BA243" s="186"/>
      <c r="BB243" s="211"/>
      <c r="BC243" s="186"/>
      <c r="BD243" s="186"/>
      <c r="BE243" s="186"/>
    </row>
    <row r="244" spans="1:57" ht="25.5" customHeight="1">
      <c r="A244" s="186"/>
      <c r="B244" s="186"/>
      <c r="C244" s="186"/>
      <c r="D244" s="186"/>
      <c r="E244" s="143"/>
      <c r="F244" s="211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92"/>
      <c r="AU244" s="186"/>
      <c r="AV244" s="186"/>
      <c r="AW244" s="186"/>
      <c r="AX244" s="186"/>
      <c r="AY244" s="186"/>
      <c r="AZ244" s="186"/>
      <c r="BA244" s="186"/>
      <c r="BB244" s="211"/>
      <c r="BC244" s="186"/>
      <c r="BD244" s="186"/>
      <c r="BE244" s="186"/>
    </row>
    <row r="245" spans="1:57" ht="25.5" customHeight="1">
      <c r="A245" s="186"/>
      <c r="B245" s="186"/>
      <c r="C245" s="186"/>
      <c r="D245" s="186"/>
      <c r="E245" s="143"/>
      <c r="F245" s="211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92"/>
      <c r="AU245" s="186"/>
      <c r="AV245" s="186"/>
      <c r="AW245" s="186"/>
      <c r="AX245" s="186"/>
      <c r="AY245" s="186"/>
      <c r="AZ245" s="186"/>
      <c r="BA245" s="186"/>
      <c r="BB245" s="211"/>
      <c r="BC245" s="186"/>
      <c r="BD245" s="186"/>
      <c r="BE245" s="186"/>
    </row>
    <row r="246" spans="1:57" ht="25.5" customHeight="1">
      <c r="A246" s="186"/>
      <c r="B246" s="186"/>
      <c r="C246" s="186"/>
      <c r="D246" s="186"/>
      <c r="E246" s="143"/>
      <c r="F246" s="211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92"/>
      <c r="AU246" s="186"/>
      <c r="AV246" s="186"/>
      <c r="AW246" s="186"/>
      <c r="AX246" s="186"/>
      <c r="AY246" s="186"/>
      <c r="AZ246" s="186"/>
      <c r="BA246" s="186"/>
      <c r="BB246" s="211"/>
      <c r="BC246" s="186"/>
      <c r="BD246" s="186"/>
      <c r="BE246" s="186"/>
    </row>
    <row r="247" spans="1:57" ht="25.5" customHeight="1">
      <c r="A247" s="186"/>
      <c r="B247" s="186"/>
      <c r="C247" s="186"/>
      <c r="D247" s="186"/>
      <c r="E247" s="143"/>
      <c r="F247" s="211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92"/>
      <c r="AU247" s="186"/>
      <c r="AV247" s="186"/>
      <c r="AW247" s="186"/>
      <c r="AX247" s="186"/>
      <c r="AY247" s="186"/>
      <c r="AZ247" s="186"/>
      <c r="BA247" s="186"/>
      <c r="BB247" s="211"/>
      <c r="BC247" s="186"/>
      <c r="BD247" s="186"/>
      <c r="BE247" s="186"/>
    </row>
    <row r="248" spans="1:57" ht="25.5" customHeight="1">
      <c r="A248" s="186"/>
      <c r="B248" s="186"/>
      <c r="C248" s="186"/>
      <c r="D248" s="186"/>
      <c r="E248" s="143"/>
      <c r="F248" s="211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92"/>
      <c r="AU248" s="186"/>
      <c r="AV248" s="186"/>
      <c r="AW248" s="186"/>
      <c r="AX248" s="186"/>
      <c r="AY248" s="186"/>
      <c r="AZ248" s="186"/>
      <c r="BA248" s="186"/>
      <c r="BB248" s="211"/>
      <c r="BC248" s="186"/>
      <c r="BD248" s="186"/>
      <c r="BE248" s="186"/>
    </row>
    <row r="249" spans="1:57" ht="25.5" customHeight="1">
      <c r="A249" s="186"/>
      <c r="B249" s="186"/>
      <c r="C249" s="186"/>
      <c r="D249" s="186"/>
      <c r="E249" s="143"/>
      <c r="F249" s="211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92"/>
      <c r="AU249" s="186"/>
      <c r="AV249" s="186"/>
      <c r="AW249" s="186"/>
      <c r="AX249" s="186"/>
      <c r="AY249" s="186"/>
      <c r="AZ249" s="186"/>
      <c r="BA249" s="186"/>
      <c r="BB249" s="211"/>
      <c r="BC249" s="186"/>
      <c r="BD249" s="186"/>
      <c r="BE249" s="186"/>
    </row>
    <row r="250" spans="1:57" ht="25.5" customHeight="1">
      <c r="A250" s="186"/>
      <c r="B250" s="186"/>
      <c r="C250" s="186"/>
      <c r="D250" s="186"/>
      <c r="E250" s="143"/>
      <c r="F250" s="211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92"/>
      <c r="AU250" s="186"/>
      <c r="AV250" s="186"/>
      <c r="AW250" s="186"/>
      <c r="AX250" s="186"/>
      <c r="AY250" s="186"/>
      <c r="AZ250" s="186"/>
      <c r="BA250" s="186"/>
      <c r="BB250" s="211"/>
      <c r="BC250" s="186"/>
      <c r="BD250" s="186"/>
      <c r="BE250" s="186"/>
    </row>
    <row r="251" spans="1:57" ht="25.5" customHeight="1">
      <c r="A251" s="186"/>
      <c r="B251" s="186"/>
      <c r="C251" s="186"/>
      <c r="D251" s="186"/>
      <c r="E251" s="143"/>
      <c r="F251" s="211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92"/>
      <c r="AU251" s="186"/>
      <c r="AV251" s="186"/>
      <c r="AW251" s="186"/>
      <c r="AX251" s="186"/>
      <c r="AY251" s="186"/>
      <c r="AZ251" s="186"/>
      <c r="BA251" s="186"/>
      <c r="BB251" s="211"/>
      <c r="BC251" s="186"/>
      <c r="BD251" s="186"/>
      <c r="BE251" s="186"/>
    </row>
    <row r="252" spans="1:57" ht="25.5" customHeight="1">
      <c r="A252" s="186"/>
      <c r="B252" s="186"/>
      <c r="C252" s="186"/>
      <c r="D252" s="186"/>
      <c r="E252" s="143"/>
      <c r="F252" s="211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92"/>
      <c r="AU252" s="186"/>
      <c r="AV252" s="186"/>
      <c r="AW252" s="186"/>
      <c r="AX252" s="186"/>
      <c r="AY252" s="186"/>
      <c r="AZ252" s="186"/>
      <c r="BA252" s="186"/>
      <c r="BB252" s="211"/>
      <c r="BC252" s="186"/>
      <c r="BD252" s="186"/>
      <c r="BE252" s="186"/>
    </row>
    <row r="253" spans="1:57" ht="25.5" customHeight="1">
      <c r="A253" s="186"/>
      <c r="B253" s="186"/>
      <c r="C253" s="186"/>
      <c r="D253" s="186"/>
      <c r="E253" s="143"/>
      <c r="F253" s="211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92"/>
      <c r="AU253" s="186"/>
      <c r="AV253" s="186"/>
      <c r="AW253" s="186"/>
      <c r="AX253" s="186"/>
      <c r="AY253" s="186"/>
      <c r="AZ253" s="186"/>
      <c r="BA253" s="186"/>
      <c r="BB253" s="211"/>
      <c r="BC253" s="186"/>
      <c r="BD253" s="186"/>
      <c r="BE253" s="186"/>
    </row>
    <row r="254" spans="1:57" ht="25.5" customHeight="1">
      <c r="A254" s="186"/>
      <c r="B254" s="186"/>
      <c r="C254" s="186"/>
      <c r="D254" s="186"/>
      <c r="E254" s="143"/>
      <c r="F254" s="211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92"/>
      <c r="AU254" s="186"/>
      <c r="AV254" s="186"/>
      <c r="AW254" s="186"/>
      <c r="AX254" s="186"/>
      <c r="AY254" s="186"/>
      <c r="AZ254" s="186"/>
      <c r="BA254" s="186"/>
      <c r="BB254" s="211"/>
      <c r="BC254" s="186"/>
      <c r="BD254" s="186"/>
      <c r="BE254" s="186"/>
    </row>
    <row r="255" spans="1:57" ht="25.5" customHeight="1">
      <c r="A255" s="186"/>
      <c r="B255" s="186"/>
      <c r="C255" s="186"/>
      <c r="D255" s="186"/>
      <c r="E255" s="143"/>
      <c r="F255" s="211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92"/>
      <c r="AU255" s="186"/>
      <c r="AV255" s="186"/>
      <c r="AW255" s="186"/>
      <c r="AX255" s="186"/>
      <c r="AY255" s="186"/>
      <c r="AZ255" s="186"/>
      <c r="BA255" s="186"/>
      <c r="BB255" s="211"/>
      <c r="BC255" s="186"/>
      <c r="BD255" s="186"/>
      <c r="BE255" s="186"/>
    </row>
    <row r="256" spans="1:57" ht="25.5" customHeight="1">
      <c r="A256" s="186"/>
      <c r="B256" s="186"/>
      <c r="C256" s="186"/>
      <c r="D256" s="186"/>
      <c r="E256" s="143"/>
      <c r="F256" s="211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92"/>
      <c r="AU256" s="186"/>
      <c r="AV256" s="186"/>
      <c r="AW256" s="186"/>
      <c r="AX256" s="186"/>
      <c r="AY256" s="186"/>
      <c r="AZ256" s="186"/>
      <c r="BA256" s="186"/>
      <c r="BB256" s="211"/>
      <c r="BC256" s="186"/>
      <c r="BD256" s="186"/>
      <c r="BE256" s="186"/>
    </row>
    <row r="257" spans="1:57" ht="25.5" customHeight="1">
      <c r="A257" s="186"/>
      <c r="B257" s="186"/>
      <c r="C257" s="186"/>
      <c r="D257" s="186"/>
      <c r="E257" s="143"/>
      <c r="F257" s="211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92"/>
      <c r="AU257" s="186"/>
      <c r="AV257" s="186"/>
      <c r="AW257" s="186"/>
      <c r="AX257" s="186"/>
      <c r="AY257" s="186"/>
      <c r="AZ257" s="186"/>
      <c r="BA257" s="186"/>
      <c r="BB257" s="211"/>
      <c r="BC257" s="186"/>
      <c r="BD257" s="186"/>
      <c r="BE257" s="186"/>
    </row>
    <row r="258" spans="1:57" ht="25.5" customHeight="1">
      <c r="A258" s="186"/>
      <c r="B258" s="186"/>
      <c r="C258" s="186"/>
      <c r="D258" s="186"/>
      <c r="E258" s="143"/>
      <c r="F258" s="211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92"/>
      <c r="AU258" s="186"/>
      <c r="AV258" s="186"/>
      <c r="AW258" s="186"/>
      <c r="AX258" s="186"/>
      <c r="AY258" s="186"/>
      <c r="AZ258" s="186"/>
      <c r="BA258" s="186"/>
      <c r="BB258" s="211"/>
      <c r="BC258" s="186"/>
      <c r="BD258" s="186"/>
      <c r="BE258" s="186"/>
    </row>
    <row r="259" spans="1:57" ht="25.5" customHeight="1">
      <c r="A259" s="186"/>
      <c r="B259" s="186"/>
      <c r="C259" s="186"/>
      <c r="D259" s="186"/>
      <c r="E259" s="143"/>
      <c r="F259" s="211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92"/>
      <c r="AU259" s="186"/>
      <c r="AV259" s="186"/>
      <c r="AW259" s="186"/>
      <c r="AX259" s="186"/>
      <c r="AY259" s="186"/>
      <c r="AZ259" s="186"/>
      <c r="BA259" s="186"/>
      <c r="BB259" s="211"/>
      <c r="BC259" s="186"/>
      <c r="BD259" s="186"/>
      <c r="BE259" s="186"/>
    </row>
    <row r="260" spans="1:57" ht="25.5" customHeight="1">
      <c r="A260" s="186"/>
      <c r="B260" s="186"/>
      <c r="C260" s="186"/>
      <c r="D260" s="186"/>
      <c r="E260" s="143"/>
      <c r="F260" s="211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92"/>
      <c r="AU260" s="186"/>
      <c r="AV260" s="186"/>
      <c r="AW260" s="186"/>
      <c r="AX260" s="186"/>
      <c r="AY260" s="186"/>
      <c r="AZ260" s="186"/>
      <c r="BA260" s="186"/>
      <c r="BB260" s="211"/>
      <c r="BC260" s="186"/>
      <c r="BD260" s="186"/>
      <c r="BE260" s="186"/>
    </row>
    <row r="261" spans="1:57" ht="25.5" customHeight="1">
      <c r="A261" s="186"/>
      <c r="B261" s="186"/>
      <c r="C261" s="186"/>
      <c r="D261" s="186"/>
      <c r="E261" s="143"/>
      <c r="F261" s="211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92"/>
      <c r="AU261" s="186"/>
      <c r="AV261" s="186"/>
      <c r="AW261" s="186"/>
      <c r="AX261" s="186"/>
      <c r="AY261" s="186"/>
      <c r="AZ261" s="186"/>
      <c r="BA261" s="186"/>
      <c r="BB261" s="211"/>
      <c r="BC261" s="186"/>
      <c r="BD261" s="186"/>
      <c r="BE261" s="186"/>
    </row>
    <row r="262" spans="1:57" ht="25.5" customHeight="1">
      <c r="A262" s="186"/>
      <c r="B262" s="186"/>
      <c r="C262" s="186"/>
      <c r="D262" s="186"/>
      <c r="E262" s="143"/>
      <c r="F262" s="211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92"/>
      <c r="AU262" s="186"/>
      <c r="AV262" s="186"/>
      <c r="AW262" s="186"/>
      <c r="AX262" s="186"/>
      <c r="AY262" s="186"/>
      <c r="AZ262" s="186"/>
      <c r="BA262" s="186"/>
      <c r="BB262" s="211"/>
      <c r="BC262" s="186"/>
      <c r="BD262" s="186"/>
      <c r="BE262" s="186"/>
    </row>
    <row r="263" spans="1:57" ht="25.5" customHeight="1">
      <c r="A263" s="186"/>
      <c r="B263" s="186"/>
      <c r="C263" s="186"/>
      <c r="D263" s="186"/>
      <c r="E263" s="143"/>
      <c r="F263" s="211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92"/>
      <c r="AU263" s="186"/>
      <c r="AV263" s="186"/>
      <c r="AW263" s="186"/>
      <c r="AX263" s="186"/>
      <c r="AY263" s="186"/>
      <c r="AZ263" s="186"/>
      <c r="BA263" s="186"/>
      <c r="BB263" s="211"/>
      <c r="BC263" s="186"/>
      <c r="BD263" s="186"/>
      <c r="BE263" s="186"/>
    </row>
    <row r="264" spans="1:57" ht="25.5" customHeight="1">
      <c r="A264" s="186"/>
      <c r="B264" s="186"/>
      <c r="C264" s="186"/>
      <c r="D264" s="186"/>
      <c r="E264" s="143"/>
      <c r="F264" s="211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92"/>
      <c r="AU264" s="186"/>
      <c r="AV264" s="186"/>
      <c r="AW264" s="186"/>
      <c r="AX264" s="186"/>
      <c r="AY264" s="186"/>
      <c r="AZ264" s="186"/>
      <c r="BA264" s="186"/>
      <c r="BB264" s="211"/>
      <c r="BC264" s="186"/>
      <c r="BD264" s="186"/>
      <c r="BE264" s="186"/>
    </row>
    <row r="265" spans="1:57" ht="25.5" customHeight="1">
      <c r="A265" s="186"/>
      <c r="B265" s="186"/>
      <c r="C265" s="186"/>
      <c r="D265" s="186"/>
      <c r="E265" s="143"/>
      <c r="F265" s="211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92"/>
      <c r="AU265" s="186"/>
      <c r="AV265" s="186"/>
      <c r="AW265" s="186"/>
      <c r="AX265" s="186"/>
      <c r="AY265" s="186"/>
      <c r="AZ265" s="186"/>
      <c r="BA265" s="186"/>
      <c r="BB265" s="211"/>
      <c r="BC265" s="186"/>
      <c r="BD265" s="186"/>
      <c r="BE265" s="186"/>
    </row>
    <row r="266" spans="1:57" ht="25.5" customHeight="1">
      <c r="A266" s="186"/>
      <c r="B266" s="186"/>
      <c r="C266" s="186"/>
      <c r="D266" s="186"/>
      <c r="E266" s="143"/>
      <c r="F266" s="211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92"/>
      <c r="AU266" s="186"/>
      <c r="AV266" s="186"/>
      <c r="AW266" s="186"/>
      <c r="AX266" s="186"/>
      <c r="AY266" s="186"/>
      <c r="AZ266" s="186"/>
      <c r="BA266" s="186"/>
      <c r="BB266" s="211"/>
      <c r="BC266" s="186"/>
      <c r="BD266" s="186"/>
      <c r="BE266" s="186"/>
    </row>
    <row r="267" spans="1:57" ht="25.5" customHeight="1">
      <c r="A267" s="186"/>
      <c r="B267" s="186"/>
      <c r="C267" s="186"/>
      <c r="D267" s="186"/>
      <c r="E267" s="143"/>
      <c r="F267" s="211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92"/>
      <c r="AU267" s="186"/>
      <c r="AV267" s="186"/>
      <c r="AW267" s="186"/>
      <c r="AX267" s="186"/>
      <c r="AY267" s="186"/>
      <c r="AZ267" s="186"/>
      <c r="BA267" s="186"/>
      <c r="BB267" s="211"/>
      <c r="BC267" s="186"/>
      <c r="BD267" s="186"/>
      <c r="BE267" s="186"/>
    </row>
    <row r="268" spans="1:57" ht="25.5" customHeight="1">
      <c r="A268" s="186"/>
      <c r="B268" s="186"/>
      <c r="C268" s="186"/>
      <c r="D268" s="186"/>
      <c r="E268" s="143"/>
      <c r="F268" s="211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92"/>
      <c r="AU268" s="186"/>
      <c r="AV268" s="186"/>
      <c r="AW268" s="186"/>
      <c r="AX268" s="186"/>
      <c r="AY268" s="186"/>
      <c r="AZ268" s="186"/>
      <c r="BA268" s="186"/>
      <c r="BB268" s="211"/>
      <c r="BC268" s="186"/>
      <c r="BD268" s="186"/>
      <c r="BE268" s="186"/>
    </row>
    <row r="269" spans="1:57" ht="25.5" customHeight="1">
      <c r="A269" s="186"/>
      <c r="B269" s="186"/>
      <c r="C269" s="186"/>
      <c r="D269" s="186"/>
      <c r="E269" s="143"/>
      <c r="F269" s="211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92"/>
      <c r="AU269" s="186"/>
      <c r="AV269" s="186"/>
      <c r="AW269" s="186"/>
      <c r="AX269" s="186"/>
      <c r="AY269" s="186"/>
      <c r="AZ269" s="186"/>
      <c r="BA269" s="186"/>
      <c r="BB269" s="211"/>
      <c r="BC269" s="186"/>
      <c r="BD269" s="186"/>
      <c r="BE269" s="186"/>
    </row>
    <row r="270" spans="1:57" ht="25.5" customHeight="1">
      <c r="A270" s="186"/>
      <c r="B270" s="186"/>
      <c r="C270" s="186"/>
      <c r="D270" s="186"/>
      <c r="E270" s="143"/>
      <c r="F270" s="211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92"/>
      <c r="AU270" s="186"/>
      <c r="AV270" s="186"/>
      <c r="AW270" s="186"/>
      <c r="AX270" s="186"/>
      <c r="AY270" s="186"/>
      <c r="AZ270" s="186"/>
      <c r="BA270" s="186"/>
      <c r="BB270" s="211"/>
      <c r="BC270" s="186"/>
      <c r="BD270" s="186"/>
      <c r="BE270" s="186"/>
    </row>
    <row r="271" spans="1:57" ht="25.5" customHeight="1">
      <c r="A271" s="186"/>
      <c r="B271" s="186"/>
      <c r="C271" s="186"/>
      <c r="D271" s="186"/>
      <c r="E271" s="143"/>
      <c r="F271" s="211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92"/>
      <c r="AU271" s="186"/>
      <c r="AV271" s="186"/>
      <c r="AW271" s="186"/>
      <c r="AX271" s="186"/>
      <c r="AY271" s="186"/>
      <c r="AZ271" s="186"/>
      <c r="BA271" s="186"/>
      <c r="BB271" s="211"/>
      <c r="BC271" s="186"/>
      <c r="BD271" s="186"/>
      <c r="BE271" s="186"/>
    </row>
    <row r="272" spans="1:57" ht="25.5" customHeight="1">
      <c r="A272" s="186"/>
      <c r="B272" s="186"/>
      <c r="C272" s="186"/>
      <c r="D272" s="186"/>
      <c r="E272" s="143"/>
      <c r="F272" s="211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92"/>
      <c r="AU272" s="186"/>
      <c r="AV272" s="186"/>
      <c r="AW272" s="186"/>
      <c r="AX272" s="186"/>
      <c r="AY272" s="186"/>
      <c r="AZ272" s="186"/>
      <c r="BA272" s="186"/>
      <c r="BB272" s="211"/>
      <c r="BC272" s="186"/>
      <c r="BD272" s="186"/>
      <c r="BE272" s="186"/>
    </row>
    <row r="273" spans="1:57" ht="25.5" customHeight="1">
      <c r="A273" s="186"/>
      <c r="B273" s="186"/>
      <c r="C273" s="186"/>
      <c r="D273" s="186"/>
      <c r="E273" s="143"/>
      <c r="F273" s="211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92"/>
      <c r="AU273" s="186"/>
      <c r="AV273" s="186"/>
      <c r="AW273" s="186"/>
      <c r="AX273" s="186"/>
      <c r="AY273" s="186"/>
      <c r="AZ273" s="186"/>
      <c r="BA273" s="186"/>
      <c r="BB273" s="211"/>
      <c r="BC273" s="186"/>
      <c r="BD273" s="186"/>
      <c r="BE273" s="186"/>
    </row>
    <row r="274" spans="1:57" ht="25.5" customHeight="1">
      <c r="A274" s="186"/>
      <c r="B274" s="186"/>
      <c r="C274" s="186"/>
      <c r="D274" s="186"/>
      <c r="E274" s="143"/>
      <c r="F274" s="211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92"/>
      <c r="AU274" s="186"/>
      <c r="AV274" s="186"/>
      <c r="AW274" s="186"/>
      <c r="AX274" s="186"/>
      <c r="AY274" s="186"/>
      <c r="AZ274" s="186"/>
      <c r="BA274" s="186"/>
      <c r="BB274" s="211"/>
      <c r="BC274" s="186"/>
      <c r="BD274" s="186"/>
      <c r="BE274" s="186"/>
    </row>
    <row r="275" spans="1:57" ht="25.5" customHeight="1">
      <c r="A275" s="186"/>
      <c r="B275" s="186"/>
      <c r="C275" s="186"/>
      <c r="D275" s="186"/>
      <c r="E275" s="143"/>
      <c r="F275" s="211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92"/>
      <c r="AU275" s="186"/>
      <c r="AV275" s="186"/>
      <c r="AW275" s="186"/>
      <c r="AX275" s="186"/>
      <c r="AY275" s="186"/>
      <c r="AZ275" s="186"/>
      <c r="BA275" s="186"/>
      <c r="BB275" s="211"/>
      <c r="BC275" s="186"/>
      <c r="BD275" s="186"/>
      <c r="BE275" s="186"/>
    </row>
    <row r="276" spans="1:57" ht="25.5" customHeight="1">
      <c r="A276" s="186"/>
      <c r="B276" s="186"/>
      <c r="C276" s="186"/>
      <c r="D276" s="186"/>
      <c r="E276" s="143"/>
      <c r="F276" s="211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92"/>
      <c r="AU276" s="186"/>
      <c r="AV276" s="186"/>
      <c r="AW276" s="186"/>
      <c r="AX276" s="186"/>
      <c r="AY276" s="186"/>
      <c r="AZ276" s="186"/>
      <c r="BA276" s="186"/>
      <c r="BB276" s="211"/>
      <c r="BC276" s="186"/>
      <c r="BD276" s="186"/>
      <c r="BE276" s="186"/>
    </row>
    <row r="277" spans="1:57" ht="25.5" customHeight="1">
      <c r="A277" s="186"/>
      <c r="B277" s="186"/>
      <c r="C277" s="186"/>
      <c r="D277" s="186"/>
      <c r="E277" s="143"/>
      <c r="F277" s="211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92"/>
      <c r="AU277" s="186"/>
      <c r="AV277" s="186"/>
      <c r="AW277" s="186"/>
      <c r="AX277" s="186"/>
      <c r="AY277" s="186"/>
      <c r="AZ277" s="186"/>
      <c r="BA277" s="186"/>
      <c r="BB277" s="211"/>
      <c r="BC277" s="186"/>
      <c r="BD277" s="186"/>
      <c r="BE277" s="186"/>
    </row>
    <row r="278" spans="1:57" ht="25.5" customHeight="1">
      <c r="A278" s="186"/>
      <c r="B278" s="186"/>
      <c r="C278" s="186"/>
      <c r="D278" s="186"/>
      <c r="E278" s="143"/>
      <c r="F278" s="211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92"/>
      <c r="AU278" s="186"/>
      <c r="AV278" s="186"/>
      <c r="AW278" s="186"/>
      <c r="AX278" s="186"/>
      <c r="AY278" s="186"/>
      <c r="AZ278" s="186"/>
      <c r="BA278" s="186"/>
      <c r="BB278" s="211"/>
      <c r="BC278" s="186"/>
      <c r="BD278" s="186"/>
      <c r="BE278" s="186"/>
    </row>
    <row r="279" spans="1:57" ht="25.5" customHeight="1">
      <c r="A279" s="186"/>
      <c r="B279" s="186"/>
      <c r="C279" s="186"/>
      <c r="D279" s="186"/>
      <c r="E279" s="143"/>
      <c r="F279" s="211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92"/>
      <c r="AU279" s="186"/>
      <c r="AV279" s="186"/>
      <c r="AW279" s="186"/>
      <c r="AX279" s="186"/>
      <c r="AY279" s="186"/>
      <c r="AZ279" s="186"/>
      <c r="BA279" s="186"/>
      <c r="BB279" s="211"/>
      <c r="BC279" s="186"/>
      <c r="BD279" s="186"/>
      <c r="BE279" s="186"/>
    </row>
    <row r="280" spans="1:57" ht="25.5" customHeight="1">
      <c r="A280" s="186"/>
      <c r="B280" s="186"/>
      <c r="C280" s="186"/>
      <c r="D280" s="186"/>
      <c r="E280" s="143"/>
      <c r="F280" s="211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92"/>
      <c r="AU280" s="186"/>
      <c r="AV280" s="186"/>
      <c r="AW280" s="186"/>
      <c r="AX280" s="186"/>
      <c r="AY280" s="186"/>
      <c r="AZ280" s="186"/>
      <c r="BA280" s="186"/>
      <c r="BB280" s="211"/>
      <c r="BC280" s="186"/>
      <c r="BD280" s="186"/>
      <c r="BE280" s="186"/>
    </row>
    <row r="281" spans="1:57" ht="25.5" customHeight="1">
      <c r="A281" s="186"/>
      <c r="B281" s="186"/>
      <c r="C281" s="186"/>
      <c r="D281" s="186"/>
      <c r="E281" s="143"/>
      <c r="F281" s="211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92"/>
      <c r="AU281" s="186"/>
      <c r="AV281" s="186"/>
      <c r="AW281" s="186"/>
      <c r="AX281" s="186"/>
      <c r="AY281" s="186"/>
      <c r="AZ281" s="186"/>
      <c r="BA281" s="186"/>
      <c r="BB281" s="211"/>
      <c r="BC281" s="186"/>
      <c r="BD281" s="186"/>
      <c r="BE281" s="186"/>
    </row>
    <row r="282" spans="1:57" ht="25.5" customHeight="1">
      <c r="A282" s="186"/>
      <c r="B282" s="186"/>
      <c r="C282" s="186"/>
      <c r="D282" s="186"/>
      <c r="E282" s="143"/>
      <c r="F282" s="211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92"/>
      <c r="AU282" s="186"/>
      <c r="AV282" s="186"/>
      <c r="AW282" s="186"/>
      <c r="AX282" s="186"/>
      <c r="AY282" s="186"/>
      <c r="AZ282" s="186"/>
      <c r="BA282" s="186"/>
      <c r="BB282" s="211"/>
      <c r="BC282" s="186"/>
      <c r="BD282" s="186"/>
      <c r="BE282" s="186"/>
    </row>
    <row r="283" spans="1:57" ht="25.5" customHeight="1">
      <c r="A283" s="186"/>
      <c r="B283" s="186"/>
      <c r="C283" s="186"/>
      <c r="D283" s="186"/>
      <c r="E283" s="143"/>
      <c r="F283" s="211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92"/>
      <c r="AU283" s="186"/>
      <c r="AV283" s="186"/>
      <c r="AW283" s="186"/>
      <c r="AX283" s="186"/>
      <c r="AY283" s="186"/>
      <c r="AZ283" s="186"/>
      <c r="BA283" s="186"/>
      <c r="BB283" s="211"/>
      <c r="BC283" s="186"/>
      <c r="BD283" s="186"/>
      <c r="BE283" s="186"/>
    </row>
    <row r="284" spans="1:57" ht="25.5" customHeight="1">
      <c r="A284" s="186"/>
      <c r="B284" s="186"/>
      <c r="C284" s="186"/>
      <c r="D284" s="186"/>
      <c r="E284" s="143"/>
      <c r="F284" s="211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92"/>
      <c r="AU284" s="186"/>
      <c r="AV284" s="186"/>
      <c r="AW284" s="186"/>
      <c r="AX284" s="186"/>
      <c r="AY284" s="186"/>
      <c r="AZ284" s="186"/>
      <c r="BA284" s="186"/>
      <c r="BB284" s="211"/>
      <c r="BC284" s="186"/>
      <c r="BD284" s="186"/>
      <c r="BE284" s="186"/>
    </row>
    <row r="285" spans="1:57" ht="25.5" customHeight="1">
      <c r="A285" s="186"/>
      <c r="B285" s="186"/>
      <c r="C285" s="186"/>
      <c r="D285" s="186"/>
      <c r="E285" s="143"/>
      <c r="F285" s="211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92"/>
      <c r="AU285" s="186"/>
      <c r="AV285" s="186"/>
      <c r="AW285" s="186"/>
      <c r="AX285" s="186"/>
      <c r="AY285" s="186"/>
      <c r="AZ285" s="186"/>
      <c r="BA285" s="186"/>
      <c r="BB285" s="211"/>
      <c r="BC285" s="186"/>
      <c r="BD285" s="186"/>
      <c r="BE285" s="186"/>
    </row>
    <row r="286" spans="1:57" ht="25.5" customHeight="1">
      <c r="A286" s="186"/>
      <c r="B286" s="186"/>
      <c r="C286" s="186"/>
      <c r="D286" s="186"/>
      <c r="E286" s="143"/>
      <c r="F286" s="211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92"/>
      <c r="AU286" s="186"/>
      <c r="AV286" s="186"/>
      <c r="AW286" s="186"/>
      <c r="AX286" s="186"/>
      <c r="AY286" s="186"/>
      <c r="AZ286" s="186"/>
      <c r="BA286" s="186"/>
      <c r="BB286" s="211"/>
      <c r="BC286" s="186"/>
      <c r="BD286" s="186"/>
      <c r="BE286" s="186"/>
    </row>
    <row r="287" spans="1:57" ht="25.5" customHeight="1">
      <c r="A287" s="186"/>
      <c r="B287" s="186"/>
      <c r="C287" s="186"/>
      <c r="D287" s="186"/>
      <c r="E287" s="143"/>
      <c r="F287" s="211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92"/>
      <c r="AU287" s="186"/>
      <c r="AV287" s="186"/>
      <c r="AW287" s="186"/>
      <c r="AX287" s="186"/>
      <c r="AY287" s="186"/>
      <c r="AZ287" s="186"/>
      <c r="BA287" s="186"/>
      <c r="BB287" s="211"/>
      <c r="BC287" s="186"/>
      <c r="BD287" s="186"/>
      <c r="BE287" s="186"/>
    </row>
    <row r="288" spans="1:57" ht="25.5" customHeight="1">
      <c r="A288" s="186"/>
      <c r="B288" s="186"/>
      <c r="C288" s="186"/>
      <c r="D288" s="186"/>
      <c r="E288" s="143"/>
      <c r="F288" s="211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92"/>
      <c r="AU288" s="186"/>
      <c r="AV288" s="186"/>
      <c r="AW288" s="186"/>
      <c r="AX288" s="186"/>
      <c r="AY288" s="186"/>
      <c r="AZ288" s="186"/>
      <c r="BA288" s="186"/>
      <c r="BB288" s="211"/>
      <c r="BC288" s="186"/>
      <c r="BD288" s="186"/>
      <c r="BE288" s="186"/>
    </row>
    <row r="289" spans="1:57" ht="25.5" customHeight="1">
      <c r="A289" s="186"/>
      <c r="B289" s="186"/>
      <c r="C289" s="186"/>
      <c r="D289" s="186"/>
      <c r="E289" s="143"/>
      <c r="F289" s="211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92"/>
      <c r="AU289" s="186"/>
      <c r="AV289" s="186"/>
      <c r="AW289" s="186"/>
      <c r="AX289" s="186"/>
      <c r="AY289" s="186"/>
      <c r="AZ289" s="186"/>
      <c r="BA289" s="186"/>
      <c r="BB289" s="211"/>
      <c r="BC289" s="186"/>
      <c r="BD289" s="186"/>
      <c r="BE289" s="186"/>
    </row>
    <row r="290" spans="1:57" ht="25.5" customHeight="1">
      <c r="A290" s="186"/>
      <c r="B290" s="186"/>
      <c r="C290" s="186"/>
      <c r="D290" s="186"/>
      <c r="E290" s="143"/>
      <c r="F290" s="211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92"/>
      <c r="AU290" s="186"/>
      <c r="AV290" s="186"/>
      <c r="AW290" s="186"/>
      <c r="AX290" s="186"/>
      <c r="AY290" s="186"/>
      <c r="AZ290" s="186"/>
      <c r="BA290" s="186"/>
      <c r="BB290" s="211"/>
      <c r="BC290" s="186"/>
      <c r="BD290" s="186"/>
      <c r="BE290" s="186"/>
    </row>
    <row r="291" spans="1:57" ht="25.5" customHeight="1">
      <c r="A291" s="186"/>
      <c r="B291" s="186"/>
      <c r="C291" s="186"/>
      <c r="D291" s="186"/>
      <c r="E291" s="143"/>
      <c r="F291" s="211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92"/>
      <c r="AU291" s="186"/>
      <c r="AV291" s="186"/>
      <c r="AW291" s="186"/>
      <c r="AX291" s="186"/>
      <c r="AY291" s="186"/>
      <c r="AZ291" s="186"/>
      <c r="BA291" s="186"/>
      <c r="BB291" s="211"/>
      <c r="BC291" s="186"/>
      <c r="BD291" s="186"/>
      <c r="BE291" s="186"/>
    </row>
    <row r="292" spans="1:57" ht="25.5" customHeight="1">
      <c r="A292" s="186"/>
      <c r="B292" s="186"/>
      <c r="C292" s="186"/>
      <c r="D292" s="186"/>
      <c r="E292" s="143"/>
      <c r="F292" s="211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92"/>
      <c r="AU292" s="186"/>
      <c r="AV292" s="186"/>
      <c r="AW292" s="186"/>
      <c r="AX292" s="186"/>
      <c r="AY292" s="186"/>
      <c r="AZ292" s="186"/>
      <c r="BA292" s="186"/>
      <c r="BB292" s="211"/>
      <c r="BC292" s="186"/>
      <c r="BD292" s="186"/>
      <c r="BE292" s="186"/>
    </row>
    <row r="293" spans="1:57" ht="25.5" customHeight="1">
      <c r="A293" s="186"/>
      <c r="B293" s="186"/>
      <c r="C293" s="186"/>
      <c r="D293" s="186"/>
      <c r="E293" s="143"/>
      <c r="F293" s="211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92"/>
      <c r="AU293" s="186"/>
      <c r="AV293" s="186"/>
      <c r="AW293" s="186"/>
      <c r="AX293" s="186"/>
      <c r="AY293" s="186"/>
      <c r="AZ293" s="186"/>
      <c r="BA293" s="186"/>
      <c r="BB293" s="211"/>
      <c r="BC293" s="186"/>
      <c r="BD293" s="186"/>
      <c r="BE293" s="186"/>
    </row>
    <row r="294" spans="1:57" ht="25.5" customHeight="1">
      <c r="A294" s="186"/>
      <c r="B294" s="186"/>
      <c r="C294" s="186"/>
      <c r="D294" s="186"/>
      <c r="E294" s="143"/>
      <c r="F294" s="211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92"/>
      <c r="AU294" s="186"/>
      <c r="AV294" s="186"/>
      <c r="AW294" s="186"/>
      <c r="AX294" s="186"/>
      <c r="AY294" s="186"/>
      <c r="AZ294" s="186"/>
      <c r="BA294" s="186"/>
      <c r="BB294" s="211"/>
      <c r="BC294" s="186"/>
      <c r="BD294" s="186"/>
      <c r="BE294" s="186"/>
    </row>
    <row r="295" spans="1:57" ht="25.5" customHeight="1">
      <c r="A295" s="186"/>
      <c r="B295" s="186"/>
      <c r="C295" s="186"/>
      <c r="D295" s="186"/>
      <c r="E295" s="143"/>
      <c r="F295" s="211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92"/>
      <c r="AU295" s="186"/>
      <c r="AV295" s="186"/>
      <c r="AW295" s="186"/>
      <c r="AX295" s="186"/>
      <c r="AY295" s="186"/>
      <c r="AZ295" s="186"/>
      <c r="BA295" s="186"/>
      <c r="BB295" s="211"/>
      <c r="BC295" s="186"/>
      <c r="BD295" s="186"/>
      <c r="BE295" s="186"/>
    </row>
    <row r="296" spans="1:57" ht="25.5" customHeight="1">
      <c r="A296" s="186"/>
      <c r="B296" s="186"/>
      <c r="C296" s="186"/>
      <c r="D296" s="186"/>
      <c r="E296" s="143"/>
      <c r="F296" s="211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92"/>
      <c r="AU296" s="186"/>
      <c r="AV296" s="186"/>
      <c r="AW296" s="186"/>
      <c r="AX296" s="186"/>
      <c r="AY296" s="186"/>
      <c r="AZ296" s="186"/>
      <c r="BA296" s="186"/>
      <c r="BB296" s="211"/>
      <c r="BC296" s="186"/>
      <c r="BD296" s="186"/>
      <c r="BE296" s="186"/>
    </row>
    <row r="297" spans="1:57" ht="25.5" customHeight="1">
      <c r="A297" s="186"/>
      <c r="B297" s="186"/>
      <c r="C297" s="186"/>
      <c r="D297" s="186"/>
      <c r="E297" s="143"/>
      <c r="F297" s="211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92"/>
      <c r="AU297" s="186"/>
      <c r="AV297" s="186"/>
      <c r="AW297" s="186"/>
      <c r="AX297" s="186"/>
      <c r="AY297" s="186"/>
      <c r="AZ297" s="186"/>
      <c r="BA297" s="186"/>
      <c r="BB297" s="211"/>
      <c r="BC297" s="186"/>
      <c r="BD297" s="186"/>
      <c r="BE297" s="186"/>
    </row>
    <row r="298" spans="1:57" ht="25.5" customHeight="1">
      <c r="A298" s="186"/>
      <c r="B298" s="186"/>
      <c r="C298" s="186"/>
      <c r="D298" s="186"/>
      <c r="E298" s="143"/>
      <c r="F298" s="211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92"/>
      <c r="AU298" s="186"/>
      <c r="AV298" s="186"/>
      <c r="AW298" s="186"/>
      <c r="AX298" s="186"/>
      <c r="AY298" s="186"/>
      <c r="AZ298" s="186"/>
      <c r="BA298" s="186"/>
      <c r="BB298" s="211"/>
      <c r="BC298" s="186"/>
      <c r="BD298" s="186"/>
      <c r="BE298" s="186"/>
    </row>
    <row r="299" spans="1:57" ht="25.5" customHeight="1">
      <c r="A299" s="186"/>
      <c r="B299" s="186"/>
      <c r="C299" s="186"/>
      <c r="D299" s="186"/>
      <c r="E299" s="143"/>
      <c r="F299" s="211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92"/>
      <c r="AU299" s="186"/>
      <c r="AV299" s="186"/>
      <c r="AW299" s="186"/>
      <c r="AX299" s="186"/>
      <c r="AY299" s="186"/>
      <c r="AZ299" s="186"/>
      <c r="BA299" s="186"/>
      <c r="BB299" s="211"/>
      <c r="BC299" s="186"/>
      <c r="BD299" s="186"/>
      <c r="BE299" s="186"/>
    </row>
    <row r="300" spans="1:57" ht="25.5" customHeight="1">
      <c r="A300" s="186"/>
      <c r="B300" s="186"/>
      <c r="C300" s="186"/>
      <c r="D300" s="186"/>
      <c r="E300" s="143"/>
      <c r="F300" s="211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92"/>
      <c r="AU300" s="186"/>
      <c r="AV300" s="186"/>
      <c r="AW300" s="186"/>
      <c r="AX300" s="186"/>
      <c r="AY300" s="186"/>
      <c r="AZ300" s="186"/>
      <c r="BA300" s="186"/>
      <c r="BB300" s="211"/>
      <c r="BC300" s="186"/>
      <c r="BD300" s="186"/>
      <c r="BE300" s="186"/>
    </row>
    <row r="301" spans="1:57" ht="25.5" customHeight="1">
      <c r="A301" s="186"/>
      <c r="B301" s="186"/>
      <c r="C301" s="186"/>
      <c r="D301" s="186"/>
      <c r="E301" s="143"/>
      <c r="F301" s="211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92"/>
      <c r="AU301" s="186"/>
      <c r="AV301" s="186"/>
      <c r="AW301" s="186"/>
      <c r="AX301" s="186"/>
      <c r="AY301" s="186"/>
      <c r="AZ301" s="186"/>
      <c r="BA301" s="186"/>
      <c r="BB301" s="211"/>
      <c r="BC301" s="186"/>
      <c r="BD301" s="186"/>
      <c r="BE301" s="186"/>
    </row>
    <row r="302" spans="1:57" ht="25.5" customHeight="1">
      <c r="A302" s="186"/>
      <c r="B302" s="186"/>
      <c r="C302" s="186"/>
      <c r="D302" s="186"/>
      <c r="E302" s="143"/>
      <c r="F302" s="211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92"/>
      <c r="AU302" s="186"/>
      <c r="AV302" s="186"/>
      <c r="AW302" s="186"/>
      <c r="AX302" s="186"/>
      <c r="AY302" s="186"/>
      <c r="AZ302" s="186"/>
      <c r="BA302" s="186"/>
      <c r="BB302" s="211"/>
      <c r="BC302" s="186"/>
      <c r="BD302" s="186"/>
      <c r="BE302" s="186"/>
    </row>
    <row r="303" spans="1:57" ht="25.5" customHeight="1">
      <c r="A303" s="186"/>
      <c r="B303" s="186"/>
      <c r="C303" s="186"/>
      <c r="D303" s="186"/>
      <c r="E303" s="143"/>
      <c r="F303" s="211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92"/>
      <c r="AU303" s="186"/>
      <c r="AV303" s="186"/>
      <c r="AW303" s="186"/>
      <c r="AX303" s="186"/>
      <c r="AY303" s="186"/>
      <c r="AZ303" s="186"/>
      <c r="BA303" s="186"/>
      <c r="BB303" s="211"/>
      <c r="BC303" s="186"/>
      <c r="BD303" s="186"/>
      <c r="BE303" s="186"/>
    </row>
    <row r="304" spans="1:57" ht="25.5" customHeight="1">
      <c r="A304" s="186"/>
      <c r="B304" s="186"/>
      <c r="C304" s="186"/>
      <c r="D304" s="186"/>
      <c r="E304" s="143"/>
      <c r="F304" s="211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92"/>
      <c r="AU304" s="186"/>
      <c r="AV304" s="186"/>
      <c r="AW304" s="186"/>
      <c r="AX304" s="186"/>
      <c r="AY304" s="186"/>
      <c r="AZ304" s="186"/>
      <c r="BA304" s="186"/>
      <c r="BB304" s="211"/>
      <c r="BC304" s="186"/>
      <c r="BD304" s="186"/>
      <c r="BE304" s="186"/>
    </row>
    <row r="305" spans="1:57" ht="25.5" customHeight="1">
      <c r="A305" s="186"/>
      <c r="B305" s="186"/>
      <c r="C305" s="186"/>
      <c r="D305" s="186"/>
      <c r="E305" s="143"/>
      <c r="F305" s="211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92"/>
      <c r="AU305" s="186"/>
      <c r="AV305" s="186"/>
      <c r="AW305" s="186"/>
      <c r="AX305" s="186"/>
      <c r="AY305" s="186"/>
      <c r="AZ305" s="186"/>
      <c r="BA305" s="186"/>
      <c r="BB305" s="211"/>
      <c r="BC305" s="186"/>
      <c r="BD305" s="186"/>
      <c r="BE305" s="186"/>
    </row>
    <row r="306" spans="1:57" ht="25.5" customHeight="1">
      <c r="A306" s="186"/>
      <c r="B306" s="186"/>
      <c r="C306" s="186"/>
      <c r="D306" s="186"/>
      <c r="E306" s="143"/>
      <c r="F306" s="211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92"/>
      <c r="AU306" s="186"/>
      <c r="AV306" s="186"/>
      <c r="AW306" s="186"/>
      <c r="AX306" s="186"/>
      <c r="AY306" s="186"/>
      <c r="AZ306" s="186"/>
      <c r="BA306" s="186"/>
      <c r="BB306" s="211"/>
      <c r="BC306" s="186"/>
      <c r="BD306" s="186"/>
      <c r="BE306" s="186"/>
    </row>
    <row r="307" spans="1:57" ht="25.5" customHeight="1">
      <c r="A307" s="186"/>
      <c r="B307" s="186"/>
      <c r="C307" s="186"/>
      <c r="D307" s="186"/>
      <c r="E307" s="143"/>
      <c r="F307" s="211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92"/>
      <c r="AU307" s="186"/>
      <c r="AV307" s="186"/>
      <c r="AW307" s="186"/>
      <c r="AX307" s="186"/>
      <c r="AY307" s="186"/>
      <c r="AZ307" s="186"/>
      <c r="BA307" s="186"/>
      <c r="BB307" s="211"/>
      <c r="BC307" s="186"/>
      <c r="BD307" s="186"/>
      <c r="BE307" s="186"/>
    </row>
    <row r="308" spans="1:57" ht="25.5" customHeight="1">
      <c r="A308" s="186"/>
      <c r="B308" s="186"/>
      <c r="C308" s="186"/>
      <c r="D308" s="186"/>
      <c r="E308" s="143"/>
      <c r="F308" s="211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92"/>
      <c r="AU308" s="186"/>
      <c r="AV308" s="186"/>
      <c r="AW308" s="186"/>
      <c r="AX308" s="186"/>
      <c r="AY308" s="186"/>
      <c r="AZ308" s="186"/>
      <c r="BA308" s="186"/>
      <c r="BB308" s="211"/>
      <c r="BC308" s="186"/>
      <c r="BD308" s="186"/>
      <c r="BE308" s="186"/>
    </row>
    <row r="309" spans="1:57" ht="25.5" customHeight="1">
      <c r="A309" s="186"/>
      <c r="B309" s="186"/>
      <c r="C309" s="186"/>
      <c r="D309" s="186"/>
      <c r="E309" s="143"/>
      <c r="F309" s="211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92"/>
      <c r="AU309" s="186"/>
      <c r="AV309" s="186"/>
      <c r="AW309" s="186"/>
      <c r="AX309" s="186"/>
      <c r="AY309" s="186"/>
      <c r="AZ309" s="186"/>
      <c r="BA309" s="186"/>
      <c r="BB309" s="211"/>
      <c r="BC309" s="186"/>
      <c r="BD309" s="186"/>
      <c r="BE309" s="186"/>
    </row>
    <row r="310" spans="1:57" ht="25.5" customHeight="1">
      <c r="A310" s="186"/>
      <c r="B310" s="186"/>
      <c r="C310" s="186"/>
      <c r="D310" s="186"/>
      <c r="E310" s="143"/>
      <c r="F310" s="211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92"/>
      <c r="AU310" s="186"/>
      <c r="AV310" s="186"/>
      <c r="AW310" s="186"/>
      <c r="AX310" s="186"/>
      <c r="AY310" s="186"/>
      <c r="AZ310" s="186"/>
      <c r="BA310" s="186"/>
      <c r="BB310" s="211"/>
      <c r="BC310" s="186"/>
      <c r="BD310" s="186"/>
      <c r="BE310" s="186"/>
    </row>
    <row r="311" spans="1:57" ht="25.5" customHeight="1">
      <c r="A311" s="186"/>
      <c r="B311" s="186"/>
      <c r="C311" s="186"/>
      <c r="D311" s="186"/>
      <c r="E311" s="143"/>
      <c r="F311" s="211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92"/>
      <c r="AU311" s="186"/>
      <c r="AV311" s="186"/>
      <c r="AW311" s="186"/>
      <c r="AX311" s="186"/>
      <c r="AY311" s="186"/>
      <c r="AZ311" s="186"/>
      <c r="BA311" s="186"/>
      <c r="BB311" s="211"/>
      <c r="BC311" s="186"/>
      <c r="BD311" s="186"/>
      <c r="BE311" s="186"/>
    </row>
    <row r="312" spans="1:57" ht="25.5" customHeight="1">
      <c r="A312" s="186"/>
      <c r="B312" s="186"/>
      <c r="C312" s="186"/>
      <c r="D312" s="186"/>
      <c r="E312" s="143"/>
      <c r="F312" s="211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92"/>
      <c r="AU312" s="186"/>
      <c r="AV312" s="186"/>
      <c r="AW312" s="186"/>
      <c r="AX312" s="186"/>
      <c r="AY312" s="186"/>
      <c r="AZ312" s="186"/>
      <c r="BA312" s="186"/>
      <c r="BB312" s="211"/>
      <c r="BC312" s="186"/>
      <c r="BD312" s="186"/>
      <c r="BE312" s="186"/>
    </row>
    <row r="313" spans="1:57" ht="25.5" customHeight="1">
      <c r="A313" s="186"/>
      <c r="B313" s="186"/>
      <c r="C313" s="186"/>
      <c r="D313" s="186"/>
      <c r="E313" s="143"/>
      <c r="F313" s="211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92"/>
      <c r="AU313" s="186"/>
      <c r="AV313" s="186"/>
      <c r="AW313" s="186"/>
      <c r="AX313" s="186"/>
      <c r="AY313" s="186"/>
      <c r="AZ313" s="186"/>
      <c r="BA313" s="186"/>
      <c r="BB313" s="211"/>
      <c r="BC313" s="186"/>
      <c r="BD313" s="186"/>
      <c r="BE313" s="186"/>
    </row>
    <row r="314" spans="1:57" ht="25.5" customHeight="1">
      <c r="A314" s="186"/>
      <c r="B314" s="186"/>
      <c r="C314" s="186"/>
      <c r="D314" s="186"/>
      <c r="E314" s="143"/>
      <c r="F314" s="211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92"/>
      <c r="AU314" s="186"/>
      <c r="AV314" s="186"/>
      <c r="AW314" s="186"/>
      <c r="AX314" s="186"/>
      <c r="AY314" s="186"/>
      <c r="AZ314" s="186"/>
      <c r="BA314" s="186"/>
      <c r="BB314" s="211"/>
      <c r="BC314" s="186"/>
      <c r="BD314" s="186"/>
      <c r="BE314" s="186"/>
    </row>
    <row r="315" spans="1:57" ht="25.5" customHeight="1">
      <c r="A315" s="186"/>
      <c r="B315" s="186"/>
      <c r="C315" s="186"/>
      <c r="D315" s="186"/>
      <c r="E315" s="143"/>
      <c r="F315" s="211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92"/>
      <c r="AU315" s="186"/>
      <c r="AV315" s="186"/>
      <c r="AW315" s="186"/>
      <c r="AX315" s="186"/>
      <c r="AY315" s="186"/>
      <c r="AZ315" s="186"/>
      <c r="BA315" s="186"/>
      <c r="BB315" s="211"/>
      <c r="BC315" s="186"/>
      <c r="BD315" s="186"/>
      <c r="BE315" s="186"/>
    </row>
    <row r="316" spans="1:57" ht="25.5" customHeight="1">
      <c r="A316" s="186"/>
      <c r="B316" s="186"/>
      <c r="C316" s="186"/>
      <c r="D316" s="186"/>
      <c r="E316" s="143"/>
      <c r="F316" s="211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92"/>
      <c r="AU316" s="186"/>
      <c r="AV316" s="186"/>
      <c r="AW316" s="186"/>
      <c r="AX316" s="186"/>
      <c r="AY316" s="186"/>
      <c r="AZ316" s="186"/>
      <c r="BA316" s="186"/>
      <c r="BB316" s="211"/>
      <c r="BC316" s="186"/>
      <c r="BD316" s="186"/>
      <c r="BE316" s="186"/>
    </row>
    <row r="317" spans="1:57" ht="25.5" customHeight="1">
      <c r="A317" s="186"/>
      <c r="B317" s="186"/>
      <c r="C317" s="186"/>
      <c r="D317" s="186"/>
      <c r="E317" s="143"/>
      <c r="F317" s="211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92"/>
      <c r="AU317" s="186"/>
      <c r="AV317" s="186"/>
      <c r="AW317" s="186"/>
      <c r="AX317" s="186"/>
      <c r="AY317" s="186"/>
      <c r="AZ317" s="186"/>
      <c r="BA317" s="186"/>
      <c r="BB317" s="211"/>
      <c r="BC317" s="186"/>
      <c r="BD317" s="186"/>
      <c r="BE317" s="186"/>
    </row>
    <row r="318" spans="1:57" ht="25.5" customHeight="1">
      <c r="A318" s="186"/>
      <c r="B318" s="186"/>
      <c r="C318" s="186"/>
      <c r="D318" s="186"/>
      <c r="E318" s="143"/>
      <c r="F318" s="211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92"/>
      <c r="AU318" s="186"/>
      <c r="AV318" s="186"/>
      <c r="AW318" s="186"/>
      <c r="AX318" s="186"/>
      <c r="AY318" s="186"/>
      <c r="AZ318" s="186"/>
      <c r="BA318" s="186"/>
      <c r="BB318" s="211"/>
      <c r="BC318" s="186"/>
      <c r="BD318" s="186"/>
      <c r="BE318" s="186"/>
    </row>
    <row r="319" spans="1:57" ht="25.5" customHeight="1">
      <c r="A319" s="186"/>
      <c r="B319" s="186"/>
      <c r="C319" s="186"/>
      <c r="D319" s="186"/>
      <c r="E319" s="143"/>
      <c r="F319" s="211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92"/>
      <c r="AU319" s="186"/>
      <c r="AV319" s="186"/>
      <c r="AW319" s="186"/>
      <c r="AX319" s="186"/>
      <c r="AY319" s="186"/>
      <c r="AZ319" s="186"/>
      <c r="BA319" s="186"/>
      <c r="BB319" s="211"/>
      <c r="BC319" s="186"/>
      <c r="BD319" s="186"/>
      <c r="BE319" s="186"/>
    </row>
    <row r="320" spans="1:57" ht="25.5" customHeight="1">
      <c r="A320" s="186"/>
      <c r="B320" s="186"/>
      <c r="C320" s="186"/>
      <c r="D320" s="186"/>
      <c r="E320" s="143"/>
      <c r="F320" s="211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92"/>
      <c r="AU320" s="186"/>
      <c r="AV320" s="186"/>
      <c r="AW320" s="186"/>
      <c r="AX320" s="186"/>
      <c r="AY320" s="186"/>
      <c r="AZ320" s="186"/>
      <c r="BA320" s="186"/>
      <c r="BB320" s="211"/>
      <c r="BC320" s="186"/>
      <c r="BD320" s="186"/>
      <c r="BE320" s="186"/>
    </row>
    <row r="321" spans="1:57" ht="25.5" customHeight="1">
      <c r="A321" s="186"/>
      <c r="B321" s="186"/>
      <c r="C321" s="186"/>
      <c r="D321" s="186"/>
      <c r="E321" s="143"/>
      <c r="F321" s="211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92"/>
      <c r="AU321" s="186"/>
      <c r="AV321" s="186"/>
      <c r="AW321" s="186"/>
      <c r="AX321" s="186"/>
      <c r="AY321" s="186"/>
      <c r="AZ321" s="186"/>
      <c r="BA321" s="186"/>
      <c r="BB321" s="211"/>
      <c r="BC321" s="186"/>
      <c r="BD321" s="186"/>
      <c r="BE321" s="186"/>
    </row>
    <row r="322" spans="1:57" ht="25.5" customHeight="1">
      <c r="A322" s="186"/>
      <c r="B322" s="186"/>
      <c r="C322" s="186"/>
      <c r="D322" s="186"/>
      <c r="E322" s="143"/>
      <c r="F322" s="211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92"/>
      <c r="AU322" s="186"/>
      <c r="AV322" s="186"/>
      <c r="AW322" s="186"/>
      <c r="AX322" s="186"/>
      <c r="AY322" s="186"/>
      <c r="AZ322" s="186"/>
      <c r="BA322" s="186"/>
      <c r="BB322" s="211"/>
      <c r="BC322" s="186"/>
      <c r="BD322" s="186"/>
      <c r="BE322" s="186"/>
    </row>
    <row r="323" spans="1:57" ht="25.5" customHeight="1">
      <c r="A323" s="186"/>
      <c r="B323" s="186"/>
      <c r="C323" s="186"/>
      <c r="D323" s="186"/>
      <c r="E323" s="143"/>
      <c r="F323" s="211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92"/>
      <c r="AU323" s="186"/>
      <c r="AV323" s="186"/>
      <c r="AW323" s="186"/>
      <c r="AX323" s="186"/>
      <c r="AY323" s="186"/>
      <c r="AZ323" s="186"/>
      <c r="BA323" s="186"/>
      <c r="BB323" s="211"/>
      <c r="BC323" s="186"/>
      <c r="BD323" s="186"/>
      <c r="BE323" s="186"/>
    </row>
    <row r="324" spans="1:57" ht="25.5" customHeight="1">
      <c r="A324" s="186"/>
      <c r="B324" s="186"/>
      <c r="C324" s="186"/>
      <c r="D324" s="186"/>
      <c r="E324" s="143"/>
      <c r="F324" s="211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92"/>
      <c r="AU324" s="186"/>
      <c r="AV324" s="186"/>
      <c r="AW324" s="186"/>
      <c r="AX324" s="186"/>
      <c r="AY324" s="186"/>
      <c r="AZ324" s="186"/>
      <c r="BA324" s="186"/>
      <c r="BB324" s="211"/>
      <c r="BC324" s="186"/>
      <c r="BD324" s="186"/>
      <c r="BE324" s="186"/>
    </row>
    <row r="325" spans="1:57" ht="25.5" customHeight="1">
      <c r="A325" s="186"/>
      <c r="B325" s="186"/>
      <c r="C325" s="186"/>
      <c r="D325" s="186"/>
      <c r="E325" s="143"/>
      <c r="F325" s="211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92"/>
      <c r="AU325" s="186"/>
      <c r="AV325" s="186"/>
      <c r="AW325" s="186"/>
      <c r="AX325" s="186"/>
      <c r="AY325" s="186"/>
      <c r="AZ325" s="186"/>
      <c r="BA325" s="186"/>
      <c r="BB325" s="211"/>
      <c r="BC325" s="186"/>
      <c r="BD325" s="186"/>
      <c r="BE325" s="186"/>
    </row>
    <row r="326" spans="1:57" ht="25.5" customHeight="1">
      <c r="A326" s="186"/>
      <c r="B326" s="186"/>
      <c r="C326" s="186"/>
      <c r="D326" s="186"/>
      <c r="E326" s="143"/>
      <c r="F326" s="211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92"/>
      <c r="AU326" s="186"/>
      <c r="AV326" s="186"/>
      <c r="AW326" s="186"/>
      <c r="AX326" s="186"/>
      <c r="AY326" s="186"/>
      <c r="AZ326" s="186"/>
      <c r="BA326" s="186"/>
      <c r="BB326" s="211"/>
      <c r="BC326" s="186"/>
      <c r="BD326" s="186"/>
      <c r="BE326" s="186"/>
    </row>
    <row r="327" spans="1:57" ht="25.5" customHeight="1">
      <c r="A327" s="186"/>
      <c r="B327" s="186"/>
      <c r="C327" s="186"/>
      <c r="D327" s="186"/>
      <c r="E327" s="143"/>
      <c r="F327" s="211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92"/>
      <c r="AU327" s="186"/>
      <c r="AV327" s="186"/>
      <c r="AW327" s="186"/>
      <c r="AX327" s="186"/>
      <c r="AY327" s="186"/>
      <c r="AZ327" s="186"/>
      <c r="BA327" s="186"/>
      <c r="BB327" s="211"/>
      <c r="BC327" s="186"/>
      <c r="BD327" s="186"/>
      <c r="BE327" s="186"/>
    </row>
    <row r="328" spans="1:57" ht="25.5" customHeight="1">
      <c r="A328" s="186"/>
      <c r="B328" s="186"/>
      <c r="C328" s="186"/>
      <c r="D328" s="186"/>
      <c r="E328" s="143"/>
      <c r="F328" s="211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92"/>
      <c r="AU328" s="186"/>
      <c r="AV328" s="186"/>
      <c r="AW328" s="186"/>
      <c r="AX328" s="186"/>
      <c r="AY328" s="186"/>
      <c r="AZ328" s="186"/>
      <c r="BA328" s="186"/>
      <c r="BB328" s="211"/>
      <c r="BC328" s="186"/>
      <c r="BD328" s="186"/>
      <c r="BE328" s="186"/>
    </row>
    <row r="329" spans="1:57" ht="25.5" customHeight="1">
      <c r="A329" s="186"/>
      <c r="B329" s="186"/>
      <c r="C329" s="186"/>
      <c r="D329" s="186"/>
      <c r="E329" s="143"/>
      <c r="F329" s="211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92"/>
      <c r="AU329" s="186"/>
      <c r="AV329" s="186"/>
      <c r="AW329" s="186"/>
      <c r="AX329" s="186"/>
      <c r="AY329" s="186"/>
      <c r="AZ329" s="186"/>
      <c r="BA329" s="186"/>
      <c r="BB329" s="211"/>
      <c r="BC329" s="186"/>
      <c r="BD329" s="186"/>
      <c r="BE329" s="186"/>
    </row>
    <row r="330" spans="1:57" ht="25.5" customHeight="1">
      <c r="A330" s="186"/>
      <c r="B330" s="186"/>
      <c r="C330" s="186"/>
      <c r="D330" s="186"/>
      <c r="E330" s="143"/>
      <c r="F330" s="211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92"/>
      <c r="AU330" s="186"/>
      <c r="AV330" s="186"/>
      <c r="AW330" s="186"/>
      <c r="AX330" s="186"/>
      <c r="AY330" s="186"/>
      <c r="AZ330" s="186"/>
      <c r="BA330" s="186"/>
      <c r="BB330" s="211"/>
      <c r="BC330" s="186"/>
      <c r="BD330" s="186"/>
      <c r="BE330" s="186"/>
    </row>
    <row r="331" spans="1:57" ht="25.5" customHeight="1">
      <c r="A331" s="186"/>
      <c r="B331" s="186"/>
      <c r="C331" s="186"/>
      <c r="D331" s="186"/>
      <c r="E331" s="143"/>
      <c r="F331" s="211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92"/>
      <c r="AU331" s="186"/>
      <c r="AV331" s="186"/>
      <c r="AW331" s="186"/>
      <c r="AX331" s="186"/>
      <c r="AY331" s="186"/>
      <c r="AZ331" s="186"/>
      <c r="BA331" s="186"/>
      <c r="BB331" s="211"/>
      <c r="BC331" s="186"/>
      <c r="BD331" s="186"/>
      <c r="BE331" s="186"/>
    </row>
    <row r="332" spans="1:57" ht="25.5" customHeight="1">
      <c r="A332" s="186"/>
      <c r="B332" s="186"/>
      <c r="C332" s="186"/>
      <c r="D332" s="186"/>
      <c r="E332" s="143"/>
      <c r="F332" s="211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92"/>
      <c r="AU332" s="186"/>
      <c r="AV332" s="186"/>
      <c r="AW332" s="186"/>
      <c r="AX332" s="186"/>
      <c r="AY332" s="186"/>
      <c r="AZ332" s="186"/>
      <c r="BA332" s="186"/>
      <c r="BB332" s="211"/>
      <c r="BC332" s="186"/>
      <c r="BD332" s="186"/>
      <c r="BE332" s="186"/>
    </row>
    <row r="333" spans="1:57" ht="25.5" customHeight="1">
      <c r="A333" s="186"/>
      <c r="B333" s="186"/>
      <c r="C333" s="186"/>
      <c r="D333" s="186"/>
      <c r="E333" s="143"/>
      <c r="F333" s="211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92"/>
      <c r="AU333" s="186"/>
      <c r="AV333" s="186"/>
      <c r="AW333" s="186"/>
      <c r="AX333" s="186"/>
      <c r="AY333" s="186"/>
      <c r="AZ333" s="186"/>
      <c r="BA333" s="186"/>
      <c r="BB333" s="211"/>
      <c r="BC333" s="186"/>
      <c r="BD333" s="186"/>
      <c r="BE333" s="186"/>
    </row>
    <row r="334" spans="1:57" ht="25.5" customHeight="1">
      <c r="A334" s="186"/>
      <c r="B334" s="186"/>
      <c r="C334" s="186"/>
      <c r="D334" s="186"/>
      <c r="E334" s="143"/>
      <c r="F334" s="211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92"/>
      <c r="AU334" s="186"/>
      <c r="AV334" s="186"/>
      <c r="AW334" s="186"/>
      <c r="AX334" s="186"/>
      <c r="AY334" s="186"/>
      <c r="AZ334" s="186"/>
      <c r="BA334" s="186"/>
      <c r="BB334" s="211"/>
      <c r="BC334" s="186"/>
      <c r="BD334" s="186"/>
      <c r="BE334" s="186"/>
    </row>
    <row r="335" spans="1:57" ht="25.5" customHeight="1">
      <c r="A335" s="186"/>
      <c r="B335" s="186"/>
      <c r="C335" s="186"/>
      <c r="D335" s="186"/>
      <c r="E335" s="143"/>
      <c r="F335" s="211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92"/>
      <c r="AU335" s="186"/>
      <c r="AV335" s="186"/>
      <c r="AW335" s="186"/>
      <c r="AX335" s="186"/>
      <c r="AY335" s="186"/>
      <c r="AZ335" s="186"/>
      <c r="BA335" s="186"/>
      <c r="BB335" s="211"/>
      <c r="BC335" s="186"/>
      <c r="BD335" s="186"/>
      <c r="BE335" s="186"/>
    </row>
    <row r="336" spans="1:57" ht="25.5" customHeight="1">
      <c r="A336" s="186"/>
      <c r="B336" s="186"/>
      <c r="C336" s="186"/>
      <c r="D336" s="186"/>
      <c r="E336" s="143"/>
      <c r="F336" s="211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92"/>
      <c r="AU336" s="186"/>
      <c r="AV336" s="186"/>
      <c r="AW336" s="186"/>
      <c r="AX336" s="186"/>
      <c r="AY336" s="186"/>
      <c r="AZ336" s="186"/>
      <c r="BA336" s="186"/>
      <c r="BB336" s="211"/>
      <c r="BC336" s="186"/>
      <c r="BD336" s="186"/>
      <c r="BE336" s="186"/>
    </row>
    <row r="337" spans="1:57" ht="25.5" customHeight="1">
      <c r="A337" s="186"/>
      <c r="B337" s="186"/>
      <c r="C337" s="186"/>
      <c r="D337" s="186"/>
      <c r="E337" s="143"/>
      <c r="F337" s="211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92"/>
      <c r="AU337" s="186"/>
      <c r="AV337" s="186"/>
      <c r="AW337" s="186"/>
      <c r="AX337" s="186"/>
      <c r="AY337" s="186"/>
      <c r="AZ337" s="186"/>
      <c r="BA337" s="186"/>
      <c r="BB337" s="211"/>
      <c r="BC337" s="186"/>
      <c r="BD337" s="186"/>
      <c r="BE337" s="186"/>
    </row>
    <row r="338" spans="1:57" ht="25.5" customHeight="1">
      <c r="A338" s="186"/>
      <c r="B338" s="186"/>
      <c r="C338" s="186"/>
      <c r="D338" s="186"/>
      <c r="E338" s="143"/>
      <c r="F338" s="211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92"/>
      <c r="AU338" s="186"/>
      <c r="AV338" s="186"/>
      <c r="AW338" s="186"/>
      <c r="AX338" s="186"/>
      <c r="AY338" s="186"/>
      <c r="AZ338" s="186"/>
      <c r="BA338" s="186"/>
      <c r="BB338" s="211"/>
      <c r="BC338" s="186"/>
      <c r="BD338" s="186"/>
      <c r="BE338" s="186"/>
    </row>
    <row r="339" spans="1:57" ht="25.5" customHeight="1">
      <c r="A339" s="186"/>
      <c r="B339" s="186"/>
      <c r="C339" s="186"/>
      <c r="D339" s="186"/>
      <c r="E339" s="143"/>
      <c r="F339" s="211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92"/>
      <c r="AU339" s="186"/>
      <c r="AV339" s="186"/>
      <c r="AW339" s="186"/>
      <c r="AX339" s="186"/>
      <c r="AY339" s="186"/>
      <c r="AZ339" s="186"/>
      <c r="BA339" s="186"/>
      <c r="BB339" s="211"/>
      <c r="BC339" s="186"/>
      <c r="BD339" s="186"/>
      <c r="BE339" s="186"/>
    </row>
    <row r="340" spans="1:57" ht="25.5" customHeight="1">
      <c r="A340" s="186"/>
      <c r="B340" s="186"/>
      <c r="C340" s="186"/>
      <c r="D340" s="186"/>
      <c r="E340" s="143"/>
      <c r="F340" s="211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92"/>
      <c r="AU340" s="186"/>
      <c r="AV340" s="186"/>
      <c r="AW340" s="186"/>
      <c r="AX340" s="186"/>
      <c r="AY340" s="186"/>
      <c r="AZ340" s="186"/>
      <c r="BA340" s="186"/>
      <c r="BB340" s="211"/>
      <c r="BC340" s="186"/>
      <c r="BD340" s="186"/>
      <c r="BE340" s="186"/>
    </row>
    <row r="341" spans="1:57" ht="25.5" customHeight="1">
      <c r="A341" s="186"/>
      <c r="B341" s="186"/>
      <c r="C341" s="186"/>
      <c r="D341" s="186"/>
      <c r="E341" s="143"/>
      <c r="F341" s="211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92"/>
      <c r="AU341" s="186"/>
      <c r="AV341" s="186"/>
      <c r="AW341" s="186"/>
      <c r="AX341" s="186"/>
      <c r="AY341" s="186"/>
      <c r="AZ341" s="186"/>
      <c r="BA341" s="186"/>
      <c r="BB341" s="211"/>
      <c r="BC341" s="186"/>
      <c r="BD341" s="186"/>
      <c r="BE341" s="186"/>
    </row>
    <row r="342" spans="1:57" ht="25.5" customHeight="1">
      <c r="A342" s="186"/>
      <c r="B342" s="186"/>
      <c r="C342" s="186"/>
      <c r="D342" s="186"/>
      <c r="E342" s="143"/>
      <c r="F342" s="211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92"/>
      <c r="AU342" s="186"/>
      <c r="AV342" s="186"/>
      <c r="AW342" s="186"/>
      <c r="AX342" s="186"/>
      <c r="AY342" s="186"/>
      <c r="AZ342" s="186"/>
      <c r="BA342" s="186"/>
      <c r="BB342" s="211"/>
      <c r="BC342" s="186"/>
      <c r="BD342" s="186"/>
      <c r="BE342" s="186"/>
    </row>
    <row r="343" spans="1:57" ht="25.5" customHeight="1">
      <c r="A343" s="186"/>
      <c r="B343" s="186"/>
      <c r="C343" s="186"/>
      <c r="D343" s="186"/>
      <c r="E343" s="143"/>
      <c r="F343" s="211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92"/>
      <c r="AU343" s="186"/>
      <c r="AV343" s="186"/>
      <c r="AW343" s="186"/>
      <c r="AX343" s="186"/>
      <c r="AY343" s="186"/>
      <c r="AZ343" s="186"/>
      <c r="BA343" s="186"/>
      <c r="BB343" s="211"/>
      <c r="BC343" s="186"/>
      <c r="BD343" s="186"/>
      <c r="BE343" s="186"/>
    </row>
    <row r="344" spans="1:57" ht="25.5" customHeight="1">
      <c r="A344" s="186"/>
      <c r="B344" s="186"/>
      <c r="C344" s="186"/>
      <c r="D344" s="186"/>
      <c r="E344" s="143"/>
      <c r="F344" s="211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92"/>
      <c r="AU344" s="186"/>
      <c r="AV344" s="186"/>
      <c r="AW344" s="186"/>
      <c r="AX344" s="186"/>
      <c r="AY344" s="186"/>
      <c r="AZ344" s="186"/>
      <c r="BA344" s="186"/>
      <c r="BB344" s="211"/>
      <c r="BC344" s="186"/>
      <c r="BD344" s="186"/>
      <c r="BE344" s="186"/>
    </row>
    <row r="345" spans="1:57" ht="25.5" customHeight="1">
      <c r="A345" s="186"/>
      <c r="B345" s="186"/>
      <c r="C345" s="186"/>
      <c r="D345" s="186"/>
      <c r="E345" s="143"/>
      <c r="F345" s="211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92"/>
      <c r="AU345" s="186"/>
      <c r="AV345" s="186"/>
      <c r="AW345" s="186"/>
      <c r="AX345" s="186"/>
      <c r="AY345" s="186"/>
      <c r="AZ345" s="186"/>
      <c r="BA345" s="186"/>
      <c r="BB345" s="211"/>
      <c r="BC345" s="186"/>
      <c r="BD345" s="186"/>
      <c r="BE345" s="186"/>
    </row>
    <row r="346" spans="1:57" ht="25.5" customHeight="1">
      <c r="A346" s="186"/>
      <c r="B346" s="186"/>
      <c r="C346" s="186"/>
      <c r="D346" s="186"/>
      <c r="E346" s="143"/>
      <c r="F346" s="211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92"/>
      <c r="AU346" s="186"/>
      <c r="AV346" s="186"/>
      <c r="AW346" s="186"/>
      <c r="AX346" s="186"/>
      <c r="AY346" s="186"/>
      <c r="AZ346" s="186"/>
      <c r="BA346" s="186"/>
      <c r="BB346" s="211"/>
      <c r="BC346" s="186"/>
      <c r="BD346" s="186"/>
      <c r="BE346" s="186"/>
    </row>
    <row r="347" spans="1:57" ht="25.5" customHeight="1">
      <c r="A347" s="186"/>
      <c r="B347" s="186"/>
      <c r="C347" s="186"/>
      <c r="D347" s="186"/>
      <c r="E347" s="143"/>
      <c r="F347" s="211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92"/>
      <c r="AU347" s="186"/>
      <c r="AV347" s="186"/>
      <c r="AW347" s="186"/>
      <c r="AX347" s="186"/>
      <c r="AY347" s="186"/>
      <c r="AZ347" s="186"/>
      <c r="BA347" s="186"/>
      <c r="BB347" s="211"/>
      <c r="BC347" s="186"/>
      <c r="BD347" s="186"/>
      <c r="BE347" s="186"/>
    </row>
    <row r="348" spans="1:57" ht="25.5" customHeight="1">
      <c r="A348" s="186"/>
      <c r="B348" s="186"/>
      <c r="C348" s="186"/>
      <c r="D348" s="186"/>
      <c r="E348" s="143"/>
      <c r="F348" s="211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92"/>
      <c r="AU348" s="186"/>
      <c r="AV348" s="186"/>
      <c r="AW348" s="186"/>
      <c r="AX348" s="186"/>
      <c r="AY348" s="186"/>
      <c r="AZ348" s="186"/>
      <c r="BA348" s="186"/>
      <c r="BB348" s="211"/>
      <c r="BC348" s="186"/>
      <c r="BD348" s="186"/>
      <c r="BE348" s="186"/>
    </row>
    <row r="349" spans="1:57" ht="25.5" customHeight="1">
      <c r="A349" s="186"/>
      <c r="B349" s="186"/>
      <c r="C349" s="186"/>
      <c r="D349" s="186"/>
      <c r="E349" s="143"/>
      <c r="F349" s="211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92"/>
      <c r="AU349" s="186"/>
      <c r="AV349" s="186"/>
      <c r="AW349" s="186"/>
      <c r="AX349" s="186"/>
      <c r="AY349" s="186"/>
      <c r="AZ349" s="186"/>
      <c r="BA349" s="186"/>
      <c r="BB349" s="211"/>
      <c r="BC349" s="186"/>
      <c r="BD349" s="186"/>
      <c r="BE349" s="186"/>
    </row>
    <row r="350" spans="1:57" ht="25.5" customHeight="1">
      <c r="A350" s="186"/>
      <c r="B350" s="186"/>
      <c r="C350" s="186"/>
      <c r="D350" s="186"/>
      <c r="E350" s="143"/>
      <c r="F350" s="211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92"/>
      <c r="AU350" s="186"/>
      <c r="AV350" s="186"/>
      <c r="AW350" s="186"/>
      <c r="AX350" s="186"/>
      <c r="AY350" s="186"/>
      <c r="AZ350" s="186"/>
      <c r="BA350" s="186"/>
      <c r="BB350" s="211"/>
      <c r="BC350" s="186"/>
      <c r="BD350" s="186"/>
      <c r="BE350" s="186"/>
    </row>
    <row r="351" spans="1:57" ht="25.5" customHeight="1">
      <c r="A351" s="186"/>
      <c r="B351" s="186"/>
      <c r="C351" s="186"/>
      <c r="D351" s="186"/>
      <c r="E351" s="143"/>
      <c r="F351" s="211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92"/>
      <c r="AU351" s="186"/>
      <c r="AV351" s="186"/>
      <c r="AW351" s="186"/>
      <c r="AX351" s="186"/>
      <c r="AY351" s="186"/>
      <c r="AZ351" s="186"/>
      <c r="BA351" s="186"/>
      <c r="BB351" s="211"/>
      <c r="BC351" s="186"/>
      <c r="BD351" s="186"/>
      <c r="BE351" s="186"/>
    </row>
    <row r="352" spans="1:57" ht="25.5" customHeight="1">
      <c r="A352" s="186"/>
      <c r="B352" s="186"/>
      <c r="C352" s="186"/>
      <c r="D352" s="186"/>
      <c r="E352" s="143"/>
      <c r="F352" s="211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92"/>
      <c r="AU352" s="186"/>
      <c r="AV352" s="186"/>
      <c r="AW352" s="186"/>
      <c r="AX352" s="186"/>
      <c r="AY352" s="186"/>
      <c r="AZ352" s="186"/>
      <c r="BA352" s="186"/>
      <c r="BB352" s="211"/>
      <c r="BC352" s="186"/>
      <c r="BD352" s="186"/>
      <c r="BE352" s="186"/>
    </row>
    <row r="353" spans="1:57" ht="25.5" customHeight="1">
      <c r="A353" s="186"/>
      <c r="B353" s="186"/>
      <c r="C353" s="186"/>
      <c r="D353" s="186"/>
      <c r="E353" s="143"/>
      <c r="F353" s="211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92"/>
      <c r="AU353" s="186"/>
      <c r="AV353" s="186"/>
      <c r="AW353" s="186"/>
      <c r="AX353" s="186"/>
      <c r="AY353" s="186"/>
      <c r="AZ353" s="186"/>
      <c r="BA353" s="186"/>
      <c r="BB353" s="211"/>
      <c r="BC353" s="186"/>
      <c r="BD353" s="186"/>
      <c r="BE353" s="186"/>
    </row>
    <row r="354" spans="1:57" ht="25.5" customHeight="1">
      <c r="A354" s="186"/>
      <c r="B354" s="186"/>
      <c r="C354" s="186"/>
      <c r="D354" s="186"/>
      <c r="E354" s="143"/>
      <c r="F354" s="211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92"/>
      <c r="AU354" s="186"/>
      <c r="AV354" s="186"/>
      <c r="AW354" s="186"/>
      <c r="AX354" s="186"/>
      <c r="AY354" s="186"/>
      <c r="AZ354" s="186"/>
      <c r="BA354" s="186"/>
      <c r="BB354" s="211"/>
      <c r="BC354" s="186"/>
      <c r="BD354" s="186"/>
      <c r="BE354" s="186"/>
    </row>
    <row r="355" spans="1:57" ht="25.5" customHeight="1">
      <c r="A355" s="186"/>
      <c r="B355" s="186"/>
      <c r="C355" s="186"/>
      <c r="D355" s="186"/>
      <c r="E355" s="143"/>
      <c r="F355" s="211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92"/>
      <c r="AU355" s="186"/>
      <c r="AV355" s="186"/>
      <c r="AW355" s="186"/>
      <c r="AX355" s="186"/>
      <c r="AY355" s="186"/>
      <c r="AZ355" s="186"/>
      <c r="BA355" s="186"/>
      <c r="BB355" s="211"/>
      <c r="BC355" s="186"/>
      <c r="BD355" s="186"/>
      <c r="BE355" s="186"/>
    </row>
    <row r="356" spans="1:57" ht="25.5" customHeight="1">
      <c r="A356" s="186"/>
      <c r="B356" s="186"/>
      <c r="C356" s="186"/>
      <c r="D356" s="186"/>
      <c r="E356" s="143"/>
      <c r="F356" s="211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92"/>
      <c r="AU356" s="186"/>
      <c r="AV356" s="186"/>
      <c r="AW356" s="186"/>
      <c r="AX356" s="186"/>
      <c r="AY356" s="186"/>
      <c r="AZ356" s="186"/>
      <c r="BA356" s="186"/>
      <c r="BB356" s="211"/>
      <c r="BC356" s="186"/>
      <c r="BD356" s="186"/>
      <c r="BE356" s="186"/>
    </row>
    <row r="357" spans="1:57" ht="25.5" customHeight="1">
      <c r="A357" s="186"/>
      <c r="B357" s="186"/>
      <c r="C357" s="186"/>
      <c r="D357" s="186"/>
      <c r="E357" s="143"/>
      <c r="F357" s="211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92"/>
      <c r="AU357" s="186"/>
      <c r="AV357" s="186"/>
      <c r="AW357" s="186"/>
      <c r="AX357" s="186"/>
      <c r="AY357" s="186"/>
      <c r="AZ357" s="186"/>
      <c r="BA357" s="186"/>
      <c r="BB357" s="211"/>
      <c r="BC357" s="186"/>
      <c r="BD357" s="186"/>
      <c r="BE357" s="186"/>
    </row>
    <row r="358" spans="1:57" ht="25.5" customHeight="1">
      <c r="A358" s="186"/>
      <c r="B358" s="186"/>
      <c r="C358" s="186"/>
      <c r="D358" s="186"/>
      <c r="E358" s="143"/>
      <c r="F358" s="211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92"/>
      <c r="AU358" s="186"/>
      <c r="AV358" s="186"/>
      <c r="AW358" s="186"/>
      <c r="AX358" s="186"/>
      <c r="AY358" s="186"/>
      <c r="AZ358" s="186"/>
      <c r="BA358" s="186"/>
      <c r="BB358" s="211"/>
      <c r="BC358" s="186"/>
      <c r="BD358" s="186"/>
      <c r="BE358" s="186"/>
    </row>
    <row r="359" spans="1:57" ht="25.5" customHeight="1">
      <c r="A359" s="186"/>
      <c r="B359" s="186"/>
      <c r="C359" s="186"/>
      <c r="D359" s="186"/>
      <c r="E359" s="143"/>
      <c r="F359" s="211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92"/>
      <c r="AU359" s="186"/>
      <c r="AV359" s="186"/>
      <c r="AW359" s="186"/>
      <c r="AX359" s="186"/>
      <c r="AY359" s="186"/>
      <c r="AZ359" s="186"/>
      <c r="BA359" s="186"/>
      <c r="BB359" s="211"/>
      <c r="BC359" s="186"/>
      <c r="BD359" s="186"/>
      <c r="BE359" s="186"/>
    </row>
    <row r="360" spans="1:57" ht="25.5" customHeight="1">
      <c r="A360" s="186"/>
      <c r="B360" s="186"/>
      <c r="C360" s="186"/>
      <c r="D360" s="186"/>
      <c r="E360" s="143"/>
      <c r="F360" s="211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92"/>
      <c r="AU360" s="186"/>
      <c r="AV360" s="186"/>
      <c r="AW360" s="186"/>
      <c r="AX360" s="186"/>
      <c r="AY360" s="186"/>
      <c r="AZ360" s="186"/>
      <c r="BA360" s="186"/>
      <c r="BB360" s="211"/>
      <c r="BC360" s="186"/>
      <c r="BD360" s="186"/>
      <c r="BE360" s="186"/>
    </row>
    <row r="361" spans="1:57" ht="25.5" customHeight="1">
      <c r="A361" s="186"/>
      <c r="B361" s="186"/>
      <c r="C361" s="186"/>
      <c r="D361" s="186"/>
      <c r="E361" s="143"/>
      <c r="F361" s="211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92"/>
      <c r="AU361" s="186"/>
      <c r="AV361" s="186"/>
      <c r="AW361" s="186"/>
      <c r="AX361" s="186"/>
      <c r="AY361" s="186"/>
      <c r="AZ361" s="186"/>
      <c r="BA361" s="186"/>
      <c r="BB361" s="211"/>
      <c r="BC361" s="186"/>
      <c r="BD361" s="186"/>
      <c r="BE361" s="186"/>
    </row>
    <row r="362" spans="1:57" ht="25.5" customHeight="1">
      <c r="A362" s="186"/>
      <c r="B362" s="186"/>
      <c r="C362" s="186"/>
      <c r="D362" s="186"/>
      <c r="E362" s="143"/>
      <c r="F362" s="211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92"/>
      <c r="AU362" s="186"/>
      <c r="AV362" s="186"/>
      <c r="AW362" s="186"/>
      <c r="AX362" s="186"/>
      <c r="AY362" s="186"/>
      <c r="AZ362" s="186"/>
      <c r="BA362" s="186"/>
      <c r="BB362" s="211"/>
      <c r="BC362" s="186"/>
      <c r="BD362" s="186"/>
      <c r="BE362" s="186"/>
    </row>
    <row r="363" spans="1:57" ht="25.5" customHeight="1">
      <c r="A363" s="186"/>
      <c r="B363" s="186"/>
      <c r="C363" s="186"/>
      <c r="D363" s="186"/>
      <c r="E363" s="143"/>
      <c r="F363" s="211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92"/>
      <c r="AU363" s="186"/>
      <c r="AV363" s="186"/>
      <c r="AW363" s="186"/>
      <c r="AX363" s="186"/>
      <c r="AY363" s="186"/>
      <c r="AZ363" s="186"/>
      <c r="BA363" s="186"/>
      <c r="BB363" s="211"/>
      <c r="BC363" s="186"/>
      <c r="BD363" s="186"/>
      <c r="BE363" s="186"/>
    </row>
    <row r="364" spans="1:57" ht="25.5" customHeight="1">
      <c r="A364" s="186"/>
      <c r="B364" s="186"/>
      <c r="C364" s="186"/>
      <c r="D364" s="186"/>
      <c r="E364" s="143"/>
      <c r="F364" s="211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92"/>
      <c r="AU364" s="186"/>
      <c r="AV364" s="186"/>
      <c r="AW364" s="186"/>
      <c r="AX364" s="186"/>
      <c r="AY364" s="186"/>
      <c r="AZ364" s="186"/>
      <c r="BA364" s="186"/>
      <c r="BB364" s="211"/>
      <c r="BC364" s="186"/>
      <c r="BD364" s="186"/>
      <c r="BE364" s="186"/>
    </row>
    <row r="365" spans="1:57" ht="25.5" customHeight="1">
      <c r="A365" s="186"/>
      <c r="B365" s="186"/>
      <c r="C365" s="186"/>
      <c r="D365" s="186"/>
      <c r="E365" s="143"/>
      <c r="F365" s="211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92"/>
      <c r="AU365" s="186"/>
      <c r="AV365" s="186"/>
      <c r="AW365" s="186"/>
      <c r="AX365" s="186"/>
      <c r="AY365" s="186"/>
      <c r="AZ365" s="186"/>
      <c r="BA365" s="186"/>
      <c r="BB365" s="211"/>
      <c r="BC365" s="186"/>
      <c r="BD365" s="186"/>
      <c r="BE365" s="186"/>
    </row>
    <row r="366" spans="1:57" ht="25.5" customHeight="1">
      <c r="A366" s="186"/>
      <c r="B366" s="186"/>
      <c r="C366" s="186"/>
      <c r="D366" s="186"/>
      <c r="E366" s="143"/>
      <c r="F366" s="211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92"/>
      <c r="AU366" s="186"/>
      <c r="AV366" s="186"/>
      <c r="AW366" s="186"/>
      <c r="AX366" s="186"/>
      <c r="AY366" s="186"/>
      <c r="AZ366" s="186"/>
      <c r="BA366" s="186"/>
      <c r="BB366" s="211"/>
      <c r="BC366" s="186"/>
      <c r="BD366" s="186"/>
      <c r="BE366" s="186"/>
    </row>
    <row r="367" spans="1:57" ht="25.5" customHeight="1">
      <c r="A367" s="186"/>
      <c r="B367" s="186"/>
      <c r="C367" s="186"/>
      <c r="D367" s="186"/>
      <c r="E367" s="143"/>
      <c r="F367" s="211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92"/>
      <c r="AU367" s="186"/>
      <c r="AV367" s="186"/>
      <c r="AW367" s="186"/>
      <c r="AX367" s="186"/>
      <c r="AY367" s="186"/>
      <c r="AZ367" s="186"/>
      <c r="BA367" s="186"/>
      <c r="BB367" s="211"/>
      <c r="BC367" s="186"/>
      <c r="BD367" s="186"/>
      <c r="BE367" s="186"/>
    </row>
    <row r="368" spans="1:57" ht="25.5" customHeight="1">
      <c r="A368" s="186"/>
      <c r="B368" s="186"/>
      <c r="C368" s="186"/>
      <c r="D368" s="186"/>
      <c r="E368" s="143"/>
      <c r="F368" s="211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92"/>
      <c r="AU368" s="186"/>
      <c r="AV368" s="186"/>
      <c r="AW368" s="186"/>
      <c r="AX368" s="186"/>
      <c r="AY368" s="186"/>
      <c r="AZ368" s="186"/>
      <c r="BA368" s="186"/>
      <c r="BB368" s="211"/>
      <c r="BC368" s="186"/>
      <c r="BD368" s="186"/>
      <c r="BE368" s="186"/>
    </row>
    <row r="369" spans="1:57" ht="25.5" customHeight="1">
      <c r="A369" s="186"/>
      <c r="B369" s="186"/>
      <c r="C369" s="186"/>
      <c r="D369" s="186"/>
      <c r="E369" s="143"/>
      <c r="F369" s="211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92"/>
      <c r="AU369" s="186"/>
      <c r="AV369" s="186"/>
      <c r="AW369" s="186"/>
      <c r="AX369" s="186"/>
      <c r="AY369" s="186"/>
      <c r="AZ369" s="186"/>
      <c r="BA369" s="186"/>
      <c r="BB369" s="211"/>
      <c r="BC369" s="186"/>
      <c r="BD369" s="186"/>
      <c r="BE369" s="186"/>
    </row>
    <row r="370" spans="1:57" ht="25.5" customHeight="1">
      <c r="A370" s="186"/>
      <c r="B370" s="186"/>
      <c r="C370" s="186"/>
      <c r="D370" s="186"/>
      <c r="E370" s="143"/>
      <c r="F370" s="211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92"/>
      <c r="AU370" s="186"/>
      <c r="AV370" s="186"/>
      <c r="AW370" s="186"/>
      <c r="AX370" s="186"/>
      <c r="AY370" s="186"/>
      <c r="AZ370" s="186"/>
      <c r="BA370" s="186"/>
      <c r="BB370" s="211"/>
      <c r="BC370" s="186"/>
      <c r="BD370" s="186"/>
      <c r="BE370" s="186"/>
    </row>
    <row r="371" spans="1:57" ht="25.5" customHeight="1">
      <c r="A371" s="186"/>
      <c r="B371" s="186"/>
      <c r="C371" s="186"/>
      <c r="D371" s="186"/>
      <c r="E371" s="143"/>
      <c r="F371" s="211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92"/>
      <c r="AU371" s="186"/>
      <c r="AV371" s="186"/>
      <c r="AW371" s="186"/>
      <c r="AX371" s="186"/>
      <c r="AY371" s="186"/>
      <c r="AZ371" s="186"/>
      <c r="BA371" s="186"/>
      <c r="BB371" s="211"/>
      <c r="BC371" s="186"/>
      <c r="BD371" s="186"/>
      <c r="BE371" s="186"/>
    </row>
    <row r="372" spans="1:57" ht="25.5" customHeight="1">
      <c r="A372" s="186"/>
      <c r="B372" s="186"/>
      <c r="C372" s="186"/>
      <c r="D372" s="186"/>
      <c r="E372" s="143"/>
      <c r="F372" s="211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92"/>
      <c r="AU372" s="186"/>
      <c r="AV372" s="186"/>
      <c r="AW372" s="186"/>
      <c r="AX372" s="186"/>
      <c r="AY372" s="186"/>
      <c r="AZ372" s="186"/>
      <c r="BA372" s="186"/>
      <c r="BB372" s="211"/>
      <c r="BC372" s="186"/>
      <c r="BD372" s="186"/>
      <c r="BE372" s="186"/>
    </row>
    <row r="373" spans="1:57" ht="25.5" customHeight="1">
      <c r="A373" s="186"/>
      <c r="B373" s="186"/>
      <c r="C373" s="186"/>
      <c r="D373" s="186"/>
      <c r="E373" s="143"/>
      <c r="F373" s="211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92"/>
      <c r="AU373" s="186"/>
      <c r="AV373" s="186"/>
      <c r="AW373" s="186"/>
      <c r="AX373" s="186"/>
      <c r="AY373" s="186"/>
      <c r="AZ373" s="186"/>
      <c r="BA373" s="186"/>
      <c r="BB373" s="211"/>
      <c r="BC373" s="186"/>
      <c r="BD373" s="186"/>
      <c r="BE373" s="186"/>
    </row>
    <row r="374" spans="1:57" ht="25.5" customHeight="1">
      <c r="A374" s="186"/>
      <c r="B374" s="186"/>
      <c r="C374" s="186"/>
      <c r="D374" s="186"/>
      <c r="E374" s="143"/>
      <c r="F374" s="211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92"/>
      <c r="AU374" s="186"/>
      <c r="AV374" s="186"/>
      <c r="AW374" s="186"/>
      <c r="AX374" s="186"/>
      <c r="AY374" s="186"/>
      <c r="AZ374" s="186"/>
      <c r="BA374" s="186"/>
      <c r="BB374" s="211"/>
      <c r="BC374" s="186"/>
      <c r="BD374" s="186"/>
      <c r="BE374" s="186"/>
    </row>
    <row r="375" spans="1:57" ht="25.5" customHeight="1">
      <c r="A375" s="186"/>
      <c r="B375" s="186"/>
      <c r="C375" s="186"/>
      <c r="D375" s="186"/>
      <c r="E375" s="143"/>
      <c r="F375" s="211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92"/>
      <c r="AU375" s="186"/>
      <c r="AV375" s="186"/>
      <c r="AW375" s="186"/>
      <c r="AX375" s="186"/>
      <c r="AY375" s="186"/>
      <c r="AZ375" s="186"/>
      <c r="BA375" s="186"/>
      <c r="BB375" s="211"/>
      <c r="BC375" s="186"/>
      <c r="BD375" s="186"/>
      <c r="BE375" s="186"/>
    </row>
    <row r="376" spans="1:57" ht="25.5" customHeight="1">
      <c r="A376" s="186"/>
      <c r="B376" s="186"/>
      <c r="C376" s="186"/>
      <c r="D376" s="186"/>
      <c r="E376" s="143"/>
      <c r="F376" s="211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92"/>
      <c r="AU376" s="186"/>
      <c r="AV376" s="186"/>
      <c r="AW376" s="186"/>
      <c r="AX376" s="186"/>
      <c r="AY376" s="186"/>
      <c r="AZ376" s="186"/>
      <c r="BA376" s="186"/>
      <c r="BB376" s="211"/>
      <c r="BC376" s="186"/>
      <c r="BD376" s="186"/>
      <c r="BE376" s="186"/>
    </row>
    <row r="377" spans="1:57" ht="25.5" customHeight="1">
      <c r="A377" s="186"/>
      <c r="B377" s="186"/>
      <c r="C377" s="186"/>
      <c r="D377" s="186"/>
      <c r="E377" s="143"/>
      <c r="F377" s="211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92"/>
      <c r="AU377" s="186"/>
      <c r="AV377" s="186"/>
      <c r="AW377" s="186"/>
      <c r="AX377" s="186"/>
      <c r="AY377" s="186"/>
      <c r="AZ377" s="186"/>
      <c r="BA377" s="186"/>
      <c r="BB377" s="211"/>
      <c r="BC377" s="186"/>
      <c r="BD377" s="186"/>
      <c r="BE377" s="186"/>
    </row>
    <row r="378" spans="1:57" ht="25.5" customHeight="1">
      <c r="A378" s="186"/>
      <c r="B378" s="186"/>
      <c r="C378" s="186"/>
      <c r="D378" s="186"/>
      <c r="E378" s="143"/>
      <c r="F378" s="211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92"/>
      <c r="AU378" s="186"/>
      <c r="AV378" s="186"/>
      <c r="AW378" s="186"/>
      <c r="AX378" s="186"/>
      <c r="AY378" s="186"/>
      <c r="AZ378" s="186"/>
      <c r="BA378" s="186"/>
      <c r="BB378" s="211"/>
      <c r="BC378" s="186"/>
      <c r="BD378" s="186"/>
      <c r="BE378" s="186"/>
    </row>
    <row r="379" spans="1:57" ht="25.5" customHeight="1">
      <c r="A379" s="186"/>
      <c r="B379" s="186"/>
      <c r="C379" s="186"/>
      <c r="D379" s="186"/>
      <c r="E379" s="143"/>
      <c r="F379" s="211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92"/>
      <c r="AU379" s="186"/>
      <c r="AV379" s="186"/>
      <c r="AW379" s="186"/>
      <c r="AX379" s="186"/>
      <c r="AY379" s="186"/>
      <c r="AZ379" s="186"/>
      <c r="BA379" s="186"/>
      <c r="BB379" s="211"/>
      <c r="BC379" s="186"/>
      <c r="BD379" s="186"/>
      <c r="BE379" s="186"/>
    </row>
    <row r="380" spans="1:57" ht="25.5" customHeight="1">
      <c r="A380" s="186"/>
      <c r="B380" s="186"/>
      <c r="C380" s="186"/>
      <c r="D380" s="186"/>
      <c r="E380" s="143"/>
      <c r="F380" s="211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92"/>
      <c r="AU380" s="186"/>
      <c r="AV380" s="186"/>
      <c r="AW380" s="186"/>
      <c r="AX380" s="186"/>
      <c r="AY380" s="186"/>
      <c r="AZ380" s="186"/>
      <c r="BA380" s="186"/>
      <c r="BB380" s="211"/>
      <c r="BC380" s="186"/>
      <c r="BD380" s="186"/>
      <c r="BE380" s="186"/>
    </row>
    <row r="381" spans="1:57" ht="25.5" customHeight="1">
      <c r="A381" s="186"/>
      <c r="B381" s="186"/>
      <c r="C381" s="186"/>
      <c r="D381" s="186"/>
      <c r="E381" s="143"/>
      <c r="F381" s="211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92"/>
      <c r="AU381" s="186"/>
      <c r="AV381" s="186"/>
      <c r="AW381" s="186"/>
      <c r="AX381" s="186"/>
      <c r="AY381" s="186"/>
      <c r="AZ381" s="186"/>
      <c r="BA381" s="186"/>
      <c r="BB381" s="211"/>
      <c r="BC381" s="186"/>
      <c r="BD381" s="186"/>
      <c r="BE381" s="186"/>
    </row>
    <row r="382" spans="1:57" ht="25.5" customHeight="1">
      <c r="A382" s="186"/>
      <c r="B382" s="186"/>
      <c r="C382" s="186"/>
      <c r="D382" s="186"/>
      <c r="E382" s="143"/>
      <c r="F382" s="211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92"/>
      <c r="AU382" s="186"/>
      <c r="AV382" s="186"/>
      <c r="AW382" s="186"/>
      <c r="AX382" s="186"/>
      <c r="AY382" s="186"/>
      <c r="AZ382" s="186"/>
      <c r="BA382" s="186"/>
      <c r="BB382" s="211"/>
      <c r="BC382" s="186"/>
      <c r="BD382" s="186"/>
      <c r="BE382" s="186"/>
    </row>
    <row r="383" spans="1:57" ht="25.5" customHeight="1">
      <c r="A383" s="186"/>
      <c r="B383" s="186"/>
      <c r="C383" s="186"/>
      <c r="D383" s="186"/>
      <c r="E383" s="143"/>
      <c r="F383" s="211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92"/>
      <c r="AU383" s="186"/>
      <c r="AV383" s="186"/>
      <c r="AW383" s="186"/>
      <c r="AX383" s="186"/>
      <c r="AY383" s="186"/>
      <c r="AZ383" s="186"/>
      <c r="BA383" s="186"/>
      <c r="BB383" s="211"/>
      <c r="BC383" s="186"/>
      <c r="BD383" s="186"/>
      <c r="BE383" s="186"/>
    </row>
    <row r="384" spans="1:57" ht="25.5" customHeight="1">
      <c r="A384" s="186"/>
      <c r="B384" s="186"/>
      <c r="C384" s="186"/>
      <c r="D384" s="186"/>
      <c r="E384" s="143"/>
      <c r="F384" s="211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92"/>
      <c r="AU384" s="186"/>
      <c r="AV384" s="186"/>
      <c r="AW384" s="186"/>
      <c r="AX384" s="186"/>
      <c r="AY384" s="186"/>
      <c r="AZ384" s="186"/>
      <c r="BA384" s="186"/>
      <c r="BB384" s="211"/>
      <c r="BC384" s="186"/>
      <c r="BD384" s="186"/>
      <c r="BE384" s="186"/>
    </row>
    <row r="385" spans="1:57" ht="25.5" customHeight="1">
      <c r="A385" s="186"/>
      <c r="B385" s="186"/>
      <c r="C385" s="186"/>
      <c r="D385" s="186"/>
      <c r="E385" s="143"/>
      <c r="F385" s="211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92"/>
      <c r="AU385" s="186"/>
      <c r="AV385" s="186"/>
      <c r="AW385" s="186"/>
      <c r="AX385" s="186"/>
      <c r="AY385" s="186"/>
      <c r="AZ385" s="186"/>
      <c r="BA385" s="186"/>
      <c r="BB385" s="211"/>
      <c r="BC385" s="186"/>
      <c r="BD385" s="186"/>
      <c r="BE385" s="186"/>
    </row>
    <row r="386" spans="1:57" ht="25.5" customHeight="1">
      <c r="A386" s="186"/>
      <c r="B386" s="186"/>
      <c r="C386" s="186"/>
      <c r="D386" s="186"/>
      <c r="E386" s="143"/>
      <c r="F386" s="211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92"/>
      <c r="AU386" s="186"/>
      <c r="AV386" s="186"/>
      <c r="AW386" s="186"/>
      <c r="AX386" s="186"/>
      <c r="AY386" s="186"/>
      <c r="AZ386" s="186"/>
      <c r="BA386" s="186"/>
      <c r="BB386" s="211"/>
      <c r="BC386" s="186"/>
      <c r="BD386" s="186"/>
      <c r="BE386" s="186"/>
    </row>
    <row r="387" spans="1:57" ht="25.5" customHeight="1">
      <c r="A387" s="186"/>
      <c r="B387" s="186"/>
      <c r="C387" s="186"/>
      <c r="D387" s="186"/>
      <c r="E387" s="143"/>
      <c r="F387" s="211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92"/>
      <c r="AU387" s="186"/>
      <c r="AV387" s="186"/>
      <c r="AW387" s="186"/>
      <c r="AX387" s="186"/>
      <c r="AY387" s="186"/>
      <c r="AZ387" s="186"/>
      <c r="BA387" s="186"/>
      <c r="BB387" s="211"/>
      <c r="BC387" s="186"/>
      <c r="BD387" s="186"/>
      <c r="BE387" s="186"/>
    </row>
    <row r="388" spans="1:57" ht="25.5" customHeight="1">
      <c r="A388" s="186"/>
      <c r="B388" s="186"/>
      <c r="C388" s="186"/>
      <c r="D388" s="186"/>
      <c r="E388" s="143"/>
      <c r="F388" s="211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92"/>
      <c r="AU388" s="186"/>
      <c r="AV388" s="186"/>
      <c r="AW388" s="186"/>
      <c r="AX388" s="186"/>
      <c r="AY388" s="186"/>
      <c r="AZ388" s="186"/>
      <c r="BA388" s="186"/>
      <c r="BB388" s="211"/>
      <c r="BC388" s="186"/>
      <c r="BD388" s="186"/>
      <c r="BE388" s="186"/>
    </row>
    <row r="389" spans="1:57" ht="25.5" customHeight="1">
      <c r="A389" s="186"/>
      <c r="B389" s="186"/>
      <c r="C389" s="186"/>
      <c r="D389" s="186"/>
      <c r="E389" s="143"/>
      <c r="F389" s="211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92"/>
      <c r="AU389" s="186"/>
      <c r="AV389" s="186"/>
      <c r="AW389" s="186"/>
      <c r="AX389" s="186"/>
      <c r="AY389" s="186"/>
      <c r="AZ389" s="186"/>
      <c r="BA389" s="186"/>
      <c r="BB389" s="211"/>
      <c r="BC389" s="186"/>
      <c r="BD389" s="186"/>
      <c r="BE389" s="186"/>
    </row>
    <row r="390" spans="1:57" ht="25.5" customHeight="1">
      <c r="A390" s="186"/>
      <c r="B390" s="186"/>
      <c r="C390" s="186"/>
      <c r="D390" s="186"/>
      <c r="E390" s="143"/>
      <c r="F390" s="211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92"/>
      <c r="AU390" s="186"/>
      <c r="AV390" s="186"/>
      <c r="AW390" s="186"/>
      <c r="AX390" s="186"/>
      <c r="AY390" s="186"/>
      <c r="AZ390" s="186"/>
      <c r="BA390" s="186"/>
      <c r="BB390" s="211"/>
      <c r="BC390" s="186"/>
      <c r="BD390" s="186"/>
      <c r="BE390" s="186"/>
    </row>
    <row r="391" spans="1:57" ht="25.5" customHeight="1">
      <c r="A391" s="186"/>
      <c r="B391" s="186"/>
      <c r="C391" s="186"/>
      <c r="D391" s="186"/>
      <c r="E391" s="143"/>
      <c r="F391" s="211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92"/>
      <c r="AU391" s="186"/>
      <c r="AV391" s="186"/>
      <c r="AW391" s="186"/>
      <c r="AX391" s="186"/>
      <c r="AY391" s="186"/>
      <c r="AZ391" s="186"/>
      <c r="BA391" s="186"/>
      <c r="BB391" s="211"/>
      <c r="BC391" s="186"/>
      <c r="BD391" s="186"/>
      <c r="BE391" s="186"/>
    </row>
    <row r="392" spans="1:57" ht="25.5" customHeight="1">
      <c r="A392" s="186"/>
      <c r="B392" s="186"/>
      <c r="C392" s="186"/>
      <c r="D392" s="186"/>
      <c r="E392" s="143"/>
      <c r="F392" s="211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92"/>
      <c r="AU392" s="186"/>
      <c r="AV392" s="186"/>
      <c r="AW392" s="186"/>
      <c r="AX392" s="186"/>
      <c r="AY392" s="186"/>
      <c r="AZ392" s="186"/>
      <c r="BA392" s="186"/>
      <c r="BB392" s="211"/>
      <c r="BC392" s="186"/>
      <c r="BD392" s="186"/>
      <c r="BE392" s="186"/>
    </row>
    <row r="393" spans="1:57" ht="25.5" customHeight="1">
      <c r="A393" s="186"/>
      <c r="B393" s="186"/>
      <c r="C393" s="186"/>
      <c r="D393" s="186"/>
      <c r="E393" s="143"/>
      <c r="F393" s="211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92"/>
      <c r="AU393" s="186"/>
      <c r="AV393" s="186"/>
      <c r="AW393" s="186"/>
      <c r="AX393" s="186"/>
      <c r="AY393" s="186"/>
      <c r="AZ393" s="186"/>
      <c r="BA393" s="186"/>
      <c r="BB393" s="211"/>
      <c r="BC393" s="186"/>
      <c r="BD393" s="186"/>
      <c r="BE393" s="186"/>
    </row>
    <row r="394" spans="1:57" ht="25.5" customHeight="1">
      <c r="A394" s="186"/>
      <c r="B394" s="186"/>
      <c r="C394" s="186"/>
      <c r="D394" s="186"/>
      <c r="E394" s="143"/>
      <c r="F394" s="211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92"/>
      <c r="AU394" s="186"/>
      <c r="AV394" s="186"/>
      <c r="AW394" s="186"/>
      <c r="AX394" s="186"/>
      <c r="AY394" s="186"/>
      <c r="AZ394" s="186"/>
      <c r="BA394" s="186"/>
      <c r="BB394" s="211"/>
      <c r="BC394" s="186"/>
      <c r="BD394" s="186"/>
      <c r="BE394" s="186"/>
    </row>
    <row r="395" spans="1:57" ht="25.5" customHeight="1">
      <c r="A395" s="186"/>
      <c r="B395" s="186"/>
      <c r="C395" s="186"/>
      <c r="D395" s="186"/>
      <c r="E395" s="143"/>
      <c r="F395" s="211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92"/>
      <c r="AU395" s="186"/>
      <c r="AV395" s="186"/>
      <c r="AW395" s="186"/>
      <c r="AX395" s="186"/>
      <c r="AY395" s="186"/>
      <c r="AZ395" s="186"/>
      <c r="BA395" s="186"/>
      <c r="BB395" s="211"/>
      <c r="BC395" s="186"/>
      <c r="BD395" s="186"/>
      <c r="BE395" s="186"/>
    </row>
    <row r="396" spans="1:57" ht="25.5" customHeight="1">
      <c r="A396" s="186"/>
      <c r="B396" s="186"/>
      <c r="C396" s="186"/>
      <c r="D396" s="186"/>
      <c r="E396" s="143"/>
      <c r="F396" s="211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92"/>
      <c r="AU396" s="186"/>
      <c r="AV396" s="186"/>
      <c r="AW396" s="186"/>
      <c r="AX396" s="186"/>
      <c r="AY396" s="186"/>
      <c r="AZ396" s="186"/>
      <c r="BA396" s="186"/>
      <c r="BB396" s="211"/>
      <c r="BC396" s="186"/>
      <c r="BD396" s="186"/>
      <c r="BE396" s="186"/>
    </row>
    <row r="397" spans="1:57" ht="25.5" customHeight="1">
      <c r="A397" s="186"/>
      <c r="B397" s="186"/>
      <c r="C397" s="186"/>
      <c r="D397" s="186"/>
      <c r="E397" s="143"/>
      <c r="F397" s="211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92"/>
      <c r="AU397" s="186"/>
      <c r="AV397" s="186"/>
      <c r="AW397" s="186"/>
      <c r="AX397" s="186"/>
      <c r="AY397" s="186"/>
      <c r="AZ397" s="186"/>
      <c r="BA397" s="186"/>
      <c r="BB397" s="211"/>
      <c r="BC397" s="186"/>
      <c r="BD397" s="186"/>
      <c r="BE397" s="186"/>
    </row>
    <row r="398" spans="1:57" ht="25.5" customHeight="1">
      <c r="A398" s="186"/>
      <c r="B398" s="186"/>
      <c r="C398" s="186"/>
      <c r="D398" s="186"/>
      <c r="E398" s="143"/>
      <c r="F398" s="211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92"/>
      <c r="AU398" s="186"/>
      <c r="AV398" s="186"/>
      <c r="AW398" s="186"/>
      <c r="AX398" s="186"/>
      <c r="AY398" s="186"/>
      <c r="AZ398" s="186"/>
      <c r="BA398" s="186"/>
      <c r="BB398" s="211"/>
      <c r="BC398" s="186"/>
      <c r="BD398" s="186"/>
      <c r="BE398" s="186"/>
    </row>
    <row r="399" spans="1:57" ht="25.5" customHeight="1">
      <c r="A399" s="186"/>
      <c r="B399" s="186"/>
      <c r="C399" s="186"/>
      <c r="D399" s="186"/>
      <c r="E399" s="143"/>
      <c r="F399" s="211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92"/>
      <c r="AU399" s="186"/>
      <c r="AV399" s="186"/>
      <c r="AW399" s="186"/>
      <c r="AX399" s="186"/>
      <c r="AY399" s="186"/>
      <c r="AZ399" s="186"/>
      <c r="BA399" s="186"/>
      <c r="BB399" s="211"/>
      <c r="BC399" s="186"/>
      <c r="BD399" s="186"/>
      <c r="BE399" s="186"/>
    </row>
    <row r="400" spans="1:57" ht="25.5" customHeight="1">
      <c r="A400" s="186"/>
      <c r="B400" s="186"/>
      <c r="C400" s="186"/>
      <c r="D400" s="186"/>
      <c r="E400" s="143"/>
      <c r="F400" s="211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92"/>
      <c r="AU400" s="186"/>
      <c r="AV400" s="186"/>
      <c r="AW400" s="186"/>
      <c r="AX400" s="186"/>
      <c r="AY400" s="186"/>
      <c r="AZ400" s="186"/>
      <c r="BA400" s="186"/>
      <c r="BB400" s="211"/>
      <c r="BC400" s="186"/>
      <c r="BD400" s="186"/>
      <c r="BE400" s="186"/>
    </row>
    <row r="401" spans="1:57" ht="25.5" customHeight="1">
      <c r="A401" s="186"/>
      <c r="B401" s="186"/>
      <c r="C401" s="186"/>
      <c r="D401" s="186"/>
      <c r="E401" s="143"/>
      <c r="F401" s="211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92"/>
      <c r="AU401" s="186"/>
      <c r="AV401" s="186"/>
      <c r="AW401" s="186"/>
      <c r="AX401" s="186"/>
      <c r="AY401" s="186"/>
      <c r="AZ401" s="186"/>
      <c r="BA401" s="186"/>
      <c r="BB401" s="211"/>
      <c r="BC401" s="186"/>
      <c r="BD401" s="186"/>
      <c r="BE401" s="186"/>
    </row>
    <row r="402" spans="1:57" ht="25.5" customHeight="1">
      <c r="A402" s="186"/>
      <c r="B402" s="186"/>
      <c r="C402" s="186"/>
      <c r="D402" s="186"/>
      <c r="E402" s="143"/>
      <c r="F402" s="211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92"/>
      <c r="AU402" s="186"/>
      <c r="AV402" s="186"/>
      <c r="AW402" s="186"/>
      <c r="AX402" s="186"/>
      <c r="AY402" s="186"/>
      <c r="AZ402" s="186"/>
      <c r="BA402" s="186"/>
      <c r="BB402" s="211"/>
      <c r="BC402" s="186"/>
      <c r="BD402" s="186"/>
      <c r="BE402" s="186"/>
    </row>
    <row r="403" spans="1:57" ht="25.5" customHeight="1">
      <c r="A403" s="186"/>
      <c r="B403" s="186"/>
      <c r="C403" s="186"/>
      <c r="D403" s="186"/>
      <c r="E403" s="143"/>
      <c r="F403" s="211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92"/>
      <c r="AU403" s="186"/>
      <c r="AV403" s="186"/>
      <c r="AW403" s="186"/>
      <c r="AX403" s="186"/>
      <c r="AY403" s="186"/>
      <c r="AZ403" s="186"/>
      <c r="BA403" s="186"/>
      <c r="BB403" s="211"/>
      <c r="BC403" s="186"/>
      <c r="BD403" s="186"/>
      <c r="BE403" s="186"/>
    </row>
    <row r="404" spans="1:57" ht="25.5" customHeight="1">
      <c r="A404" s="186"/>
      <c r="B404" s="186"/>
      <c r="C404" s="186"/>
      <c r="D404" s="186"/>
      <c r="E404" s="143"/>
      <c r="F404" s="211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92"/>
      <c r="AU404" s="186"/>
      <c r="AV404" s="186"/>
      <c r="AW404" s="186"/>
      <c r="AX404" s="186"/>
      <c r="AY404" s="186"/>
      <c r="AZ404" s="186"/>
      <c r="BA404" s="186"/>
      <c r="BB404" s="211"/>
      <c r="BC404" s="186"/>
      <c r="BD404" s="186"/>
      <c r="BE404" s="186"/>
    </row>
    <row r="405" spans="1:57" ht="25.5" customHeight="1">
      <c r="A405" s="186"/>
      <c r="B405" s="186"/>
      <c r="C405" s="186"/>
      <c r="D405" s="186"/>
      <c r="E405" s="143"/>
      <c r="F405" s="211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92"/>
      <c r="AU405" s="186"/>
      <c r="AV405" s="186"/>
      <c r="AW405" s="186"/>
      <c r="AX405" s="186"/>
      <c r="AY405" s="186"/>
      <c r="AZ405" s="186"/>
      <c r="BA405" s="186"/>
      <c r="BB405" s="211"/>
      <c r="BC405" s="186"/>
      <c r="BD405" s="186"/>
      <c r="BE405" s="186"/>
    </row>
    <row r="406" spans="1:57" ht="25.5" customHeight="1">
      <c r="A406" s="186"/>
      <c r="B406" s="186"/>
      <c r="C406" s="186"/>
      <c r="D406" s="186"/>
      <c r="E406" s="143"/>
      <c r="F406" s="211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92"/>
      <c r="AU406" s="186"/>
      <c r="AV406" s="186"/>
      <c r="AW406" s="186"/>
      <c r="AX406" s="186"/>
      <c r="AY406" s="186"/>
      <c r="AZ406" s="186"/>
      <c r="BA406" s="186"/>
      <c r="BB406" s="211"/>
      <c r="BC406" s="186"/>
      <c r="BD406" s="186"/>
      <c r="BE406" s="186"/>
    </row>
    <row r="407" spans="1:57" ht="25.5" customHeight="1">
      <c r="A407" s="186"/>
      <c r="B407" s="186"/>
      <c r="C407" s="186"/>
      <c r="D407" s="186"/>
      <c r="E407" s="143"/>
      <c r="F407" s="211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92"/>
      <c r="AU407" s="186"/>
      <c r="AV407" s="186"/>
      <c r="AW407" s="186"/>
      <c r="AX407" s="186"/>
      <c r="AY407" s="186"/>
      <c r="AZ407" s="186"/>
      <c r="BA407" s="186"/>
      <c r="BB407" s="211"/>
      <c r="BC407" s="186"/>
      <c r="BD407" s="186"/>
      <c r="BE407" s="186"/>
    </row>
    <row r="408" spans="1:57" ht="25.5" customHeight="1">
      <c r="A408" s="186"/>
      <c r="B408" s="186"/>
      <c r="C408" s="186"/>
      <c r="D408" s="186"/>
      <c r="E408" s="143"/>
      <c r="F408" s="211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92"/>
      <c r="AU408" s="186"/>
      <c r="AV408" s="186"/>
      <c r="AW408" s="186"/>
      <c r="AX408" s="186"/>
      <c r="AY408" s="186"/>
      <c r="AZ408" s="186"/>
      <c r="BA408" s="186"/>
      <c r="BB408" s="211"/>
      <c r="BC408" s="186"/>
      <c r="BD408" s="186"/>
      <c r="BE408" s="186"/>
    </row>
    <row r="409" spans="1:57" ht="25.5" customHeight="1">
      <c r="A409" s="186"/>
      <c r="B409" s="186"/>
      <c r="C409" s="186"/>
      <c r="D409" s="186"/>
      <c r="E409" s="143"/>
      <c r="F409" s="211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92"/>
      <c r="AU409" s="186"/>
      <c r="AV409" s="186"/>
      <c r="AW409" s="186"/>
      <c r="AX409" s="186"/>
      <c r="AY409" s="186"/>
      <c r="AZ409" s="186"/>
      <c r="BA409" s="186"/>
      <c r="BB409" s="211"/>
      <c r="BC409" s="186"/>
      <c r="BD409" s="186"/>
      <c r="BE409" s="186"/>
    </row>
    <row r="410" spans="1:57" ht="25.5" customHeight="1">
      <c r="A410" s="186"/>
      <c r="B410" s="186"/>
      <c r="C410" s="186"/>
      <c r="D410" s="186"/>
      <c r="E410" s="143"/>
      <c r="F410" s="211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92"/>
      <c r="AU410" s="186"/>
      <c r="AV410" s="186"/>
      <c r="AW410" s="186"/>
      <c r="AX410" s="186"/>
      <c r="AY410" s="186"/>
      <c r="AZ410" s="186"/>
      <c r="BA410" s="186"/>
      <c r="BB410" s="211"/>
      <c r="BC410" s="186"/>
      <c r="BD410" s="186"/>
      <c r="BE410" s="186"/>
    </row>
    <row r="411" spans="1:57" ht="25.5" customHeight="1">
      <c r="A411" s="186"/>
      <c r="B411" s="186"/>
      <c r="C411" s="186"/>
      <c r="D411" s="186"/>
      <c r="E411" s="143"/>
      <c r="F411" s="211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92"/>
      <c r="AU411" s="186"/>
      <c r="AV411" s="186"/>
      <c r="AW411" s="186"/>
      <c r="AX411" s="186"/>
      <c r="AY411" s="186"/>
      <c r="AZ411" s="186"/>
      <c r="BA411" s="186"/>
      <c r="BB411" s="211"/>
      <c r="BC411" s="186"/>
      <c r="BD411" s="186"/>
      <c r="BE411" s="186"/>
    </row>
    <row r="412" spans="1:57" ht="25.5" customHeight="1">
      <c r="A412" s="186"/>
      <c r="B412" s="186"/>
      <c r="C412" s="186"/>
      <c r="D412" s="186"/>
      <c r="E412" s="143"/>
      <c r="F412" s="211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92"/>
      <c r="AU412" s="186"/>
      <c r="AV412" s="186"/>
      <c r="AW412" s="186"/>
      <c r="AX412" s="186"/>
      <c r="AY412" s="186"/>
      <c r="AZ412" s="186"/>
      <c r="BA412" s="186"/>
      <c r="BB412" s="211"/>
      <c r="BC412" s="186"/>
      <c r="BD412" s="186"/>
      <c r="BE412" s="186"/>
    </row>
    <row r="413" spans="1:57" ht="25.5" customHeight="1">
      <c r="A413" s="186"/>
      <c r="B413" s="186"/>
      <c r="C413" s="186"/>
      <c r="D413" s="186"/>
      <c r="E413" s="143"/>
      <c r="F413" s="211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92"/>
      <c r="AU413" s="186"/>
      <c r="AV413" s="186"/>
      <c r="AW413" s="186"/>
      <c r="AX413" s="186"/>
      <c r="AY413" s="186"/>
      <c r="AZ413" s="186"/>
      <c r="BA413" s="186"/>
      <c r="BB413" s="211"/>
      <c r="BC413" s="186"/>
      <c r="BD413" s="186"/>
      <c r="BE413" s="186"/>
    </row>
    <row r="414" spans="1:57" ht="25.5" customHeight="1">
      <c r="A414" s="186"/>
      <c r="B414" s="186"/>
      <c r="C414" s="186"/>
      <c r="D414" s="186"/>
      <c r="E414" s="143"/>
      <c r="F414" s="211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92"/>
      <c r="AU414" s="186"/>
      <c r="AV414" s="186"/>
      <c r="AW414" s="186"/>
      <c r="AX414" s="186"/>
      <c r="AY414" s="186"/>
      <c r="AZ414" s="186"/>
      <c r="BA414" s="186"/>
      <c r="BB414" s="211"/>
      <c r="BC414" s="186"/>
      <c r="BD414" s="186"/>
      <c r="BE414" s="186"/>
    </row>
    <row r="415" spans="1:57" ht="25.5" customHeight="1">
      <c r="A415" s="186"/>
      <c r="B415" s="186"/>
      <c r="C415" s="186"/>
      <c r="D415" s="186"/>
      <c r="E415" s="143"/>
      <c r="F415" s="211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92"/>
      <c r="AU415" s="186"/>
      <c r="AV415" s="186"/>
      <c r="AW415" s="186"/>
      <c r="AX415" s="186"/>
      <c r="AY415" s="186"/>
      <c r="AZ415" s="186"/>
      <c r="BA415" s="186"/>
      <c r="BB415" s="211"/>
      <c r="BC415" s="186"/>
      <c r="BD415" s="186"/>
      <c r="BE415" s="186"/>
    </row>
    <row r="416" spans="1:57" ht="25.5" customHeight="1">
      <c r="A416" s="186"/>
      <c r="B416" s="186"/>
      <c r="C416" s="186"/>
      <c r="D416" s="186"/>
      <c r="E416" s="143"/>
      <c r="F416" s="211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92"/>
      <c r="AU416" s="186"/>
      <c r="AV416" s="186"/>
      <c r="AW416" s="186"/>
      <c r="AX416" s="186"/>
      <c r="AY416" s="186"/>
      <c r="AZ416" s="186"/>
      <c r="BA416" s="186"/>
      <c r="BB416" s="211"/>
      <c r="BC416" s="186"/>
      <c r="BD416" s="186"/>
      <c r="BE416" s="186"/>
    </row>
    <row r="417" spans="1:57" ht="25.5" customHeight="1">
      <c r="A417" s="186"/>
      <c r="B417" s="186"/>
      <c r="C417" s="186"/>
      <c r="D417" s="186"/>
      <c r="E417" s="143"/>
      <c r="F417" s="211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92"/>
      <c r="AU417" s="186"/>
      <c r="AV417" s="186"/>
      <c r="AW417" s="186"/>
      <c r="AX417" s="186"/>
      <c r="AY417" s="186"/>
      <c r="AZ417" s="186"/>
      <c r="BA417" s="186"/>
      <c r="BB417" s="211"/>
      <c r="BC417" s="186"/>
      <c r="BD417" s="186"/>
      <c r="BE417" s="186"/>
    </row>
    <row r="418" spans="1:57" ht="25.5" customHeight="1">
      <c r="A418" s="186"/>
      <c r="B418" s="186"/>
      <c r="C418" s="186"/>
      <c r="D418" s="186"/>
      <c r="E418" s="143"/>
      <c r="F418" s="211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92"/>
      <c r="AU418" s="186"/>
      <c r="AV418" s="186"/>
      <c r="AW418" s="186"/>
      <c r="AX418" s="186"/>
      <c r="AY418" s="186"/>
      <c r="AZ418" s="186"/>
      <c r="BA418" s="186"/>
      <c r="BB418" s="211"/>
      <c r="BC418" s="186"/>
      <c r="BD418" s="186"/>
      <c r="BE418" s="186"/>
    </row>
    <row r="419" spans="1:57" ht="25.5" customHeight="1">
      <c r="A419" s="186"/>
      <c r="B419" s="186"/>
      <c r="C419" s="186"/>
      <c r="D419" s="186"/>
      <c r="E419" s="143"/>
      <c r="F419" s="211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92"/>
      <c r="AU419" s="186"/>
      <c r="AV419" s="186"/>
      <c r="AW419" s="186"/>
      <c r="AX419" s="186"/>
      <c r="AY419" s="186"/>
      <c r="AZ419" s="186"/>
      <c r="BA419" s="186"/>
      <c r="BB419" s="211"/>
      <c r="BC419" s="186"/>
      <c r="BD419" s="186"/>
      <c r="BE419" s="186"/>
    </row>
    <row r="420" spans="1:57" ht="25.5" customHeight="1">
      <c r="A420" s="186"/>
      <c r="B420" s="186"/>
      <c r="C420" s="186"/>
      <c r="D420" s="186"/>
      <c r="E420" s="143"/>
      <c r="F420" s="211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92"/>
      <c r="AU420" s="186"/>
      <c r="AV420" s="186"/>
      <c r="AW420" s="186"/>
      <c r="AX420" s="186"/>
      <c r="AY420" s="186"/>
      <c r="AZ420" s="186"/>
      <c r="BA420" s="186"/>
      <c r="BB420" s="211"/>
      <c r="BC420" s="186"/>
      <c r="BD420" s="186"/>
      <c r="BE420" s="186"/>
    </row>
    <row r="421" spans="1:57" ht="25.5" customHeight="1">
      <c r="A421" s="186"/>
      <c r="B421" s="186"/>
      <c r="C421" s="186"/>
      <c r="D421" s="186"/>
      <c r="E421" s="143"/>
      <c r="F421" s="211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92"/>
      <c r="AU421" s="186"/>
      <c r="AV421" s="186"/>
      <c r="AW421" s="186"/>
      <c r="AX421" s="186"/>
      <c r="AY421" s="186"/>
      <c r="AZ421" s="186"/>
      <c r="BA421" s="186"/>
      <c r="BB421" s="211"/>
      <c r="BC421" s="186"/>
      <c r="BD421" s="186"/>
      <c r="BE421" s="186"/>
    </row>
    <row r="422" spans="1:57" ht="25.5" customHeight="1">
      <c r="A422" s="186"/>
      <c r="B422" s="186"/>
      <c r="C422" s="186"/>
      <c r="D422" s="186"/>
      <c r="E422" s="143"/>
      <c r="F422" s="211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92"/>
      <c r="AU422" s="186"/>
      <c r="AV422" s="186"/>
      <c r="AW422" s="186"/>
      <c r="AX422" s="186"/>
      <c r="AY422" s="186"/>
      <c r="AZ422" s="186"/>
      <c r="BA422" s="186"/>
      <c r="BB422" s="211"/>
      <c r="BC422" s="186"/>
      <c r="BD422" s="186"/>
      <c r="BE422" s="186"/>
    </row>
    <row r="423" spans="1:57" ht="25.5" customHeight="1">
      <c r="A423" s="186"/>
      <c r="B423" s="186"/>
      <c r="C423" s="186"/>
      <c r="D423" s="186"/>
      <c r="E423" s="143"/>
      <c r="F423" s="211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92"/>
      <c r="AU423" s="186"/>
      <c r="AV423" s="186"/>
      <c r="AW423" s="186"/>
      <c r="AX423" s="186"/>
      <c r="AY423" s="186"/>
      <c r="AZ423" s="186"/>
      <c r="BA423" s="186"/>
      <c r="BB423" s="211"/>
      <c r="BC423" s="186"/>
      <c r="BD423" s="186"/>
      <c r="BE423" s="186"/>
    </row>
    <row r="424" spans="1:57" ht="25.5" customHeight="1">
      <c r="A424" s="186"/>
      <c r="B424" s="186"/>
      <c r="C424" s="186"/>
      <c r="D424" s="186"/>
      <c r="E424" s="143"/>
      <c r="F424" s="211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92"/>
      <c r="AU424" s="186"/>
      <c r="AV424" s="186"/>
      <c r="AW424" s="186"/>
      <c r="AX424" s="186"/>
      <c r="AY424" s="186"/>
      <c r="AZ424" s="186"/>
      <c r="BA424" s="186"/>
      <c r="BB424" s="211"/>
      <c r="BC424" s="186"/>
      <c r="BD424" s="186"/>
      <c r="BE424" s="186"/>
    </row>
    <row r="425" spans="1:57" ht="25.5" customHeight="1">
      <c r="A425" s="186"/>
      <c r="B425" s="186"/>
      <c r="C425" s="186"/>
      <c r="D425" s="186"/>
      <c r="E425" s="143"/>
      <c r="F425" s="211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92"/>
      <c r="AU425" s="186"/>
      <c r="AV425" s="186"/>
      <c r="AW425" s="186"/>
      <c r="AX425" s="186"/>
      <c r="AY425" s="186"/>
      <c r="AZ425" s="186"/>
      <c r="BA425" s="186"/>
      <c r="BB425" s="211"/>
      <c r="BC425" s="186"/>
      <c r="BD425" s="186"/>
      <c r="BE425" s="186"/>
    </row>
    <row r="426" spans="1:57" ht="25.5" customHeight="1">
      <c r="A426" s="186"/>
      <c r="B426" s="186"/>
      <c r="C426" s="186"/>
      <c r="D426" s="186"/>
      <c r="E426" s="143"/>
      <c r="F426" s="211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92"/>
      <c r="AU426" s="186"/>
      <c r="AV426" s="186"/>
      <c r="AW426" s="186"/>
      <c r="AX426" s="186"/>
      <c r="AY426" s="186"/>
      <c r="AZ426" s="186"/>
      <c r="BA426" s="186"/>
      <c r="BB426" s="211"/>
      <c r="BC426" s="186"/>
      <c r="BD426" s="186"/>
      <c r="BE426" s="186"/>
    </row>
    <row r="427" spans="1:57" ht="25.5" customHeight="1">
      <c r="A427" s="186"/>
      <c r="B427" s="186"/>
      <c r="C427" s="186"/>
      <c r="D427" s="186"/>
      <c r="E427" s="143"/>
      <c r="F427" s="211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92"/>
      <c r="AU427" s="186"/>
      <c r="AV427" s="186"/>
      <c r="AW427" s="186"/>
      <c r="AX427" s="186"/>
      <c r="AY427" s="186"/>
      <c r="AZ427" s="186"/>
      <c r="BA427" s="186"/>
      <c r="BB427" s="211"/>
      <c r="BC427" s="186"/>
      <c r="BD427" s="186"/>
      <c r="BE427" s="186"/>
    </row>
    <row r="428" spans="1:57" ht="25.5" customHeight="1">
      <c r="A428" s="186"/>
      <c r="B428" s="186"/>
      <c r="C428" s="186"/>
      <c r="D428" s="186"/>
      <c r="E428" s="143"/>
      <c r="F428" s="211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92"/>
      <c r="AU428" s="186"/>
      <c r="AV428" s="186"/>
      <c r="AW428" s="186"/>
      <c r="AX428" s="186"/>
      <c r="AY428" s="186"/>
      <c r="AZ428" s="186"/>
      <c r="BA428" s="186"/>
      <c r="BB428" s="211"/>
      <c r="BC428" s="186"/>
      <c r="BD428" s="186"/>
      <c r="BE428" s="186"/>
    </row>
    <row r="429" spans="1:57" ht="25.5" customHeight="1">
      <c r="A429" s="186"/>
      <c r="B429" s="186"/>
      <c r="C429" s="186"/>
      <c r="D429" s="186"/>
      <c r="E429" s="143"/>
      <c r="F429" s="211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92"/>
      <c r="AU429" s="186"/>
      <c r="AV429" s="186"/>
      <c r="AW429" s="186"/>
      <c r="AX429" s="186"/>
      <c r="AY429" s="186"/>
      <c r="AZ429" s="186"/>
      <c r="BA429" s="186"/>
      <c r="BB429" s="211"/>
      <c r="BC429" s="186"/>
      <c r="BD429" s="186"/>
      <c r="BE429" s="186"/>
    </row>
    <row r="430" spans="1:57" ht="25.5" customHeight="1">
      <c r="A430" s="186"/>
      <c r="B430" s="186"/>
      <c r="C430" s="186"/>
      <c r="D430" s="186"/>
      <c r="E430" s="143"/>
      <c r="F430" s="211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92"/>
      <c r="AU430" s="186"/>
      <c r="AV430" s="186"/>
      <c r="AW430" s="186"/>
      <c r="AX430" s="186"/>
      <c r="AY430" s="186"/>
      <c r="AZ430" s="186"/>
      <c r="BA430" s="186"/>
      <c r="BB430" s="211"/>
      <c r="BC430" s="186"/>
      <c r="BD430" s="186"/>
      <c r="BE430" s="186"/>
    </row>
    <row r="431" spans="1:57" ht="25.5" customHeight="1">
      <c r="A431" s="186"/>
      <c r="B431" s="186"/>
      <c r="C431" s="186"/>
      <c r="D431" s="186"/>
      <c r="E431" s="143"/>
      <c r="F431" s="211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92"/>
      <c r="AU431" s="186"/>
      <c r="AV431" s="186"/>
      <c r="AW431" s="186"/>
      <c r="AX431" s="186"/>
      <c r="AY431" s="186"/>
      <c r="AZ431" s="186"/>
      <c r="BA431" s="186"/>
      <c r="BB431" s="211"/>
      <c r="BC431" s="186"/>
      <c r="BD431" s="186"/>
      <c r="BE431" s="186"/>
    </row>
    <row r="432" spans="1:57" ht="25.5" customHeight="1">
      <c r="A432" s="186"/>
      <c r="B432" s="186"/>
      <c r="C432" s="186"/>
      <c r="D432" s="186"/>
      <c r="E432" s="143"/>
      <c r="F432" s="211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92"/>
      <c r="AU432" s="186"/>
      <c r="AV432" s="186"/>
      <c r="AW432" s="186"/>
      <c r="AX432" s="186"/>
      <c r="AY432" s="186"/>
      <c r="AZ432" s="186"/>
      <c r="BA432" s="186"/>
      <c r="BB432" s="211"/>
      <c r="BC432" s="186"/>
      <c r="BD432" s="186"/>
      <c r="BE432" s="186"/>
    </row>
    <row r="433" spans="1:57" ht="25.5" customHeight="1">
      <c r="A433" s="186"/>
      <c r="B433" s="186"/>
      <c r="C433" s="186"/>
      <c r="D433" s="186"/>
      <c r="E433" s="143"/>
      <c r="F433" s="211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92"/>
      <c r="AU433" s="186"/>
      <c r="AV433" s="186"/>
      <c r="AW433" s="186"/>
      <c r="AX433" s="186"/>
      <c r="AY433" s="186"/>
      <c r="AZ433" s="186"/>
      <c r="BA433" s="186"/>
      <c r="BB433" s="211"/>
      <c r="BC433" s="186"/>
      <c r="BD433" s="186"/>
      <c r="BE433" s="186"/>
    </row>
    <row r="434" spans="1:57" ht="25.5" customHeight="1">
      <c r="A434" s="186"/>
      <c r="B434" s="186"/>
      <c r="C434" s="186"/>
      <c r="D434" s="186"/>
      <c r="E434" s="143"/>
      <c r="F434" s="211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92"/>
      <c r="AU434" s="186"/>
      <c r="AV434" s="186"/>
      <c r="AW434" s="186"/>
      <c r="AX434" s="186"/>
      <c r="AY434" s="186"/>
      <c r="AZ434" s="186"/>
      <c r="BA434" s="186"/>
      <c r="BB434" s="211"/>
      <c r="BC434" s="186"/>
      <c r="BD434" s="186"/>
      <c r="BE434" s="186"/>
    </row>
    <row r="435" spans="1:57" ht="25.5" customHeight="1">
      <c r="A435" s="186"/>
      <c r="B435" s="186"/>
      <c r="C435" s="186"/>
      <c r="D435" s="186"/>
      <c r="E435" s="143"/>
      <c r="F435" s="211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92"/>
      <c r="AU435" s="186"/>
      <c r="AV435" s="186"/>
      <c r="AW435" s="186"/>
      <c r="AX435" s="186"/>
      <c r="AY435" s="186"/>
      <c r="AZ435" s="186"/>
      <c r="BA435" s="186"/>
      <c r="BB435" s="211"/>
      <c r="BC435" s="186"/>
      <c r="BD435" s="186"/>
      <c r="BE435" s="186"/>
    </row>
    <row r="436" spans="1:57" ht="25.5" customHeight="1">
      <c r="A436" s="186"/>
      <c r="B436" s="186"/>
      <c r="C436" s="186"/>
      <c r="D436" s="186"/>
      <c r="E436" s="143"/>
      <c r="F436" s="211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92"/>
      <c r="AU436" s="186"/>
      <c r="AV436" s="186"/>
      <c r="AW436" s="186"/>
      <c r="AX436" s="186"/>
      <c r="AY436" s="186"/>
      <c r="AZ436" s="186"/>
      <c r="BA436" s="186"/>
      <c r="BB436" s="211"/>
      <c r="BC436" s="186"/>
      <c r="BD436" s="186"/>
      <c r="BE436" s="186"/>
    </row>
    <row r="437" spans="1:57" ht="25.5" customHeight="1">
      <c r="A437" s="186"/>
      <c r="B437" s="186"/>
      <c r="C437" s="186"/>
      <c r="D437" s="186"/>
      <c r="E437" s="143"/>
      <c r="F437" s="211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92"/>
      <c r="AU437" s="186"/>
      <c r="AV437" s="186"/>
      <c r="AW437" s="186"/>
      <c r="AX437" s="186"/>
      <c r="AY437" s="186"/>
      <c r="AZ437" s="186"/>
      <c r="BA437" s="186"/>
      <c r="BB437" s="211"/>
      <c r="BC437" s="186"/>
      <c r="BD437" s="186"/>
      <c r="BE437" s="186"/>
    </row>
    <row r="438" spans="1:57" ht="25.5" customHeight="1">
      <c r="A438" s="186"/>
      <c r="B438" s="186"/>
      <c r="C438" s="186"/>
      <c r="D438" s="186"/>
      <c r="E438" s="143"/>
      <c r="F438" s="211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92"/>
      <c r="AU438" s="186"/>
      <c r="AV438" s="186"/>
      <c r="AW438" s="186"/>
      <c r="AX438" s="186"/>
      <c r="AY438" s="186"/>
      <c r="AZ438" s="186"/>
      <c r="BA438" s="186"/>
      <c r="BB438" s="211"/>
      <c r="BC438" s="186"/>
      <c r="BD438" s="186"/>
      <c r="BE438" s="186"/>
    </row>
    <row r="439" spans="1:57" ht="25.5" customHeight="1">
      <c r="A439" s="186"/>
      <c r="B439" s="186"/>
      <c r="C439" s="186"/>
      <c r="D439" s="186"/>
      <c r="E439" s="143"/>
      <c r="F439" s="211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92"/>
      <c r="AU439" s="186"/>
      <c r="AV439" s="186"/>
      <c r="AW439" s="186"/>
      <c r="AX439" s="186"/>
      <c r="AY439" s="186"/>
      <c r="AZ439" s="186"/>
      <c r="BA439" s="186"/>
      <c r="BB439" s="211"/>
      <c r="BC439" s="186"/>
      <c r="BD439" s="186"/>
      <c r="BE439" s="186"/>
    </row>
    <row r="440" spans="1:57" ht="25.5" customHeight="1">
      <c r="A440" s="186"/>
      <c r="B440" s="186"/>
      <c r="C440" s="186"/>
      <c r="D440" s="186"/>
      <c r="E440" s="143"/>
      <c r="F440" s="211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92"/>
      <c r="AU440" s="186"/>
      <c r="AV440" s="186"/>
      <c r="AW440" s="186"/>
      <c r="AX440" s="186"/>
      <c r="AY440" s="186"/>
      <c r="AZ440" s="186"/>
      <c r="BA440" s="186"/>
      <c r="BB440" s="211"/>
      <c r="BC440" s="186"/>
      <c r="BD440" s="186"/>
      <c r="BE440" s="186"/>
    </row>
    <row r="441" spans="1:57" ht="25.5" customHeight="1">
      <c r="A441" s="186"/>
      <c r="B441" s="186"/>
      <c r="C441" s="186"/>
      <c r="D441" s="186"/>
      <c r="E441" s="143"/>
      <c r="F441" s="211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92"/>
      <c r="AU441" s="186"/>
      <c r="AV441" s="186"/>
      <c r="AW441" s="186"/>
      <c r="AX441" s="186"/>
      <c r="AY441" s="186"/>
      <c r="AZ441" s="186"/>
      <c r="BA441" s="186"/>
      <c r="BB441" s="211"/>
      <c r="BC441" s="186"/>
      <c r="BD441" s="186"/>
      <c r="BE441" s="186"/>
    </row>
    <row r="442" spans="1:57" ht="25.5" customHeight="1">
      <c r="A442" s="186"/>
      <c r="B442" s="186"/>
      <c r="C442" s="186"/>
      <c r="D442" s="186"/>
      <c r="E442" s="143"/>
      <c r="F442" s="211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92"/>
      <c r="AU442" s="186"/>
      <c r="AV442" s="186"/>
      <c r="AW442" s="186"/>
      <c r="AX442" s="186"/>
      <c r="AY442" s="186"/>
      <c r="AZ442" s="186"/>
      <c r="BA442" s="186"/>
      <c r="BB442" s="211"/>
      <c r="BC442" s="186"/>
      <c r="BD442" s="186"/>
      <c r="BE442" s="186"/>
    </row>
    <row r="443" spans="1:57" ht="25.5" customHeight="1">
      <c r="A443" s="186"/>
      <c r="B443" s="186"/>
      <c r="C443" s="186"/>
      <c r="D443" s="186"/>
      <c r="E443" s="143"/>
      <c r="F443" s="211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92"/>
      <c r="AU443" s="186"/>
      <c r="AV443" s="186"/>
      <c r="AW443" s="186"/>
      <c r="AX443" s="186"/>
      <c r="AY443" s="186"/>
      <c r="AZ443" s="186"/>
      <c r="BA443" s="186"/>
      <c r="BB443" s="211"/>
      <c r="BC443" s="186"/>
      <c r="BD443" s="186"/>
      <c r="BE443" s="186"/>
    </row>
    <row r="444" spans="1:57" ht="25.5" customHeight="1">
      <c r="A444" s="186"/>
      <c r="B444" s="186"/>
      <c r="C444" s="186"/>
      <c r="D444" s="186"/>
      <c r="E444" s="143"/>
      <c r="F444" s="211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92"/>
      <c r="AU444" s="186"/>
      <c r="AV444" s="186"/>
      <c r="AW444" s="186"/>
      <c r="AX444" s="186"/>
      <c r="AY444" s="186"/>
      <c r="AZ444" s="186"/>
      <c r="BA444" s="186"/>
      <c r="BB444" s="211"/>
      <c r="BC444" s="186"/>
      <c r="BD444" s="186"/>
      <c r="BE444" s="186"/>
    </row>
    <row r="445" spans="1:57" ht="25.5" customHeight="1">
      <c r="A445" s="186"/>
      <c r="B445" s="186"/>
      <c r="C445" s="186"/>
      <c r="D445" s="186"/>
      <c r="E445" s="143"/>
      <c r="F445" s="211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92"/>
      <c r="AU445" s="186"/>
      <c r="AV445" s="186"/>
      <c r="AW445" s="186"/>
      <c r="AX445" s="186"/>
      <c r="AY445" s="186"/>
      <c r="AZ445" s="186"/>
      <c r="BA445" s="186"/>
      <c r="BB445" s="211"/>
      <c r="BC445" s="186"/>
      <c r="BD445" s="186"/>
      <c r="BE445" s="186"/>
    </row>
    <row r="446" spans="1:57" ht="25.5" customHeight="1">
      <c r="A446" s="186"/>
      <c r="B446" s="186"/>
      <c r="C446" s="186"/>
      <c r="D446" s="186"/>
      <c r="E446" s="143"/>
      <c r="F446" s="211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92"/>
      <c r="AU446" s="186"/>
      <c r="AV446" s="186"/>
      <c r="AW446" s="186"/>
      <c r="AX446" s="186"/>
      <c r="AY446" s="186"/>
      <c r="AZ446" s="186"/>
      <c r="BA446" s="186"/>
      <c r="BB446" s="211"/>
      <c r="BC446" s="186"/>
      <c r="BD446" s="186"/>
      <c r="BE446" s="186"/>
    </row>
    <row r="447" spans="1:57" ht="25.5" customHeight="1">
      <c r="A447" s="186"/>
      <c r="B447" s="186"/>
      <c r="C447" s="186"/>
      <c r="D447" s="186"/>
      <c r="E447" s="143"/>
      <c r="F447" s="211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92"/>
      <c r="AU447" s="186"/>
      <c r="AV447" s="186"/>
      <c r="AW447" s="186"/>
      <c r="AX447" s="186"/>
      <c r="AY447" s="186"/>
      <c r="AZ447" s="186"/>
      <c r="BA447" s="186"/>
      <c r="BB447" s="211"/>
      <c r="BC447" s="186"/>
      <c r="BD447" s="186"/>
      <c r="BE447" s="186"/>
    </row>
    <row r="448" spans="1:57" ht="25.5" customHeight="1">
      <c r="A448" s="186"/>
      <c r="B448" s="186"/>
      <c r="C448" s="186"/>
      <c r="D448" s="186"/>
      <c r="E448" s="143"/>
      <c r="F448" s="211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92"/>
      <c r="AU448" s="186"/>
      <c r="AV448" s="186"/>
      <c r="AW448" s="186"/>
      <c r="AX448" s="186"/>
      <c r="AY448" s="186"/>
      <c r="AZ448" s="186"/>
      <c r="BA448" s="186"/>
      <c r="BB448" s="211"/>
      <c r="BC448" s="186"/>
      <c r="BD448" s="186"/>
      <c r="BE448" s="186"/>
    </row>
    <row r="449" spans="1:57" ht="25.5" customHeight="1">
      <c r="A449" s="186"/>
      <c r="B449" s="186"/>
      <c r="C449" s="186"/>
      <c r="D449" s="186"/>
      <c r="E449" s="143"/>
      <c r="F449" s="211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92"/>
      <c r="AU449" s="186"/>
      <c r="AV449" s="186"/>
      <c r="AW449" s="186"/>
      <c r="AX449" s="186"/>
      <c r="AY449" s="186"/>
      <c r="AZ449" s="186"/>
      <c r="BA449" s="186"/>
      <c r="BB449" s="211"/>
      <c r="BC449" s="186"/>
      <c r="BD449" s="186"/>
      <c r="BE449" s="186"/>
    </row>
    <row r="450" spans="1:57" ht="25.5" customHeight="1">
      <c r="A450" s="186"/>
      <c r="B450" s="186"/>
      <c r="C450" s="186"/>
      <c r="D450" s="186"/>
      <c r="E450" s="143"/>
      <c r="F450" s="211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92"/>
      <c r="AU450" s="186"/>
      <c r="AV450" s="186"/>
      <c r="AW450" s="186"/>
      <c r="AX450" s="186"/>
      <c r="AY450" s="186"/>
      <c r="AZ450" s="186"/>
      <c r="BA450" s="186"/>
      <c r="BB450" s="211"/>
      <c r="BC450" s="186"/>
      <c r="BD450" s="186"/>
      <c r="BE450" s="186"/>
    </row>
    <row r="451" spans="1:57" ht="25.5" customHeight="1">
      <c r="A451" s="186"/>
      <c r="B451" s="186"/>
      <c r="C451" s="186"/>
      <c r="D451" s="186"/>
      <c r="E451" s="143"/>
      <c r="F451" s="211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92"/>
      <c r="AU451" s="186"/>
      <c r="AV451" s="186"/>
      <c r="AW451" s="186"/>
      <c r="AX451" s="186"/>
      <c r="AY451" s="186"/>
      <c r="AZ451" s="186"/>
      <c r="BA451" s="186"/>
      <c r="BB451" s="211"/>
      <c r="BC451" s="186"/>
      <c r="BD451" s="186"/>
      <c r="BE451" s="186"/>
    </row>
    <row r="452" spans="1:57" ht="25.5" customHeight="1">
      <c r="A452" s="186"/>
      <c r="B452" s="186"/>
      <c r="C452" s="186"/>
      <c r="D452" s="186"/>
      <c r="E452" s="143"/>
      <c r="F452" s="211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92"/>
      <c r="AU452" s="186"/>
      <c r="AV452" s="186"/>
      <c r="AW452" s="186"/>
      <c r="AX452" s="186"/>
      <c r="AY452" s="186"/>
      <c r="AZ452" s="186"/>
      <c r="BA452" s="186"/>
      <c r="BB452" s="211"/>
      <c r="BC452" s="186"/>
      <c r="BD452" s="186"/>
      <c r="BE452" s="186"/>
    </row>
    <row r="453" spans="1:57" ht="25.5" customHeight="1">
      <c r="A453" s="186"/>
      <c r="B453" s="186"/>
      <c r="C453" s="186"/>
      <c r="D453" s="186"/>
      <c r="E453" s="143"/>
      <c r="F453" s="211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92"/>
      <c r="AU453" s="186"/>
      <c r="AV453" s="186"/>
      <c r="AW453" s="186"/>
      <c r="AX453" s="186"/>
      <c r="AY453" s="186"/>
      <c r="AZ453" s="186"/>
      <c r="BA453" s="186"/>
      <c r="BB453" s="211"/>
      <c r="BC453" s="186"/>
      <c r="BD453" s="186"/>
      <c r="BE453" s="186"/>
    </row>
    <row r="454" spans="1:57" ht="25.5" customHeight="1">
      <c r="A454" s="186"/>
      <c r="B454" s="186"/>
      <c r="C454" s="186"/>
      <c r="D454" s="186"/>
      <c r="E454" s="143"/>
      <c r="F454" s="211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92"/>
      <c r="AU454" s="186"/>
      <c r="AV454" s="186"/>
      <c r="AW454" s="186"/>
      <c r="AX454" s="186"/>
      <c r="AY454" s="186"/>
      <c r="AZ454" s="186"/>
      <c r="BA454" s="186"/>
      <c r="BB454" s="211"/>
      <c r="BC454" s="186"/>
      <c r="BD454" s="186"/>
      <c r="BE454" s="186"/>
    </row>
    <row r="455" spans="1:57" ht="25.5" customHeight="1">
      <c r="A455" s="186"/>
      <c r="B455" s="186"/>
      <c r="C455" s="186"/>
      <c r="D455" s="186"/>
      <c r="E455" s="143"/>
      <c r="F455" s="211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92"/>
      <c r="AU455" s="186"/>
      <c r="AV455" s="186"/>
      <c r="AW455" s="186"/>
      <c r="AX455" s="186"/>
      <c r="AY455" s="186"/>
      <c r="AZ455" s="186"/>
      <c r="BA455" s="186"/>
      <c r="BB455" s="211"/>
      <c r="BC455" s="186"/>
      <c r="BD455" s="186"/>
      <c r="BE455" s="186"/>
    </row>
    <row r="456" spans="1:57" ht="25.5" customHeight="1">
      <c r="A456" s="186"/>
      <c r="B456" s="186"/>
      <c r="C456" s="186"/>
      <c r="D456" s="186"/>
      <c r="E456" s="143"/>
      <c r="F456" s="211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92"/>
      <c r="AU456" s="186"/>
      <c r="AV456" s="186"/>
      <c r="AW456" s="186"/>
      <c r="AX456" s="186"/>
      <c r="AY456" s="186"/>
      <c r="AZ456" s="186"/>
      <c r="BA456" s="186"/>
      <c r="BB456" s="211"/>
      <c r="BC456" s="186"/>
      <c r="BD456" s="186"/>
      <c r="BE456" s="186"/>
    </row>
    <row r="457" spans="1:57" ht="25.5" customHeight="1">
      <c r="A457" s="186"/>
      <c r="B457" s="186"/>
      <c r="C457" s="186"/>
      <c r="D457" s="186"/>
      <c r="E457" s="143"/>
      <c r="F457" s="211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92"/>
      <c r="AU457" s="186"/>
      <c r="AV457" s="186"/>
      <c r="AW457" s="186"/>
      <c r="AX457" s="186"/>
      <c r="AY457" s="186"/>
      <c r="AZ457" s="186"/>
      <c r="BA457" s="186"/>
      <c r="BB457" s="211"/>
      <c r="BC457" s="186"/>
      <c r="BD457" s="186"/>
      <c r="BE457" s="186"/>
    </row>
    <row r="458" spans="1:57" ht="25.5" customHeight="1">
      <c r="A458" s="186"/>
      <c r="B458" s="186"/>
      <c r="C458" s="186"/>
      <c r="D458" s="186"/>
      <c r="E458" s="143"/>
      <c r="F458" s="211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92"/>
      <c r="AU458" s="186"/>
      <c r="AV458" s="186"/>
      <c r="AW458" s="186"/>
      <c r="AX458" s="186"/>
      <c r="AY458" s="186"/>
      <c r="AZ458" s="186"/>
      <c r="BA458" s="186"/>
      <c r="BB458" s="211"/>
      <c r="BC458" s="186"/>
      <c r="BD458" s="186"/>
      <c r="BE458" s="186"/>
    </row>
    <row r="459" spans="1:57" ht="25.5" customHeight="1">
      <c r="A459" s="186"/>
      <c r="B459" s="186"/>
      <c r="C459" s="186"/>
      <c r="D459" s="186"/>
      <c r="E459" s="143"/>
      <c r="F459" s="211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92"/>
      <c r="AU459" s="186"/>
      <c r="AV459" s="186"/>
      <c r="AW459" s="186"/>
      <c r="AX459" s="186"/>
      <c r="AY459" s="186"/>
      <c r="AZ459" s="186"/>
      <c r="BA459" s="186"/>
      <c r="BB459" s="211"/>
      <c r="BC459" s="186"/>
      <c r="BD459" s="186"/>
      <c r="BE459" s="186"/>
    </row>
    <row r="460" spans="1:57" ht="25.5" customHeight="1">
      <c r="A460" s="186"/>
      <c r="B460" s="186"/>
      <c r="C460" s="186"/>
      <c r="D460" s="186"/>
      <c r="E460" s="143"/>
      <c r="F460" s="211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92"/>
      <c r="AU460" s="186"/>
      <c r="AV460" s="186"/>
      <c r="AW460" s="186"/>
      <c r="AX460" s="186"/>
      <c r="AY460" s="186"/>
      <c r="AZ460" s="186"/>
      <c r="BA460" s="186"/>
      <c r="BB460" s="211"/>
      <c r="BC460" s="186"/>
      <c r="BD460" s="186"/>
      <c r="BE460" s="186"/>
    </row>
    <row r="461" spans="1:57" ht="25.5" customHeight="1">
      <c r="A461" s="186"/>
      <c r="B461" s="186"/>
      <c r="C461" s="186"/>
      <c r="D461" s="186"/>
      <c r="E461" s="143"/>
      <c r="F461" s="211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92"/>
      <c r="AU461" s="186"/>
      <c r="AV461" s="186"/>
      <c r="AW461" s="186"/>
      <c r="AX461" s="186"/>
      <c r="AY461" s="186"/>
      <c r="AZ461" s="186"/>
      <c r="BA461" s="186"/>
      <c r="BB461" s="211"/>
      <c r="BC461" s="186"/>
      <c r="BD461" s="186"/>
      <c r="BE461" s="186"/>
    </row>
    <row r="462" spans="1:57" ht="25.5" customHeight="1">
      <c r="A462" s="186"/>
      <c r="B462" s="186"/>
      <c r="C462" s="186"/>
      <c r="D462" s="186"/>
      <c r="E462" s="143"/>
      <c r="F462" s="211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92"/>
      <c r="AU462" s="186"/>
      <c r="AV462" s="186"/>
      <c r="AW462" s="186"/>
      <c r="AX462" s="186"/>
      <c r="AY462" s="186"/>
      <c r="AZ462" s="186"/>
      <c r="BA462" s="186"/>
      <c r="BB462" s="211"/>
      <c r="BC462" s="186"/>
      <c r="BD462" s="186"/>
      <c r="BE462" s="186"/>
    </row>
    <row r="463" spans="1:57" ht="25.5" customHeight="1">
      <c r="A463" s="186"/>
      <c r="B463" s="186"/>
      <c r="C463" s="186"/>
      <c r="D463" s="186"/>
      <c r="E463" s="143"/>
      <c r="F463" s="211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92"/>
      <c r="AU463" s="186"/>
      <c r="AV463" s="186"/>
      <c r="AW463" s="186"/>
      <c r="AX463" s="186"/>
      <c r="AY463" s="186"/>
      <c r="AZ463" s="186"/>
      <c r="BA463" s="186"/>
      <c r="BB463" s="211"/>
      <c r="BC463" s="186"/>
      <c r="BD463" s="186"/>
      <c r="BE463" s="186"/>
    </row>
    <row r="464" spans="1:57" ht="25.5" customHeight="1">
      <c r="A464" s="186"/>
      <c r="B464" s="186"/>
      <c r="C464" s="186"/>
      <c r="D464" s="186"/>
      <c r="E464" s="143"/>
      <c r="F464" s="211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92"/>
      <c r="AU464" s="186"/>
      <c r="AV464" s="186"/>
      <c r="AW464" s="186"/>
      <c r="AX464" s="186"/>
      <c r="AY464" s="186"/>
      <c r="AZ464" s="186"/>
      <c r="BA464" s="186"/>
      <c r="BB464" s="211"/>
      <c r="BC464" s="186"/>
      <c r="BD464" s="186"/>
      <c r="BE464" s="186"/>
    </row>
    <row r="465" spans="1:57" ht="25.5" customHeight="1">
      <c r="A465" s="186"/>
      <c r="B465" s="186"/>
      <c r="C465" s="186"/>
      <c r="D465" s="186"/>
      <c r="E465" s="143"/>
      <c r="F465" s="211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92"/>
      <c r="AU465" s="186"/>
      <c r="AV465" s="186"/>
      <c r="AW465" s="186"/>
      <c r="AX465" s="186"/>
      <c r="AY465" s="186"/>
      <c r="AZ465" s="186"/>
      <c r="BA465" s="186"/>
      <c r="BB465" s="211"/>
      <c r="BC465" s="186"/>
      <c r="BD465" s="186"/>
      <c r="BE465" s="186"/>
    </row>
    <row r="466" spans="1:57" ht="25.5" customHeight="1">
      <c r="A466" s="186"/>
      <c r="B466" s="186"/>
      <c r="C466" s="186"/>
      <c r="D466" s="186"/>
      <c r="E466" s="143"/>
      <c r="F466" s="211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92"/>
      <c r="AU466" s="186"/>
      <c r="AV466" s="186"/>
      <c r="AW466" s="186"/>
      <c r="AX466" s="186"/>
      <c r="AY466" s="186"/>
      <c r="AZ466" s="186"/>
      <c r="BA466" s="186"/>
      <c r="BB466" s="211"/>
      <c r="BC466" s="186"/>
      <c r="BD466" s="186"/>
      <c r="BE466" s="186"/>
    </row>
    <row r="467" spans="1:57" ht="25.5" customHeight="1">
      <c r="A467" s="186"/>
      <c r="B467" s="186"/>
      <c r="C467" s="186"/>
      <c r="D467" s="186"/>
      <c r="E467" s="143"/>
      <c r="F467" s="211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92"/>
      <c r="AU467" s="186"/>
      <c r="AV467" s="186"/>
      <c r="AW467" s="186"/>
      <c r="AX467" s="186"/>
      <c r="AY467" s="186"/>
      <c r="AZ467" s="186"/>
      <c r="BA467" s="186"/>
      <c r="BB467" s="211"/>
      <c r="BC467" s="186"/>
      <c r="BD467" s="186"/>
      <c r="BE467" s="186"/>
    </row>
    <row r="468" spans="1:57" ht="25.5" customHeight="1">
      <c r="A468" s="186"/>
      <c r="B468" s="186"/>
      <c r="C468" s="186"/>
      <c r="D468" s="186"/>
      <c r="E468" s="143"/>
      <c r="F468" s="211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92"/>
      <c r="AU468" s="186"/>
      <c r="AV468" s="186"/>
      <c r="AW468" s="186"/>
      <c r="AX468" s="186"/>
      <c r="AY468" s="186"/>
      <c r="AZ468" s="186"/>
      <c r="BA468" s="186"/>
      <c r="BB468" s="211"/>
      <c r="BC468" s="186"/>
      <c r="BD468" s="186"/>
      <c r="BE468" s="186"/>
    </row>
    <row r="469" spans="1:57" ht="25.5" customHeight="1">
      <c r="A469" s="186"/>
      <c r="B469" s="186"/>
      <c r="C469" s="186"/>
      <c r="D469" s="186"/>
      <c r="E469" s="143"/>
      <c r="F469" s="211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92"/>
      <c r="AU469" s="186"/>
      <c r="AV469" s="186"/>
      <c r="AW469" s="186"/>
      <c r="AX469" s="186"/>
      <c r="AY469" s="186"/>
      <c r="AZ469" s="186"/>
      <c r="BA469" s="186"/>
      <c r="BB469" s="211"/>
      <c r="BC469" s="186"/>
      <c r="BD469" s="186"/>
      <c r="BE469" s="186"/>
    </row>
    <row r="470" spans="1:57" ht="25.5" customHeight="1">
      <c r="A470" s="186"/>
      <c r="B470" s="186"/>
      <c r="C470" s="186"/>
      <c r="D470" s="186"/>
      <c r="E470" s="143"/>
      <c r="F470" s="211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92"/>
      <c r="AU470" s="186"/>
      <c r="AV470" s="186"/>
      <c r="AW470" s="186"/>
      <c r="AX470" s="186"/>
      <c r="AY470" s="186"/>
      <c r="AZ470" s="186"/>
      <c r="BA470" s="186"/>
      <c r="BB470" s="211"/>
      <c r="BC470" s="186"/>
      <c r="BD470" s="186"/>
      <c r="BE470" s="186"/>
    </row>
    <row r="471" spans="1:57" ht="25.5" customHeight="1">
      <c r="A471" s="186"/>
      <c r="B471" s="186"/>
      <c r="C471" s="186"/>
      <c r="D471" s="186"/>
      <c r="E471" s="143"/>
      <c r="F471" s="211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92"/>
      <c r="AU471" s="186"/>
      <c r="AV471" s="186"/>
      <c r="AW471" s="186"/>
      <c r="AX471" s="186"/>
      <c r="AY471" s="186"/>
      <c r="AZ471" s="186"/>
      <c r="BA471" s="186"/>
      <c r="BB471" s="211"/>
      <c r="BC471" s="186"/>
      <c r="BD471" s="186"/>
      <c r="BE471" s="186"/>
    </row>
    <row r="472" spans="1:57" ht="25.5" customHeight="1">
      <c r="A472" s="186"/>
      <c r="B472" s="186"/>
      <c r="C472" s="186"/>
      <c r="D472" s="186"/>
      <c r="E472" s="143"/>
      <c r="F472" s="211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92"/>
      <c r="AU472" s="186"/>
      <c r="AV472" s="186"/>
      <c r="AW472" s="186"/>
      <c r="AX472" s="186"/>
      <c r="AY472" s="186"/>
      <c r="AZ472" s="186"/>
      <c r="BA472" s="186"/>
      <c r="BB472" s="211"/>
      <c r="BC472" s="186"/>
      <c r="BD472" s="186"/>
      <c r="BE472" s="186"/>
    </row>
    <row r="473" spans="1:57" ht="25.5" customHeight="1">
      <c r="A473" s="186"/>
      <c r="B473" s="186"/>
      <c r="C473" s="186"/>
      <c r="D473" s="186"/>
      <c r="E473" s="143"/>
      <c r="F473" s="211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92"/>
      <c r="AU473" s="186"/>
      <c r="AV473" s="186"/>
      <c r="AW473" s="186"/>
      <c r="AX473" s="186"/>
      <c r="AY473" s="186"/>
      <c r="AZ473" s="186"/>
      <c r="BA473" s="186"/>
      <c r="BB473" s="211"/>
      <c r="BC473" s="186"/>
      <c r="BD473" s="186"/>
      <c r="BE473" s="186"/>
    </row>
    <row r="474" spans="1:57" ht="25.5" customHeight="1">
      <c r="A474" s="186"/>
      <c r="B474" s="186"/>
      <c r="C474" s="186"/>
      <c r="D474" s="186"/>
      <c r="E474" s="143"/>
      <c r="F474" s="211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92"/>
      <c r="AU474" s="186"/>
      <c r="AV474" s="186"/>
      <c r="AW474" s="186"/>
      <c r="AX474" s="186"/>
      <c r="AY474" s="186"/>
      <c r="AZ474" s="186"/>
      <c r="BA474" s="186"/>
      <c r="BB474" s="211"/>
      <c r="BC474" s="186"/>
      <c r="BD474" s="186"/>
      <c r="BE474" s="186"/>
    </row>
    <row r="475" spans="1:57" ht="25.5" customHeight="1">
      <c r="A475" s="186"/>
      <c r="B475" s="186"/>
      <c r="C475" s="186"/>
      <c r="D475" s="186"/>
      <c r="E475" s="143"/>
      <c r="F475" s="211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92"/>
      <c r="AU475" s="186"/>
      <c r="AV475" s="186"/>
      <c r="AW475" s="186"/>
      <c r="AX475" s="186"/>
      <c r="AY475" s="186"/>
      <c r="AZ475" s="186"/>
      <c r="BA475" s="186"/>
      <c r="BB475" s="211"/>
      <c r="BC475" s="186"/>
      <c r="BD475" s="186"/>
      <c r="BE475" s="186"/>
    </row>
    <row r="476" spans="1:57" ht="25.5" customHeight="1">
      <c r="A476" s="186"/>
      <c r="B476" s="186"/>
      <c r="C476" s="186"/>
      <c r="D476" s="186"/>
      <c r="E476" s="143"/>
      <c r="F476" s="211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92"/>
      <c r="AU476" s="186"/>
      <c r="AV476" s="186"/>
      <c r="AW476" s="186"/>
      <c r="AX476" s="186"/>
      <c r="AY476" s="186"/>
      <c r="AZ476" s="186"/>
      <c r="BA476" s="186"/>
      <c r="BB476" s="211"/>
      <c r="BC476" s="186"/>
      <c r="BD476" s="186"/>
      <c r="BE476" s="186"/>
    </row>
    <row r="477" spans="1:57" ht="25.5" customHeight="1">
      <c r="A477" s="186"/>
      <c r="B477" s="186"/>
      <c r="C477" s="186"/>
      <c r="D477" s="186"/>
      <c r="E477" s="143"/>
      <c r="F477" s="211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92"/>
      <c r="AU477" s="186"/>
      <c r="AV477" s="186"/>
      <c r="AW477" s="186"/>
      <c r="AX477" s="186"/>
      <c r="AY477" s="186"/>
      <c r="AZ477" s="186"/>
      <c r="BA477" s="186"/>
      <c r="BB477" s="211"/>
      <c r="BC477" s="186"/>
      <c r="BD477" s="186"/>
      <c r="BE477" s="186"/>
    </row>
    <row r="478" spans="1:57" ht="25.5" customHeight="1">
      <c r="A478" s="186"/>
      <c r="B478" s="186"/>
      <c r="C478" s="186"/>
      <c r="D478" s="186"/>
      <c r="E478" s="143"/>
      <c r="F478" s="211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92"/>
      <c r="AU478" s="186"/>
      <c r="AV478" s="186"/>
      <c r="AW478" s="186"/>
      <c r="AX478" s="186"/>
      <c r="AY478" s="186"/>
      <c r="AZ478" s="186"/>
      <c r="BA478" s="186"/>
      <c r="BB478" s="211"/>
      <c r="BC478" s="186"/>
      <c r="BD478" s="186"/>
      <c r="BE478" s="186"/>
    </row>
    <row r="479" spans="1:57" ht="25.5" customHeight="1">
      <c r="A479" s="186"/>
      <c r="B479" s="186"/>
      <c r="C479" s="186"/>
      <c r="D479" s="186"/>
      <c r="E479" s="143"/>
      <c r="F479" s="211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92"/>
      <c r="AU479" s="186"/>
      <c r="AV479" s="186"/>
      <c r="AW479" s="186"/>
      <c r="AX479" s="186"/>
      <c r="AY479" s="186"/>
      <c r="AZ479" s="186"/>
      <c r="BA479" s="186"/>
      <c r="BB479" s="211"/>
      <c r="BC479" s="186"/>
      <c r="BD479" s="186"/>
      <c r="BE479" s="186"/>
    </row>
    <row r="480" spans="1:57" ht="25.5" customHeight="1">
      <c r="A480" s="186"/>
      <c r="B480" s="186"/>
      <c r="C480" s="186"/>
      <c r="D480" s="186"/>
      <c r="E480" s="143"/>
      <c r="F480" s="211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92"/>
      <c r="AU480" s="186"/>
      <c r="AV480" s="186"/>
      <c r="AW480" s="186"/>
      <c r="AX480" s="186"/>
      <c r="AY480" s="186"/>
      <c r="AZ480" s="186"/>
      <c r="BA480" s="186"/>
      <c r="BB480" s="211"/>
      <c r="BC480" s="186"/>
      <c r="BD480" s="186"/>
      <c r="BE480" s="186"/>
    </row>
    <row r="481" spans="1:57" ht="25.5" customHeight="1">
      <c r="A481" s="186"/>
      <c r="B481" s="186"/>
      <c r="C481" s="186"/>
      <c r="D481" s="186"/>
      <c r="E481" s="143"/>
      <c r="F481" s="211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92"/>
      <c r="AU481" s="186"/>
      <c r="AV481" s="186"/>
      <c r="AW481" s="186"/>
      <c r="AX481" s="186"/>
      <c r="AY481" s="186"/>
      <c r="AZ481" s="186"/>
      <c r="BA481" s="186"/>
      <c r="BB481" s="211"/>
      <c r="BC481" s="186"/>
      <c r="BD481" s="186"/>
      <c r="BE481" s="186"/>
    </row>
    <row r="482" spans="1:57" ht="25.5" customHeight="1">
      <c r="A482" s="186"/>
      <c r="B482" s="186"/>
      <c r="C482" s="186"/>
      <c r="D482" s="186"/>
      <c r="E482" s="143"/>
      <c r="F482" s="211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92"/>
      <c r="AU482" s="186"/>
      <c r="AV482" s="186"/>
      <c r="AW482" s="186"/>
      <c r="AX482" s="186"/>
      <c r="AY482" s="186"/>
      <c r="AZ482" s="186"/>
      <c r="BA482" s="186"/>
      <c r="BB482" s="211"/>
      <c r="BC482" s="186"/>
      <c r="BD482" s="186"/>
      <c r="BE482" s="186"/>
    </row>
    <row r="483" spans="1:57" ht="25.5" customHeight="1">
      <c r="A483" s="186"/>
      <c r="B483" s="186"/>
      <c r="C483" s="186"/>
      <c r="D483" s="186"/>
      <c r="E483" s="143"/>
      <c r="F483" s="211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92"/>
      <c r="AU483" s="186"/>
      <c r="AV483" s="186"/>
      <c r="AW483" s="186"/>
      <c r="AX483" s="186"/>
      <c r="AY483" s="186"/>
      <c r="AZ483" s="186"/>
      <c r="BA483" s="186"/>
      <c r="BB483" s="211"/>
      <c r="BC483" s="186"/>
      <c r="BD483" s="186"/>
      <c r="BE483" s="186"/>
    </row>
    <row r="484" spans="1:57" ht="25.5" customHeight="1">
      <c r="A484" s="186"/>
      <c r="B484" s="186"/>
      <c r="C484" s="186"/>
      <c r="D484" s="186"/>
      <c r="E484" s="143"/>
      <c r="F484" s="211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92"/>
      <c r="AU484" s="186"/>
      <c r="AV484" s="186"/>
      <c r="AW484" s="186"/>
      <c r="AX484" s="186"/>
      <c r="AY484" s="186"/>
      <c r="AZ484" s="186"/>
      <c r="BA484" s="186"/>
      <c r="BB484" s="211"/>
      <c r="BC484" s="186"/>
      <c r="BD484" s="186"/>
      <c r="BE484" s="186"/>
    </row>
    <row r="485" spans="1:57" ht="25.5" customHeight="1">
      <c r="A485" s="186"/>
      <c r="B485" s="186"/>
      <c r="C485" s="186"/>
      <c r="D485" s="186"/>
      <c r="E485" s="143"/>
      <c r="F485" s="211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92"/>
      <c r="AU485" s="186"/>
      <c r="AV485" s="186"/>
      <c r="AW485" s="186"/>
      <c r="AX485" s="186"/>
      <c r="AY485" s="186"/>
      <c r="AZ485" s="186"/>
      <c r="BA485" s="186"/>
      <c r="BB485" s="211"/>
      <c r="BC485" s="186"/>
      <c r="BD485" s="186"/>
      <c r="BE485" s="186"/>
    </row>
    <row r="486" spans="1:57" ht="25.5" customHeight="1">
      <c r="A486" s="186"/>
      <c r="B486" s="186"/>
      <c r="C486" s="186"/>
      <c r="D486" s="186"/>
      <c r="E486" s="143"/>
      <c r="F486" s="211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92"/>
      <c r="AU486" s="186"/>
      <c r="AV486" s="186"/>
      <c r="AW486" s="186"/>
      <c r="AX486" s="186"/>
      <c r="AY486" s="186"/>
      <c r="AZ486" s="186"/>
      <c r="BA486" s="186"/>
      <c r="BB486" s="211"/>
      <c r="BC486" s="186"/>
      <c r="BD486" s="186"/>
      <c r="BE486" s="186"/>
    </row>
    <row r="487" spans="1:57" ht="25.5" customHeight="1">
      <c r="A487" s="186"/>
      <c r="B487" s="186"/>
      <c r="C487" s="186"/>
      <c r="D487" s="186"/>
      <c r="E487" s="143"/>
      <c r="F487" s="211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92"/>
      <c r="AU487" s="186"/>
      <c r="AV487" s="186"/>
      <c r="AW487" s="186"/>
      <c r="AX487" s="186"/>
      <c r="AY487" s="186"/>
      <c r="AZ487" s="186"/>
      <c r="BA487" s="186"/>
      <c r="BB487" s="211"/>
      <c r="BC487" s="186"/>
      <c r="BD487" s="186"/>
      <c r="BE487" s="186"/>
    </row>
    <row r="488" spans="1:57" ht="25.5" customHeight="1">
      <c r="A488" s="186"/>
      <c r="B488" s="186"/>
      <c r="C488" s="186"/>
      <c r="D488" s="186"/>
      <c r="E488" s="143"/>
      <c r="F488" s="211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92"/>
      <c r="AU488" s="186"/>
      <c r="AV488" s="186"/>
      <c r="AW488" s="186"/>
      <c r="AX488" s="186"/>
      <c r="AY488" s="186"/>
      <c r="AZ488" s="186"/>
      <c r="BA488" s="186"/>
      <c r="BB488" s="211"/>
      <c r="BC488" s="186"/>
      <c r="BD488" s="186"/>
      <c r="BE488" s="186"/>
    </row>
    <row r="489" spans="1:57" ht="25.5" customHeight="1">
      <c r="A489" s="186"/>
      <c r="B489" s="186"/>
      <c r="C489" s="186"/>
      <c r="D489" s="186"/>
      <c r="E489" s="143"/>
      <c r="F489" s="211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92"/>
      <c r="AU489" s="186"/>
      <c r="AV489" s="186"/>
      <c r="AW489" s="186"/>
      <c r="AX489" s="186"/>
      <c r="AY489" s="186"/>
      <c r="AZ489" s="186"/>
      <c r="BA489" s="186"/>
      <c r="BB489" s="211"/>
      <c r="BC489" s="186"/>
      <c r="BD489" s="186"/>
      <c r="BE489" s="186"/>
    </row>
    <row r="490" spans="1:57" ht="25.5" customHeight="1">
      <c r="A490" s="186"/>
      <c r="B490" s="186"/>
      <c r="C490" s="186"/>
      <c r="D490" s="186"/>
      <c r="E490" s="143"/>
      <c r="F490" s="211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92"/>
      <c r="AU490" s="186"/>
      <c r="AV490" s="186"/>
      <c r="AW490" s="186"/>
      <c r="AX490" s="186"/>
      <c r="AY490" s="186"/>
      <c r="AZ490" s="186"/>
      <c r="BA490" s="186"/>
      <c r="BB490" s="211"/>
      <c r="BC490" s="186"/>
      <c r="BD490" s="186"/>
      <c r="BE490" s="186"/>
    </row>
    <row r="491" spans="1:57" ht="25.5" customHeight="1">
      <c r="A491" s="186"/>
      <c r="B491" s="186"/>
      <c r="C491" s="186"/>
      <c r="D491" s="186"/>
      <c r="E491" s="143"/>
      <c r="F491" s="211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92"/>
      <c r="AU491" s="186"/>
      <c r="AV491" s="186"/>
      <c r="AW491" s="186"/>
      <c r="AX491" s="186"/>
      <c r="AY491" s="186"/>
      <c r="AZ491" s="186"/>
      <c r="BA491" s="186"/>
      <c r="BB491" s="211"/>
      <c r="BC491" s="186"/>
      <c r="BD491" s="186"/>
      <c r="BE491" s="186"/>
    </row>
    <row r="492" spans="1:57" ht="25.5" customHeight="1">
      <c r="A492" s="186"/>
      <c r="B492" s="186"/>
      <c r="C492" s="186"/>
      <c r="D492" s="186"/>
      <c r="E492" s="143"/>
      <c r="F492" s="211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92"/>
      <c r="AU492" s="186"/>
      <c r="AV492" s="186"/>
      <c r="AW492" s="186"/>
      <c r="AX492" s="186"/>
      <c r="AY492" s="186"/>
      <c r="AZ492" s="186"/>
      <c r="BA492" s="186"/>
      <c r="BB492" s="211"/>
      <c r="BC492" s="186"/>
      <c r="BD492" s="186"/>
      <c r="BE492" s="186"/>
    </row>
    <row r="493" spans="1:57" ht="25.5" customHeight="1">
      <c r="A493" s="186"/>
      <c r="B493" s="186"/>
      <c r="C493" s="186"/>
      <c r="D493" s="186"/>
      <c r="E493" s="143"/>
      <c r="F493" s="211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92"/>
      <c r="AU493" s="186"/>
      <c r="AV493" s="186"/>
      <c r="AW493" s="186"/>
      <c r="AX493" s="186"/>
      <c r="AY493" s="186"/>
      <c r="AZ493" s="186"/>
      <c r="BA493" s="186"/>
      <c r="BB493" s="211"/>
      <c r="BC493" s="186"/>
      <c r="BD493" s="186"/>
      <c r="BE493" s="186"/>
    </row>
    <row r="494" spans="1:57" ht="25.5" customHeight="1">
      <c r="A494" s="186"/>
      <c r="B494" s="186"/>
      <c r="C494" s="186"/>
      <c r="D494" s="186"/>
      <c r="E494" s="143"/>
      <c r="F494" s="211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92"/>
      <c r="AU494" s="186"/>
      <c r="AV494" s="186"/>
      <c r="AW494" s="186"/>
      <c r="AX494" s="186"/>
      <c r="AY494" s="186"/>
      <c r="AZ494" s="186"/>
      <c r="BA494" s="186"/>
      <c r="BB494" s="211"/>
      <c r="BC494" s="186"/>
      <c r="BD494" s="186"/>
      <c r="BE494" s="186"/>
    </row>
    <row r="495" spans="1:57" ht="25.5" customHeight="1">
      <c r="A495" s="186"/>
      <c r="B495" s="186"/>
      <c r="C495" s="186"/>
      <c r="D495" s="186"/>
      <c r="E495" s="143"/>
      <c r="F495" s="211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92"/>
      <c r="AU495" s="186"/>
      <c r="AV495" s="186"/>
      <c r="AW495" s="186"/>
      <c r="AX495" s="186"/>
      <c r="AY495" s="186"/>
      <c r="AZ495" s="186"/>
      <c r="BA495" s="186"/>
      <c r="BB495" s="211"/>
      <c r="BC495" s="186"/>
      <c r="BD495" s="186"/>
      <c r="BE495" s="186"/>
    </row>
    <row r="496" spans="1:57" ht="25.5" customHeight="1">
      <c r="A496" s="186"/>
      <c r="B496" s="186"/>
      <c r="C496" s="186"/>
      <c r="D496" s="186"/>
      <c r="E496" s="143"/>
      <c r="F496" s="211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92"/>
      <c r="AU496" s="186"/>
      <c r="AV496" s="186"/>
      <c r="AW496" s="186"/>
      <c r="AX496" s="186"/>
      <c r="AY496" s="186"/>
      <c r="AZ496" s="186"/>
      <c r="BA496" s="186"/>
      <c r="BB496" s="211"/>
      <c r="BC496" s="186"/>
      <c r="BD496" s="186"/>
      <c r="BE496" s="186"/>
    </row>
    <row r="497" spans="1:57" ht="25.5" customHeight="1">
      <c r="A497" s="186"/>
      <c r="B497" s="186"/>
      <c r="C497" s="186"/>
      <c r="D497" s="186"/>
      <c r="E497" s="143"/>
      <c r="F497" s="211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92"/>
      <c r="AU497" s="186"/>
      <c r="AV497" s="186"/>
      <c r="AW497" s="186"/>
      <c r="AX497" s="186"/>
      <c r="AY497" s="186"/>
      <c r="AZ497" s="186"/>
      <c r="BA497" s="186"/>
      <c r="BB497" s="211"/>
      <c r="BC497" s="186"/>
      <c r="BD497" s="186"/>
      <c r="BE497" s="186"/>
    </row>
    <row r="498" spans="1:57" ht="25.5" customHeight="1">
      <c r="A498" s="186"/>
      <c r="B498" s="186"/>
      <c r="C498" s="186"/>
      <c r="D498" s="186"/>
      <c r="E498" s="143"/>
      <c r="F498" s="211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92"/>
      <c r="AU498" s="186"/>
      <c r="AV498" s="186"/>
      <c r="AW498" s="186"/>
      <c r="AX498" s="186"/>
      <c r="AY498" s="186"/>
      <c r="AZ498" s="186"/>
      <c r="BA498" s="186"/>
      <c r="BB498" s="211"/>
      <c r="BC498" s="186"/>
      <c r="BD498" s="186"/>
      <c r="BE498" s="186"/>
    </row>
    <row r="499" spans="1:57" ht="25.5" customHeight="1">
      <c r="A499" s="186"/>
      <c r="B499" s="186"/>
      <c r="C499" s="186"/>
      <c r="D499" s="186"/>
      <c r="E499" s="143"/>
      <c r="F499" s="211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92"/>
      <c r="AU499" s="186"/>
      <c r="AV499" s="186"/>
      <c r="AW499" s="186"/>
      <c r="AX499" s="186"/>
      <c r="AY499" s="186"/>
      <c r="AZ499" s="186"/>
      <c r="BA499" s="186"/>
      <c r="BB499" s="211"/>
      <c r="BC499" s="186"/>
      <c r="BD499" s="186"/>
      <c r="BE499" s="186"/>
    </row>
    <row r="500" spans="1:57" ht="25.5" customHeight="1">
      <c r="A500" s="186"/>
      <c r="B500" s="186"/>
      <c r="C500" s="186"/>
      <c r="D500" s="186"/>
      <c r="E500" s="143"/>
      <c r="F500" s="211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92"/>
      <c r="AU500" s="186"/>
      <c r="AV500" s="186"/>
      <c r="AW500" s="186"/>
      <c r="AX500" s="186"/>
      <c r="AY500" s="186"/>
      <c r="AZ500" s="186"/>
      <c r="BA500" s="186"/>
      <c r="BB500" s="211"/>
      <c r="BC500" s="186"/>
      <c r="BD500" s="186"/>
      <c r="BE500" s="186"/>
    </row>
    <row r="501" spans="1:57" ht="25.5" customHeight="1">
      <c r="A501" s="186"/>
      <c r="B501" s="186"/>
      <c r="C501" s="186"/>
      <c r="D501" s="186"/>
      <c r="E501" s="143"/>
      <c r="F501" s="211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92"/>
      <c r="AU501" s="186"/>
      <c r="AV501" s="186"/>
      <c r="AW501" s="186"/>
      <c r="AX501" s="186"/>
      <c r="AY501" s="186"/>
      <c r="AZ501" s="186"/>
      <c r="BA501" s="186"/>
      <c r="BB501" s="211"/>
      <c r="BC501" s="186"/>
      <c r="BD501" s="186"/>
      <c r="BE501" s="186"/>
    </row>
    <row r="502" spans="1:57" ht="25.5" customHeight="1">
      <c r="A502" s="186"/>
      <c r="B502" s="186"/>
      <c r="C502" s="186"/>
      <c r="D502" s="186"/>
      <c r="E502" s="143"/>
      <c r="F502" s="211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92"/>
      <c r="AU502" s="186"/>
      <c r="AV502" s="186"/>
      <c r="AW502" s="186"/>
      <c r="AX502" s="186"/>
      <c r="AY502" s="186"/>
      <c r="AZ502" s="186"/>
      <c r="BA502" s="186"/>
      <c r="BB502" s="211"/>
      <c r="BC502" s="186"/>
      <c r="BD502" s="186"/>
      <c r="BE502" s="186"/>
    </row>
    <row r="503" spans="1:57" ht="25.5" customHeight="1">
      <c r="A503" s="186"/>
      <c r="B503" s="186"/>
      <c r="C503" s="186"/>
      <c r="D503" s="186"/>
      <c r="E503" s="143"/>
      <c r="F503" s="211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92"/>
      <c r="AU503" s="186"/>
      <c r="AV503" s="186"/>
      <c r="AW503" s="186"/>
      <c r="AX503" s="186"/>
      <c r="AY503" s="186"/>
      <c r="AZ503" s="186"/>
      <c r="BA503" s="186"/>
      <c r="BB503" s="211"/>
      <c r="BC503" s="186"/>
      <c r="BD503" s="186"/>
      <c r="BE503" s="186"/>
    </row>
    <row r="504" spans="1:57" ht="25.5" customHeight="1">
      <c r="A504" s="186"/>
      <c r="B504" s="186"/>
      <c r="C504" s="186"/>
      <c r="D504" s="186"/>
      <c r="E504" s="143"/>
      <c r="F504" s="211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92"/>
      <c r="AU504" s="186"/>
      <c r="AV504" s="186"/>
      <c r="AW504" s="186"/>
      <c r="AX504" s="186"/>
      <c r="AY504" s="186"/>
      <c r="AZ504" s="186"/>
      <c r="BA504" s="186"/>
      <c r="BB504" s="211"/>
      <c r="BC504" s="186"/>
      <c r="BD504" s="186"/>
      <c r="BE504" s="186"/>
    </row>
    <row r="505" spans="1:57" ht="25.5" customHeight="1">
      <c r="A505" s="186"/>
      <c r="B505" s="186"/>
      <c r="C505" s="186"/>
      <c r="D505" s="186"/>
      <c r="E505" s="143"/>
      <c r="F505" s="211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92"/>
      <c r="AU505" s="186"/>
      <c r="AV505" s="186"/>
      <c r="AW505" s="186"/>
      <c r="AX505" s="186"/>
      <c r="AY505" s="186"/>
      <c r="AZ505" s="186"/>
      <c r="BA505" s="186"/>
      <c r="BB505" s="211"/>
      <c r="BC505" s="186"/>
      <c r="BD505" s="186"/>
      <c r="BE505" s="186"/>
    </row>
    <row r="506" spans="1:57" ht="25.5" customHeight="1">
      <c r="A506" s="186"/>
      <c r="B506" s="186"/>
      <c r="C506" s="186"/>
      <c r="D506" s="186"/>
      <c r="E506" s="143"/>
      <c r="F506" s="211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92"/>
      <c r="AU506" s="186"/>
      <c r="AV506" s="186"/>
      <c r="AW506" s="186"/>
      <c r="AX506" s="186"/>
      <c r="AY506" s="186"/>
      <c r="AZ506" s="186"/>
      <c r="BA506" s="186"/>
      <c r="BB506" s="211"/>
      <c r="BC506" s="186"/>
      <c r="BD506" s="186"/>
      <c r="BE506" s="186"/>
    </row>
    <row r="507" spans="1:57" ht="25.5" customHeight="1">
      <c r="A507" s="186"/>
      <c r="B507" s="186"/>
      <c r="C507" s="186"/>
      <c r="D507" s="186"/>
      <c r="E507" s="143"/>
      <c r="F507" s="211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92"/>
      <c r="AU507" s="186"/>
      <c r="AV507" s="186"/>
      <c r="AW507" s="186"/>
      <c r="AX507" s="186"/>
      <c r="AY507" s="186"/>
      <c r="AZ507" s="186"/>
      <c r="BA507" s="186"/>
      <c r="BB507" s="211"/>
      <c r="BC507" s="186"/>
      <c r="BD507" s="186"/>
      <c r="BE507" s="186"/>
    </row>
    <row r="508" spans="1:57" ht="25.5" customHeight="1">
      <c r="A508" s="186"/>
      <c r="B508" s="186"/>
      <c r="C508" s="186"/>
      <c r="D508" s="186"/>
      <c r="E508" s="143"/>
      <c r="F508" s="211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92"/>
      <c r="AU508" s="186"/>
      <c r="AV508" s="186"/>
      <c r="AW508" s="186"/>
      <c r="AX508" s="186"/>
      <c r="AY508" s="186"/>
      <c r="AZ508" s="186"/>
      <c r="BA508" s="186"/>
      <c r="BB508" s="211"/>
      <c r="BC508" s="186"/>
      <c r="BD508" s="186"/>
      <c r="BE508" s="186"/>
    </row>
    <row r="509" spans="1:57" ht="25.5" customHeight="1">
      <c r="A509" s="186"/>
      <c r="B509" s="186"/>
      <c r="C509" s="186"/>
      <c r="D509" s="186"/>
      <c r="E509" s="143"/>
      <c r="F509" s="211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92"/>
      <c r="AU509" s="186"/>
      <c r="AV509" s="186"/>
      <c r="AW509" s="186"/>
      <c r="AX509" s="186"/>
      <c r="AY509" s="186"/>
      <c r="AZ509" s="186"/>
      <c r="BA509" s="186"/>
      <c r="BB509" s="211"/>
      <c r="BC509" s="186"/>
      <c r="BD509" s="186"/>
      <c r="BE509" s="186"/>
    </row>
    <row r="510" spans="1:57" ht="25.5" customHeight="1">
      <c r="A510" s="186"/>
      <c r="B510" s="186"/>
      <c r="C510" s="186"/>
      <c r="D510" s="186"/>
      <c r="E510" s="143"/>
      <c r="F510" s="211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92"/>
      <c r="AU510" s="186"/>
      <c r="AV510" s="186"/>
      <c r="AW510" s="186"/>
      <c r="AX510" s="186"/>
      <c r="AY510" s="186"/>
      <c r="AZ510" s="186"/>
      <c r="BA510" s="186"/>
      <c r="BB510" s="211"/>
      <c r="BC510" s="186"/>
      <c r="BD510" s="186"/>
      <c r="BE510" s="186"/>
    </row>
    <row r="511" spans="1:57" ht="25.5" customHeight="1">
      <c r="A511" s="186"/>
      <c r="B511" s="186"/>
      <c r="C511" s="186"/>
      <c r="D511" s="186"/>
      <c r="E511" s="143"/>
      <c r="F511" s="211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92"/>
      <c r="AU511" s="186"/>
      <c r="AV511" s="186"/>
      <c r="AW511" s="186"/>
      <c r="AX511" s="186"/>
      <c r="AY511" s="186"/>
      <c r="AZ511" s="186"/>
      <c r="BA511" s="186"/>
      <c r="BB511" s="211"/>
      <c r="BC511" s="186"/>
      <c r="BD511" s="186"/>
      <c r="BE511" s="186"/>
    </row>
    <row r="512" spans="1:57" ht="25.5" customHeight="1">
      <c r="A512" s="186"/>
      <c r="B512" s="186"/>
      <c r="C512" s="186"/>
      <c r="D512" s="186"/>
      <c r="E512" s="143"/>
      <c r="F512" s="211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92"/>
      <c r="AU512" s="186"/>
      <c r="AV512" s="186"/>
      <c r="AW512" s="186"/>
      <c r="AX512" s="186"/>
      <c r="AY512" s="186"/>
      <c r="AZ512" s="186"/>
      <c r="BA512" s="186"/>
      <c r="BB512" s="211"/>
      <c r="BC512" s="186"/>
      <c r="BD512" s="186"/>
      <c r="BE512" s="186"/>
    </row>
    <row r="513" spans="1:57" ht="25.5" customHeight="1">
      <c r="A513" s="186"/>
      <c r="B513" s="186"/>
      <c r="C513" s="186"/>
      <c r="D513" s="186"/>
      <c r="E513" s="143"/>
      <c r="F513" s="211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92"/>
      <c r="AU513" s="186"/>
      <c r="AV513" s="186"/>
      <c r="AW513" s="186"/>
      <c r="AX513" s="186"/>
      <c r="AY513" s="186"/>
      <c r="AZ513" s="186"/>
      <c r="BA513" s="186"/>
      <c r="BB513" s="211"/>
      <c r="BC513" s="186"/>
      <c r="BD513" s="186"/>
      <c r="BE513" s="186"/>
    </row>
    <row r="514" spans="1:57" ht="25.5" customHeight="1">
      <c r="A514" s="186"/>
      <c r="B514" s="186"/>
      <c r="C514" s="186"/>
      <c r="D514" s="186"/>
      <c r="E514" s="143"/>
      <c r="F514" s="211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92"/>
      <c r="AU514" s="186"/>
      <c r="AV514" s="186"/>
      <c r="AW514" s="186"/>
      <c r="AX514" s="186"/>
      <c r="AY514" s="186"/>
      <c r="AZ514" s="186"/>
      <c r="BA514" s="186"/>
      <c r="BB514" s="211"/>
      <c r="BC514" s="186"/>
      <c r="BD514" s="186"/>
      <c r="BE514" s="186"/>
    </row>
    <row r="515" spans="1:57" ht="25.5" customHeight="1">
      <c r="A515" s="186"/>
      <c r="B515" s="186"/>
      <c r="C515" s="186"/>
      <c r="D515" s="186"/>
      <c r="E515" s="143"/>
      <c r="F515" s="211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92"/>
      <c r="AU515" s="186"/>
      <c r="AV515" s="186"/>
      <c r="AW515" s="186"/>
      <c r="AX515" s="186"/>
      <c r="AY515" s="186"/>
      <c r="AZ515" s="186"/>
      <c r="BA515" s="186"/>
      <c r="BB515" s="211"/>
      <c r="BC515" s="186"/>
      <c r="BD515" s="186"/>
      <c r="BE515" s="186"/>
    </row>
    <row r="516" spans="1:57" ht="25.5" customHeight="1">
      <c r="A516" s="186"/>
      <c r="B516" s="186"/>
      <c r="C516" s="186"/>
      <c r="D516" s="186"/>
      <c r="E516" s="143"/>
      <c r="F516" s="211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92"/>
      <c r="AU516" s="186"/>
      <c r="AV516" s="186"/>
      <c r="AW516" s="186"/>
      <c r="AX516" s="186"/>
      <c r="AY516" s="186"/>
      <c r="AZ516" s="186"/>
      <c r="BA516" s="186"/>
      <c r="BB516" s="211"/>
      <c r="BC516" s="186"/>
      <c r="BD516" s="186"/>
      <c r="BE516" s="186"/>
    </row>
    <row r="517" spans="1:57" ht="25.5" customHeight="1">
      <c r="A517" s="186"/>
      <c r="B517" s="186"/>
      <c r="C517" s="186"/>
      <c r="D517" s="186"/>
      <c r="E517" s="143"/>
      <c r="F517" s="211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92"/>
      <c r="AU517" s="186"/>
      <c r="AV517" s="186"/>
      <c r="AW517" s="186"/>
      <c r="AX517" s="186"/>
      <c r="AY517" s="186"/>
      <c r="AZ517" s="186"/>
      <c r="BA517" s="186"/>
      <c r="BB517" s="211"/>
      <c r="BC517" s="186"/>
      <c r="BD517" s="186"/>
      <c r="BE517" s="186"/>
    </row>
    <row r="518" spans="1:57" ht="25.5" customHeight="1">
      <c r="A518" s="186"/>
      <c r="B518" s="186"/>
      <c r="C518" s="186"/>
      <c r="D518" s="186"/>
      <c r="E518" s="143"/>
      <c r="F518" s="211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92"/>
      <c r="AU518" s="186"/>
      <c r="AV518" s="186"/>
      <c r="AW518" s="186"/>
      <c r="AX518" s="186"/>
      <c r="AY518" s="186"/>
      <c r="AZ518" s="186"/>
      <c r="BA518" s="186"/>
      <c r="BB518" s="211"/>
      <c r="BC518" s="186"/>
      <c r="BD518" s="186"/>
      <c r="BE518" s="186"/>
    </row>
    <row r="519" spans="1:57" ht="25.5" customHeight="1">
      <c r="A519" s="186"/>
      <c r="B519" s="186"/>
      <c r="C519" s="186"/>
      <c r="D519" s="186"/>
      <c r="E519" s="143"/>
      <c r="F519" s="211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92"/>
      <c r="AU519" s="186"/>
      <c r="AV519" s="186"/>
      <c r="AW519" s="186"/>
      <c r="AX519" s="186"/>
      <c r="AY519" s="186"/>
      <c r="AZ519" s="186"/>
      <c r="BA519" s="186"/>
      <c r="BB519" s="211"/>
      <c r="BC519" s="186"/>
      <c r="BD519" s="186"/>
      <c r="BE519" s="186"/>
    </row>
    <row r="520" spans="1:57" ht="25.5" customHeight="1">
      <c r="A520" s="186"/>
      <c r="B520" s="186"/>
      <c r="C520" s="186"/>
      <c r="D520" s="186"/>
      <c r="E520" s="143"/>
      <c r="F520" s="211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92"/>
      <c r="AU520" s="186"/>
      <c r="AV520" s="186"/>
      <c r="AW520" s="186"/>
      <c r="AX520" s="186"/>
      <c r="AY520" s="186"/>
      <c r="AZ520" s="186"/>
      <c r="BA520" s="186"/>
      <c r="BB520" s="211"/>
      <c r="BC520" s="186"/>
      <c r="BD520" s="186"/>
      <c r="BE520" s="186"/>
    </row>
    <row r="521" spans="1:57" ht="25.5" customHeight="1">
      <c r="A521" s="186"/>
      <c r="B521" s="186"/>
      <c r="C521" s="186"/>
      <c r="D521" s="186"/>
      <c r="E521" s="143"/>
      <c r="F521" s="211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92"/>
      <c r="AU521" s="186"/>
      <c r="AV521" s="186"/>
      <c r="AW521" s="186"/>
      <c r="AX521" s="186"/>
      <c r="AY521" s="186"/>
      <c r="AZ521" s="186"/>
      <c r="BA521" s="186"/>
      <c r="BB521" s="211"/>
      <c r="BC521" s="186"/>
      <c r="BD521" s="186"/>
      <c r="BE521" s="186"/>
    </row>
    <row r="522" spans="1:57" ht="25.5" customHeight="1">
      <c r="A522" s="186"/>
      <c r="B522" s="186"/>
      <c r="C522" s="186"/>
      <c r="D522" s="186"/>
      <c r="E522" s="143"/>
      <c r="F522" s="211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92"/>
      <c r="AU522" s="186"/>
      <c r="AV522" s="186"/>
      <c r="AW522" s="186"/>
      <c r="AX522" s="186"/>
      <c r="AY522" s="186"/>
      <c r="AZ522" s="186"/>
      <c r="BA522" s="186"/>
      <c r="BB522" s="211"/>
      <c r="BC522" s="186"/>
      <c r="BD522" s="186"/>
      <c r="BE522" s="186"/>
    </row>
    <row r="523" spans="1:57" ht="25.5" customHeight="1">
      <c r="A523" s="186"/>
      <c r="B523" s="186"/>
      <c r="C523" s="186"/>
      <c r="D523" s="186"/>
      <c r="E523" s="143"/>
      <c r="F523" s="211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92"/>
      <c r="AU523" s="186"/>
      <c r="AV523" s="186"/>
      <c r="AW523" s="186"/>
      <c r="AX523" s="186"/>
      <c r="AY523" s="186"/>
      <c r="AZ523" s="186"/>
      <c r="BA523" s="186"/>
      <c r="BB523" s="211"/>
      <c r="BC523" s="186"/>
      <c r="BD523" s="186"/>
      <c r="BE523" s="186"/>
    </row>
    <row r="524" spans="1:57" ht="25.5" customHeight="1">
      <c r="A524" s="186"/>
      <c r="B524" s="186"/>
      <c r="C524" s="186"/>
      <c r="D524" s="186"/>
      <c r="E524" s="143"/>
      <c r="F524" s="211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92"/>
      <c r="AU524" s="186"/>
      <c r="AV524" s="186"/>
      <c r="AW524" s="186"/>
      <c r="AX524" s="186"/>
      <c r="AY524" s="186"/>
      <c r="AZ524" s="186"/>
      <c r="BA524" s="186"/>
      <c r="BB524" s="211"/>
      <c r="BC524" s="186"/>
      <c r="BD524" s="186"/>
      <c r="BE524" s="186"/>
    </row>
    <row r="525" spans="1:57" ht="25.5" customHeight="1">
      <c r="A525" s="186"/>
      <c r="B525" s="186"/>
      <c r="C525" s="186"/>
      <c r="D525" s="186"/>
      <c r="E525" s="143"/>
      <c r="F525" s="211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92"/>
      <c r="AU525" s="186"/>
      <c r="AV525" s="186"/>
      <c r="AW525" s="186"/>
      <c r="AX525" s="186"/>
      <c r="AY525" s="186"/>
      <c r="AZ525" s="186"/>
      <c r="BA525" s="186"/>
      <c r="BB525" s="211"/>
      <c r="BC525" s="186"/>
      <c r="BD525" s="186"/>
      <c r="BE525" s="186"/>
    </row>
    <row r="526" spans="1:57" ht="25.5" customHeight="1">
      <c r="A526" s="186"/>
      <c r="B526" s="186"/>
      <c r="C526" s="186"/>
      <c r="D526" s="186"/>
      <c r="E526" s="143"/>
      <c r="F526" s="211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92"/>
      <c r="AU526" s="186"/>
      <c r="AV526" s="186"/>
      <c r="AW526" s="186"/>
      <c r="AX526" s="186"/>
      <c r="AY526" s="186"/>
      <c r="AZ526" s="186"/>
      <c r="BA526" s="186"/>
      <c r="BB526" s="211"/>
      <c r="BC526" s="186"/>
      <c r="BD526" s="186"/>
      <c r="BE526" s="186"/>
    </row>
    <row r="527" spans="1:57" ht="25.5" customHeight="1">
      <c r="A527" s="186"/>
      <c r="B527" s="186"/>
      <c r="C527" s="186"/>
      <c r="D527" s="186"/>
      <c r="E527" s="143"/>
      <c r="F527" s="211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92"/>
      <c r="AU527" s="186"/>
      <c r="AV527" s="186"/>
      <c r="AW527" s="186"/>
      <c r="AX527" s="186"/>
      <c r="AY527" s="186"/>
      <c r="AZ527" s="186"/>
      <c r="BA527" s="186"/>
      <c r="BB527" s="211"/>
      <c r="BC527" s="186"/>
      <c r="BD527" s="186"/>
      <c r="BE527" s="186"/>
    </row>
    <row r="528" spans="1:57" ht="25.5" customHeight="1">
      <c r="A528" s="186"/>
      <c r="B528" s="186"/>
      <c r="C528" s="186"/>
      <c r="D528" s="186"/>
      <c r="E528" s="143"/>
      <c r="F528" s="211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92"/>
      <c r="AU528" s="186"/>
      <c r="AV528" s="186"/>
      <c r="AW528" s="186"/>
      <c r="AX528" s="186"/>
      <c r="AY528" s="186"/>
      <c r="AZ528" s="186"/>
      <c r="BA528" s="186"/>
      <c r="BB528" s="211"/>
      <c r="BC528" s="186"/>
      <c r="BD528" s="186"/>
      <c r="BE528" s="186"/>
    </row>
    <row r="529" spans="1:57" ht="25.5" customHeight="1">
      <c r="A529" s="186"/>
      <c r="B529" s="186"/>
      <c r="C529" s="186"/>
      <c r="D529" s="186"/>
      <c r="E529" s="143"/>
      <c r="F529" s="211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92"/>
      <c r="AU529" s="186"/>
      <c r="AV529" s="186"/>
      <c r="AW529" s="186"/>
      <c r="AX529" s="186"/>
      <c r="AY529" s="186"/>
      <c r="AZ529" s="186"/>
      <c r="BA529" s="186"/>
      <c r="BB529" s="211"/>
      <c r="BC529" s="186"/>
      <c r="BD529" s="186"/>
      <c r="BE529" s="186"/>
    </row>
    <row r="530" spans="1:57" ht="25.5" customHeight="1">
      <c r="A530" s="186"/>
      <c r="B530" s="186"/>
      <c r="C530" s="186"/>
      <c r="D530" s="186"/>
      <c r="E530" s="143"/>
      <c r="F530" s="211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92"/>
      <c r="AU530" s="186"/>
      <c r="AV530" s="186"/>
      <c r="AW530" s="186"/>
      <c r="AX530" s="186"/>
      <c r="AY530" s="186"/>
      <c r="AZ530" s="186"/>
      <c r="BA530" s="186"/>
      <c r="BB530" s="211"/>
      <c r="BC530" s="186"/>
      <c r="BD530" s="186"/>
      <c r="BE530" s="186"/>
    </row>
    <row r="531" spans="1:57" ht="25.5" customHeight="1">
      <c r="A531" s="186"/>
      <c r="B531" s="186"/>
      <c r="C531" s="186"/>
      <c r="D531" s="186"/>
      <c r="E531" s="143"/>
      <c r="F531" s="211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92"/>
      <c r="AU531" s="186"/>
      <c r="AV531" s="186"/>
      <c r="AW531" s="186"/>
      <c r="AX531" s="186"/>
      <c r="AY531" s="186"/>
      <c r="AZ531" s="186"/>
      <c r="BA531" s="186"/>
      <c r="BB531" s="211"/>
      <c r="BC531" s="186"/>
      <c r="BD531" s="186"/>
      <c r="BE531" s="186"/>
    </row>
    <row r="532" spans="1:57" ht="25.5" customHeight="1">
      <c r="A532" s="186"/>
      <c r="B532" s="186"/>
      <c r="C532" s="186"/>
      <c r="D532" s="186"/>
      <c r="E532" s="143"/>
      <c r="F532" s="211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92"/>
      <c r="AU532" s="186"/>
      <c r="AV532" s="186"/>
      <c r="AW532" s="186"/>
      <c r="AX532" s="186"/>
      <c r="AY532" s="186"/>
      <c r="AZ532" s="186"/>
      <c r="BA532" s="186"/>
      <c r="BB532" s="211"/>
      <c r="BC532" s="186"/>
      <c r="BD532" s="186"/>
      <c r="BE532" s="186"/>
    </row>
    <row r="533" spans="1:57" ht="25.5" customHeight="1">
      <c r="A533" s="186"/>
      <c r="B533" s="186"/>
      <c r="C533" s="186"/>
      <c r="D533" s="186"/>
      <c r="E533" s="143"/>
      <c r="F533" s="211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92"/>
      <c r="AU533" s="186"/>
      <c r="AV533" s="186"/>
      <c r="AW533" s="186"/>
      <c r="AX533" s="186"/>
      <c r="AY533" s="186"/>
      <c r="AZ533" s="186"/>
      <c r="BA533" s="186"/>
      <c r="BB533" s="211"/>
      <c r="BC533" s="186"/>
      <c r="BD533" s="186"/>
      <c r="BE533" s="186"/>
    </row>
    <row r="534" spans="1:57" ht="25.5" customHeight="1">
      <c r="A534" s="186"/>
      <c r="B534" s="186"/>
      <c r="C534" s="186"/>
      <c r="D534" s="186"/>
      <c r="E534" s="143"/>
      <c r="F534" s="211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92"/>
      <c r="AU534" s="186"/>
      <c r="AV534" s="186"/>
      <c r="AW534" s="186"/>
      <c r="AX534" s="186"/>
      <c r="AY534" s="186"/>
      <c r="AZ534" s="186"/>
      <c r="BA534" s="186"/>
      <c r="BB534" s="211"/>
      <c r="BC534" s="186"/>
      <c r="BD534" s="186"/>
      <c r="BE534" s="186"/>
    </row>
    <row r="535" spans="1:57" ht="25.5" customHeight="1">
      <c r="A535" s="186"/>
      <c r="B535" s="186"/>
      <c r="C535" s="186"/>
      <c r="D535" s="186"/>
      <c r="E535" s="143"/>
      <c r="F535" s="211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92"/>
      <c r="AU535" s="186"/>
      <c r="AV535" s="186"/>
      <c r="AW535" s="186"/>
      <c r="AX535" s="186"/>
      <c r="AY535" s="186"/>
      <c r="AZ535" s="186"/>
      <c r="BA535" s="186"/>
      <c r="BB535" s="211"/>
      <c r="BC535" s="186"/>
      <c r="BD535" s="186"/>
      <c r="BE535" s="186"/>
    </row>
    <row r="536" spans="1:57" ht="25.5" customHeight="1">
      <c r="A536" s="186"/>
      <c r="B536" s="186"/>
      <c r="C536" s="186"/>
      <c r="D536" s="186"/>
      <c r="E536" s="143"/>
      <c r="F536" s="211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92"/>
      <c r="AU536" s="186"/>
      <c r="AV536" s="186"/>
      <c r="AW536" s="186"/>
      <c r="AX536" s="186"/>
      <c r="AY536" s="186"/>
      <c r="AZ536" s="186"/>
      <c r="BA536" s="186"/>
      <c r="BB536" s="211"/>
      <c r="BC536" s="186"/>
      <c r="BD536" s="186"/>
      <c r="BE536" s="186"/>
    </row>
    <row r="537" spans="1:57" ht="25.5" customHeight="1">
      <c r="A537" s="186"/>
      <c r="B537" s="186"/>
      <c r="C537" s="186"/>
      <c r="D537" s="186"/>
      <c r="E537" s="143"/>
      <c r="F537" s="211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92"/>
      <c r="AU537" s="186"/>
      <c r="AV537" s="186"/>
      <c r="AW537" s="186"/>
      <c r="AX537" s="186"/>
      <c r="AY537" s="186"/>
      <c r="AZ537" s="186"/>
      <c r="BA537" s="186"/>
      <c r="BB537" s="211"/>
      <c r="BC537" s="186"/>
      <c r="BD537" s="186"/>
      <c r="BE537" s="186"/>
    </row>
    <row r="538" spans="1:57" ht="25.5" customHeight="1">
      <c r="A538" s="186"/>
      <c r="B538" s="186"/>
      <c r="C538" s="186"/>
      <c r="D538" s="186"/>
      <c r="E538" s="143"/>
      <c r="F538" s="211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92"/>
      <c r="AU538" s="186"/>
      <c r="AV538" s="186"/>
      <c r="AW538" s="186"/>
      <c r="AX538" s="186"/>
      <c r="AY538" s="186"/>
      <c r="AZ538" s="186"/>
      <c r="BA538" s="186"/>
      <c r="BB538" s="211"/>
      <c r="BC538" s="186"/>
      <c r="BD538" s="186"/>
      <c r="BE538" s="186"/>
    </row>
    <row r="539" spans="1:57" ht="25.5" customHeight="1">
      <c r="A539" s="186"/>
      <c r="B539" s="186"/>
      <c r="C539" s="186"/>
      <c r="D539" s="186"/>
      <c r="E539" s="143"/>
      <c r="F539" s="211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92"/>
      <c r="AU539" s="186"/>
      <c r="AV539" s="186"/>
      <c r="AW539" s="186"/>
      <c r="AX539" s="186"/>
      <c r="AY539" s="186"/>
      <c r="AZ539" s="186"/>
      <c r="BA539" s="186"/>
      <c r="BB539" s="211"/>
      <c r="BC539" s="186"/>
      <c r="BD539" s="186"/>
      <c r="BE539" s="186"/>
    </row>
    <row r="540" spans="1:57" ht="25.5" customHeight="1">
      <c r="A540" s="186"/>
      <c r="B540" s="186"/>
      <c r="C540" s="186"/>
      <c r="D540" s="186"/>
      <c r="E540" s="143"/>
      <c r="F540" s="211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92"/>
      <c r="AU540" s="186"/>
      <c r="AV540" s="186"/>
      <c r="AW540" s="186"/>
      <c r="AX540" s="186"/>
      <c r="AY540" s="186"/>
      <c r="AZ540" s="186"/>
      <c r="BA540" s="186"/>
      <c r="BB540" s="211"/>
      <c r="BC540" s="186"/>
      <c r="BD540" s="186"/>
      <c r="BE540" s="186"/>
    </row>
    <row r="541" spans="1:57" ht="25.5" customHeight="1">
      <c r="A541" s="186"/>
      <c r="B541" s="186"/>
      <c r="C541" s="186"/>
      <c r="D541" s="186"/>
      <c r="E541" s="143"/>
      <c r="F541" s="211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92"/>
      <c r="AU541" s="186"/>
      <c r="AV541" s="186"/>
      <c r="AW541" s="186"/>
      <c r="AX541" s="186"/>
      <c r="AY541" s="186"/>
      <c r="AZ541" s="186"/>
      <c r="BA541" s="186"/>
      <c r="BB541" s="211"/>
      <c r="BC541" s="186"/>
      <c r="BD541" s="186"/>
      <c r="BE541" s="186"/>
    </row>
    <row r="542" spans="1:57" ht="25.5" customHeight="1">
      <c r="A542" s="186"/>
      <c r="B542" s="186"/>
      <c r="C542" s="186"/>
      <c r="D542" s="186"/>
      <c r="E542" s="143"/>
      <c r="F542" s="211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92"/>
      <c r="AU542" s="186"/>
      <c r="AV542" s="186"/>
      <c r="AW542" s="186"/>
      <c r="AX542" s="186"/>
      <c r="AY542" s="186"/>
      <c r="AZ542" s="186"/>
      <c r="BA542" s="186"/>
      <c r="BB542" s="211"/>
      <c r="BC542" s="186"/>
      <c r="BD542" s="186"/>
      <c r="BE542" s="186"/>
    </row>
    <row r="543" spans="1:57" ht="25.5" customHeight="1">
      <c r="A543" s="186"/>
      <c r="B543" s="186"/>
      <c r="C543" s="186"/>
      <c r="D543" s="186"/>
      <c r="E543" s="143"/>
      <c r="F543" s="211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92"/>
      <c r="AU543" s="186"/>
      <c r="AV543" s="186"/>
      <c r="AW543" s="186"/>
      <c r="AX543" s="186"/>
      <c r="AY543" s="186"/>
      <c r="AZ543" s="186"/>
      <c r="BA543" s="186"/>
      <c r="BB543" s="211"/>
      <c r="BC543" s="186"/>
      <c r="BD543" s="186"/>
      <c r="BE543" s="186"/>
    </row>
    <row r="544" spans="1:57" ht="25.5" customHeight="1">
      <c r="A544" s="186"/>
      <c r="B544" s="186"/>
      <c r="C544" s="186"/>
      <c r="D544" s="186"/>
      <c r="E544" s="143"/>
      <c r="F544" s="211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92"/>
      <c r="AU544" s="186"/>
      <c r="AV544" s="186"/>
      <c r="AW544" s="186"/>
      <c r="AX544" s="186"/>
      <c r="AY544" s="186"/>
      <c r="AZ544" s="186"/>
      <c r="BA544" s="186"/>
      <c r="BB544" s="211"/>
      <c r="BC544" s="186"/>
      <c r="BD544" s="186"/>
      <c r="BE544" s="186"/>
    </row>
    <row r="545" spans="1:57" ht="25.5" customHeight="1">
      <c r="A545" s="186"/>
      <c r="B545" s="186"/>
      <c r="C545" s="186"/>
      <c r="D545" s="186"/>
      <c r="E545" s="143"/>
      <c r="F545" s="211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92"/>
      <c r="AU545" s="186"/>
      <c r="AV545" s="186"/>
      <c r="AW545" s="186"/>
      <c r="AX545" s="186"/>
      <c r="AY545" s="186"/>
      <c r="AZ545" s="186"/>
      <c r="BA545" s="186"/>
      <c r="BB545" s="211"/>
      <c r="BC545" s="186"/>
      <c r="BD545" s="186"/>
      <c r="BE545" s="186"/>
    </row>
    <row r="546" spans="1:57" ht="25.5" customHeight="1">
      <c r="A546" s="186"/>
      <c r="B546" s="186"/>
      <c r="C546" s="186"/>
      <c r="D546" s="186"/>
      <c r="E546" s="143"/>
      <c r="F546" s="211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92"/>
      <c r="AU546" s="186"/>
      <c r="AV546" s="186"/>
      <c r="AW546" s="186"/>
      <c r="AX546" s="186"/>
      <c r="AY546" s="186"/>
      <c r="AZ546" s="186"/>
      <c r="BA546" s="186"/>
      <c r="BB546" s="211"/>
      <c r="BC546" s="186"/>
      <c r="BD546" s="186"/>
      <c r="BE546" s="186"/>
    </row>
    <row r="547" spans="1:57" ht="25.5" customHeight="1">
      <c r="A547" s="186"/>
      <c r="B547" s="186"/>
      <c r="C547" s="186"/>
      <c r="D547" s="186"/>
      <c r="E547" s="143"/>
      <c r="F547" s="211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92"/>
      <c r="AU547" s="186"/>
      <c r="AV547" s="186"/>
      <c r="AW547" s="186"/>
      <c r="AX547" s="186"/>
      <c r="AY547" s="186"/>
      <c r="AZ547" s="186"/>
      <c r="BA547" s="186"/>
      <c r="BB547" s="211"/>
      <c r="BC547" s="186"/>
      <c r="BD547" s="186"/>
      <c r="BE547" s="186"/>
    </row>
    <row r="548" spans="1:57" ht="25.5" customHeight="1">
      <c r="A548" s="186"/>
      <c r="B548" s="186"/>
      <c r="C548" s="186"/>
      <c r="D548" s="186"/>
      <c r="E548" s="143"/>
      <c r="F548" s="211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92"/>
      <c r="AU548" s="186"/>
      <c r="AV548" s="186"/>
      <c r="AW548" s="186"/>
      <c r="AX548" s="186"/>
      <c r="AY548" s="186"/>
      <c r="AZ548" s="186"/>
      <c r="BA548" s="186"/>
      <c r="BB548" s="211"/>
      <c r="BC548" s="186"/>
      <c r="BD548" s="186"/>
      <c r="BE548" s="186"/>
    </row>
    <row r="549" spans="1:57" ht="25.5" customHeight="1">
      <c r="A549" s="186"/>
      <c r="B549" s="186"/>
      <c r="C549" s="186"/>
      <c r="D549" s="186"/>
      <c r="E549" s="143"/>
      <c r="F549" s="211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92"/>
      <c r="AU549" s="186"/>
      <c r="AV549" s="186"/>
      <c r="AW549" s="186"/>
      <c r="AX549" s="186"/>
      <c r="AY549" s="186"/>
      <c r="AZ549" s="186"/>
      <c r="BA549" s="186"/>
      <c r="BB549" s="211"/>
      <c r="BC549" s="186"/>
      <c r="BD549" s="186"/>
      <c r="BE549" s="186"/>
    </row>
    <row r="550" spans="1:57" ht="25.5" customHeight="1">
      <c r="A550" s="186"/>
      <c r="B550" s="186"/>
      <c r="C550" s="186"/>
      <c r="D550" s="186"/>
      <c r="E550" s="143"/>
      <c r="F550" s="211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92"/>
      <c r="AU550" s="186"/>
      <c r="AV550" s="186"/>
      <c r="AW550" s="186"/>
      <c r="AX550" s="186"/>
      <c r="AY550" s="186"/>
      <c r="AZ550" s="186"/>
      <c r="BA550" s="186"/>
      <c r="BB550" s="211"/>
      <c r="BC550" s="186"/>
      <c r="BD550" s="186"/>
      <c r="BE550" s="186"/>
    </row>
    <row r="551" spans="1:57" ht="25.5" customHeight="1">
      <c r="A551" s="186"/>
      <c r="B551" s="186"/>
      <c r="C551" s="186"/>
      <c r="D551" s="186"/>
      <c r="E551" s="143"/>
      <c r="F551" s="211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92"/>
      <c r="AU551" s="186"/>
      <c r="AV551" s="186"/>
      <c r="AW551" s="186"/>
      <c r="AX551" s="186"/>
      <c r="AY551" s="186"/>
      <c r="AZ551" s="186"/>
      <c r="BA551" s="186"/>
      <c r="BB551" s="211"/>
      <c r="BC551" s="186"/>
      <c r="BD551" s="186"/>
      <c r="BE551" s="186"/>
    </row>
    <row r="552" spans="1:57" ht="25.5" customHeight="1">
      <c r="A552" s="186"/>
      <c r="B552" s="186"/>
      <c r="C552" s="186"/>
      <c r="D552" s="186"/>
      <c r="E552" s="143"/>
      <c r="F552" s="211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92"/>
      <c r="AU552" s="186"/>
      <c r="AV552" s="186"/>
      <c r="AW552" s="186"/>
      <c r="AX552" s="186"/>
      <c r="AY552" s="186"/>
      <c r="AZ552" s="186"/>
      <c r="BA552" s="186"/>
      <c r="BB552" s="211"/>
      <c r="BC552" s="186"/>
      <c r="BD552" s="186"/>
      <c r="BE552" s="186"/>
    </row>
    <row r="553" spans="1:57" ht="25.5" customHeight="1">
      <c r="A553" s="186"/>
      <c r="B553" s="186"/>
      <c r="C553" s="186"/>
      <c r="D553" s="186"/>
      <c r="E553" s="143"/>
      <c r="F553" s="211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92"/>
      <c r="AU553" s="186"/>
      <c r="AV553" s="186"/>
      <c r="AW553" s="186"/>
      <c r="AX553" s="186"/>
      <c r="AY553" s="186"/>
      <c r="AZ553" s="186"/>
      <c r="BA553" s="186"/>
      <c r="BB553" s="211"/>
      <c r="BC553" s="186"/>
      <c r="BD553" s="186"/>
      <c r="BE553" s="186"/>
    </row>
    <row r="554" spans="1:57" ht="25.5" customHeight="1">
      <c r="A554" s="186"/>
      <c r="B554" s="186"/>
      <c r="C554" s="186"/>
      <c r="D554" s="186"/>
      <c r="E554" s="143"/>
      <c r="F554" s="211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92"/>
      <c r="AU554" s="186"/>
      <c r="AV554" s="186"/>
      <c r="AW554" s="186"/>
      <c r="AX554" s="186"/>
      <c r="AY554" s="186"/>
      <c r="AZ554" s="186"/>
      <c r="BA554" s="186"/>
      <c r="BB554" s="211"/>
      <c r="BC554" s="186"/>
      <c r="BD554" s="186"/>
      <c r="BE554" s="186"/>
    </row>
    <row r="555" spans="1:57" ht="25.5" customHeight="1">
      <c r="A555" s="186"/>
      <c r="B555" s="186"/>
      <c r="C555" s="186"/>
      <c r="D555" s="186"/>
      <c r="E555" s="143"/>
      <c r="F555" s="211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92"/>
      <c r="AU555" s="186"/>
      <c r="AV555" s="186"/>
      <c r="AW555" s="186"/>
      <c r="AX555" s="186"/>
      <c r="AY555" s="186"/>
      <c r="AZ555" s="186"/>
      <c r="BA555" s="186"/>
      <c r="BB555" s="211"/>
      <c r="BC555" s="186"/>
      <c r="BD555" s="186"/>
      <c r="BE555" s="186"/>
    </row>
    <row r="556" spans="1:57" ht="25.5" customHeight="1">
      <c r="A556" s="186"/>
      <c r="B556" s="186"/>
      <c r="C556" s="186"/>
      <c r="D556" s="186"/>
      <c r="E556" s="143"/>
      <c r="F556" s="211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92"/>
      <c r="AU556" s="186"/>
      <c r="AV556" s="186"/>
      <c r="AW556" s="186"/>
      <c r="AX556" s="186"/>
      <c r="AY556" s="186"/>
      <c r="AZ556" s="186"/>
      <c r="BA556" s="186"/>
      <c r="BB556" s="211"/>
      <c r="BC556" s="186"/>
      <c r="BD556" s="186"/>
      <c r="BE556" s="186"/>
    </row>
    <row r="557" spans="1:57" ht="25.5" customHeight="1">
      <c r="A557" s="186"/>
      <c r="B557" s="186"/>
      <c r="C557" s="186"/>
      <c r="D557" s="186"/>
      <c r="E557" s="143"/>
      <c r="F557" s="211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92"/>
      <c r="AU557" s="186"/>
      <c r="AV557" s="186"/>
      <c r="AW557" s="186"/>
      <c r="AX557" s="186"/>
      <c r="AY557" s="186"/>
      <c r="AZ557" s="186"/>
      <c r="BA557" s="186"/>
      <c r="BB557" s="211"/>
      <c r="BC557" s="186"/>
      <c r="BD557" s="186"/>
      <c r="BE557" s="186"/>
    </row>
    <row r="558" spans="1:57" ht="25.5" customHeight="1">
      <c r="A558" s="186"/>
      <c r="B558" s="186"/>
      <c r="C558" s="186"/>
      <c r="D558" s="186"/>
      <c r="E558" s="143"/>
      <c r="F558" s="211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92"/>
      <c r="AU558" s="186"/>
      <c r="AV558" s="186"/>
      <c r="AW558" s="186"/>
      <c r="AX558" s="186"/>
      <c r="AY558" s="186"/>
      <c r="AZ558" s="186"/>
      <c r="BA558" s="186"/>
      <c r="BB558" s="211"/>
      <c r="BC558" s="186"/>
      <c r="BD558" s="186"/>
      <c r="BE558" s="186"/>
    </row>
    <row r="559" spans="1:57" ht="25.5" customHeight="1">
      <c r="A559" s="186"/>
      <c r="B559" s="186"/>
      <c r="C559" s="186"/>
      <c r="D559" s="186"/>
      <c r="E559" s="143"/>
      <c r="F559" s="211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92"/>
      <c r="AU559" s="186"/>
      <c r="AV559" s="186"/>
      <c r="AW559" s="186"/>
      <c r="AX559" s="186"/>
      <c r="AY559" s="186"/>
      <c r="AZ559" s="186"/>
      <c r="BA559" s="186"/>
      <c r="BB559" s="211"/>
      <c r="BC559" s="186"/>
      <c r="BD559" s="186"/>
      <c r="BE559" s="186"/>
    </row>
    <row r="560" spans="1:57" ht="25.5" customHeight="1">
      <c r="A560" s="186"/>
      <c r="B560" s="186"/>
      <c r="C560" s="186"/>
      <c r="D560" s="186"/>
      <c r="E560" s="143"/>
      <c r="F560" s="211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92"/>
      <c r="AU560" s="186"/>
      <c r="AV560" s="186"/>
      <c r="AW560" s="186"/>
      <c r="AX560" s="186"/>
      <c r="AY560" s="186"/>
      <c r="AZ560" s="186"/>
      <c r="BA560" s="186"/>
      <c r="BB560" s="211"/>
      <c r="BC560" s="186"/>
      <c r="BD560" s="186"/>
      <c r="BE560" s="186"/>
    </row>
    <row r="561" spans="1:57" ht="25.5" customHeight="1">
      <c r="A561" s="186"/>
      <c r="B561" s="186"/>
      <c r="C561" s="186"/>
      <c r="D561" s="186"/>
      <c r="E561" s="143"/>
      <c r="F561" s="211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92"/>
      <c r="AU561" s="186"/>
      <c r="AV561" s="186"/>
      <c r="AW561" s="186"/>
      <c r="AX561" s="186"/>
      <c r="AY561" s="186"/>
      <c r="AZ561" s="186"/>
      <c r="BA561" s="186"/>
      <c r="BB561" s="211"/>
      <c r="BC561" s="186"/>
      <c r="BD561" s="186"/>
      <c r="BE561" s="186"/>
    </row>
    <row r="562" spans="1:57" ht="25.5" customHeight="1">
      <c r="A562" s="186"/>
      <c r="B562" s="186"/>
      <c r="C562" s="186"/>
      <c r="D562" s="186"/>
      <c r="E562" s="143"/>
      <c r="F562" s="211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92"/>
      <c r="AU562" s="186"/>
      <c r="AV562" s="186"/>
      <c r="AW562" s="186"/>
      <c r="AX562" s="186"/>
      <c r="AY562" s="186"/>
      <c r="AZ562" s="186"/>
      <c r="BA562" s="186"/>
      <c r="BB562" s="211"/>
      <c r="BC562" s="186"/>
      <c r="BD562" s="186"/>
      <c r="BE562" s="186"/>
    </row>
    <row r="563" spans="1:57" ht="25.5" customHeight="1">
      <c r="A563" s="186"/>
      <c r="B563" s="186"/>
      <c r="C563" s="186"/>
      <c r="D563" s="186"/>
      <c r="E563" s="143"/>
      <c r="F563" s="211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92"/>
      <c r="AU563" s="186"/>
      <c r="AV563" s="186"/>
      <c r="AW563" s="186"/>
      <c r="AX563" s="186"/>
      <c r="AY563" s="186"/>
      <c r="AZ563" s="186"/>
      <c r="BA563" s="186"/>
      <c r="BB563" s="211"/>
      <c r="BC563" s="186"/>
      <c r="BD563" s="186"/>
      <c r="BE563" s="186"/>
    </row>
    <row r="564" spans="1:57" ht="25.5" customHeight="1">
      <c r="A564" s="186"/>
      <c r="B564" s="186"/>
      <c r="C564" s="186"/>
      <c r="D564" s="186"/>
      <c r="E564" s="143"/>
      <c r="F564" s="211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92"/>
      <c r="AU564" s="186"/>
      <c r="AV564" s="186"/>
      <c r="AW564" s="186"/>
      <c r="AX564" s="186"/>
      <c r="AY564" s="186"/>
      <c r="AZ564" s="186"/>
      <c r="BA564" s="186"/>
      <c r="BB564" s="211"/>
      <c r="BC564" s="186"/>
      <c r="BD564" s="186"/>
      <c r="BE564" s="186"/>
    </row>
    <row r="565" spans="1:57" ht="25.5" customHeight="1">
      <c r="A565" s="186"/>
      <c r="B565" s="186"/>
      <c r="C565" s="186"/>
      <c r="D565" s="186"/>
      <c r="E565" s="143"/>
      <c r="F565" s="211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92"/>
      <c r="AU565" s="186"/>
      <c r="AV565" s="186"/>
      <c r="AW565" s="186"/>
      <c r="AX565" s="186"/>
      <c r="AY565" s="186"/>
      <c r="AZ565" s="186"/>
      <c r="BA565" s="186"/>
      <c r="BB565" s="211"/>
      <c r="BC565" s="186"/>
      <c r="BD565" s="186"/>
      <c r="BE565" s="186"/>
    </row>
    <row r="566" spans="1:57" ht="25.5" customHeight="1">
      <c r="A566" s="186"/>
      <c r="B566" s="186"/>
      <c r="C566" s="186"/>
      <c r="D566" s="186"/>
      <c r="E566" s="143"/>
      <c r="F566" s="211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92"/>
      <c r="AU566" s="186"/>
      <c r="AV566" s="186"/>
      <c r="AW566" s="186"/>
      <c r="AX566" s="186"/>
      <c r="AY566" s="186"/>
      <c r="AZ566" s="186"/>
      <c r="BA566" s="186"/>
      <c r="BB566" s="211"/>
      <c r="BC566" s="186"/>
      <c r="BD566" s="186"/>
      <c r="BE566" s="186"/>
    </row>
    <row r="567" spans="1:57" ht="25.5" customHeight="1">
      <c r="A567" s="186"/>
      <c r="B567" s="186"/>
      <c r="C567" s="186"/>
      <c r="D567" s="186"/>
      <c r="E567" s="143"/>
      <c r="F567" s="211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92"/>
      <c r="AU567" s="186"/>
      <c r="AV567" s="186"/>
      <c r="AW567" s="186"/>
      <c r="AX567" s="186"/>
      <c r="AY567" s="186"/>
      <c r="AZ567" s="186"/>
      <c r="BA567" s="186"/>
      <c r="BB567" s="211"/>
      <c r="BC567" s="186"/>
      <c r="BD567" s="186"/>
      <c r="BE567" s="186"/>
    </row>
    <row r="568" spans="1:57" ht="25.5" customHeight="1">
      <c r="A568" s="186"/>
      <c r="B568" s="186"/>
      <c r="C568" s="186"/>
      <c r="D568" s="186"/>
      <c r="E568" s="143"/>
      <c r="F568" s="211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92"/>
      <c r="AU568" s="186"/>
      <c r="AV568" s="186"/>
      <c r="AW568" s="186"/>
      <c r="AX568" s="186"/>
      <c r="AY568" s="186"/>
      <c r="AZ568" s="186"/>
      <c r="BA568" s="186"/>
      <c r="BB568" s="211"/>
      <c r="BC568" s="186"/>
      <c r="BD568" s="186"/>
      <c r="BE568" s="186"/>
    </row>
    <row r="569" spans="1:57" ht="25.5" customHeight="1">
      <c r="A569" s="186"/>
      <c r="B569" s="186"/>
      <c r="C569" s="186"/>
      <c r="D569" s="186"/>
      <c r="E569" s="143"/>
      <c r="F569" s="211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92"/>
      <c r="AU569" s="186"/>
      <c r="AV569" s="186"/>
      <c r="AW569" s="186"/>
      <c r="AX569" s="186"/>
      <c r="AY569" s="186"/>
      <c r="AZ569" s="186"/>
      <c r="BA569" s="186"/>
      <c r="BB569" s="211"/>
      <c r="BC569" s="186"/>
      <c r="BD569" s="186"/>
      <c r="BE569" s="186"/>
    </row>
    <row r="570" spans="1:57" ht="25.5" customHeight="1">
      <c r="A570" s="186"/>
      <c r="B570" s="186"/>
      <c r="C570" s="186"/>
      <c r="D570" s="186"/>
      <c r="E570" s="143"/>
      <c r="F570" s="211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92"/>
      <c r="AU570" s="186"/>
      <c r="AV570" s="186"/>
      <c r="AW570" s="186"/>
      <c r="AX570" s="186"/>
      <c r="AY570" s="186"/>
      <c r="AZ570" s="186"/>
      <c r="BA570" s="186"/>
      <c r="BB570" s="211"/>
      <c r="BC570" s="186"/>
      <c r="BD570" s="186"/>
      <c r="BE570" s="186"/>
    </row>
    <row r="571" spans="1:57" ht="25.5" customHeight="1">
      <c r="A571" s="186"/>
      <c r="B571" s="186"/>
      <c r="C571" s="186"/>
      <c r="D571" s="186"/>
      <c r="E571" s="143"/>
      <c r="F571" s="211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92"/>
      <c r="AU571" s="186"/>
      <c r="AV571" s="186"/>
      <c r="AW571" s="186"/>
      <c r="AX571" s="186"/>
      <c r="AY571" s="186"/>
      <c r="AZ571" s="186"/>
      <c r="BA571" s="186"/>
      <c r="BB571" s="211"/>
      <c r="BC571" s="186"/>
      <c r="BD571" s="186"/>
      <c r="BE571" s="186"/>
    </row>
    <row r="572" spans="1:57" ht="25.5" customHeight="1">
      <c r="A572" s="186"/>
      <c r="B572" s="186"/>
      <c r="C572" s="186"/>
      <c r="D572" s="186"/>
      <c r="E572" s="143"/>
      <c r="F572" s="211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92"/>
      <c r="AU572" s="186"/>
      <c r="AV572" s="186"/>
      <c r="AW572" s="186"/>
      <c r="AX572" s="186"/>
      <c r="AY572" s="186"/>
      <c r="AZ572" s="186"/>
      <c r="BA572" s="186"/>
      <c r="BB572" s="211"/>
      <c r="BC572" s="186"/>
      <c r="BD572" s="186"/>
      <c r="BE572" s="186"/>
    </row>
    <row r="573" spans="1:57" ht="25.5" customHeight="1">
      <c r="A573" s="186"/>
      <c r="B573" s="186"/>
      <c r="C573" s="186"/>
      <c r="D573" s="186"/>
      <c r="E573" s="143"/>
      <c r="F573" s="211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92"/>
      <c r="AU573" s="186"/>
      <c r="AV573" s="186"/>
      <c r="AW573" s="186"/>
      <c r="AX573" s="186"/>
      <c r="AY573" s="186"/>
      <c r="AZ573" s="186"/>
      <c r="BA573" s="186"/>
      <c r="BB573" s="211"/>
      <c r="BC573" s="186"/>
      <c r="BD573" s="186"/>
      <c r="BE573" s="186"/>
    </row>
    <row r="574" spans="1:57" ht="25.5" customHeight="1">
      <c r="A574" s="186"/>
      <c r="B574" s="186"/>
      <c r="C574" s="186"/>
      <c r="D574" s="186"/>
      <c r="E574" s="143"/>
      <c r="F574" s="211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92"/>
      <c r="AU574" s="186"/>
      <c r="AV574" s="186"/>
      <c r="AW574" s="186"/>
      <c r="AX574" s="186"/>
      <c r="AY574" s="186"/>
      <c r="AZ574" s="186"/>
      <c r="BA574" s="186"/>
      <c r="BB574" s="211"/>
      <c r="BC574" s="186"/>
      <c r="BD574" s="186"/>
      <c r="BE574" s="186"/>
    </row>
    <row r="575" spans="1:57" ht="25.5" customHeight="1">
      <c r="A575" s="186"/>
      <c r="B575" s="186"/>
      <c r="C575" s="186"/>
      <c r="D575" s="186"/>
      <c r="E575" s="143"/>
      <c r="F575" s="211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92"/>
      <c r="AU575" s="186"/>
      <c r="AV575" s="186"/>
      <c r="AW575" s="186"/>
      <c r="AX575" s="186"/>
      <c r="AY575" s="186"/>
      <c r="AZ575" s="186"/>
      <c r="BA575" s="186"/>
      <c r="BB575" s="211"/>
      <c r="BC575" s="186"/>
      <c r="BD575" s="186"/>
      <c r="BE575" s="186"/>
    </row>
    <row r="576" spans="1:57" ht="25.5" customHeight="1">
      <c r="A576" s="186"/>
      <c r="B576" s="186"/>
      <c r="C576" s="186"/>
      <c r="D576" s="186"/>
      <c r="E576" s="143"/>
      <c r="F576" s="211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92"/>
      <c r="AU576" s="186"/>
      <c r="AV576" s="186"/>
      <c r="AW576" s="186"/>
      <c r="AX576" s="186"/>
      <c r="AY576" s="186"/>
      <c r="AZ576" s="186"/>
      <c r="BA576" s="186"/>
      <c r="BB576" s="211"/>
      <c r="BC576" s="186"/>
      <c r="BD576" s="186"/>
      <c r="BE576" s="186"/>
    </row>
    <row r="577" spans="1:57" ht="25.5" customHeight="1">
      <c r="A577" s="186"/>
      <c r="B577" s="186"/>
      <c r="C577" s="186"/>
      <c r="D577" s="186"/>
      <c r="E577" s="143"/>
      <c r="F577" s="211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92"/>
      <c r="AU577" s="186"/>
      <c r="AV577" s="186"/>
      <c r="AW577" s="186"/>
      <c r="AX577" s="186"/>
      <c r="AY577" s="186"/>
      <c r="AZ577" s="186"/>
      <c r="BA577" s="186"/>
      <c r="BB577" s="211"/>
      <c r="BC577" s="186"/>
      <c r="BD577" s="186"/>
      <c r="BE577" s="186"/>
    </row>
    <row r="578" spans="1:57" ht="25.5" customHeight="1">
      <c r="A578" s="186"/>
      <c r="B578" s="186"/>
      <c r="C578" s="186"/>
      <c r="D578" s="186"/>
      <c r="E578" s="143"/>
      <c r="F578" s="211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92"/>
      <c r="AU578" s="186"/>
      <c r="AV578" s="186"/>
      <c r="AW578" s="186"/>
      <c r="AX578" s="186"/>
      <c r="AY578" s="186"/>
      <c r="AZ578" s="186"/>
      <c r="BA578" s="186"/>
      <c r="BB578" s="211"/>
      <c r="BC578" s="186"/>
      <c r="BD578" s="186"/>
      <c r="BE578" s="186"/>
    </row>
    <row r="579" spans="1:57" ht="25.5" customHeight="1">
      <c r="A579" s="186"/>
      <c r="B579" s="186"/>
      <c r="C579" s="186"/>
      <c r="D579" s="186"/>
      <c r="E579" s="143"/>
      <c r="F579" s="211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92"/>
      <c r="AU579" s="186"/>
      <c r="AV579" s="186"/>
      <c r="AW579" s="186"/>
      <c r="AX579" s="186"/>
      <c r="AY579" s="186"/>
      <c r="AZ579" s="186"/>
      <c r="BA579" s="186"/>
      <c r="BB579" s="211"/>
      <c r="BC579" s="186"/>
      <c r="BD579" s="186"/>
      <c r="BE579" s="186"/>
    </row>
    <row r="580" spans="1:57" ht="25.5" customHeight="1">
      <c r="A580" s="186"/>
      <c r="B580" s="186"/>
      <c r="C580" s="186"/>
      <c r="D580" s="186"/>
      <c r="E580" s="143"/>
      <c r="F580" s="211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92"/>
      <c r="AU580" s="186"/>
      <c r="AV580" s="186"/>
      <c r="AW580" s="186"/>
      <c r="AX580" s="186"/>
      <c r="AY580" s="186"/>
      <c r="AZ580" s="186"/>
      <c r="BA580" s="186"/>
      <c r="BB580" s="211"/>
      <c r="BC580" s="186"/>
      <c r="BD580" s="186"/>
      <c r="BE580" s="186"/>
    </row>
    <row r="581" spans="1:57" ht="25.5" customHeight="1">
      <c r="A581" s="186"/>
      <c r="B581" s="186"/>
      <c r="C581" s="186"/>
      <c r="D581" s="186"/>
      <c r="E581" s="143"/>
      <c r="F581" s="211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92"/>
      <c r="AU581" s="186"/>
      <c r="AV581" s="186"/>
      <c r="AW581" s="186"/>
      <c r="AX581" s="186"/>
      <c r="AY581" s="186"/>
      <c r="AZ581" s="186"/>
      <c r="BA581" s="186"/>
      <c r="BB581" s="211"/>
      <c r="BC581" s="186"/>
      <c r="BD581" s="186"/>
      <c r="BE581" s="186"/>
    </row>
    <row r="582" spans="1:57" ht="25.5" customHeight="1">
      <c r="A582" s="186"/>
      <c r="B582" s="186"/>
      <c r="C582" s="186"/>
      <c r="D582" s="186"/>
      <c r="E582" s="143"/>
      <c r="F582" s="211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92"/>
      <c r="AU582" s="186"/>
      <c r="AV582" s="186"/>
      <c r="AW582" s="186"/>
      <c r="AX582" s="186"/>
      <c r="AY582" s="186"/>
      <c r="AZ582" s="186"/>
      <c r="BA582" s="186"/>
      <c r="BB582" s="211"/>
      <c r="BC582" s="186"/>
      <c r="BD582" s="186"/>
      <c r="BE582" s="186"/>
    </row>
    <row r="583" spans="1:57" ht="25.5" customHeight="1">
      <c r="A583" s="186"/>
      <c r="B583" s="186"/>
      <c r="C583" s="186"/>
      <c r="D583" s="186"/>
      <c r="E583" s="143"/>
      <c r="F583" s="211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92"/>
      <c r="AU583" s="186"/>
      <c r="AV583" s="186"/>
      <c r="AW583" s="186"/>
      <c r="AX583" s="186"/>
      <c r="AY583" s="186"/>
      <c r="AZ583" s="186"/>
      <c r="BA583" s="186"/>
      <c r="BB583" s="211"/>
      <c r="BC583" s="186"/>
      <c r="BD583" s="186"/>
      <c r="BE583" s="186"/>
    </row>
    <row r="584" spans="1:57" ht="25.5" customHeight="1">
      <c r="A584" s="186"/>
      <c r="B584" s="186"/>
      <c r="C584" s="186"/>
      <c r="D584" s="186"/>
      <c r="E584" s="143"/>
      <c r="F584" s="211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92"/>
      <c r="AU584" s="186"/>
      <c r="AV584" s="186"/>
      <c r="AW584" s="186"/>
      <c r="AX584" s="186"/>
      <c r="AY584" s="186"/>
      <c r="AZ584" s="186"/>
      <c r="BA584" s="186"/>
      <c r="BB584" s="211"/>
      <c r="BC584" s="186"/>
      <c r="BD584" s="186"/>
      <c r="BE584" s="186"/>
    </row>
    <row r="585" spans="1:57" ht="25.5" customHeight="1">
      <c r="A585" s="186"/>
      <c r="B585" s="186"/>
      <c r="C585" s="186"/>
      <c r="D585" s="186"/>
      <c r="E585" s="143"/>
      <c r="F585" s="211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92"/>
      <c r="AU585" s="186"/>
      <c r="AV585" s="186"/>
      <c r="AW585" s="186"/>
      <c r="AX585" s="186"/>
      <c r="AY585" s="186"/>
      <c r="AZ585" s="186"/>
      <c r="BA585" s="186"/>
      <c r="BB585" s="211"/>
      <c r="BC585" s="186"/>
      <c r="BD585" s="186"/>
      <c r="BE585" s="186"/>
    </row>
    <row r="586" spans="1:57" ht="25.5" customHeight="1">
      <c r="A586" s="186"/>
      <c r="B586" s="186"/>
      <c r="C586" s="186"/>
      <c r="D586" s="186"/>
      <c r="E586" s="143"/>
      <c r="F586" s="211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92"/>
      <c r="AU586" s="186"/>
      <c r="AV586" s="186"/>
      <c r="AW586" s="186"/>
      <c r="AX586" s="186"/>
      <c r="AY586" s="186"/>
      <c r="AZ586" s="186"/>
      <c r="BA586" s="186"/>
      <c r="BB586" s="211"/>
      <c r="BC586" s="186"/>
      <c r="BD586" s="186"/>
      <c r="BE586" s="186"/>
    </row>
    <row r="587" spans="1:57" ht="25.5" customHeight="1">
      <c r="A587" s="186"/>
      <c r="B587" s="186"/>
      <c r="C587" s="186"/>
      <c r="D587" s="186"/>
      <c r="E587" s="143"/>
      <c r="F587" s="211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92"/>
      <c r="AU587" s="186"/>
      <c r="AV587" s="186"/>
      <c r="AW587" s="186"/>
      <c r="AX587" s="186"/>
      <c r="AY587" s="186"/>
      <c r="AZ587" s="186"/>
      <c r="BA587" s="186"/>
      <c r="BB587" s="211"/>
      <c r="BC587" s="186"/>
      <c r="BD587" s="186"/>
      <c r="BE587" s="186"/>
    </row>
    <row r="588" spans="1:57" ht="25.5" customHeight="1">
      <c r="A588" s="186"/>
      <c r="B588" s="186"/>
      <c r="C588" s="186"/>
      <c r="D588" s="186"/>
      <c r="E588" s="143"/>
      <c r="F588" s="211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92"/>
      <c r="AU588" s="186"/>
      <c r="AV588" s="186"/>
      <c r="AW588" s="186"/>
      <c r="AX588" s="186"/>
      <c r="AY588" s="186"/>
      <c r="AZ588" s="186"/>
      <c r="BA588" s="186"/>
      <c r="BB588" s="211"/>
      <c r="BC588" s="186"/>
      <c r="BD588" s="186"/>
      <c r="BE588" s="186"/>
    </row>
    <row r="589" spans="1:57" ht="25.5" customHeight="1">
      <c r="A589" s="186"/>
      <c r="B589" s="186"/>
      <c r="C589" s="186"/>
      <c r="D589" s="186"/>
      <c r="E589" s="143"/>
      <c r="F589" s="211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92"/>
      <c r="AU589" s="186"/>
      <c r="AV589" s="186"/>
      <c r="AW589" s="186"/>
      <c r="AX589" s="186"/>
      <c r="AY589" s="186"/>
      <c r="AZ589" s="186"/>
      <c r="BA589" s="186"/>
      <c r="BB589" s="211"/>
      <c r="BC589" s="186"/>
      <c r="BD589" s="186"/>
      <c r="BE589" s="186"/>
    </row>
    <row r="590" spans="1:57" ht="25.5" customHeight="1">
      <c r="A590" s="186"/>
      <c r="B590" s="186"/>
      <c r="C590" s="186"/>
      <c r="D590" s="186"/>
      <c r="E590" s="143"/>
      <c r="F590" s="211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92"/>
      <c r="AU590" s="186"/>
      <c r="AV590" s="186"/>
      <c r="AW590" s="186"/>
      <c r="AX590" s="186"/>
      <c r="AY590" s="186"/>
      <c r="AZ590" s="186"/>
      <c r="BA590" s="186"/>
      <c r="BB590" s="211"/>
      <c r="BC590" s="186"/>
      <c r="BD590" s="186"/>
      <c r="BE590" s="186"/>
    </row>
    <row r="591" spans="1:57" ht="25.5" customHeight="1">
      <c r="A591" s="186"/>
      <c r="B591" s="186"/>
      <c r="C591" s="186"/>
      <c r="D591" s="186"/>
      <c r="E591" s="143"/>
      <c r="F591" s="211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92"/>
      <c r="AU591" s="186"/>
      <c r="AV591" s="186"/>
      <c r="AW591" s="186"/>
      <c r="AX591" s="186"/>
      <c r="AY591" s="186"/>
      <c r="AZ591" s="186"/>
      <c r="BA591" s="186"/>
      <c r="BB591" s="211"/>
      <c r="BC591" s="186"/>
      <c r="BD591" s="186"/>
      <c r="BE591" s="186"/>
    </row>
    <row r="592" spans="1:57" ht="25.5" customHeight="1">
      <c r="A592" s="186"/>
      <c r="B592" s="186"/>
      <c r="C592" s="186"/>
      <c r="D592" s="186"/>
      <c r="E592" s="143"/>
      <c r="F592" s="211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92"/>
      <c r="AU592" s="186"/>
      <c r="AV592" s="186"/>
      <c r="AW592" s="186"/>
      <c r="AX592" s="186"/>
      <c r="AY592" s="186"/>
      <c r="AZ592" s="186"/>
      <c r="BA592" s="186"/>
      <c r="BB592" s="211"/>
      <c r="BC592" s="186"/>
      <c r="BD592" s="186"/>
      <c r="BE592" s="186"/>
    </row>
    <row r="593" spans="1:57" ht="25.5" customHeight="1">
      <c r="A593" s="186"/>
      <c r="B593" s="186"/>
      <c r="C593" s="186"/>
      <c r="D593" s="186"/>
      <c r="E593" s="143"/>
      <c r="F593" s="211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92"/>
      <c r="AU593" s="186"/>
      <c r="AV593" s="186"/>
      <c r="AW593" s="186"/>
      <c r="AX593" s="186"/>
      <c r="AY593" s="186"/>
      <c r="AZ593" s="186"/>
      <c r="BA593" s="186"/>
      <c r="BB593" s="211"/>
      <c r="BC593" s="186"/>
      <c r="BD593" s="186"/>
      <c r="BE593" s="186"/>
    </row>
    <row r="594" spans="1:57" ht="25.5" customHeight="1">
      <c r="A594" s="186"/>
      <c r="B594" s="186"/>
      <c r="C594" s="186"/>
      <c r="D594" s="186"/>
      <c r="E594" s="143"/>
      <c r="F594" s="211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92"/>
      <c r="AU594" s="186"/>
      <c r="AV594" s="186"/>
      <c r="AW594" s="186"/>
      <c r="AX594" s="186"/>
      <c r="AY594" s="186"/>
      <c r="AZ594" s="186"/>
      <c r="BA594" s="186"/>
      <c r="BB594" s="211"/>
      <c r="BC594" s="186"/>
      <c r="BD594" s="186"/>
      <c r="BE594" s="186"/>
    </row>
    <row r="595" spans="1:57" ht="25.5" customHeight="1">
      <c r="A595" s="186"/>
      <c r="B595" s="186"/>
      <c r="C595" s="186"/>
      <c r="D595" s="186"/>
      <c r="E595" s="143"/>
      <c r="F595" s="211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92"/>
      <c r="AU595" s="186"/>
      <c r="AV595" s="186"/>
      <c r="AW595" s="186"/>
      <c r="AX595" s="186"/>
      <c r="AY595" s="186"/>
      <c r="AZ595" s="186"/>
      <c r="BA595" s="186"/>
      <c r="BB595" s="211"/>
      <c r="BC595" s="186"/>
      <c r="BD595" s="186"/>
      <c r="BE595" s="186"/>
    </row>
    <row r="596" spans="1:57" ht="25.5" customHeight="1">
      <c r="A596" s="186"/>
      <c r="B596" s="186"/>
      <c r="C596" s="186"/>
      <c r="D596" s="186"/>
      <c r="E596" s="143"/>
      <c r="F596" s="211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92"/>
      <c r="AU596" s="186"/>
      <c r="AV596" s="186"/>
      <c r="AW596" s="186"/>
      <c r="AX596" s="186"/>
      <c r="AY596" s="186"/>
      <c r="AZ596" s="186"/>
      <c r="BA596" s="186"/>
      <c r="BB596" s="211"/>
      <c r="BC596" s="186"/>
      <c r="BD596" s="186"/>
      <c r="BE596" s="186"/>
    </row>
    <row r="597" spans="1:57" ht="25.5" customHeight="1">
      <c r="A597" s="186"/>
      <c r="B597" s="186"/>
      <c r="C597" s="186"/>
      <c r="D597" s="186"/>
      <c r="E597" s="143"/>
      <c r="F597" s="211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92"/>
      <c r="AU597" s="186"/>
      <c r="AV597" s="186"/>
      <c r="AW597" s="186"/>
      <c r="AX597" s="186"/>
      <c r="AY597" s="186"/>
      <c r="AZ597" s="186"/>
      <c r="BA597" s="186"/>
      <c r="BB597" s="211"/>
      <c r="BC597" s="186"/>
      <c r="BD597" s="186"/>
      <c r="BE597" s="186"/>
    </row>
    <row r="598" spans="1:57" ht="25.5" customHeight="1">
      <c r="A598" s="186"/>
      <c r="B598" s="186"/>
      <c r="C598" s="186"/>
      <c r="D598" s="186"/>
      <c r="E598" s="143"/>
      <c r="F598" s="211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92"/>
      <c r="AU598" s="186"/>
      <c r="AV598" s="186"/>
      <c r="AW598" s="186"/>
      <c r="AX598" s="186"/>
      <c r="AY598" s="186"/>
      <c r="AZ598" s="186"/>
      <c r="BA598" s="186"/>
      <c r="BB598" s="211"/>
      <c r="BC598" s="186"/>
      <c r="BD598" s="186"/>
      <c r="BE598" s="186"/>
    </row>
    <row r="599" spans="1:57" ht="25.5" customHeight="1">
      <c r="A599" s="186"/>
      <c r="B599" s="186"/>
      <c r="C599" s="186"/>
      <c r="D599" s="186"/>
      <c r="E599" s="143"/>
      <c r="F599" s="211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92"/>
      <c r="AU599" s="186"/>
      <c r="AV599" s="186"/>
      <c r="AW599" s="186"/>
      <c r="AX599" s="186"/>
      <c r="AY599" s="186"/>
      <c r="AZ599" s="186"/>
      <c r="BA599" s="186"/>
      <c r="BB599" s="211"/>
      <c r="BC599" s="186"/>
      <c r="BD599" s="186"/>
      <c r="BE599" s="186"/>
    </row>
    <row r="600" spans="1:57" ht="25.5" customHeight="1">
      <c r="A600" s="186"/>
      <c r="B600" s="186"/>
      <c r="C600" s="186"/>
      <c r="D600" s="186"/>
      <c r="E600" s="143"/>
      <c r="F600" s="211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92"/>
      <c r="AU600" s="186"/>
      <c r="AV600" s="186"/>
      <c r="AW600" s="186"/>
      <c r="AX600" s="186"/>
      <c r="AY600" s="186"/>
      <c r="AZ600" s="186"/>
      <c r="BA600" s="186"/>
      <c r="BB600" s="211"/>
      <c r="BC600" s="186"/>
      <c r="BD600" s="186"/>
      <c r="BE600" s="186"/>
    </row>
    <row r="601" spans="1:57" ht="25.5" customHeight="1">
      <c r="A601" s="186"/>
      <c r="B601" s="186"/>
      <c r="C601" s="186"/>
      <c r="D601" s="186"/>
      <c r="E601" s="143"/>
      <c r="F601" s="211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92"/>
      <c r="AU601" s="186"/>
      <c r="AV601" s="186"/>
      <c r="AW601" s="186"/>
      <c r="AX601" s="186"/>
      <c r="AY601" s="186"/>
      <c r="AZ601" s="186"/>
      <c r="BA601" s="186"/>
      <c r="BB601" s="211"/>
      <c r="BC601" s="186"/>
      <c r="BD601" s="186"/>
      <c r="BE601" s="186"/>
    </row>
    <row r="602" spans="1:57" ht="25.5" customHeight="1">
      <c r="A602" s="186"/>
      <c r="B602" s="186"/>
      <c r="C602" s="186"/>
      <c r="D602" s="186"/>
      <c r="E602" s="143"/>
      <c r="F602" s="211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92"/>
      <c r="AU602" s="186"/>
      <c r="AV602" s="186"/>
      <c r="AW602" s="186"/>
      <c r="AX602" s="186"/>
      <c r="AY602" s="186"/>
      <c r="AZ602" s="186"/>
      <c r="BA602" s="186"/>
      <c r="BB602" s="211"/>
      <c r="BC602" s="186"/>
      <c r="BD602" s="186"/>
      <c r="BE602" s="186"/>
    </row>
    <row r="603" spans="1:57" ht="25.5" customHeight="1">
      <c r="A603" s="186"/>
      <c r="B603" s="186"/>
      <c r="C603" s="186"/>
      <c r="D603" s="186"/>
      <c r="E603" s="143"/>
      <c r="F603" s="211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92"/>
      <c r="AU603" s="186"/>
      <c r="AV603" s="186"/>
      <c r="AW603" s="186"/>
      <c r="AX603" s="186"/>
      <c r="AY603" s="186"/>
      <c r="AZ603" s="186"/>
      <c r="BA603" s="186"/>
      <c r="BB603" s="211"/>
      <c r="BC603" s="186"/>
      <c r="BD603" s="186"/>
      <c r="BE603" s="186"/>
    </row>
    <row r="604" spans="1:57" ht="25.5" customHeight="1">
      <c r="A604" s="186"/>
      <c r="B604" s="186"/>
      <c r="C604" s="186"/>
      <c r="D604" s="186"/>
      <c r="E604" s="143"/>
      <c r="F604" s="211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92"/>
      <c r="AU604" s="186"/>
      <c r="AV604" s="186"/>
      <c r="AW604" s="186"/>
      <c r="AX604" s="186"/>
      <c r="AY604" s="186"/>
      <c r="AZ604" s="186"/>
      <c r="BA604" s="186"/>
      <c r="BB604" s="211"/>
      <c r="BC604" s="186"/>
      <c r="BD604" s="186"/>
      <c r="BE604" s="186"/>
    </row>
    <row r="605" spans="1:57" ht="25.5" customHeight="1">
      <c r="A605" s="186"/>
      <c r="B605" s="186"/>
      <c r="C605" s="186"/>
      <c r="D605" s="186"/>
      <c r="E605" s="143"/>
      <c r="F605" s="211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92"/>
      <c r="AU605" s="186"/>
      <c r="AV605" s="186"/>
      <c r="AW605" s="186"/>
      <c r="AX605" s="186"/>
      <c r="AY605" s="186"/>
      <c r="AZ605" s="186"/>
      <c r="BA605" s="186"/>
      <c r="BB605" s="211"/>
      <c r="BC605" s="186"/>
      <c r="BD605" s="186"/>
      <c r="BE605" s="186"/>
    </row>
    <row r="606" spans="1:57" ht="25.5" customHeight="1">
      <c r="A606" s="186"/>
      <c r="B606" s="186"/>
      <c r="C606" s="186"/>
      <c r="D606" s="186"/>
      <c r="E606" s="143"/>
      <c r="F606" s="211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92"/>
      <c r="AU606" s="186"/>
      <c r="AV606" s="186"/>
      <c r="AW606" s="186"/>
      <c r="AX606" s="186"/>
      <c r="AY606" s="186"/>
      <c r="AZ606" s="186"/>
      <c r="BA606" s="186"/>
      <c r="BB606" s="211"/>
      <c r="BC606" s="186"/>
      <c r="BD606" s="186"/>
      <c r="BE606" s="186"/>
    </row>
    <row r="607" spans="1:57" ht="25.5" customHeight="1">
      <c r="A607" s="186"/>
      <c r="B607" s="186"/>
      <c r="C607" s="186"/>
      <c r="D607" s="186"/>
      <c r="E607" s="143"/>
      <c r="F607" s="211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92"/>
      <c r="AU607" s="186"/>
      <c r="AV607" s="186"/>
      <c r="AW607" s="186"/>
      <c r="AX607" s="186"/>
      <c r="AY607" s="186"/>
      <c r="AZ607" s="186"/>
      <c r="BA607" s="186"/>
      <c r="BB607" s="211"/>
      <c r="BC607" s="186"/>
      <c r="BD607" s="186"/>
      <c r="BE607" s="186"/>
    </row>
    <row r="608" spans="1:57" ht="25.5" customHeight="1">
      <c r="A608" s="186"/>
      <c r="B608" s="186"/>
      <c r="C608" s="186"/>
      <c r="D608" s="186"/>
      <c r="E608" s="143"/>
      <c r="F608" s="211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92"/>
      <c r="AU608" s="186"/>
      <c r="AV608" s="186"/>
      <c r="AW608" s="186"/>
      <c r="AX608" s="186"/>
      <c r="AY608" s="186"/>
      <c r="AZ608" s="186"/>
      <c r="BA608" s="186"/>
      <c r="BB608" s="211"/>
      <c r="BC608" s="186"/>
      <c r="BD608" s="186"/>
      <c r="BE608" s="186"/>
    </row>
    <row r="609" spans="1:57" ht="25.5" customHeight="1">
      <c r="A609" s="186"/>
      <c r="B609" s="186"/>
      <c r="C609" s="186"/>
      <c r="D609" s="186"/>
      <c r="E609" s="143"/>
      <c r="F609" s="211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92"/>
      <c r="AU609" s="186"/>
      <c r="AV609" s="186"/>
      <c r="AW609" s="186"/>
      <c r="AX609" s="186"/>
      <c r="AY609" s="186"/>
      <c r="AZ609" s="186"/>
      <c r="BA609" s="186"/>
      <c r="BB609" s="211"/>
      <c r="BC609" s="186"/>
      <c r="BD609" s="186"/>
      <c r="BE609" s="186"/>
    </row>
    <row r="610" spans="1:57" ht="25.5" customHeight="1">
      <c r="A610" s="186"/>
      <c r="B610" s="186"/>
      <c r="C610" s="186"/>
      <c r="D610" s="186"/>
      <c r="E610" s="143"/>
      <c r="F610" s="211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92"/>
      <c r="AU610" s="186"/>
      <c r="AV610" s="186"/>
      <c r="AW610" s="186"/>
      <c r="AX610" s="186"/>
      <c r="AY610" s="186"/>
      <c r="AZ610" s="186"/>
      <c r="BA610" s="186"/>
      <c r="BB610" s="211"/>
      <c r="BC610" s="186"/>
      <c r="BD610" s="186"/>
      <c r="BE610" s="186"/>
    </row>
    <row r="611" spans="1:57" ht="25.5" customHeight="1">
      <c r="A611" s="186"/>
      <c r="B611" s="186"/>
      <c r="C611" s="186"/>
      <c r="D611" s="186"/>
      <c r="E611" s="143"/>
      <c r="F611" s="211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92"/>
      <c r="AU611" s="186"/>
      <c r="AV611" s="186"/>
      <c r="AW611" s="186"/>
      <c r="AX611" s="186"/>
      <c r="AY611" s="186"/>
      <c r="AZ611" s="186"/>
      <c r="BA611" s="186"/>
      <c r="BB611" s="211"/>
      <c r="BC611" s="186"/>
      <c r="BD611" s="186"/>
      <c r="BE611" s="186"/>
    </row>
    <row r="612" spans="1:57" ht="25.5" customHeight="1">
      <c r="A612" s="186"/>
      <c r="B612" s="186"/>
      <c r="C612" s="186"/>
      <c r="D612" s="186"/>
      <c r="E612" s="143"/>
      <c r="F612" s="211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92"/>
      <c r="AU612" s="186"/>
      <c r="AV612" s="186"/>
      <c r="AW612" s="186"/>
      <c r="AX612" s="186"/>
      <c r="AY612" s="186"/>
      <c r="AZ612" s="186"/>
      <c r="BA612" s="186"/>
      <c r="BB612" s="211"/>
      <c r="BC612" s="186"/>
      <c r="BD612" s="186"/>
      <c r="BE612" s="186"/>
    </row>
    <row r="613" spans="1:57" ht="25.5" customHeight="1">
      <c r="A613" s="186"/>
      <c r="B613" s="186"/>
      <c r="C613" s="186"/>
      <c r="D613" s="186"/>
      <c r="E613" s="143"/>
      <c r="F613" s="211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92"/>
      <c r="AU613" s="186"/>
      <c r="AV613" s="186"/>
      <c r="AW613" s="186"/>
      <c r="AX613" s="186"/>
      <c r="AY613" s="186"/>
      <c r="AZ613" s="186"/>
      <c r="BA613" s="186"/>
      <c r="BB613" s="211"/>
      <c r="BC613" s="186"/>
      <c r="BD613" s="186"/>
      <c r="BE613" s="186"/>
    </row>
    <row r="614" spans="1:57" ht="25.5" customHeight="1">
      <c r="A614" s="186"/>
      <c r="B614" s="186"/>
      <c r="C614" s="186"/>
      <c r="D614" s="186"/>
      <c r="E614" s="143"/>
      <c r="F614" s="211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92"/>
      <c r="AU614" s="186"/>
      <c r="AV614" s="186"/>
      <c r="AW614" s="186"/>
      <c r="AX614" s="186"/>
      <c r="AY614" s="186"/>
      <c r="AZ614" s="186"/>
      <c r="BA614" s="186"/>
      <c r="BB614" s="211"/>
      <c r="BC614" s="186"/>
      <c r="BD614" s="186"/>
      <c r="BE614" s="186"/>
    </row>
    <row r="615" spans="1:57" ht="25.5" customHeight="1">
      <c r="A615" s="186"/>
      <c r="B615" s="186"/>
      <c r="C615" s="186"/>
      <c r="D615" s="186"/>
      <c r="E615" s="143"/>
      <c r="F615" s="211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92"/>
      <c r="AU615" s="186"/>
      <c r="AV615" s="186"/>
      <c r="AW615" s="186"/>
      <c r="AX615" s="186"/>
      <c r="AY615" s="186"/>
      <c r="AZ615" s="186"/>
      <c r="BA615" s="186"/>
      <c r="BB615" s="211"/>
      <c r="BC615" s="186"/>
      <c r="BD615" s="186"/>
      <c r="BE615" s="186"/>
    </row>
    <row r="616" spans="1:57" ht="25.5" customHeight="1">
      <c r="A616" s="186"/>
      <c r="B616" s="186"/>
      <c r="C616" s="186"/>
      <c r="D616" s="186"/>
      <c r="E616" s="143"/>
      <c r="F616" s="211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92"/>
      <c r="AU616" s="186"/>
      <c r="AV616" s="186"/>
      <c r="AW616" s="186"/>
      <c r="AX616" s="186"/>
      <c r="AY616" s="186"/>
      <c r="AZ616" s="186"/>
      <c r="BA616" s="186"/>
      <c r="BB616" s="211"/>
      <c r="BC616" s="186"/>
      <c r="BD616" s="186"/>
      <c r="BE616" s="186"/>
    </row>
    <row r="617" spans="1:57" ht="25.5" customHeight="1">
      <c r="A617" s="186"/>
      <c r="B617" s="186"/>
      <c r="C617" s="186"/>
      <c r="D617" s="186"/>
      <c r="E617" s="143"/>
      <c r="F617" s="211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92"/>
      <c r="AU617" s="186"/>
      <c r="AV617" s="186"/>
      <c r="AW617" s="186"/>
      <c r="AX617" s="186"/>
      <c r="AY617" s="186"/>
      <c r="AZ617" s="186"/>
      <c r="BA617" s="186"/>
      <c r="BB617" s="211"/>
      <c r="BC617" s="186"/>
      <c r="BD617" s="186"/>
      <c r="BE617" s="186"/>
    </row>
    <row r="618" spans="1:57" ht="25.5" customHeight="1">
      <c r="A618" s="186"/>
      <c r="B618" s="186"/>
      <c r="C618" s="186"/>
      <c r="D618" s="186"/>
      <c r="E618" s="143"/>
      <c r="F618" s="211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92"/>
      <c r="AU618" s="186"/>
      <c r="AV618" s="186"/>
      <c r="AW618" s="186"/>
      <c r="AX618" s="186"/>
      <c r="AY618" s="186"/>
      <c r="AZ618" s="186"/>
      <c r="BA618" s="186"/>
      <c r="BB618" s="211"/>
      <c r="BC618" s="186"/>
      <c r="BD618" s="186"/>
      <c r="BE618" s="186"/>
    </row>
    <row r="619" spans="1:57" ht="25.5" customHeight="1">
      <c r="A619" s="186"/>
      <c r="B619" s="186"/>
      <c r="C619" s="186"/>
      <c r="D619" s="186"/>
      <c r="E619" s="143"/>
      <c r="F619" s="211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92"/>
      <c r="AU619" s="186"/>
      <c r="AV619" s="186"/>
      <c r="AW619" s="186"/>
      <c r="AX619" s="186"/>
      <c r="AY619" s="186"/>
      <c r="AZ619" s="186"/>
      <c r="BA619" s="186"/>
      <c r="BB619" s="211"/>
      <c r="BC619" s="186"/>
      <c r="BD619" s="186"/>
      <c r="BE619" s="186"/>
    </row>
    <row r="620" spans="1:57" ht="25.5" customHeight="1">
      <c r="A620" s="186"/>
      <c r="B620" s="186"/>
      <c r="C620" s="186"/>
      <c r="D620" s="186"/>
      <c r="E620" s="143"/>
      <c r="F620" s="211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92"/>
      <c r="AU620" s="186"/>
      <c r="AV620" s="186"/>
      <c r="AW620" s="186"/>
      <c r="AX620" s="186"/>
      <c r="AY620" s="186"/>
      <c r="AZ620" s="186"/>
      <c r="BA620" s="186"/>
      <c r="BB620" s="211"/>
      <c r="BC620" s="186"/>
      <c r="BD620" s="186"/>
      <c r="BE620" s="186"/>
    </row>
    <row r="621" spans="1:57" ht="25.5" customHeight="1">
      <c r="A621" s="186"/>
      <c r="B621" s="186"/>
      <c r="C621" s="186"/>
      <c r="D621" s="186"/>
      <c r="E621" s="143"/>
      <c r="F621" s="211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92"/>
      <c r="AU621" s="186"/>
      <c r="AV621" s="186"/>
      <c r="AW621" s="186"/>
      <c r="AX621" s="186"/>
      <c r="AY621" s="186"/>
      <c r="AZ621" s="186"/>
      <c r="BA621" s="186"/>
      <c r="BB621" s="211"/>
      <c r="BC621" s="186"/>
      <c r="BD621" s="186"/>
      <c r="BE621" s="186"/>
    </row>
    <row r="622" spans="1:57" ht="25.5" customHeight="1">
      <c r="A622" s="186"/>
      <c r="B622" s="186"/>
      <c r="C622" s="186"/>
      <c r="D622" s="186"/>
      <c r="E622" s="143"/>
      <c r="F622" s="211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92"/>
      <c r="AU622" s="186"/>
      <c r="AV622" s="186"/>
      <c r="AW622" s="186"/>
      <c r="AX622" s="186"/>
      <c r="AY622" s="186"/>
      <c r="AZ622" s="186"/>
      <c r="BA622" s="186"/>
      <c r="BB622" s="211"/>
      <c r="BC622" s="186"/>
      <c r="BD622" s="186"/>
      <c r="BE622" s="186"/>
    </row>
    <row r="623" spans="1:57" ht="25.5" customHeight="1">
      <c r="A623" s="186"/>
      <c r="B623" s="186"/>
      <c r="C623" s="186"/>
      <c r="D623" s="186"/>
      <c r="E623" s="143"/>
      <c r="F623" s="211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92"/>
      <c r="AU623" s="186"/>
      <c r="AV623" s="186"/>
      <c r="AW623" s="186"/>
      <c r="AX623" s="186"/>
      <c r="AY623" s="186"/>
      <c r="AZ623" s="186"/>
      <c r="BA623" s="186"/>
      <c r="BB623" s="211"/>
      <c r="BC623" s="186"/>
      <c r="BD623" s="186"/>
      <c r="BE623" s="186"/>
    </row>
    <row r="624" spans="1:57" ht="25.5" customHeight="1">
      <c r="A624" s="186"/>
      <c r="B624" s="186"/>
      <c r="C624" s="186"/>
      <c r="D624" s="186"/>
      <c r="E624" s="143"/>
      <c r="F624" s="211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92"/>
      <c r="AU624" s="186"/>
      <c r="AV624" s="186"/>
      <c r="AW624" s="186"/>
      <c r="AX624" s="186"/>
      <c r="AY624" s="186"/>
      <c r="AZ624" s="186"/>
      <c r="BA624" s="186"/>
      <c r="BB624" s="211"/>
      <c r="BC624" s="186"/>
      <c r="BD624" s="186"/>
      <c r="BE624" s="186"/>
    </row>
    <row r="625" spans="1:57" ht="25.5" customHeight="1">
      <c r="A625" s="186"/>
      <c r="B625" s="186"/>
      <c r="C625" s="186"/>
      <c r="D625" s="186"/>
      <c r="E625" s="143"/>
      <c r="F625" s="211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92"/>
      <c r="AU625" s="186"/>
      <c r="AV625" s="186"/>
      <c r="AW625" s="186"/>
      <c r="AX625" s="186"/>
      <c r="AY625" s="186"/>
      <c r="AZ625" s="186"/>
      <c r="BA625" s="186"/>
      <c r="BB625" s="211"/>
      <c r="BC625" s="186"/>
      <c r="BD625" s="186"/>
      <c r="BE625" s="186"/>
    </row>
    <row r="626" spans="1:57" ht="25.5" customHeight="1">
      <c r="A626" s="186"/>
      <c r="B626" s="186"/>
      <c r="C626" s="186"/>
      <c r="D626" s="186"/>
      <c r="E626" s="143"/>
      <c r="F626" s="211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92"/>
      <c r="AU626" s="186"/>
      <c r="AV626" s="186"/>
      <c r="AW626" s="186"/>
      <c r="AX626" s="186"/>
      <c r="AY626" s="186"/>
      <c r="AZ626" s="186"/>
      <c r="BA626" s="186"/>
      <c r="BB626" s="211"/>
      <c r="BC626" s="186"/>
      <c r="BD626" s="186"/>
      <c r="BE626" s="186"/>
    </row>
    <row r="627" spans="1:57" ht="25.5" customHeight="1">
      <c r="A627" s="186"/>
      <c r="B627" s="186"/>
      <c r="C627" s="186"/>
      <c r="D627" s="186"/>
      <c r="E627" s="143"/>
      <c r="F627" s="211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92"/>
      <c r="AU627" s="186"/>
      <c r="AV627" s="186"/>
      <c r="AW627" s="186"/>
      <c r="AX627" s="186"/>
      <c r="AY627" s="186"/>
      <c r="AZ627" s="186"/>
      <c r="BA627" s="186"/>
      <c r="BB627" s="211"/>
      <c r="BC627" s="186"/>
      <c r="BD627" s="186"/>
      <c r="BE627" s="186"/>
    </row>
    <row r="628" spans="1:57" ht="25.5" customHeight="1">
      <c r="A628" s="186"/>
      <c r="B628" s="186"/>
      <c r="C628" s="186"/>
      <c r="D628" s="186"/>
      <c r="E628" s="143"/>
      <c r="F628" s="211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92"/>
      <c r="AU628" s="186"/>
      <c r="AV628" s="186"/>
      <c r="AW628" s="186"/>
      <c r="AX628" s="186"/>
      <c r="AY628" s="186"/>
      <c r="AZ628" s="186"/>
      <c r="BA628" s="186"/>
      <c r="BB628" s="211"/>
      <c r="BC628" s="186"/>
      <c r="BD628" s="186"/>
      <c r="BE628" s="186"/>
    </row>
    <row r="629" spans="1:57" ht="25.5" customHeight="1">
      <c r="A629" s="186"/>
      <c r="B629" s="186"/>
      <c r="C629" s="186"/>
      <c r="D629" s="186"/>
      <c r="E629" s="143"/>
      <c r="F629" s="211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92"/>
      <c r="AU629" s="186"/>
      <c r="AV629" s="186"/>
      <c r="AW629" s="186"/>
      <c r="AX629" s="186"/>
      <c r="AY629" s="186"/>
      <c r="AZ629" s="186"/>
      <c r="BA629" s="186"/>
      <c r="BB629" s="211"/>
      <c r="BC629" s="186"/>
      <c r="BD629" s="186"/>
      <c r="BE629" s="186"/>
    </row>
    <row r="630" spans="1:57" ht="25.5" customHeight="1">
      <c r="A630" s="186"/>
      <c r="B630" s="186"/>
      <c r="C630" s="186"/>
      <c r="D630" s="186"/>
      <c r="E630" s="143"/>
      <c r="F630" s="211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92"/>
      <c r="AU630" s="186"/>
      <c r="AV630" s="186"/>
      <c r="AW630" s="186"/>
      <c r="AX630" s="186"/>
      <c r="AY630" s="186"/>
      <c r="AZ630" s="186"/>
      <c r="BA630" s="186"/>
      <c r="BB630" s="211"/>
      <c r="BC630" s="186"/>
      <c r="BD630" s="186"/>
      <c r="BE630" s="186"/>
    </row>
    <row r="631" spans="1:57" ht="25.5" customHeight="1">
      <c r="A631" s="186"/>
      <c r="B631" s="186"/>
      <c r="C631" s="186"/>
      <c r="D631" s="186"/>
      <c r="E631" s="143"/>
      <c r="F631" s="211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92"/>
      <c r="AU631" s="186"/>
      <c r="AV631" s="186"/>
      <c r="AW631" s="186"/>
      <c r="AX631" s="186"/>
      <c r="AY631" s="186"/>
      <c r="AZ631" s="186"/>
      <c r="BA631" s="186"/>
      <c r="BB631" s="211"/>
      <c r="BC631" s="186"/>
      <c r="BD631" s="186"/>
      <c r="BE631" s="186"/>
    </row>
    <row r="632" spans="1:57" ht="25.5" customHeight="1">
      <c r="A632" s="186"/>
      <c r="B632" s="186"/>
      <c r="C632" s="186"/>
      <c r="D632" s="186"/>
      <c r="E632" s="143"/>
      <c r="F632" s="211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92"/>
      <c r="AU632" s="186"/>
      <c r="AV632" s="186"/>
      <c r="AW632" s="186"/>
      <c r="AX632" s="186"/>
      <c r="AY632" s="186"/>
      <c r="AZ632" s="186"/>
      <c r="BA632" s="186"/>
      <c r="BB632" s="211"/>
      <c r="BC632" s="186"/>
      <c r="BD632" s="186"/>
      <c r="BE632" s="186"/>
    </row>
    <row r="633" spans="1:57" ht="25.5" customHeight="1">
      <c r="A633" s="186"/>
      <c r="B633" s="186"/>
      <c r="C633" s="186"/>
      <c r="D633" s="186"/>
      <c r="E633" s="143"/>
      <c r="F633" s="211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92"/>
      <c r="AU633" s="186"/>
      <c r="AV633" s="186"/>
      <c r="AW633" s="186"/>
      <c r="AX633" s="186"/>
      <c r="AY633" s="186"/>
      <c r="AZ633" s="186"/>
      <c r="BA633" s="186"/>
      <c r="BB633" s="211"/>
      <c r="BC633" s="186"/>
      <c r="BD633" s="186"/>
      <c r="BE633" s="186"/>
    </row>
    <row r="634" spans="1:57" ht="25.5" customHeight="1">
      <c r="A634" s="186"/>
      <c r="B634" s="186"/>
      <c r="C634" s="186"/>
      <c r="D634" s="186"/>
      <c r="E634" s="143"/>
      <c r="F634" s="211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92"/>
      <c r="AU634" s="186"/>
      <c r="AV634" s="186"/>
      <c r="AW634" s="186"/>
      <c r="AX634" s="186"/>
      <c r="AY634" s="186"/>
      <c r="AZ634" s="186"/>
      <c r="BA634" s="186"/>
      <c r="BB634" s="211"/>
      <c r="BC634" s="186"/>
      <c r="BD634" s="186"/>
      <c r="BE634" s="186"/>
    </row>
    <row r="635" spans="1:57" ht="25.5" customHeight="1">
      <c r="A635" s="186"/>
      <c r="B635" s="186"/>
      <c r="C635" s="186"/>
      <c r="D635" s="186"/>
      <c r="E635" s="143"/>
      <c r="F635" s="211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92"/>
      <c r="AU635" s="186"/>
      <c r="AV635" s="186"/>
      <c r="AW635" s="186"/>
      <c r="AX635" s="186"/>
      <c r="AY635" s="186"/>
      <c r="AZ635" s="186"/>
      <c r="BA635" s="186"/>
      <c r="BB635" s="211"/>
      <c r="BC635" s="186"/>
      <c r="BD635" s="186"/>
      <c r="BE635" s="186"/>
    </row>
    <row r="636" spans="1:57" ht="25.5" customHeight="1">
      <c r="A636" s="186"/>
      <c r="B636" s="186"/>
      <c r="C636" s="186"/>
      <c r="D636" s="186"/>
      <c r="E636" s="143"/>
      <c r="F636" s="211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92"/>
      <c r="AU636" s="186"/>
      <c r="AV636" s="186"/>
      <c r="AW636" s="186"/>
      <c r="AX636" s="186"/>
      <c r="AY636" s="186"/>
      <c r="AZ636" s="186"/>
      <c r="BA636" s="186"/>
      <c r="BB636" s="211"/>
      <c r="BC636" s="186"/>
      <c r="BD636" s="186"/>
      <c r="BE636" s="186"/>
    </row>
    <row r="637" spans="1:57" ht="25.5" customHeight="1">
      <c r="A637" s="186"/>
      <c r="B637" s="186"/>
      <c r="C637" s="186"/>
      <c r="D637" s="186"/>
      <c r="E637" s="143"/>
      <c r="F637" s="211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92"/>
      <c r="AU637" s="186"/>
      <c r="AV637" s="186"/>
      <c r="AW637" s="186"/>
      <c r="AX637" s="186"/>
      <c r="AY637" s="186"/>
      <c r="AZ637" s="186"/>
      <c r="BA637" s="186"/>
      <c r="BB637" s="211"/>
      <c r="BC637" s="186"/>
      <c r="BD637" s="186"/>
      <c r="BE637" s="186"/>
    </row>
    <row r="638" spans="1:57" ht="25.5" customHeight="1">
      <c r="A638" s="186"/>
      <c r="B638" s="186"/>
      <c r="C638" s="186"/>
      <c r="D638" s="186"/>
      <c r="E638" s="143"/>
      <c r="F638" s="211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92"/>
      <c r="AU638" s="186"/>
      <c r="AV638" s="186"/>
      <c r="AW638" s="186"/>
      <c r="AX638" s="186"/>
      <c r="AY638" s="186"/>
      <c r="AZ638" s="186"/>
      <c r="BA638" s="186"/>
      <c r="BB638" s="211"/>
      <c r="BC638" s="186"/>
      <c r="BD638" s="186"/>
      <c r="BE638" s="186"/>
    </row>
    <row r="639" spans="1:57" ht="25.5" customHeight="1">
      <c r="A639" s="186"/>
      <c r="B639" s="186"/>
      <c r="C639" s="186"/>
      <c r="D639" s="186"/>
      <c r="E639" s="143"/>
      <c r="F639" s="211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92"/>
      <c r="AU639" s="186"/>
      <c r="AV639" s="186"/>
      <c r="AW639" s="186"/>
      <c r="AX639" s="186"/>
      <c r="AY639" s="186"/>
      <c r="AZ639" s="186"/>
      <c r="BA639" s="186"/>
      <c r="BB639" s="211"/>
      <c r="BC639" s="186"/>
      <c r="BD639" s="186"/>
      <c r="BE639" s="186"/>
    </row>
    <row r="640" spans="1:57" ht="25.5" customHeight="1">
      <c r="A640" s="186"/>
      <c r="B640" s="186"/>
      <c r="C640" s="186"/>
      <c r="D640" s="186"/>
      <c r="E640" s="143"/>
      <c r="F640" s="211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92"/>
      <c r="AU640" s="186"/>
      <c r="AV640" s="186"/>
      <c r="AW640" s="186"/>
      <c r="AX640" s="186"/>
      <c r="AY640" s="186"/>
      <c r="AZ640" s="186"/>
      <c r="BA640" s="186"/>
      <c r="BB640" s="211"/>
      <c r="BC640" s="186"/>
      <c r="BD640" s="186"/>
      <c r="BE640" s="186"/>
    </row>
    <row r="641" spans="1:57" ht="25.5" customHeight="1">
      <c r="A641" s="186"/>
      <c r="B641" s="186"/>
      <c r="C641" s="186"/>
      <c r="D641" s="186"/>
      <c r="E641" s="143"/>
      <c r="F641" s="211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92"/>
      <c r="AU641" s="186"/>
      <c r="AV641" s="186"/>
      <c r="AW641" s="186"/>
      <c r="AX641" s="186"/>
      <c r="AY641" s="186"/>
      <c r="AZ641" s="186"/>
      <c r="BA641" s="186"/>
      <c r="BB641" s="211"/>
      <c r="BC641" s="186"/>
      <c r="BD641" s="186"/>
      <c r="BE641" s="186"/>
    </row>
    <row r="642" spans="1:57" ht="25.5" customHeight="1">
      <c r="A642" s="186"/>
      <c r="B642" s="186"/>
      <c r="C642" s="186"/>
      <c r="D642" s="186"/>
      <c r="E642" s="143"/>
      <c r="F642" s="211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92"/>
      <c r="AU642" s="186"/>
      <c r="AV642" s="186"/>
      <c r="AW642" s="186"/>
      <c r="AX642" s="186"/>
      <c r="AY642" s="186"/>
      <c r="AZ642" s="186"/>
      <c r="BA642" s="186"/>
      <c r="BB642" s="211"/>
      <c r="BC642" s="186"/>
      <c r="BD642" s="186"/>
      <c r="BE642" s="186"/>
    </row>
    <row r="643" spans="1:57" ht="25.5" customHeight="1">
      <c r="A643" s="186"/>
      <c r="B643" s="186"/>
      <c r="C643" s="186"/>
      <c r="D643" s="186"/>
      <c r="E643" s="143"/>
      <c r="F643" s="211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92"/>
      <c r="AU643" s="186"/>
      <c r="AV643" s="186"/>
      <c r="AW643" s="186"/>
      <c r="AX643" s="186"/>
      <c r="AY643" s="186"/>
      <c r="AZ643" s="186"/>
      <c r="BA643" s="186"/>
      <c r="BB643" s="211"/>
      <c r="BC643" s="186"/>
      <c r="BD643" s="186"/>
      <c r="BE643" s="186"/>
    </row>
    <row r="644" spans="1:57" ht="25.5" customHeight="1">
      <c r="A644" s="186"/>
      <c r="B644" s="186"/>
      <c r="C644" s="186"/>
      <c r="D644" s="186"/>
      <c r="E644" s="143"/>
      <c r="F644" s="211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92"/>
      <c r="AU644" s="186"/>
      <c r="AV644" s="186"/>
      <c r="AW644" s="186"/>
      <c r="AX644" s="186"/>
      <c r="AY644" s="186"/>
      <c r="AZ644" s="186"/>
      <c r="BA644" s="186"/>
      <c r="BB644" s="211"/>
      <c r="BC644" s="186"/>
      <c r="BD644" s="186"/>
      <c r="BE644" s="186"/>
    </row>
    <row r="645" spans="1:57" ht="25.5" customHeight="1">
      <c r="A645" s="186"/>
      <c r="B645" s="186"/>
      <c r="C645" s="186"/>
      <c r="D645" s="186"/>
      <c r="E645" s="143"/>
      <c r="F645" s="211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92"/>
      <c r="AU645" s="186"/>
      <c r="AV645" s="186"/>
      <c r="AW645" s="186"/>
      <c r="AX645" s="186"/>
      <c r="AY645" s="186"/>
      <c r="AZ645" s="186"/>
      <c r="BA645" s="186"/>
      <c r="BB645" s="211"/>
      <c r="BC645" s="186"/>
      <c r="BD645" s="186"/>
      <c r="BE645" s="186"/>
    </row>
    <row r="646" spans="1:57" ht="25.5" customHeight="1">
      <c r="A646" s="186"/>
      <c r="B646" s="186"/>
      <c r="C646" s="186"/>
      <c r="D646" s="186"/>
      <c r="E646" s="143"/>
      <c r="F646" s="211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92"/>
      <c r="AU646" s="186"/>
      <c r="AV646" s="186"/>
      <c r="AW646" s="186"/>
      <c r="AX646" s="186"/>
      <c r="AY646" s="186"/>
      <c r="AZ646" s="186"/>
      <c r="BA646" s="186"/>
      <c r="BB646" s="211"/>
      <c r="BC646" s="186"/>
      <c r="BD646" s="186"/>
      <c r="BE646" s="186"/>
    </row>
    <row r="647" spans="1:57" ht="25.5" customHeight="1">
      <c r="A647" s="186"/>
      <c r="B647" s="186"/>
      <c r="C647" s="186"/>
      <c r="D647" s="186"/>
      <c r="E647" s="143"/>
      <c r="F647" s="211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92"/>
      <c r="AU647" s="186"/>
      <c r="AV647" s="186"/>
      <c r="AW647" s="186"/>
      <c r="AX647" s="186"/>
      <c r="AY647" s="186"/>
      <c r="AZ647" s="186"/>
      <c r="BA647" s="186"/>
      <c r="BB647" s="211"/>
      <c r="BC647" s="186"/>
      <c r="BD647" s="186"/>
      <c r="BE647" s="186"/>
    </row>
    <row r="648" spans="1:57" ht="25.5" customHeight="1">
      <c r="A648" s="186"/>
      <c r="B648" s="186"/>
      <c r="C648" s="186"/>
      <c r="D648" s="186"/>
      <c r="E648" s="143"/>
      <c r="F648" s="211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92"/>
      <c r="AU648" s="186"/>
      <c r="AV648" s="186"/>
      <c r="AW648" s="186"/>
      <c r="AX648" s="186"/>
      <c r="AY648" s="186"/>
      <c r="AZ648" s="186"/>
      <c r="BA648" s="186"/>
      <c r="BB648" s="211"/>
      <c r="BC648" s="186"/>
      <c r="BD648" s="186"/>
      <c r="BE648" s="186"/>
    </row>
    <row r="649" spans="1:57" ht="25.5" customHeight="1">
      <c r="A649" s="186"/>
      <c r="B649" s="186"/>
      <c r="C649" s="186"/>
      <c r="D649" s="186"/>
      <c r="E649" s="143"/>
      <c r="F649" s="211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92"/>
      <c r="AU649" s="186"/>
      <c r="AV649" s="186"/>
      <c r="AW649" s="186"/>
      <c r="AX649" s="186"/>
      <c r="AY649" s="186"/>
      <c r="AZ649" s="186"/>
      <c r="BA649" s="186"/>
      <c r="BB649" s="211"/>
      <c r="BC649" s="186"/>
      <c r="BD649" s="186"/>
      <c r="BE649" s="186"/>
    </row>
    <row r="650" spans="1:57" ht="25.5" customHeight="1">
      <c r="A650" s="186"/>
      <c r="B650" s="186"/>
      <c r="C650" s="186"/>
      <c r="D650" s="186"/>
      <c r="E650" s="143"/>
      <c r="F650" s="211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92"/>
      <c r="AU650" s="186"/>
      <c r="AV650" s="186"/>
      <c r="AW650" s="186"/>
      <c r="AX650" s="186"/>
      <c r="AY650" s="186"/>
      <c r="AZ650" s="186"/>
      <c r="BA650" s="186"/>
      <c r="BB650" s="211"/>
      <c r="BC650" s="186"/>
      <c r="BD650" s="186"/>
      <c r="BE650" s="186"/>
    </row>
    <row r="651" spans="1:57" ht="25.5" customHeight="1">
      <c r="A651" s="186"/>
      <c r="B651" s="186"/>
      <c r="C651" s="186"/>
      <c r="D651" s="186"/>
      <c r="E651" s="143"/>
      <c r="F651" s="211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92"/>
      <c r="AU651" s="186"/>
      <c r="AV651" s="186"/>
      <c r="AW651" s="186"/>
      <c r="AX651" s="186"/>
      <c r="AY651" s="186"/>
      <c r="AZ651" s="186"/>
      <c r="BA651" s="186"/>
      <c r="BB651" s="211"/>
      <c r="BC651" s="186"/>
      <c r="BD651" s="186"/>
      <c r="BE651" s="186"/>
    </row>
    <row r="652" spans="1:57" ht="25.5" customHeight="1">
      <c r="A652" s="186"/>
      <c r="B652" s="186"/>
      <c r="C652" s="186"/>
      <c r="D652" s="186"/>
      <c r="E652" s="143"/>
      <c r="F652" s="211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92"/>
      <c r="AU652" s="186"/>
      <c r="AV652" s="186"/>
      <c r="AW652" s="186"/>
      <c r="AX652" s="186"/>
      <c r="AY652" s="186"/>
      <c r="AZ652" s="186"/>
      <c r="BA652" s="186"/>
      <c r="BB652" s="211"/>
      <c r="BC652" s="186"/>
      <c r="BD652" s="186"/>
      <c r="BE652" s="186"/>
    </row>
    <row r="653" spans="1:57" ht="25.5" customHeight="1">
      <c r="A653" s="186"/>
      <c r="B653" s="186"/>
      <c r="C653" s="186"/>
      <c r="D653" s="186"/>
      <c r="E653" s="143"/>
      <c r="F653" s="211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92"/>
      <c r="AU653" s="186"/>
      <c r="AV653" s="186"/>
      <c r="AW653" s="186"/>
      <c r="AX653" s="186"/>
      <c r="AY653" s="186"/>
      <c r="AZ653" s="186"/>
      <c r="BA653" s="186"/>
      <c r="BB653" s="211"/>
      <c r="BC653" s="186"/>
      <c r="BD653" s="186"/>
      <c r="BE653" s="186"/>
    </row>
    <row r="654" spans="1:57" ht="25.5" customHeight="1">
      <c r="A654" s="186"/>
      <c r="B654" s="186"/>
      <c r="C654" s="186"/>
      <c r="D654" s="186"/>
      <c r="E654" s="143"/>
      <c r="F654" s="211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92"/>
      <c r="AU654" s="186"/>
      <c r="AV654" s="186"/>
      <c r="AW654" s="186"/>
      <c r="AX654" s="186"/>
      <c r="AY654" s="186"/>
      <c r="AZ654" s="186"/>
      <c r="BA654" s="186"/>
      <c r="BB654" s="211"/>
      <c r="BC654" s="186"/>
      <c r="BD654" s="186"/>
      <c r="BE654" s="186"/>
    </row>
    <row r="655" spans="1:57" ht="25.5" customHeight="1">
      <c r="A655" s="186"/>
      <c r="B655" s="186"/>
      <c r="C655" s="186"/>
      <c r="D655" s="186"/>
      <c r="E655" s="143"/>
      <c r="F655" s="211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92"/>
      <c r="AU655" s="186"/>
      <c r="AV655" s="186"/>
      <c r="AW655" s="186"/>
      <c r="AX655" s="186"/>
      <c r="AY655" s="186"/>
      <c r="AZ655" s="186"/>
      <c r="BA655" s="186"/>
      <c r="BB655" s="211"/>
      <c r="BC655" s="186"/>
      <c r="BD655" s="186"/>
      <c r="BE655" s="186"/>
    </row>
    <row r="656" spans="1:57" ht="25.5" customHeight="1">
      <c r="A656" s="186"/>
      <c r="B656" s="186"/>
      <c r="C656" s="186"/>
      <c r="D656" s="186"/>
      <c r="E656" s="143"/>
      <c r="F656" s="211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92"/>
      <c r="AU656" s="186"/>
      <c r="AV656" s="186"/>
      <c r="AW656" s="186"/>
      <c r="AX656" s="186"/>
      <c r="AY656" s="186"/>
      <c r="AZ656" s="186"/>
      <c r="BA656" s="186"/>
      <c r="BB656" s="211"/>
      <c r="BC656" s="186"/>
      <c r="BD656" s="186"/>
      <c r="BE656" s="186"/>
    </row>
    <row r="657" spans="1:57" ht="25.5" customHeight="1">
      <c r="A657" s="186"/>
      <c r="B657" s="186"/>
      <c r="C657" s="186"/>
      <c r="D657" s="186"/>
      <c r="E657" s="143"/>
      <c r="F657" s="211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92"/>
      <c r="AU657" s="186"/>
      <c r="AV657" s="186"/>
      <c r="AW657" s="186"/>
      <c r="AX657" s="186"/>
      <c r="AY657" s="186"/>
      <c r="AZ657" s="186"/>
      <c r="BA657" s="186"/>
      <c r="BB657" s="211"/>
      <c r="BC657" s="186"/>
      <c r="BD657" s="186"/>
      <c r="BE657" s="186"/>
    </row>
    <row r="658" spans="1:57" ht="25.5" customHeight="1">
      <c r="A658" s="186"/>
      <c r="B658" s="186"/>
      <c r="C658" s="186"/>
      <c r="D658" s="186"/>
      <c r="E658" s="143"/>
      <c r="F658" s="211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92"/>
      <c r="AU658" s="186"/>
      <c r="AV658" s="186"/>
      <c r="AW658" s="186"/>
      <c r="AX658" s="186"/>
      <c r="AY658" s="186"/>
      <c r="AZ658" s="186"/>
      <c r="BA658" s="186"/>
      <c r="BB658" s="211"/>
      <c r="BC658" s="186"/>
      <c r="BD658" s="186"/>
      <c r="BE658" s="186"/>
    </row>
    <row r="659" spans="1:57" ht="25.5" customHeight="1">
      <c r="A659" s="186"/>
      <c r="B659" s="186"/>
      <c r="C659" s="186"/>
      <c r="D659" s="186"/>
      <c r="E659" s="143"/>
      <c r="F659" s="211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92"/>
      <c r="AU659" s="186"/>
      <c r="AV659" s="186"/>
      <c r="AW659" s="186"/>
      <c r="AX659" s="186"/>
      <c r="AY659" s="186"/>
      <c r="AZ659" s="186"/>
      <c r="BA659" s="186"/>
      <c r="BB659" s="211"/>
      <c r="BC659" s="186"/>
      <c r="BD659" s="186"/>
      <c r="BE659" s="186"/>
    </row>
    <row r="660" spans="1:57" ht="25.5" customHeight="1">
      <c r="A660" s="186"/>
      <c r="B660" s="186"/>
      <c r="C660" s="186"/>
      <c r="D660" s="186"/>
      <c r="E660" s="143"/>
      <c r="F660" s="211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92"/>
      <c r="AU660" s="186"/>
      <c r="AV660" s="186"/>
      <c r="AW660" s="186"/>
      <c r="AX660" s="186"/>
      <c r="AY660" s="186"/>
      <c r="AZ660" s="186"/>
      <c r="BA660" s="186"/>
      <c r="BB660" s="211"/>
      <c r="BC660" s="186"/>
      <c r="BD660" s="186"/>
      <c r="BE660" s="186"/>
    </row>
    <row r="661" spans="1:57" ht="25.5" customHeight="1">
      <c r="A661" s="186"/>
      <c r="B661" s="186"/>
      <c r="C661" s="186"/>
      <c r="D661" s="186"/>
      <c r="E661" s="143"/>
      <c r="F661" s="211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92"/>
      <c r="AU661" s="186"/>
      <c r="AV661" s="186"/>
      <c r="AW661" s="186"/>
      <c r="AX661" s="186"/>
      <c r="AY661" s="186"/>
      <c r="AZ661" s="186"/>
      <c r="BA661" s="186"/>
      <c r="BB661" s="211"/>
      <c r="BC661" s="186"/>
      <c r="BD661" s="186"/>
      <c r="BE661" s="186"/>
    </row>
    <row r="662" spans="1:57" ht="25.5" customHeight="1">
      <c r="A662" s="186"/>
      <c r="B662" s="186"/>
      <c r="C662" s="186"/>
      <c r="D662" s="186"/>
      <c r="E662" s="143"/>
      <c r="F662" s="211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92"/>
      <c r="AU662" s="186"/>
      <c r="AV662" s="186"/>
      <c r="AW662" s="186"/>
      <c r="AX662" s="186"/>
      <c r="AY662" s="186"/>
      <c r="AZ662" s="186"/>
      <c r="BA662" s="186"/>
      <c r="BB662" s="211"/>
      <c r="BC662" s="186"/>
      <c r="BD662" s="186"/>
      <c r="BE662" s="186"/>
    </row>
    <row r="663" spans="1:57" ht="25.5" customHeight="1">
      <c r="A663" s="186"/>
      <c r="B663" s="186"/>
      <c r="C663" s="186"/>
      <c r="D663" s="186"/>
      <c r="E663" s="143"/>
      <c r="F663" s="211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92"/>
      <c r="AU663" s="186"/>
      <c r="AV663" s="186"/>
      <c r="AW663" s="186"/>
      <c r="AX663" s="186"/>
      <c r="AY663" s="186"/>
      <c r="AZ663" s="186"/>
      <c r="BA663" s="186"/>
      <c r="BB663" s="211"/>
      <c r="BC663" s="186"/>
      <c r="BD663" s="186"/>
      <c r="BE663" s="186"/>
    </row>
    <row r="664" spans="1:57" ht="25.5" customHeight="1">
      <c r="A664" s="186"/>
      <c r="B664" s="186"/>
      <c r="C664" s="186"/>
      <c r="D664" s="186"/>
      <c r="E664" s="143"/>
      <c r="F664" s="211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92"/>
      <c r="AU664" s="186"/>
      <c r="AV664" s="186"/>
      <c r="AW664" s="186"/>
      <c r="AX664" s="186"/>
      <c r="AY664" s="186"/>
      <c r="AZ664" s="186"/>
      <c r="BA664" s="186"/>
      <c r="BB664" s="211"/>
      <c r="BC664" s="186"/>
      <c r="BD664" s="186"/>
      <c r="BE664" s="186"/>
    </row>
    <row r="665" spans="1:57" ht="25.5" customHeight="1">
      <c r="A665" s="186"/>
      <c r="B665" s="186"/>
      <c r="C665" s="186"/>
      <c r="D665" s="186"/>
      <c r="E665" s="143"/>
      <c r="F665" s="211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92"/>
      <c r="AU665" s="186"/>
      <c r="AV665" s="186"/>
      <c r="AW665" s="186"/>
      <c r="AX665" s="186"/>
      <c r="AY665" s="186"/>
      <c r="AZ665" s="186"/>
      <c r="BA665" s="186"/>
      <c r="BB665" s="211"/>
      <c r="BC665" s="186"/>
      <c r="BD665" s="186"/>
      <c r="BE665" s="186"/>
    </row>
    <row r="666" spans="1:57" ht="25.5" customHeight="1">
      <c r="A666" s="186"/>
      <c r="B666" s="186"/>
      <c r="C666" s="186"/>
      <c r="D666" s="186"/>
      <c r="E666" s="143"/>
      <c r="F666" s="211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92"/>
      <c r="AU666" s="186"/>
      <c r="AV666" s="186"/>
      <c r="AW666" s="186"/>
      <c r="AX666" s="186"/>
      <c r="AY666" s="186"/>
      <c r="AZ666" s="186"/>
      <c r="BA666" s="186"/>
      <c r="BB666" s="211"/>
      <c r="BC666" s="186"/>
      <c r="BD666" s="186"/>
      <c r="BE666" s="186"/>
    </row>
    <row r="667" spans="1:57" ht="25.5" customHeight="1">
      <c r="A667" s="186"/>
      <c r="B667" s="186"/>
      <c r="C667" s="186"/>
      <c r="D667" s="186"/>
      <c r="E667" s="143"/>
      <c r="F667" s="211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92"/>
      <c r="AU667" s="186"/>
      <c r="AV667" s="186"/>
      <c r="AW667" s="186"/>
      <c r="AX667" s="186"/>
      <c r="AY667" s="186"/>
      <c r="AZ667" s="186"/>
      <c r="BA667" s="186"/>
      <c r="BB667" s="211"/>
      <c r="BC667" s="186"/>
      <c r="BD667" s="186"/>
      <c r="BE667" s="186"/>
    </row>
    <row r="668" spans="1:57" ht="25.5" customHeight="1">
      <c r="A668" s="186"/>
      <c r="B668" s="186"/>
      <c r="C668" s="186"/>
      <c r="D668" s="186"/>
      <c r="E668" s="143"/>
      <c r="F668" s="211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92"/>
      <c r="AU668" s="186"/>
      <c r="AV668" s="186"/>
      <c r="AW668" s="186"/>
      <c r="AX668" s="186"/>
      <c r="AY668" s="186"/>
      <c r="AZ668" s="186"/>
      <c r="BA668" s="186"/>
      <c r="BB668" s="211"/>
      <c r="BC668" s="186"/>
      <c r="BD668" s="186"/>
      <c r="BE668" s="186"/>
    </row>
    <row r="669" spans="1:57" ht="25.5" customHeight="1">
      <c r="A669" s="186"/>
      <c r="B669" s="186"/>
      <c r="C669" s="186"/>
      <c r="D669" s="186"/>
      <c r="E669" s="143"/>
      <c r="F669" s="211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92"/>
      <c r="AU669" s="186"/>
      <c r="AV669" s="186"/>
      <c r="AW669" s="186"/>
      <c r="AX669" s="186"/>
      <c r="AY669" s="186"/>
      <c r="AZ669" s="186"/>
      <c r="BA669" s="186"/>
      <c r="BB669" s="211"/>
      <c r="BC669" s="186"/>
      <c r="BD669" s="186"/>
      <c r="BE669" s="186"/>
    </row>
    <row r="670" spans="1:57" ht="25.5" customHeight="1">
      <c r="A670" s="186"/>
      <c r="B670" s="186"/>
      <c r="C670" s="186"/>
      <c r="D670" s="186"/>
      <c r="E670" s="143"/>
      <c r="F670" s="211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92"/>
      <c r="AU670" s="186"/>
      <c r="AV670" s="186"/>
      <c r="AW670" s="186"/>
      <c r="AX670" s="186"/>
      <c r="AY670" s="186"/>
      <c r="AZ670" s="186"/>
      <c r="BA670" s="186"/>
      <c r="BB670" s="211"/>
      <c r="BC670" s="186"/>
      <c r="BD670" s="186"/>
      <c r="BE670" s="186"/>
    </row>
    <row r="671" spans="1:57" ht="25.5" customHeight="1">
      <c r="A671" s="186"/>
      <c r="B671" s="186"/>
      <c r="C671" s="186"/>
      <c r="D671" s="186"/>
      <c r="E671" s="143"/>
      <c r="F671" s="211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92"/>
      <c r="AU671" s="186"/>
      <c r="AV671" s="186"/>
      <c r="AW671" s="186"/>
      <c r="AX671" s="186"/>
      <c r="AY671" s="186"/>
      <c r="AZ671" s="186"/>
      <c r="BA671" s="186"/>
      <c r="BB671" s="211"/>
      <c r="BC671" s="186"/>
      <c r="BD671" s="186"/>
      <c r="BE671" s="186"/>
    </row>
    <row r="672" spans="1:57" ht="25.5" customHeight="1">
      <c r="A672" s="186"/>
      <c r="B672" s="186"/>
      <c r="C672" s="186"/>
      <c r="D672" s="186"/>
      <c r="E672" s="143"/>
      <c r="F672" s="211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92"/>
      <c r="AU672" s="186"/>
      <c r="AV672" s="186"/>
      <c r="AW672" s="186"/>
      <c r="AX672" s="186"/>
      <c r="AY672" s="186"/>
      <c r="AZ672" s="186"/>
      <c r="BA672" s="186"/>
      <c r="BB672" s="211"/>
      <c r="BC672" s="186"/>
      <c r="BD672" s="186"/>
      <c r="BE672" s="186"/>
    </row>
    <row r="673" spans="1:57" ht="25.5" customHeight="1">
      <c r="A673" s="186"/>
      <c r="B673" s="186"/>
      <c r="C673" s="186"/>
      <c r="D673" s="186"/>
      <c r="E673" s="143"/>
      <c r="F673" s="211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92"/>
      <c r="AU673" s="186"/>
      <c r="AV673" s="186"/>
      <c r="AW673" s="186"/>
      <c r="AX673" s="186"/>
      <c r="AY673" s="186"/>
      <c r="AZ673" s="186"/>
      <c r="BA673" s="186"/>
      <c r="BB673" s="211"/>
      <c r="BC673" s="186"/>
      <c r="BD673" s="186"/>
      <c r="BE673" s="186"/>
    </row>
    <row r="674" spans="1:57" ht="25.5" customHeight="1">
      <c r="A674" s="186"/>
      <c r="B674" s="186"/>
      <c r="C674" s="186"/>
      <c r="D674" s="186"/>
      <c r="E674" s="143"/>
      <c r="F674" s="211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92"/>
      <c r="AU674" s="186"/>
      <c r="AV674" s="186"/>
      <c r="AW674" s="186"/>
      <c r="AX674" s="186"/>
      <c r="AY674" s="186"/>
      <c r="AZ674" s="186"/>
      <c r="BA674" s="186"/>
      <c r="BB674" s="211"/>
      <c r="BC674" s="186"/>
      <c r="BD674" s="186"/>
      <c r="BE674" s="186"/>
    </row>
    <row r="675" spans="1:57" ht="25.5" customHeight="1">
      <c r="A675" s="186"/>
      <c r="B675" s="186"/>
      <c r="C675" s="186"/>
      <c r="D675" s="186"/>
      <c r="E675" s="143"/>
      <c r="F675" s="211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92"/>
      <c r="AU675" s="186"/>
      <c r="AV675" s="186"/>
      <c r="AW675" s="186"/>
      <c r="AX675" s="186"/>
      <c r="AY675" s="186"/>
      <c r="AZ675" s="186"/>
      <c r="BA675" s="186"/>
      <c r="BB675" s="211"/>
      <c r="BC675" s="186"/>
      <c r="BD675" s="186"/>
      <c r="BE675" s="186"/>
    </row>
    <row r="676" spans="1:57" ht="25.5" customHeight="1">
      <c r="A676" s="186"/>
      <c r="B676" s="186"/>
      <c r="C676" s="186"/>
      <c r="D676" s="186"/>
      <c r="E676" s="143"/>
      <c r="F676" s="211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92"/>
      <c r="AU676" s="186"/>
      <c r="AV676" s="186"/>
      <c r="AW676" s="186"/>
      <c r="AX676" s="186"/>
      <c r="AY676" s="186"/>
      <c r="AZ676" s="186"/>
      <c r="BA676" s="186"/>
      <c r="BB676" s="211"/>
      <c r="BC676" s="186"/>
      <c r="BD676" s="186"/>
      <c r="BE676" s="186"/>
    </row>
    <row r="677" spans="1:57" ht="25.5" customHeight="1">
      <c r="A677" s="186"/>
      <c r="B677" s="186"/>
      <c r="C677" s="186"/>
      <c r="D677" s="186"/>
      <c r="E677" s="143"/>
      <c r="F677" s="211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92"/>
      <c r="AU677" s="186"/>
      <c r="AV677" s="186"/>
      <c r="AW677" s="186"/>
      <c r="AX677" s="186"/>
      <c r="AY677" s="186"/>
      <c r="AZ677" s="186"/>
      <c r="BA677" s="186"/>
      <c r="BB677" s="211"/>
      <c r="BC677" s="186"/>
      <c r="BD677" s="186"/>
      <c r="BE677" s="186"/>
    </row>
    <row r="678" spans="1:57" ht="25.5" customHeight="1">
      <c r="A678" s="186"/>
      <c r="B678" s="186"/>
      <c r="C678" s="186"/>
      <c r="D678" s="186"/>
      <c r="E678" s="143"/>
      <c r="F678" s="211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92"/>
      <c r="AU678" s="186"/>
      <c r="AV678" s="186"/>
      <c r="AW678" s="186"/>
      <c r="AX678" s="186"/>
      <c r="AY678" s="186"/>
      <c r="AZ678" s="186"/>
      <c r="BA678" s="186"/>
      <c r="BB678" s="211"/>
      <c r="BC678" s="186"/>
      <c r="BD678" s="186"/>
      <c r="BE678" s="186"/>
    </row>
    <row r="679" spans="1:57" ht="25.5" customHeight="1">
      <c r="A679" s="186"/>
      <c r="B679" s="186"/>
      <c r="C679" s="186"/>
      <c r="D679" s="186"/>
      <c r="E679" s="143"/>
      <c r="F679" s="211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92"/>
      <c r="AU679" s="186"/>
      <c r="AV679" s="186"/>
      <c r="AW679" s="186"/>
      <c r="AX679" s="186"/>
      <c r="AY679" s="186"/>
      <c r="AZ679" s="186"/>
      <c r="BA679" s="186"/>
      <c r="BB679" s="211"/>
      <c r="BC679" s="186"/>
      <c r="BD679" s="186"/>
      <c r="BE679" s="186"/>
    </row>
    <row r="680" spans="1:57" ht="25.5" customHeight="1">
      <c r="A680" s="186"/>
      <c r="B680" s="186"/>
      <c r="C680" s="186"/>
      <c r="D680" s="186"/>
      <c r="E680" s="143"/>
      <c r="F680" s="211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92"/>
      <c r="AU680" s="186"/>
      <c r="AV680" s="186"/>
      <c r="AW680" s="186"/>
      <c r="AX680" s="186"/>
      <c r="AY680" s="186"/>
      <c r="AZ680" s="186"/>
      <c r="BA680" s="186"/>
      <c r="BB680" s="211"/>
      <c r="BC680" s="186"/>
      <c r="BD680" s="186"/>
      <c r="BE680" s="186"/>
    </row>
    <row r="681" spans="1:57" ht="25.5" customHeight="1">
      <c r="A681" s="186"/>
      <c r="B681" s="186"/>
      <c r="C681" s="186"/>
      <c r="D681" s="186"/>
      <c r="E681" s="143"/>
      <c r="F681" s="211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92"/>
      <c r="AU681" s="186"/>
      <c r="AV681" s="186"/>
      <c r="AW681" s="186"/>
      <c r="AX681" s="186"/>
      <c r="AY681" s="186"/>
      <c r="AZ681" s="186"/>
      <c r="BA681" s="186"/>
      <c r="BB681" s="211"/>
      <c r="BC681" s="186"/>
      <c r="BD681" s="186"/>
      <c r="BE681" s="186"/>
    </row>
    <row r="682" spans="1:57" ht="25.5" customHeight="1">
      <c r="A682" s="186"/>
      <c r="B682" s="186"/>
      <c r="C682" s="186"/>
      <c r="D682" s="186"/>
      <c r="E682" s="143"/>
      <c r="F682" s="211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92"/>
      <c r="AU682" s="186"/>
      <c r="AV682" s="186"/>
      <c r="AW682" s="186"/>
      <c r="AX682" s="186"/>
      <c r="AY682" s="186"/>
      <c r="AZ682" s="186"/>
      <c r="BA682" s="186"/>
      <c r="BB682" s="211"/>
      <c r="BC682" s="186"/>
      <c r="BD682" s="186"/>
      <c r="BE682" s="186"/>
    </row>
    <row r="683" spans="1:57" ht="25.5" customHeight="1">
      <c r="A683" s="186"/>
      <c r="B683" s="186"/>
      <c r="C683" s="186"/>
      <c r="D683" s="186"/>
      <c r="E683" s="143"/>
      <c r="F683" s="211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92"/>
      <c r="AU683" s="186"/>
      <c r="AV683" s="186"/>
      <c r="AW683" s="186"/>
      <c r="AX683" s="186"/>
      <c r="AY683" s="186"/>
      <c r="AZ683" s="186"/>
      <c r="BA683" s="186"/>
      <c r="BB683" s="211"/>
      <c r="BC683" s="186"/>
      <c r="BD683" s="186"/>
      <c r="BE683" s="186"/>
    </row>
    <row r="684" spans="1:57" ht="25.5" customHeight="1">
      <c r="A684" s="186"/>
      <c r="B684" s="186"/>
      <c r="C684" s="186"/>
      <c r="D684" s="186"/>
      <c r="E684" s="143"/>
      <c r="F684" s="211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92"/>
      <c r="AU684" s="186"/>
      <c r="AV684" s="186"/>
      <c r="AW684" s="186"/>
      <c r="AX684" s="186"/>
      <c r="AY684" s="186"/>
      <c r="AZ684" s="186"/>
      <c r="BA684" s="186"/>
      <c r="BB684" s="211"/>
      <c r="BC684" s="186"/>
      <c r="BD684" s="186"/>
      <c r="BE684" s="186"/>
    </row>
    <row r="685" spans="1:57" ht="25.5" customHeight="1">
      <c r="A685" s="186"/>
      <c r="B685" s="186"/>
      <c r="C685" s="186"/>
      <c r="D685" s="186"/>
      <c r="E685" s="143"/>
      <c r="F685" s="211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92"/>
      <c r="AU685" s="186"/>
      <c r="AV685" s="186"/>
      <c r="AW685" s="186"/>
      <c r="AX685" s="186"/>
      <c r="AY685" s="186"/>
      <c r="AZ685" s="186"/>
      <c r="BA685" s="186"/>
      <c r="BB685" s="211"/>
      <c r="BC685" s="186"/>
      <c r="BD685" s="186"/>
      <c r="BE685" s="186"/>
    </row>
    <row r="686" spans="1:57" ht="25.5" customHeight="1">
      <c r="A686" s="186"/>
      <c r="B686" s="186"/>
      <c r="C686" s="186"/>
      <c r="D686" s="186"/>
      <c r="E686" s="143"/>
      <c r="F686" s="211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92"/>
      <c r="AU686" s="186"/>
      <c r="AV686" s="186"/>
      <c r="AW686" s="186"/>
      <c r="AX686" s="186"/>
      <c r="AY686" s="186"/>
      <c r="AZ686" s="186"/>
      <c r="BA686" s="186"/>
      <c r="BB686" s="211"/>
      <c r="BC686" s="186"/>
      <c r="BD686" s="186"/>
      <c r="BE686" s="186"/>
    </row>
    <row r="687" spans="1:57" ht="25.5" customHeight="1">
      <c r="A687" s="186"/>
      <c r="B687" s="186"/>
      <c r="C687" s="186"/>
      <c r="D687" s="186"/>
      <c r="E687" s="143"/>
      <c r="F687" s="211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92"/>
      <c r="AU687" s="186"/>
      <c r="AV687" s="186"/>
      <c r="AW687" s="186"/>
      <c r="AX687" s="186"/>
      <c r="AY687" s="186"/>
      <c r="AZ687" s="186"/>
      <c r="BA687" s="186"/>
      <c r="BB687" s="211"/>
      <c r="BC687" s="186"/>
      <c r="BD687" s="186"/>
      <c r="BE687" s="186"/>
    </row>
    <row r="688" spans="1:57" ht="25.5" customHeight="1">
      <c r="A688" s="186"/>
      <c r="B688" s="186"/>
      <c r="C688" s="186"/>
      <c r="D688" s="186"/>
      <c r="E688" s="143"/>
      <c r="F688" s="211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92"/>
      <c r="AU688" s="186"/>
      <c r="AV688" s="186"/>
      <c r="AW688" s="186"/>
      <c r="AX688" s="186"/>
      <c r="AY688" s="186"/>
      <c r="AZ688" s="186"/>
      <c r="BA688" s="186"/>
      <c r="BB688" s="211"/>
      <c r="BC688" s="186"/>
      <c r="BD688" s="186"/>
      <c r="BE688" s="186"/>
    </row>
    <row r="689" spans="1:57" ht="25.5" customHeight="1">
      <c r="A689" s="186"/>
      <c r="B689" s="186"/>
      <c r="C689" s="186"/>
      <c r="D689" s="186"/>
      <c r="E689" s="143"/>
      <c r="F689" s="211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92"/>
      <c r="AU689" s="186"/>
      <c r="AV689" s="186"/>
      <c r="AW689" s="186"/>
      <c r="AX689" s="186"/>
      <c r="AY689" s="186"/>
      <c r="AZ689" s="186"/>
      <c r="BA689" s="186"/>
      <c r="BB689" s="211"/>
      <c r="BC689" s="186"/>
      <c r="BD689" s="186"/>
      <c r="BE689" s="186"/>
    </row>
    <row r="690" spans="1:57" ht="25.5" customHeight="1">
      <c r="A690" s="186"/>
      <c r="B690" s="186"/>
      <c r="C690" s="186"/>
      <c r="D690" s="186"/>
      <c r="E690" s="143"/>
      <c r="F690" s="211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92"/>
      <c r="AU690" s="186"/>
      <c r="AV690" s="186"/>
      <c r="AW690" s="186"/>
      <c r="AX690" s="186"/>
      <c r="AY690" s="186"/>
      <c r="AZ690" s="186"/>
      <c r="BA690" s="186"/>
      <c r="BB690" s="211"/>
      <c r="BC690" s="186"/>
      <c r="BD690" s="186"/>
      <c r="BE690" s="186"/>
    </row>
    <row r="691" spans="1:57" ht="25.5" customHeight="1">
      <c r="A691" s="186"/>
      <c r="B691" s="186"/>
      <c r="C691" s="186"/>
      <c r="D691" s="186"/>
      <c r="E691" s="143"/>
      <c r="F691" s="211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92"/>
      <c r="AU691" s="186"/>
      <c r="AV691" s="186"/>
      <c r="AW691" s="186"/>
      <c r="AX691" s="186"/>
      <c r="AY691" s="186"/>
      <c r="AZ691" s="186"/>
      <c r="BA691" s="186"/>
      <c r="BB691" s="211"/>
      <c r="BC691" s="186"/>
      <c r="BD691" s="186"/>
      <c r="BE691" s="186"/>
    </row>
    <row r="692" spans="1:57" ht="25.5" customHeight="1">
      <c r="A692" s="186"/>
      <c r="B692" s="186"/>
      <c r="C692" s="186"/>
      <c r="D692" s="186"/>
      <c r="E692" s="143"/>
      <c r="F692" s="211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92"/>
      <c r="AU692" s="186"/>
      <c r="AV692" s="186"/>
      <c r="AW692" s="186"/>
      <c r="AX692" s="186"/>
      <c r="AY692" s="186"/>
      <c r="AZ692" s="186"/>
      <c r="BA692" s="186"/>
      <c r="BB692" s="211"/>
      <c r="BC692" s="186"/>
      <c r="BD692" s="186"/>
      <c r="BE692" s="186"/>
    </row>
    <row r="693" spans="1:57" ht="25.5" customHeight="1">
      <c r="A693" s="186"/>
      <c r="B693" s="186"/>
      <c r="C693" s="186"/>
      <c r="D693" s="186"/>
      <c r="E693" s="143"/>
      <c r="F693" s="211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92"/>
      <c r="AU693" s="186"/>
      <c r="AV693" s="186"/>
      <c r="AW693" s="186"/>
      <c r="AX693" s="186"/>
      <c r="AY693" s="186"/>
      <c r="AZ693" s="186"/>
      <c r="BA693" s="186"/>
      <c r="BB693" s="211"/>
      <c r="BC693" s="186"/>
      <c r="BD693" s="186"/>
      <c r="BE693" s="186"/>
    </row>
    <row r="694" spans="1:57" ht="25.5" customHeight="1">
      <c r="A694" s="186"/>
      <c r="B694" s="186"/>
      <c r="C694" s="186"/>
      <c r="D694" s="186"/>
      <c r="E694" s="143"/>
      <c r="F694" s="211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92"/>
      <c r="AU694" s="186"/>
      <c r="AV694" s="186"/>
      <c r="AW694" s="186"/>
      <c r="AX694" s="186"/>
      <c r="AY694" s="186"/>
      <c r="AZ694" s="186"/>
      <c r="BA694" s="186"/>
      <c r="BB694" s="211"/>
      <c r="BC694" s="186"/>
      <c r="BD694" s="186"/>
      <c r="BE694" s="186"/>
    </row>
    <row r="695" spans="1:57" ht="25.5" customHeight="1">
      <c r="A695" s="186"/>
      <c r="B695" s="186"/>
      <c r="C695" s="186"/>
      <c r="D695" s="186"/>
      <c r="E695" s="143"/>
      <c r="F695" s="211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92"/>
      <c r="AU695" s="186"/>
      <c r="AV695" s="186"/>
      <c r="AW695" s="186"/>
      <c r="AX695" s="186"/>
      <c r="AY695" s="186"/>
      <c r="AZ695" s="186"/>
      <c r="BA695" s="186"/>
      <c r="BB695" s="211"/>
      <c r="BC695" s="186"/>
      <c r="BD695" s="186"/>
      <c r="BE695" s="186"/>
    </row>
    <row r="696" spans="1:57" ht="25.5" customHeight="1">
      <c r="A696" s="186"/>
      <c r="B696" s="186"/>
      <c r="C696" s="186"/>
      <c r="D696" s="186"/>
      <c r="E696" s="143"/>
      <c r="F696" s="211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92"/>
      <c r="AU696" s="186"/>
      <c r="AV696" s="186"/>
      <c r="AW696" s="186"/>
      <c r="AX696" s="186"/>
      <c r="AY696" s="186"/>
      <c r="AZ696" s="186"/>
      <c r="BA696" s="186"/>
      <c r="BB696" s="211"/>
      <c r="BC696" s="186"/>
      <c r="BD696" s="186"/>
      <c r="BE696" s="186"/>
    </row>
    <row r="697" spans="1:57" ht="25.5" customHeight="1">
      <c r="A697" s="186"/>
      <c r="B697" s="186"/>
      <c r="C697" s="186"/>
      <c r="D697" s="186"/>
      <c r="E697" s="143"/>
      <c r="F697" s="211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92"/>
      <c r="AU697" s="186"/>
      <c r="AV697" s="186"/>
      <c r="AW697" s="186"/>
      <c r="AX697" s="186"/>
      <c r="AY697" s="186"/>
      <c r="AZ697" s="186"/>
      <c r="BA697" s="186"/>
      <c r="BB697" s="211"/>
      <c r="BC697" s="186"/>
      <c r="BD697" s="186"/>
      <c r="BE697" s="186"/>
    </row>
    <row r="698" spans="1:57" ht="25.5" customHeight="1">
      <c r="A698" s="186"/>
      <c r="B698" s="186"/>
      <c r="C698" s="186"/>
      <c r="D698" s="186"/>
      <c r="E698" s="143"/>
      <c r="F698" s="211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92"/>
      <c r="AU698" s="186"/>
      <c r="AV698" s="186"/>
      <c r="AW698" s="186"/>
      <c r="AX698" s="186"/>
      <c r="AY698" s="186"/>
      <c r="AZ698" s="186"/>
      <c r="BA698" s="186"/>
      <c r="BB698" s="211"/>
      <c r="BC698" s="186"/>
      <c r="BD698" s="186"/>
      <c r="BE698" s="186"/>
    </row>
    <row r="699" spans="1:57" ht="25.5" customHeight="1">
      <c r="A699" s="186"/>
      <c r="B699" s="186"/>
      <c r="C699" s="186"/>
      <c r="D699" s="186"/>
      <c r="E699" s="143"/>
      <c r="F699" s="211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92"/>
      <c r="AU699" s="186"/>
      <c r="AV699" s="186"/>
      <c r="AW699" s="186"/>
      <c r="AX699" s="186"/>
      <c r="AY699" s="186"/>
      <c r="AZ699" s="186"/>
      <c r="BA699" s="186"/>
      <c r="BB699" s="211"/>
      <c r="BC699" s="186"/>
      <c r="BD699" s="186"/>
      <c r="BE699" s="186"/>
    </row>
    <row r="700" spans="1:57" ht="25.5" customHeight="1">
      <c r="A700" s="186"/>
      <c r="B700" s="186"/>
      <c r="C700" s="186"/>
      <c r="D700" s="186"/>
      <c r="E700" s="143"/>
      <c r="F700" s="211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92"/>
      <c r="AU700" s="186"/>
      <c r="AV700" s="186"/>
      <c r="AW700" s="186"/>
      <c r="AX700" s="186"/>
      <c r="AY700" s="186"/>
      <c r="AZ700" s="186"/>
      <c r="BA700" s="186"/>
      <c r="BB700" s="211"/>
      <c r="BC700" s="186"/>
      <c r="BD700" s="186"/>
      <c r="BE700" s="186"/>
    </row>
    <row r="701" spans="1:57" ht="25.5" customHeight="1">
      <c r="A701" s="186"/>
      <c r="B701" s="186"/>
      <c r="C701" s="186"/>
      <c r="D701" s="186"/>
      <c r="E701" s="143"/>
      <c r="F701" s="211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92"/>
      <c r="AU701" s="186"/>
      <c r="AV701" s="186"/>
      <c r="AW701" s="186"/>
      <c r="AX701" s="186"/>
      <c r="AY701" s="186"/>
      <c r="AZ701" s="186"/>
      <c r="BA701" s="186"/>
      <c r="BB701" s="211"/>
      <c r="BC701" s="186"/>
      <c r="BD701" s="186"/>
      <c r="BE701" s="186"/>
    </row>
    <row r="702" spans="1:57" ht="25.5" customHeight="1">
      <c r="A702" s="186"/>
      <c r="B702" s="186"/>
      <c r="C702" s="186"/>
      <c r="D702" s="186"/>
      <c r="E702" s="143"/>
      <c r="F702" s="211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92"/>
      <c r="AU702" s="186"/>
      <c r="AV702" s="186"/>
      <c r="AW702" s="186"/>
      <c r="AX702" s="186"/>
      <c r="AY702" s="186"/>
      <c r="AZ702" s="186"/>
      <c r="BA702" s="186"/>
      <c r="BB702" s="211"/>
      <c r="BC702" s="186"/>
      <c r="BD702" s="186"/>
      <c r="BE702" s="186"/>
    </row>
    <row r="703" spans="1:57" ht="25.5" customHeight="1">
      <c r="A703" s="186"/>
      <c r="B703" s="186"/>
      <c r="C703" s="186"/>
      <c r="D703" s="186"/>
      <c r="E703" s="143"/>
      <c r="F703" s="211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92"/>
      <c r="AU703" s="186"/>
      <c r="AV703" s="186"/>
      <c r="AW703" s="186"/>
      <c r="AX703" s="186"/>
      <c r="AY703" s="186"/>
      <c r="AZ703" s="186"/>
      <c r="BA703" s="186"/>
      <c r="BB703" s="211"/>
      <c r="BC703" s="186"/>
      <c r="BD703" s="186"/>
      <c r="BE703" s="186"/>
    </row>
    <row r="704" spans="1:57" ht="25.5" customHeight="1">
      <c r="A704" s="186"/>
      <c r="B704" s="186"/>
      <c r="C704" s="186"/>
      <c r="D704" s="186"/>
      <c r="E704" s="143"/>
      <c r="F704" s="211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92"/>
      <c r="AU704" s="186"/>
      <c r="AV704" s="186"/>
      <c r="AW704" s="186"/>
      <c r="AX704" s="186"/>
      <c r="AY704" s="186"/>
      <c r="AZ704" s="186"/>
      <c r="BA704" s="186"/>
      <c r="BB704" s="211"/>
      <c r="BC704" s="186"/>
      <c r="BD704" s="186"/>
      <c r="BE704" s="186"/>
    </row>
    <row r="705" spans="1:57" ht="25.5" customHeight="1">
      <c r="A705" s="186"/>
      <c r="B705" s="186"/>
      <c r="C705" s="186"/>
      <c r="D705" s="186"/>
      <c r="E705" s="143"/>
      <c r="F705" s="211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92"/>
      <c r="AU705" s="186"/>
      <c r="AV705" s="186"/>
      <c r="AW705" s="186"/>
      <c r="AX705" s="186"/>
      <c r="AY705" s="186"/>
      <c r="AZ705" s="186"/>
      <c r="BA705" s="186"/>
      <c r="BB705" s="211"/>
      <c r="BC705" s="186"/>
      <c r="BD705" s="186"/>
      <c r="BE705" s="186"/>
    </row>
    <row r="706" spans="1:57" ht="25.5" customHeight="1">
      <c r="A706" s="186"/>
      <c r="B706" s="186"/>
      <c r="C706" s="186"/>
      <c r="D706" s="186"/>
      <c r="E706" s="143"/>
      <c r="F706" s="211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92"/>
      <c r="AU706" s="186"/>
      <c r="AV706" s="186"/>
      <c r="AW706" s="186"/>
      <c r="AX706" s="186"/>
      <c r="AY706" s="186"/>
      <c r="AZ706" s="186"/>
      <c r="BA706" s="186"/>
      <c r="BB706" s="211"/>
      <c r="BC706" s="186"/>
      <c r="BD706" s="186"/>
      <c r="BE706" s="186"/>
    </row>
    <row r="707" spans="1:57" ht="25.5" customHeight="1">
      <c r="A707" s="186"/>
      <c r="B707" s="186"/>
      <c r="C707" s="186"/>
      <c r="D707" s="186"/>
      <c r="E707" s="143"/>
      <c r="F707" s="211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92"/>
      <c r="AU707" s="186"/>
      <c r="AV707" s="186"/>
      <c r="AW707" s="186"/>
      <c r="AX707" s="186"/>
      <c r="AY707" s="186"/>
      <c r="AZ707" s="186"/>
      <c r="BA707" s="186"/>
      <c r="BB707" s="211"/>
      <c r="BC707" s="186"/>
      <c r="BD707" s="186"/>
      <c r="BE707" s="186"/>
    </row>
    <row r="708" spans="1:57" ht="25.5" customHeight="1">
      <c r="A708" s="186"/>
      <c r="B708" s="186"/>
      <c r="C708" s="186"/>
      <c r="D708" s="186"/>
      <c r="E708" s="143"/>
      <c r="F708" s="211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92"/>
      <c r="AU708" s="186"/>
      <c r="AV708" s="186"/>
      <c r="AW708" s="186"/>
      <c r="AX708" s="186"/>
      <c r="AY708" s="186"/>
      <c r="AZ708" s="186"/>
      <c r="BA708" s="186"/>
      <c r="BB708" s="211"/>
      <c r="BC708" s="186"/>
      <c r="BD708" s="186"/>
      <c r="BE708" s="186"/>
    </row>
    <row r="709" spans="1:57" ht="25.5" customHeight="1">
      <c r="A709" s="186"/>
      <c r="B709" s="186"/>
      <c r="C709" s="186"/>
      <c r="D709" s="186"/>
      <c r="E709" s="143"/>
      <c r="F709" s="211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92"/>
      <c r="AU709" s="186"/>
      <c r="AV709" s="186"/>
      <c r="AW709" s="186"/>
      <c r="AX709" s="186"/>
      <c r="AY709" s="186"/>
      <c r="AZ709" s="186"/>
      <c r="BA709" s="186"/>
      <c r="BB709" s="211"/>
      <c r="BC709" s="186"/>
      <c r="BD709" s="186"/>
      <c r="BE709" s="186"/>
    </row>
    <row r="710" spans="1:57" ht="25.5" customHeight="1">
      <c r="A710" s="186"/>
      <c r="B710" s="186"/>
      <c r="C710" s="186"/>
      <c r="D710" s="186"/>
      <c r="E710" s="143"/>
      <c r="F710" s="211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92"/>
      <c r="AU710" s="186"/>
      <c r="AV710" s="186"/>
      <c r="AW710" s="186"/>
      <c r="AX710" s="186"/>
      <c r="AY710" s="186"/>
      <c r="AZ710" s="186"/>
      <c r="BA710" s="186"/>
      <c r="BB710" s="211"/>
      <c r="BC710" s="186"/>
      <c r="BD710" s="186"/>
      <c r="BE710" s="186"/>
    </row>
    <row r="711" spans="1:57" ht="25.5" customHeight="1">
      <c r="A711" s="186"/>
      <c r="B711" s="186"/>
      <c r="C711" s="186"/>
      <c r="D711" s="186"/>
      <c r="E711" s="143"/>
      <c r="F711" s="211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92"/>
      <c r="AU711" s="186"/>
      <c r="AV711" s="186"/>
      <c r="AW711" s="186"/>
      <c r="AX711" s="186"/>
      <c r="AY711" s="186"/>
      <c r="AZ711" s="186"/>
      <c r="BA711" s="186"/>
      <c r="BB711" s="211"/>
      <c r="BC711" s="186"/>
      <c r="BD711" s="186"/>
      <c r="BE711" s="186"/>
    </row>
    <row r="712" spans="1:57" ht="25.5" customHeight="1">
      <c r="A712" s="186"/>
      <c r="B712" s="186"/>
      <c r="C712" s="186"/>
      <c r="D712" s="186"/>
      <c r="E712" s="143"/>
      <c r="F712" s="211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92"/>
      <c r="AU712" s="186"/>
      <c r="AV712" s="186"/>
      <c r="AW712" s="186"/>
      <c r="AX712" s="186"/>
      <c r="AY712" s="186"/>
      <c r="AZ712" s="186"/>
      <c r="BA712" s="186"/>
      <c r="BB712" s="211"/>
      <c r="BC712" s="186"/>
      <c r="BD712" s="186"/>
      <c r="BE712" s="186"/>
    </row>
    <row r="713" spans="1:57" ht="25.5" customHeight="1">
      <c r="A713" s="186"/>
      <c r="B713" s="186"/>
      <c r="C713" s="186"/>
      <c r="D713" s="186"/>
      <c r="E713" s="143"/>
      <c r="F713" s="211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92"/>
      <c r="AU713" s="186"/>
      <c r="AV713" s="186"/>
      <c r="AW713" s="186"/>
      <c r="AX713" s="186"/>
      <c r="AY713" s="186"/>
      <c r="AZ713" s="186"/>
      <c r="BA713" s="186"/>
      <c r="BB713" s="211"/>
      <c r="BC713" s="186"/>
      <c r="BD713" s="186"/>
      <c r="BE713" s="186"/>
    </row>
    <row r="714" spans="1:57" ht="25.5" customHeight="1">
      <c r="A714" s="186"/>
      <c r="B714" s="186"/>
      <c r="C714" s="186"/>
      <c r="D714" s="186"/>
      <c r="E714" s="143"/>
      <c r="F714" s="211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92"/>
      <c r="AU714" s="186"/>
      <c r="AV714" s="186"/>
      <c r="AW714" s="186"/>
      <c r="AX714" s="186"/>
      <c r="AY714" s="186"/>
      <c r="AZ714" s="186"/>
      <c r="BA714" s="186"/>
      <c r="BB714" s="211"/>
      <c r="BC714" s="186"/>
      <c r="BD714" s="186"/>
      <c r="BE714" s="186"/>
    </row>
    <row r="715" spans="1:57" ht="25.5" customHeight="1">
      <c r="A715" s="186"/>
      <c r="B715" s="186"/>
      <c r="C715" s="186"/>
      <c r="D715" s="186"/>
      <c r="E715" s="143"/>
      <c r="F715" s="211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92"/>
      <c r="AU715" s="186"/>
      <c r="AV715" s="186"/>
      <c r="AW715" s="186"/>
      <c r="AX715" s="186"/>
      <c r="AY715" s="186"/>
      <c r="AZ715" s="186"/>
      <c r="BA715" s="186"/>
      <c r="BB715" s="211"/>
      <c r="BC715" s="186"/>
      <c r="BD715" s="186"/>
      <c r="BE715" s="186"/>
    </row>
    <row r="716" spans="1:57" ht="25.5" customHeight="1">
      <c r="A716" s="186"/>
      <c r="B716" s="186"/>
      <c r="C716" s="186"/>
      <c r="D716" s="186"/>
      <c r="E716" s="143"/>
      <c r="F716" s="211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92"/>
      <c r="AU716" s="186"/>
      <c r="AV716" s="186"/>
      <c r="AW716" s="186"/>
      <c r="AX716" s="186"/>
      <c r="AY716" s="186"/>
      <c r="AZ716" s="186"/>
      <c r="BA716" s="186"/>
      <c r="BB716" s="211"/>
      <c r="BC716" s="186"/>
      <c r="BD716" s="186"/>
      <c r="BE716" s="186"/>
    </row>
    <row r="717" spans="1:57" ht="25.5" customHeight="1">
      <c r="A717" s="186"/>
      <c r="B717" s="186"/>
      <c r="C717" s="186"/>
      <c r="D717" s="186"/>
      <c r="E717" s="143"/>
      <c r="F717" s="211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92"/>
      <c r="AU717" s="186"/>
      <c r="AV717" s="186"/>
      <c r="AW717" s="186"/>
      <c r="AX717" s="186"/>
      <c r="AY717" s="186"/>
      <c r="AZ717" s="186"/>
      <c r="BA717" s="186"/>
      <c r="BB717" s="211"/>
      <c r="BC717" s="186"/>
      <c r="BD717" s="186"/>
      <c r="BE717" s="186"/>
    </row>
    <row r="718" spans="1:57" ht="25.5" customHeight="1">
      <c r="A718" s="186"/>
      <c r="B718" s="186"/>
      <c r="C718" s="186"/>
      <c r="D718" s="186"/>
      <c r="E718" s="143"/>
      <c r="F718" s="211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92"/>
      <c r="AU718" s="186"/>
      <c r="AV718" s="186"/>
      <c r="AW718" s="186"/>
      <c r="AX718" s="186"/>
      <c r="AY718" s="186"/>
      <c r="AZ718" s="186"/>
      <c r="BA718" s="186"/>
      <c r="BB718" s="211"/>
      <c r="BC718" s="186"/>
      <c r="BD718" s="186"/>
      <c r="BE718" s="186"/>
    </row>
    <row r="719" spans="1:57" ht="25.5" customHeight="1">
      <c r="A719" s="186"/>
      <c r="B719" s="186"/>
      <c r="C719" s="186"/>
      <c r="D719" s="186"/>
      <c r="E719" s="143"/>
      <c r="F719" s="211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92"/>
      <c r="AU719" s="186"/>
      <c r="AV719" s="186"/>
      <c r="AW719" s="186"/>
      <c r="AX719" s="186"/>
      <c r="AY719" s="186"/>
      <c r="AZ719" s="186"/>
      <c r="BA719" s="186"/>
      <c r="BB719" s="211"/>
      <c r="BC719" s="186"/>
      <c r="BD719" s="186"/>
      <c r="BE719" s="186"/>
    </row>
    <row r="720" spans="1:57" ht="25.5" customHeight="1">
      <c r="A720" s="186"/>
      <c r="B720" s="186"/>
      <c r="C720" s="186"/>
      <c r="D720" s="186"/>
      <c r="E720" s="143"/>
      <c r="F720" s="211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92"/>
      <c r="AU720" s="186"/>
      <c r="AV720" s="186"/>
      <c r="AW720" s="186"/>
      <c r="AX720" s="186"/>
      <c r="AY720" s="186"/>
      <c r="AZ720" s="186"/>
      <c r="BA720" s="186"/>
      <c r="BB720" s="211"/>
      <c r="BC720" s="186"/>
      <c r="BD720" s="186"/>
      <c r="BE720" s="186"/>
    </row>
    <row r="721" spans="1:57" ht="25.5" customHeight="1">
      <c r="A721" s="186"/>
      <c r="B721" s="186"/>
      <c r="C721" s="186"/>
      <c r="D721" s="186"/>
      <c r="E721" s="143"/>
      <c r="F721" s="211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92"/>
      <c r="AU721" s="186"/>
      <c r="AV721" s="186"/>
      <c r="AW721" s="186"/>
      <c r="AX721" s="186"/>
      <c r="AY721" s="186"/>
      <c r="AZ721" s="186"/>
      <c r="BA721" s="186"/>
      <c r="BB721" s="211"/>
      <c r="BC721" s="186"/>
      <c r="BD721" s="186"/>
      <c r="BE721" s="186"/>
    </row>
    <row r="722" spans="1:57" ht="25.5" customHeight="1">
      <c r="A722" s="186"/>
      <c r="B722" s="186"/>
      <c r="C722" s="186"/>
      <c r="D722" s="186"/>
      <c r="E722" s="143"/>
      <c r="F722" s="211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92"/>
      <c r="AU722" s="186"/>
      <c r="AV722" s="186"/>
      <c r="AW722" s="186"/>
      <c r="AX722" s="186"/>
      <c r="AY722" s="186"/>
      <c r="AZ722" s="186"/>
      <c r="BA722" s="186"/>
      <c r="BB722" s="211"/>
      <c r="BC722" s="186"/>
      <c r="BD722" s="186"/>
      <c r="BE722" s="186"/>
    </row>
    <row r="723" spans="1:57" ht="25.5" customHeight="1">
      <c r="A723" s="186"/>
      <c r="B723" s="186"/>
      <c r="C723" s="186"/>
      <c r="D723" s="186"/>
      <c r="E723" s="143"/>
      <c r="F723" s="211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92"/>
      <c r="AU723" s="186"/>
      <c r="AV723" s="186"/>
      <c r="AW723" s="186"/>
      <c r="AX723" s="186"/>
      <c r="AY723" s="186"/>
      <c r="AZ723" s="186"/>
      <c r="BA723" s="186"/>
      <c r="BB723" s="211"/>
      <c r="BC723" s="186"/>
      <c r="BD723" s="186"/>
      <c r="BE723" s="186"/>
    </row>
    <row r="724" spans="1:57" ht="25.5" customHeight="1">
      <c r="A724" s="186"/>
      <c r="B724" s="186"/>
      <c r="C724" s="186"/>
      <c r="D724" s="186"/>
      <c r="E724" s="143"/>
      <c r="F724" s="211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92"/>
      <c r="AU724" s="186"/>
      <c r="AV724" s="186"/>
      <c r="AW724" s="186"/>
      <c r="AX724" s="186"/>
      <c r="AY724" s="186"/>
      <c r="AZ724" s="186"/>
      <c r="BA724" s="186"/>
      <c r="BB724" s="211"/>
      <c r="BC724" s="186"/>
      <c r="BD724" s="186"/>
      <c r="BE724" s="186"/>
    </row>
    <row r="725" spans="1:57" ht="25.5" customHeight="1">
      <c r="A725" s="186"/>
      <c r="B725" s="186"/>
      <c r="C725" s="186"/>
      <c r="D725" s="186"/>
      <c r="E725" s="143"/>
      <c r="F725" s="211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92"/>
      <c r="AU725" s="186"/>
      <c r="AV725" s="186"/>
      <c r="AW725" s="186"/>
      <c r="AX725" s="186"/>
      <c r="AY725" s="186"/>
      <c r="AZ725" s="186"/>
      <c r="BA725" s="186"/>
      <c r="BB725" s="211"/>
      <c r="BC725" s="186"/>
      <c r="BD725" s="186"/>
      <c r="BE725" s="186"/>
    </row>
    <row r="726" spans="1:57" ht="25.5" customHeight="1">
      <c r="A726" s="186"/>
      <c r="B726" s="186"/>
      <c r="C726" s="186"/>
      <c r="D726" s="186"/>
      <c r="E726" s="143"/>
      <c r="F726" s="211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92"/>
      <c r="AU726" s="186"/>
      <c r="AV726" s="186"/>
      <c r="AW726" s="186"/>
      <c r="AX726" s="186"/>
      <c r="AY726" s="186"/>
      <c r="AZ726" s="186"/>
      <c r="BA726" s="186"/>
      <c r="BB726" s="211"/>
      <c r="BC726" s="186"/>
      <c r="BD726" s="186"/>
      <c r="BE726" s="186"/>
    </row>
    <row r="727" spans="1:57" ht="25.5" customHeight="1">
      <c r="A727" s="186"/>
      <c r="B727" s="186"/>
      <c r="C727" s="186"/>
      <c r="D727" s="186"/>
      <c r="E727" s="143"/>
      <c r="F727" s="211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92"/>
      <c r="AU727" s="186"/>
      <c r="AV727" s="186"/>
      <c r="AW727" s="186"/>
      <c r="AX727" s="186"/>
      <c r="AY727" s="186"/>
      <c r="AZ727" s="186"/>
      <c r="BA727" s="186"/>
      <c r="BB727" s="211"/>
      <c r="BC727" s="186"/>
      <c r="BD727" s="186"/>
      <c r="BE727" s="186"/>
    </row>
    <row r="728" spans="1:57" ht="25.5" customHeight="1">
      <c r="A728" s="186"/>
      <c r="B728" s="186"/>
      <c r="C728" s="186"/>
      <c r="D728" s="186"/>
      <c r="E728" s="143"/>
      <c r="F728" s="211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92"/>
      <c r="AU728" s="186"/>
      <c r="AV728" s="186"/>
      <c r="AW728" s="186"/>
      <c r="AX728" s="186"/>
      <c r="AY728" s="186"/>
      <c r="AZ728" s="186"/>
      <c r="BA728" s="186"/>
      <c r="BB728" s="211"/>
      <c r="BC728" s="186"/>
      <c r="BD728" s="186"/>
      <c r="BE728" s="186"/>
    </row>
    <row r="729" spans="1:57" ht="25.5" customHeight="1">
      <c r="A729" s="186"/>
      <c r="B729" s="186"/>
      <c r="C729" s="186"/>
      <c r="D729" s="186"/>
      <c r="E729" s="143"/>
      <c r="F729" s="211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92"/>
      <c r="AU729" s="186"/>
      <c r="AV729" s="186"/>
      <c r="AW729" s="186"/>
      <c r="AX729" s="186"/>
      <c r="AY729" s="186"/>
      <c r="AZ729" s="186"/>
      <c r="BA729" s="186"/>
      <c r="BB729" s="211"/>
      <c r="BC729" s="186"/>
      <c r="BD729" s="186"/>
      <c r="BE729" s="186"/>
    </row>
    <row r="730" spans="1:57" ht="25.5" customHeight="1">
      <c r="A730" s="186"/>
      <c r="B730" s="186"/>
      <c r="C730" s="186"/>
      <c r="D730" s="186"/>
      <c r="E730" s="143"/>
      <c r="F730" s="211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92"/>
      <c r="AU730" s="186"/>
      <c r="AV730" s="186"/>
      <c r="AW730" s="186"/>
      <c r="AX730" s="186"/>
      <c r="AY730" s="186"/>
      <c r="AZ730" s="186"/>
      <c r="BA730" s="186"/>
      <c r="BB730" s="211"/>
      <c r="BC730" s="186"/>
      <c r="BD730" s="186"/>
      <c r="BE730" s="186"/>
    </row>
    <row r="731" spans="1:57" ht="25.5" customHeight="1">
      <c r="A731" s="186"/>
      <c r="B731" s="186"/>
      <c r="C731" s="186"/>
      <c r="D731" s="186"/>
      <c r="E731" s="143"/>
      <c r="F731" s="211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92"/>
      <c r="AU731" s="186"/>
      <c r="AV731" s="186"/>
      <c r="AW731" s="186"/>
      <c r="AX731" s="186"/>
      <c r="AY731" s="186"/>
      <c r="AZ731" s="186"/>
      <c r="BA731" s="186"/>
      <c r="BB731" s="211"/>
      <c r="BC731" s="186"/>
      <c r="BD731" s="186"/>
      <c r="BE731" s="186"/>
    </row>
    <row r="732" spans="1:57" ht="25.5" customHeight="1">
      <c r="A732" s="186"/>
      <c r="B732" s="186"/>
      <c r="C732" s="186"/>
      <c r="D732" s="186"/>
      <c r="E732" s="143"/>
      <c r="F732" s="211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92"/>
      <c r="AU732" s="186"/>
      <c r="AV732" s="186"/>
      <c r="AW732" s="186"/>
      <c r="AX732" s="186"/>
      <c r="AY732" s="186"/>
      <c r="AZ732" s="186"/>
      <c r="BA732" s="186"/>
      <c r="BB732" s="211"/>
      <c r="BC732" s="186"/>
      <c r="BD732" s="186"/>
      <c r="BE732" s="186"/>
    </row>
    <row r="733" spans="1:57" ht="25.5" customHeight="1">
      <c r="A733" s="186"/>
      <c r="B733" s="186"/>
      <c r="C733" s="186"/>
      <c r="D733" s="186"/>
      <c r="E733" s="143"/>
      <c r="F733" s="211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92"/>
      <c r="AU733" s="186"/>
      <c r="AV733" s="186"/>
      <c r="AW733" s="186"/>
      <c r="AX733" s="186"/>
      <c r="AY733" s="186"/>
      <c r="AZ733" s="186"/>
      <c r="BA733" s="186"/>
      <c r="BB733" s="211"/>
      <c r="BC733" s="186"/>
      <c r="BD733" s="186"/>
      <c r="BE733" s="186"/>
    </row>
    <row r="734" spans="1:57" ht="25.5" customHeight="1">
      <c r="A734" s="186"/>
      <c r="B734" s="186"/>
      <c r="C734" s="186"/>
      <c r="D734" s="186"/>
      <c r="E734" s="143"/>
      <c r="F734" s="211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92"/>
      <c r="AU734" s="186"/>
      <c r="AV734" s="186"/>
      <c r="AW734" s="186"/>
      <c r="AX734" s="186"/>
      <c r="AY734" s="186"/>
      <c r="AZ734" s="186"/>
      <c r="BA734" s="186"/>
      <c r="BB734" s="211"/>
      <c r="BC734" s="186"/>
      <c r="BD734" s="186"/>
      <c r="BE734" s="186"/>
    </row>
    <row r="735" spans="1:57" ht="25.5" customHeight="1">
      <c r="A735" s="186"/>
      <c r="B735" s="186"/>
      <c r="C735" s="186"/>
      <c r="D735" s="186"/>
      <c r="E735" s="143"/>
      <c r="F735" s="211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92"/>
      <c r="AU735" s="186"/>
      <c r="AV735" s="186"/>
      <c r="AW735" s="186"/>
      <c r="AX735" s="186"/>
      <c r="AY735" s="186"/>
      <c r="AZ735" s="186"/>
      <c r="BA735" s="186"/>
      <c r="BB735" s="211"/>
      <c r="BC735" s="186"/>
      <c r="BD735" s="186"/>
      <c r="BE735" s="186"/>
    </row>
    <row r="736" spans="1:57" ht="25.5" customHeight="1">
      <c r="A736" s="186"/>
      <c r="B736" s="186"/>
      <c r="C736" s="186"/>
      <c r="D736" s="186"/>
      <c r="E736" s="143"/>
      <c r="F736" s="211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92"/>
      <c r="AU736" s="186"/>
      <c r="AV736" s="186"/>
      <c r="AW736" s="186"/>
      <c r="AX736" s="186"/>
      <c r="AY736" s="186"/>
      <c r="AZ736" s="186"/>
      <c r="BA736" s="186"/>
      <c r="BB736" s="211"/>
      <c r="BC736" s="186"/>
      <c r="BD736" s="186"/>
      <c r="BE736" s="186"/>
    </row>
    <row r="737" spans="1:57" ht="25.5" customHeight="1">
      <c r="A737" s="186"/>
      <c r="B737" s="186"/>
      <c r="C737" s="186"/>
      <c r="D737" s="186"/>
      <c r="E737" s="143"/>
      <c r="F737" s="211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92"/>
      <c r="AU737" s="186"/>
      <c r="AV737" s="186"/>
      <c r="AW737" s="186"/>
      <c r="AX737" s="186"/>
      <c r="AY737" s="186"/>
      <c r="AZ737" s="186"/>
      <c r="BA737" s="186"/>
      <c r="BB737" s="211"/>
      <c r="BC737" s="186"/>
      <c r="BD737" s="186"/>
      <c r="BE737" s="186"/>
    </row>
    <row r="738" spans="1:57" ht="25.5" customHeight="1">
      <c r="A738" s="186"/>
      <c r="B738" s="186"/>
      <c r="C738" s="186"/>
      <c r="D738" s="186"/>
      <c r="E738" s="143"/>
      <c r="F738" s="211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92"/>
      <c r="AU738" s="186"/>
      <c r="AV738" s="186"/>
      <c r="AW738" s="186"/>
      <c r="AX738" s="186"/>
      <c r="AY738" s="186"/>
      <c r="AZ738" s="186"/>
      <c r="BA738" s="186"/>
      <c r="BB738" s="211"/>
      <c r="BC738" s="186"/>
      <c r="BD738" s="186"/>
      <c r="BE738" s="186"/>
    </row>
    <row r="739" spans="1:57" ht="25.5" customHeight="1">
      <c r="A739" s="186"/>
      <c r="B739" s="186"/>
      <c r="C739" s="186"/>
      <c r="D739" s="186"/>
      <c r="E739" s="143"/>
      <c r="F739" s="211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92"/>
      <c r="AU739" s="186"/>
      <c r="AV739" s="186"/>
      <c r="AW739" s="186"/>
      <c r="AX739" s="186"/>
      <c r="AY739" s="186"/>
      <c r="AZ739" s="186"/>
      <c r="BA739" s="186"/>
      <c r="BB739" s="211"/>
      <c r="BC739" s="186"/>
      <c r="BD739" s="186"/>
      <c r="BE739" s="186"/>
    </row>
    <row r="740" spans="1:57" ht="25.5" customHeight="1">
      <c r="A740" s="186"/>
      <c r="B740" s="186"/>
      <c r="C740" s="186"/>
      <c r="D740" s="186"/>
      <c r="E740" s="143"/>
      <c r="F740" s="211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92"/>
      <c r="AU740" s="186"/>
      <c r="AV740" s="186"/>
      <c r="AW740" s="186"/>
      <c r="AX740" s="186"/>
      <c r="AY740" s="186"/>
      <c r="AZ740" s="186"/>
      <c r="BA740" s="186"/>
      <c r="BB740" s="211"/>
      <c r="BC740" s="186"/>
      <c r="BD740" s="186"/>
      <c r="BE740" s="186"/>
    </row>
    <row r="741" spans="1:57" ht="25.5" customHeight="1">
      <c r="A741" s="186"/>
      <c r="B741" s="186"/>
      <c r="C741" s="186"/>
      <c r="D741" s="186"/>
      <c r="E741" s="143"/>
      <c r="F741" s="211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92"/>
      <c r="AU741" s="186"/>
      <c r="AV741" s="186"/>
      <c r="AW741" s="186"/>
      <c r="AX741" s="186"/>
      <c r="AY741" s="186"/>
      <c r="AZ741" s="186"/>
      <c r="BA741" s="186"/>
      <c r="BB741" s="211"/>
      <c r="BC741" s="186"/>
      <c r="BD741" s="186"/>
      <c r="BE741" s="186"/>
    </row>
    <row r="742" spans="1:57" ht="25.5" customHeight="1">
      <c r="A742" s="186"/>
      <c r="B742" s="186"/>
      <c r="C742" s="186"/>
      <c r="D742" s="186"/>
      <c r="E742" s="143"/>
      <c r="F742" s="211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92"/>
      <c r="AU742" s="186"/>
      <c r="AV742" s="186"/>
      <c r="AW742" s="186"/>
      <c r="AX742" s="186"/>
      <c r="AY742" s="186"/>
      <c r="AZ742" s="186"/>
      <c r="BA742" s="186"/>
      <c r="BB742" s="211"/>
      <c r="BC742" s="186"/>
      <c r="BD742" s="186"/>
      <c r="BE742" s="186"/>
    </row>
    <row r="743" spans="1:57" ht="25.5" customHeight="1">
      <c r="A743" s="186"/>
      <c r="B743" s="186"/>
      <c r="C743" s="186"/>
      <c r="D743" s="186"/>
      <c r="E743" s="143"/>
      <c r="F743" s="211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92"/>
      <c r="AU743" s="186"/>
      <c r="AV743" s="186"/>
      <c r="AW743" s="186"/>
      <c r="AX743" s="186"/>
      <c r="AY743" s="186"/>
      <c r="AZ743" s="186"/>
      <c r="BA743" s="186"/>
      <c r="BB743" s="211"/>
      <c r="BC743" s="186"/>
      <c r="BD743" s="186"/>
      <c r="BE743" s="186"/>
    </row>
    <row r="744" spans="1:57" ht="25.5" customHeight="1">
      <c r="A744" s="186"/>
      <c r="B744" s="186"/>
      <c r="C744" s="186"/>
      <c r="D744" s="186"/>
      <c r="E744" s="143"/>
      <c r="F744" s="211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92"/>
      <c r="AU744" s="186"/>
      <c r="AV744" s="186"/>
      <c r="AW744" s="186"/>
      <c r="AX744" s="186"/>
      <c r="AY744" s="186"/>
      <c r="AZ744" s="186"/>
      <c r="BA744" s="186"/>
      <c r="BB744" s="211"/>
      <c r="BC744" s="186"/>
      <c r="BD744" s="186"/>
      <c r="BE744" s="186"/>
    </row>
    <row r="745" spans="1:57" ht="25.5" customHeight="1">
      <c r="A745" s="186"/>
      <c r="B745" s="186"/>
      <c r="C745" s="186"/>
      <c r="D745" s="186"/>
      <c r="E745" s="143"/>
      <c r="F745" s="211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92"/>
      <c r="AU745" s="186"/>
      <c r="AV745" s="186"/>
      <c r="AW745" s="186"/>
      <c r="AX745" s="186"/>
      <c r="AY745" s="186"/>
      <c r="AZ745" s="186"/>
      <c r="BA745" s="186"/>
      <c r="BB745" s="211"/>
      <c r="BC745" s="186"/>
      <c r="BD745" s="186"/>
      <c r="BE745" s="186"/>
    </row>
    <row r="746" spans="1:57" ht="25.5" customHeight="1">
      <c r="A746" s="186"/>
      <c r="B746" s="186"/>
      <c r="C746" s="186"/>
      <c r="D746" s="186"/>
      <c r="E746" s="143"/>
      <c r="F746" s="211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92"/>
      <c r="AU746" s="186"/>
      <c r="AV746" s="186"/>
      <c r="AW746" s="186"/>
      <c r="AX746" s="186"/>
      <c r="AY746" s="186"/>
      <c r="AZ746" s="186"/>
      <c r="BA746" s="186"/>
      <c r="BB746" s="211"/>
      <c r="BC746" s="186"/>
      <c r="BD746" s="186"/>
      <c r="BE746" s="186"/>
    </row>
    <row r="747" spans="1:57" ht="25.5" customHeight="1">
      <c r="A747" s="186"/>
      <c r="B747" s="186"/>
      <c r="C747" s="186"/>
      <c r="D747" s="186"/>
      <c r="E747" s="143"/>
      <c r="F747" s="211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92"/>
      <c r="AU747" s="186"/>
      <c r="AV747" s="186"/>
      <c r="AW747" s="186"/>
      <c r="AX747" s="186"/>
      <c r="AY747" s="186"/>
      <c r="AZ747" s="186"/>
      <c r="BA747" s="186"/>
      <c r="BB747" s="211"/>
      <c r="BC747" s="186"/>
      <c r="BD747" s="186"/>
      <c r="BE747" s="186"/>
    </row>
    <row r="748" spans="1:57" ht="25.5" customHeight="1">
      <c r="A748" s="186"/>
      <c r="B748" s="186"/>
      <c r="C748" s="186"/>
      <c r="D748" s="186"/>
      <c r="E748" s="143"/>
      <c r="F748" s="211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92"/>
      <c r="AU748" s="186"/>
      <c r="AV748" s="186"/>
      <c r="AW748" s="186"/>
      <c r="AX748" s="186"/>
      <c r="AY748" s="186"/>
      <c r="AZ748" s="186"/>
      <c r="BA748" s="186"/>
      <c r="BB748" s="211"/>
      <c r="BC748" s="186"/>
      <c r="BD748" s="186"/>
      <c r="BE748" s="186"/>
    </row>
    <row r="749" spans="1:57" ht="25.5" customHeight="1">
      <c r="A749" s="186"/>
      <c r="B749" s="186"/>
      <c r="C749" s="186"/>
      <c r="D749" s="186"/>
      <c r="E749" s="143"/>
      <c r="F749" s="211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92"/>
      <c r="AU749" s="186"/>
      <c r="AV749" s="186"/>
      <c r="AW749" s="186"/>
      <c r="AX749" s="186"/>
      <c r="AY749" s="186"/>
      <c r="AZ749" s="186"/>
      <c r="BA749" s="186"/>
      <c r="BB749" s="211"/>
      <c r="BC749" s="186"/>
      <c r="BD749" s="186"/>
      <c r="BE749" s="186"/>
    </row>
    <row r="750" spans="1:57" ht="25.5" customHeight="1">
      <c r="A750" s="186"/>
      <c r="B750" s="186"/>
      <c r="C750" s="186"/>
      <c r="D750" s="186"/>
      <c r="E750" s="143"/>
      <c r="F750" s="211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92"/>
      <c r="AU750" s="186"/>
      <c r="AV750" s="186"/>
      <c r="AW750" s="186"/>
      <c r="AX750" s="186"/>
      <c r="AY750" s="186"/>
      <c r="AZ750" s="186"/>
      <c r="BA750" s="186"/>
      <c r="BB750" s="211"/>
      <c r="BC750" s="186"/>
      <c r="BD750" s="186"/>
      <c r="BE750" s="186"/>
    </row>
    <row r="751" spans="1:57" ht="25.5" customHeight="1">
      <c r="A751" s="186"/>
      <c r="B751" s="186"/>
      <c r="C751" s="186"/>
      <c r="D751" s="186"/>
      <c r="E751" s="143"/>
      <c r="F751" s="211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92"/>
      <c r="AU751" s="186"/>
      <c r="AV751" s="186"/>
      <c r="AW751" s="186"/>
      <c r="AX751" s="186"/>
      <c r="AY751" s="186"/>
      <c r="AZ751" s="186"/>
      <c r="BA751" s="186"/>
      <c r="BB751" s="211"/>
      <c r="BC751" s="186"/>
      <c r="BD751" s="186"/>
      <c r="BE751" s="186"/>
    </row>
    <row r="752" spans="1:57" ht="25.5" customHeight="1">
      <c r="A752" s="186"/>
      <c r="B752" s="186"/>
      <c r="C752" s="186"/>
      <c r="D752" s="186"/>
      <c r="E752" s="143"/>
      <c r="F752" s="211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92"/>
      <c r="AU752" s="186"/>
      <c r="AV752" s="186"/>
      <c r="AW752" s="186"/>
      <c r="AX752" s="186"/>
      <c r="AY752" s="186"/>
      <c r="AZ752" s="186"/>
      <c r="BA752" s="186"/>
      <c r="BB752" s="211"/>
      <c r="BC752" s="186"/>
      <c r="BD752" s="186"/>
      <c r="BE752" s="186"/>
    </row>
    <row r="753" spans="1:57" ht="25.5" customHeight="1">
      <c r="A753" s="186"/>
      <c r="B753" s="186"/>
      <c r="C753" s="186"/>
      <c r="D753" s="186"/>
      <c r="E753" s="143"/>
      <c r="F753" s="211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92"/>
      <c r="AU753" s="186"/>
      <c r="AV753" s="186"/>
      <c r="AW753" s="186"/>
      <c r="AX753" s="186"/>
      <c r="AY753" s="186"/>
      <c r="AZ753" s="186"/>
      <c r="BA753" s="186"/>
      <c r="BB753" s="211"/>
      <c r="BC753" s="186"/>
      <c r="BD753" s="186"/>
      <c r="BE753" s="186"/>
    </row>
    <row r="754" spans="1:57" ht="25.5" customHeight="1">
      <c r="A754" s="186"/>
      <c r="B754" s="186"/>
      <c r="C754" s="186"/>
      <c r="D754" s="186"/>
      <c r="E754" s="143"/>
      <c r="F754" s="211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92"/>
      <c r="AU754" s="186"/>
      <c r="AV754" s="186"/>
      <c r="AW754" s="186"/>
      <c r="AX754" s="186"/>
      <c r="AY754" s="186"/>
      <c r="AZ754" s="186"/>
      <c r="BA754" s="186"/>
      <c r="BB754" s="211"/>
      <c r="BC754" s="186"/>
      <c r="BD754" s="186"/>
      <c r="BE754" s="186"/>
    </row>
    <row r="755" spans="1:57" ht="25.5" customHeight="1">
      <c r="A755" s="186"/>
      <c r="B755" s="186"/>
      <c r="C755" s="186"/>
      <c r="D755" s="186"/>
      <c r="E755" s="143"/>
      <c r="F755" s="211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92"/>
      <c r="AU755" s="186"/>
      <c r="AV755" s="186"/>
      <c r="AW755" s="186"/>
      <c r="AX755" s="186"/>
      <c r="AY755" s="186"/>
      <c r="AZ755" s="186"/>
      <c r="BA755" s="186"/>
      <c r="BB755" s="211"/>
      <c r="BC755" s="186"/>
      <c r="BD755" s="186"/>
      <c r="BE755" s="186"/>
    </row>
    <row r="756" spans="1:57" ht="25.5" customHeight="1">
      <c r="A756" s="186"/>
      <c r="B756" s="186"/>
      <c r="C756" s="186"/>
      <c r="D756" s="186"/>
      <c r="E756" s="143"/>
      <c r="F756" s="211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92"/>
      <c r="AU756" s="186"/>
      <c r="AV756" s="186"/>
      <c r="AW756" s="186"/>
      <c r="AX756" s="186"/>
      <c r="AY756" s="186"/>
      <c r="AZ756" s="186"/>
      <c r="BA756" s="186"/>
      <c r="BB756" s="211"/>
      <c r="BC756" s="186"/>
      <c r="BD756" s="186"/>
      <c r="BE756" s="186"/>
    </row>
    <row r="757" spans="1:57" ht="25.5" customHeight="1">
      <c r="A757" s="186"/>
      <c r="B757" s="186"/>
      <c r="C757" s="186"/>
      <c r="D757" s="186"/>
      <c r="E757" s="143"/>
      <c r="F757" s="211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92"/>
      <c r="AU757" s="186"/>
      <c r="AV757" s="186"/>
      <c r="AW757" s="186"/>
      <c r="AX757" s="186"/>
      <c r="AY757" s="186"/>
      <c r="AZ757" s="186"/>
      <c r="BA757" s="186"/>
      <c r="BB757" s="211"/>
      <c r="BC757" s="186"/>
      <c r="BD757" s="186"/>
      <c r="BE757" s="186"/>
    </row>
    <row r="758" spans="1:57" ht="25.5" customHeight="1">
      <c r="A758" s="186"/>
      <c r="B758" s="186"/>
      <c r="C758" s="186"/>
      <c r="D758" s="186"/>
      <c r="E758" s="143"/>
      <c r="F758" s="211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92"/>
      <c r="AU758" s="186"/>
      <c r="AV758" s="186"/>
      <c r="AW758" s="186"/>
      <c r="AX758" s="186"/>
      <c r="AY758" s="186"/>
      <c r="AZ758" s="186"/>
      <c r="BA758" s="186"/>
      <c r="BB758" s="211"/>
      <c r="BC758" s="186"/>
      <c r="BD758" s="186"/>
      <c r="BE758" s="186"/>
    </row>
    <row r="759" spans="1:57" ht="25.5" customHeight="1">
      <c r="A759" s="186"/>
      <c r="B759" s="186"/>
      <c r="C759" s="186"/>
      <c r="D759" s="186"/>
      <c r="E759" s="143"/>
      <c r="F759" s="211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92"/>
      <c r="AU759" s="186"/>
      <c r="AV759" s="186"/>
      <c r="AW759" s="186"/>
      <c r="AX759" s="186"/>
      <c r="AY759" s="186"/>
      <c r="AZ759" s="186"/>
      <c r="BA759" s="186"/>
      <c r="BB759" s="211"/>
      <c r="BC759" s="186"/>
      <c r="BD759" s="186"/>
      <c r="BE759" s="186"/>
    </row>
    <row r="760" spans="1:57" ht="25.5" customHeight="1">
      <c r="A760" s="186"/>
      <c r="B760" s="186"/>
      <c r="C760" s="186"/>
      <c r="D760" s="186"/>
      <c r="E760" s="143"/>
      <c r="F760" s="211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92"/>
      <c r="AU760" s="186"/>
      <c r="AV760" s="186"/>
      <c r="AW760" s="186"/>
      <c r="AX760" s="186"/>
      <c r="AY760" s="186"/>
      <c r="AZ760" s="186"/>
      <c r="BA760" s="186"/>
      <c r="BB760" s="211"/>
      <c r="BC760" s="186"/>
      <c r="BD760" s="186"/>
      <c r="BE760" s="186"/>
    </row>
    <row r="761" spans="1:57" ht="25.5" customHeight="1">
      <c r="A761" s="186"/>
      <c r="B761" s="186"/>
      <c r="C761" s="186"/>
      <c r="D761" s="186"/>
      <c r="E761" s="143"/>
      <c r="F761" s="211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92"/>
      <c r="AU761" s="186"/>
      <c r="AV761" s="186"/>
      <c r="AW761" s="186"/>
      <c r="AX761" s="186"/>
      <c r="AY761" s="186"/>
      <c r="AZ761" s="186"/>
      <c r="BA761" s="186"/>
      <c r="BB761" s="211"/>
      <c r="BC761" s="186"/>
      <c r="BD761" s="186"/>
      <c r="BE761" s="186"/>
    </row>
    <row r="762" spans="1:57" ht="25.5" customHeight="1">
      <c r="A762" s="186"/>
      <c r="B762" s="186"/>
      <c r="C762" s="186"/>
      <c r="D762" s="186"/>
      <c r="E762" s="143"/>
      <c r="F762" s="211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92"/>
      <c r="AU762" s="186"/>
      <c r="AV762" s="186"/>
      <c r="AW762" s="186"/>
      <c r="AX762" s="186"/>
      <c r="AY762" s="186"/>
      <c r="AZ762" s="186"/>
      <c r="BA762" s="186"/>
      <c r="BB762" s="211"/>
      <c r="BC762" s="186"/>
      <c r="BD762" s="186"/>
      <c r="BE762" s="186"/>
    </row>
    <row r="763" spans="1:57" ht="25.5" customHeight="1">
      <c r="A763" s="186"/>
      <c r="B763" s="186"/>
      <c r="C763" s="186"/>
      <c r="D763" s="186"/>
      <c r="E763" s="143"/>
      <c r="F763" s="211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92"/>
      <c r="AU763" s="186"/>
      <c r="AV763" s="186"/>
      <c r="AW763" s="186"/>
      <c r="AX763" s="186"/>
      <c r="AY763" s="186"/>
      <c r="AZ763" s="186"/>
      <c r="BA763" s="186"/>
      <c r="BB763" s="211"/>
      <c r="BC763" s="186"/>
      <c r="BD763" s="186"/>
      <c r="BE763" s="186"/>
    </row>
    <row r="764" spans="1:57" ht="25.5" customHeight="1">
      <c r="A764" s="186"/>
      <c r="B764" s="186"/>
      <c r="C764" s="186"/>
      <c r="D764" s="186"/>
      <c r="E764" s="143"/>
      <c r="F764" s="211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92"/>
      <c r="AU764" s="186"/>
      <c r="AV764" s="186"/>
      <c r="AW764" s="186"/>
      <c r="AX764" s="186"/>
      <c r="AY764" s="186"/>
      <c r="AZ764" s="186"/>
      <c r="BA764" s="186"/>
      <c r="BB764" s="211"/>
      <c r="BC764" s="186"/>
      <c r="BD764" s="186"/>
      <c r="BE764" s="186"/>
    </row>
    <row r="765" spans="1:57" ht="25.5" customHeight="1">
      <c r="A765" s="186"/>
      <c r="B765" s="186"/>
      <c r="C765" s="186"/>
      <c r="D765" s="186"/>
      <c r="E765" s="143"/>
      <c r="F765" s="211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92"/>
      <c r="AU765" s="186"/>
      <c r="AV765" s="186"/>
      <c r="AW765" s="186"/>
      <c r="AX765" s="186"/>
      <c r="AY765" s="186"/>
      <c r="AZ765" s="186"/>
      <c r="BA765" s="186"/>
      <c r="BB765" s="211"/>
      <c r="BC765" s="186"/>
      <c r="BD765" s="186"/>
      <c r="BE765" s="186"/>
    </row>
    <row r="766" spans="1:57" ht="25.5" customHeight="1">
      <c r="A766" s="186"/>
      <c r="B766" s="186"/>
      <c r="C766" s="186"/>
      <c r="D766" s="186"/>
      <c r="E766" s="143"/>
      <c r="F766" s="211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92"/>
      <c r="AU766" s="186"/>
      <c r="AV766" s="186"/>
      <c r="AW766" s="186"/>
      <c r="AX766" s="186"/>
      <c r="AY766" s="186"/>
      <c r="AZ766" s="186"/>
      <c r="BA766" s="186"/>
      <c r="BB766" s="211"/>
      <c r="BC766" s="186"/>
      <c r="BD766" s="186"/>
      <c r="BE766" s="186"/>
    </row>
    <row r="767" spans="1:57" ht="25.5" customHeight="1">
      <c r="A767" s="186"/>
      <c r="B767" s="186"/>
      <c r="C767" s="186"/>
      <c r="D767" s="186"/>
      <c r="E767" s="143"/>
      <c r="F767" s="211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92"/>
      <c r="AU767" s="186"/>
      <c r="AV767" s="186"/>
      <c r="AW767" s="186"/>
      <c r="AX767" s="186"/>
      <c r="AY767" s="186"/>
      <c r="AZ767" s="186"/>
      <c r="BA767" s="186"/>
      <c r="BB767" s="211"/>
      <c r="BC767" s="186"/>
      <c r="BD767" s="186"/>
      <c r="BE767" s="186"/>
    </row>
    <row r="768" spans="1:57" ht="25.5" customHeight="1">
      <c r="A768" s="186"/>
      <c r="B768" s="186"/>
      <c r="C768" s="186"/>
      <c r="D768" s="186"/>
      <c r="E768" s="143"/>
      <c r="F768" s="211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92"/>
      <c r="AU768" s="186"/>
      <c r="AV768" s="186"/>
      <c r="AW768" s="186"/>
      <c r="AX768" s="186"/>
      <c r="AY768" s="186"/>
      <c r="AZ768" s="186"/>
      <c r="BA768" s="186"/>
      <c r="BB768" s="211"/>
      <c r="BC768" s="186"/>
      <c r="BD768" s="186"/>
      <c r="BE768" s="186"/>
    </row>
    <row r="769" spans="1:57" ht="25.5" customHeight="1">
      <c r="A769" s="186"/>
      <c r="B769" s="186"/>
      <c r="C769" s="186"/>
      <c r="D769" s="186"/>
      <c r="E769" s="143"/>
      <c r="F769" s="211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92"/>
      <c r="AU769" s="186"/>
      <c r="AV769" s="186"/>
      <c r="AW769" s="186"/>
      <c r="AX769" s="186"/>
      <c r="AY769" s="186"/>
      <c r="AZ769" s="186"/>
      <c r="BA769" s="186"/>
      <c r="BB769" s="211"/>
      <c r="BC769" s="186"/>
      <c r="BD769" s="186"/>
      <c r="BE769" s="186"/>
    </row>
    <row r="770" spans="1:57" ht="25.5" customHeight="1">
      <c r="A770" s="186"/>
      <c r="B770" s="186"/>
      <c r="C770" s="186"/>
      <c r="D770" s="186"/>
      <c r="E770" s="143"/>
      <c r="F770" s="211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92"/>
      <c r="AU770" s="186"/>
      <c r="AV770" s="186"/>
      <c r="AW770" s="186"/>
      <c r="AX770" s="186"/>
      <c r="AY770" s="186"/>
      <c r="AZ770" s="186"/>
      <c r="BA770" s="186"/>
      <c r="BB770" s="211"/>
      <c r="BC770" s="186"/>
      <c r="BD770" s="186"/>
      <c r="BE770" s="186"/>
    </row>
    <row r="771" spans="1:57" ht="25.5" customHeight="1">
      <c r="A771" s="186"/>
      <c r="B771" s="186"/>
      <c r="C771" s="186"/>
      <c r="D771" s="186"/>
      <c r="E771" s="143"/>
      <c r="F771" s="211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92"/>
      <c r="AU771" s="186"/>
      <c r="AV771" s="186"/>
      <c r="AW771" s="186"/>
      <c r="AX771" s="186"/>
      <c r="AY771" s="186"/>
      <c r="AZ771" s="186"/>
      <c r="BA771" s="186"/>
      <c r="BB771" s="211"/>
      <c r="BC771" s="186"/>
      <c r="BD771" s="186"/>
      <c r="BE771" s="186"/>
    </row>
    <row r="772" spans="1:57" ht="25.5" customHeight="1">
      <c r="A772" s="186"/>
      <c r="B772" s="186"/>
      <c r="C772" s="186"/>
      <c r="D772" s="186"/>
      <c r="E772" s="143"/>
      <c r="F772" s="211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92"/>
      <c r="AU772" s="186"/>
      <c r="AV772" s="186"/>
      <c r="AW772" s="186"/>
      <c r="AX772" s="186"/>
      <c r="AY772" s="186"/>
      <c r="AZ772" s="186"/>
      <c r="BA772" s="186"/>
      <c r="BB772" s="211"/>
      <c r="BC772" s="186"/>
      <c r="BD772" s="186"/>
      <c r="BE772" s="186"/>
    </row>
    <row r="773" spans="1:57" ht="25.5" customHeight="1">
      <c r="A773" s="186"/>
      <c r="B773" s="186"/>
      <c r="C773" s="186"/>
      <c r="D773" s="186"/>
      <c r="E773" s="143"/>
      <c r="F773" s="211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92"/>
      <c r="AU773" s="186"/>
      <c r="AV773" s="186"/>
      <c r="AW773" s="186"/>
      <c r="AX773" s="186"/>
      <c r="AY773" s="186"/>
      <c r="AZ773" s="186"/>
      <c r="BA773" s="186"/>
      <c r="BB773" s="211"/>
      <c r="BC773" s="186"/>
      <c r="BD773" s="186"/>
      <c r="BE773" s="186"/>
    </row>
    <row r="774" spans="1:57" ht="25.5" customHeight="1">
      <c r="A774" s="186"/>
      <c r="B774" s="186"/>
      <c r="C774" s="186"/>
      <c r="D774" s="186"/>
      <c r="E774" s="143"/>
      <c r="F774" s="211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92"/>
      <c r="AU774" s="186"/>
      <c r="AV774" s="186"/>
      <c r="AW774" s="186"/>
      <c r="AX774" s="186"/>
      <c r="AY774" s="186"/>
      <c r="AZ774" s="186"/>
      <c r="BA774" s="186"/>
      <c r="BB774" s="211"/>
      <c r="BC774" s="186"/>
      <c r="BD774" s="186"/>
      <c r="BE774" s="186"/>
    </row>
    <row r="775" spans="1:57" ht="25.5" customHeight="1">
      <c r="A775" s="186"/>
      <c r="B775" s="186"/>
      <c r="C775" s="186"/>
      <c r="D775" s="186"/>
      <c r="E775" s="143"/>
      <c r="F775" s="211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92"/>
      <c r="AU775" s="186"/>
      <c r="AV775" s="186"/>
      <c r="AW775" s="186"/>
      <c r="AX775" s="186"/>
      <c r="AY775" s="186"/>
      <c r="AZ775" s="186"/>
      <c r="BA775" s="186"/>
      <c r="BB775" s="211"/>
      <c r="BC775" s="186"/>
      <c r="BD775" s="186"/>
      <c r="BE775" s="186"/>
    </row>
    <row r="776" spans="1:57" ht="25.5" customHeight="1">
      <c r="A776" s="186"/>
      <c r="B776" s="186"/>
      <c r="C776" s="186"/>
      <c r="D776" s="186"/>
      <c r="E776" s="143"/>
      <c r="F776" s="211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92"/>
      <c r="AU776" s="186"/>
      <c r="AV776" s="186"/>
      <c r="AW776" s="186"/>
      <c r="AX776" s="186"/>
      <c r="AY776" s="186"/>
      <c r="AZ776" s="186"/>
      <c r="BA776" s="186"/>
      <c r="BB776" s="211"/>
      <c r="BC776" s="186"/>
      <c r="BD776" s="186"/>
      <c r="BE776" s="186"/>
    </row>
    <row r="777" spans="1:57" ht="25.5" customHeight="1">
      <c r="A777" s="186"/>
      <c r="B777" s="186"/>
      <c r="C777" s="186"/>
      <c r="D777" s="186"/>
      <c r="E777" s="143"/>
      <c r="F777" s="211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92"/>
      <c r="AU777" s="186"/>
      <c r="AV777" s="186"/>
      <c r="AW777" s="186"/>
      <c r="AX777" s="186"/>
      <c r="AY777" s="186"/>
      <c r="AZ777" s="186"/>
      <c r="BA777" s="186"/>
      <c r="BB777" s="211"/>
      <c r="BC777" s="186"/>
      <c r="BD777" s="186"/>
      <c r="BE777" s="186"/>
    </row>
    <row r="778" spans="1:57" ht="25.5" customHeight="1">
      <c r="A778" s="186"/>
      <c r="B778" s="186"/>
      <c r="C778" s="186"/>
      <c r="D778" s="186"/>
      <c r="E778" s="143"/>
      <c r="F778" s="211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92"/>
      <c r="AU778" s="186"/>
      <c r="AV778" s="186"/>
      <c r="AW778" s="186"/>
      <c r="AX778" s="186"/>
      <c r="AY778" s="186"/>
      <c r="AZ778" s="186"/>
      <c r="BA778" s="186"/>
      <c r="BB778" s="211"/>
      <c r="BC778" s="186"/>
      <c r="BD778" s="186"/>
      <c r="BE778" s="186"/>
    </row>
    <row r="779" spans="1:57" ht="25.5" customHeight="1">
      <c r="A779" s="186"/>
      <c r="B779" s="186"/>
      <c r="C779" s="186"/>
      <c r="D779" s="186"/>
      <c r="E779" s="143"/>
      <c r="F779" s="211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92"/>
      <c r="AU779" s="186"/>
      <c r="AV779" s="186"/>
      <c r="AW779" s="186"/>
      <c r="AX779" s="186"/>
      <c r="AY779" s="186"/>
      <c r="AZ779" s="186"/>
      <c r="BA779" s="186"/>
      <c r="BB779" s="211"/>
      <c r="BC779" s="186"/>
      <c r="BD779" s="186"/>
      <c r="BE779" s="186"/>
    </row>
    <row r="780" spans="1:57" ht="25.5" customHeight="1">
      <c r="A780" s="186"/>
      <c r="B780" s="186"/>
      <c r="C780" s="186"/>
      <c r="D780" s="186"/>
      <c r="E780" s="143"/>
      <c r="F780" s="211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92"/>
      <c r="AU780" s="186"/>
      <c r="AV780" s="186"/>
      <c r="AW780" s="186"/>
      <c r="AX780" s="186"/>
      <c r="AY780" s="186"/>
      <c r="AZ780" s="186"/>
      <c r="BA780" s="186"/>
      <c r="BB780" s="211"/>
      <c r="BC780" s="186"/>
      <c r="BD780" s="186"/>
      <c r="BE780" s="186"/>
    </row>
    <row r="781" spans="1:57" ht="25.5" customHeight="1">
      <c r="A781" s="186"/>
      <c r="B781" s="186"/>
      <c r="C781" s="186"/>
      <c r="D781" s="186"/>
      <c r="E781" s="143"/>
      <c r="F781" s="211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92"/>
      <c r="AU781" s="186"/>
      <c r="AV781" s="186"/>
      <c r="AW781" s="186"/>
      <c r="AX781" s="186"/>
      <c r="AY781" s="186"/>
      <c r="AZ781" s="186"/>
      <c r="BA781" s="186"/>
      <c r="BB781" s="211"/>
      <c r="BC781" s="186"/>
      <c r="BD781" s="186"/>
      <c r="BE781" s="186"/>
    </row>
    <row r="782" spans="1:57" ht="25.5" customHeight="1">
      <c r="A782" s="186"/>
      <c r="B782" s="186"/>
      <c r="C782" s="186"/>
      <c r="D782" s="186"/>
      <c r="E782" s="143"/>
      <c r="F782" s="211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92"/>
      <c r="AU782" s="186"/>
      <c r="AV782" s="186"/>
      <c r="AW782" s="186"/>
      <c r="AX782" s="186"/>
      <c r="AY782" s="186"/>
      <c r="AZ782" s="186"/>
      <c r="BA782" s="186"/>
      <c r="BB782" s="211"/>
      <c r="BC782" s="186"/>
      <c r="BD782" s="186"/>
      <c r="BE782" s="186"/>
    </row>
    <row r="783" spans="1:57" ht="25.5" customHeight="1">
      <c r="A783" s="186"/>
      <c r="B783" s="186"/>
      <c r="C783" s="186"/>
      <c r="D783" s="186"/>
      <c r="E783" s="143"/>
      <c r="F783" s="211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92"/>
      <c r="AU783" s="186"/>
      <c r="AV783" s="186"/>
      <c r="AW783" s="186"/>
      <c r="AX783" s="186"/>
      <c r="AY783" s="186"/>
      <c r="AZ783" s="186"/>
      <c r="BA783" s="186"/>
      <c r="BB783" s="211"/>
      <c r="BC783" s="186"/>
      <c r="BD783" s="186"/>
      <c r="BE783" s="186"/>
    </row>
    <row r="784" spans="1:57" ht="25.5" customHeight="1">
      <c r="A784" s="186"/>
      <c r="B784" s="186"/>
      <c r="C784" s="186"/>
      <c r="D784" s="186"/>
      <c r="E784" s="143"/>
      <c r="F784" s="211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92"/>
      <c r="AU784" s="186"/>
      <c r="AV784" s="186"/>
      <c r="AW784" s="186"/>
      <c r="AX784" s="186"/>
      <c r="AY784" s="186"/>
      <c r="AZ784" s="186"/>
      <c r="BA784" s="186"/>
      <c r="BB784" s="211"/>
      <c r="BC784" s="186"/>
      <c r="BD784" s="186"/>
      <c r="BE784" s="186"/>
    </row>
    <row r="785" spans="1:57" ht="25.5" customHeight="1">
      <c r="A785" s="186"/>
      <c r="B785" s="186"/>
      <c r="C785" s="186"/>
      <c r="D785" s="186"/>
      <c r="E785" s="143"/>
      <c r="F785" s="211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92"/>
      <c r="AU785" s="186"/>
      <c r="AV785" s="186"/>
      <c r="AW785" s="186"/>
      <c r="AX785" s="186"/>
      <c r="AY785" s="186"/>
      <c r="AZ785" s="186"/>
      <c r="BA785" s="186"/>
      <c r="BB785" s="211"/>
      <c r="BC785" s="186"/>
      <c r="BD785" s="186"/>
      <c r="BE785" s="186"/>
    </row>
    <row r="786" spans="1:57" ht="25.5" customHeight="1">
      <c r="A786" s="186"/>
      <c r="B786" s="186"/>
      <c r="C786" s="186"/>
      <c r="D786" s="186"/>
      <c r="E786" s="143"/>
      <c r="F786" s="211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92"/>
      <c r="AU786" s="186"/>
      <c r="AV786" s="186"/>
      <c r="AW786" s="186"/>
      <c r="AX786" s="186"/>
      <c r="AY786" s="186"/>
      <c r="AZ786" s="186"/>
      <c r="BA786" s="186"/>
      <c r="BB786" s="211"/>
      <c r="BC786" s="186"/>
      <c r="BD786" s="186"/>
      <c r="BE786" s="186"/>
    </row>
    <row r="787" spans="1:57" ht="25.5" customHeight="1">
      <c r="A787" s="186"/>
      <c r="B787" s="186"/>
      <c r="C787" s="186"/>
      <c r="D787" s="186"/>
      <c r="E787" s="143"/>
      <c r="F787" s="211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92"/>
      <c r="AU787" s="186"/>
      <c r="AV787" s="186"/>
      <c r="AW787" s="186"/>
      <c r="AX787" s="186"/>
      <c r="AY787" s="186"/>
      <c r="AZ787" s="186"/>
      <c r="BA787" s="186"/>
      <c r="BB787" s="211"/>
      <c r="BC787" s="186"/>
      <c r="BD787" s="186"/>
      <c r="BE787" s="186"/>
    </row>
    <row r="788" spans="1:57" ht="25.5" customHeight="1">
      <c r="A788" s="186"/>
      <c r="B788" s="186"/>
      <c r="C788" s="186"/>
      <c r="D788" s="186"/>
      <c r="E788" s="143"/>
      <c r="F788" s="211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92"/>
      <c r="AU788" s="186"/>
      <c r="AV788" s="186"/>
      <c r="AW788" s="186"/>
      <c r="AX788" s="186"/>
      <c r="AY788" s="186"/>
      <c r="AZ788" s="186"/>
      <c r="BA788" s="186"/>
      <c r="BB788" s="211"/>
      <c r="BC788" s="186"/>
      <c r="BD788" s="186"/>
      <c r="BE788" s="186"/>
    </row>
    <row r="789" spans="1:57" ht="25.5" customHeight="1">
      <c r="A789" s="186"/>
      <c r="B789" s="186"/>
      <c r="C789" s="186"/>
      <c r="D789" s="186"/>
      <c r="E789" s="143"/>
      <c r="F789" s="211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92"/>
      <c r="AU789" s="186"/>
      <c r="AV789" s="186"/>
      <c r="AW789" s="186"/>
      <c r="AX789" s="186"/>
      <c r="AY789" s="186"/>
      <c r="AZ789" s="186"/>
      <c r="BA789" s="186"/>
      <c r="BB789" s="211"/>
      <c r="BC789" s="186"/>
      <c r="BD789" s="186"/>
      <c r="BE789" s="186"/>
    </row>
    <row r="790" spans="1:57" ht="25.5" customHeight="1">
      <c r="A790" s="186"/>
      <c r="B790" s="186"/>
      <c r="C790" s="186"/>
      <c r="D790" s="186"/>
      <c r="E790" s="143"/>
      <c r="F790" s="211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92"/>
      <c r="AU790" s="186"/>
      <c r="AV790" s="186"/>
      <c r="AW790" s="186"/>
      <c r="AX790" s="186"/>
      <c r="AY790" s="186"/>
      <c r="AZ790" s="186"/>
      <c r="BA790" s="186"/>
      <c r="BB790" s="211"/>
      <c r="BC790" s="186"/>
      <c r="BD790" s="186"/>
      <c r="BE790" s="186"/>
    </row>
    <row r="791" spans="1:57" ht="25.5" customHeight="1">
      <c r="A791" s="186"/>
      <c r="B791" s="186"/>
      <c r="C791" s="186"/>
      <c r="D791" s="186"/>
      <c r="E791" s="143"/>
      <c r="F791" s="211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92"/>
      <c r="AU791" s="186"/>
      <c r="AV791" s="186"/>
      <c r="AW791" s="186"/>
      <c r="AX791" s="186"/>
      <c r="AY791" s="186"/>
      <c r="AZ791" s="186"/>
      <c r="BA791" s="186"/>
      <c r="BB791" s="211"/>
      <c r="BC791" s="186"/>
      <c r="BD791" s="186"/>
      <c r="BE791" s="186"/>
    </row>
    <row r="792" spans="1:57" ht="25.5" customHeight="1">
      <c r="A792" s="186"/>
      <c r="B792" s="186"/>
      <c r="C792" s="186"/>
      <c r="D792" s="186"/>
      <c r="E792" s="143"/>
      <c r="F792" s="211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92"/>
      <c r="AU792" s="186"/>
      <c r="AV792" s="186"/>
      <c r="AW792" s="186"/>
      <c r="AX792" s="186"/>
      <c r="AY792" s="186"/>
      <c r="AZ792" s="186"/>
      <c r="BA792" s="186"/>
      <c r="BB792" s="211"/>
      <c r="BC792" s="186"/>
      <c r="BD792" s="186"/>
      <c r="BE792" s="186"/>
    </row>
    <row r="793" spans="1:57" ht="25.5" customHeight="1">
      <c r="A793" s="186"/>
      <c r="B793" s="186"/>
      <c r="C793" s="186"/>
      <c r="D793" s="186"/>
      <c r="E793" s="143"/>
      <c r="F793" s="211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92"/>
      <c r="AU793" s="186"/>
      <c r="AV793" s="186"/>
      <c r="AW793" s="186"/>
      <c r="AX793" s="186"/>
      <c r="AY793" s="186"/>
      <c r="AZ793" s="186"/>
      <c r="BA793" s="186"/>
      <c r="BB793" s="211"/>
      <c r="BC793" s="186"/>
      <c r="BD793" s="186"/>
      <c r="BE793" s="186"/>
    </row>
    <row r="794" spans="1:57" ht="25.5" customHeight="1">
      <c r="A794" s="186"/>
      <c r="B794" s="186"/>
      <c r="C794" s="186"/>
      <c r="D794" s="186"/>
      <c r="E794" s="143"/>
      <c r="F794" s="211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92"/>
      <c r="AU794" s="186"/>
      <c r="AV794" s="186"/>
      <c r="AW794" s="186"/>
      <c r="AX794" s="186"/>
      <c r="AY794" s="186"/>
      <c r="AZ794" s="186"/>
      <c r="BA794" s="186"/>
      <c r="BB794" s="211"/>
      <c r="BC794" s="186"/>
      <c r="BD794" s="186"/>
      <c r="BE794" s="186"/>
    </row>
    <row r="795" spans="1:57" ht="25.5" customHeight="1">
      <c r="A795" s="186"/>
      <c r="B795" s="186"/>
      <c r="C795" s="186"/>
      <c r="D795" s="186"/>
      <c r="E795" s="143"/>
      <c r="F795" s="211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92"/>
      <c r="AU795" s="186"/>
      <c r="AV795" s="186"/>
      <c r="AW795" s="186"/>
      <c r="AX795" s="186"/>
      <c r="AY795" s="186"/>
      <c r="AZ795" s="186"/>
      <c r="BA795" s="186"/>
      <c r="BB795" s="211"/>
      <c r="BC795" s="186"/>
      <c r="BD795" s="186"/>
      <c r="BE795" s="186"/>
    </row>
    <row r="796" spans="1:57" ht="25.5" customHeight="1">
      <c r="A796" s="186"/>
      <c r="B796" s="186"/>
      <c r="C796" s="186"/>
      <c r="D796" s="186"/>
      <c r="E796" s="143"/>
      <c r="F796" s="211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92"/>
      <c r="AU796" s="186"/>
      <c r="AV796" s="186"/>
      <c r="AW796" s="186"/>
      <c r="AX796" s="186"/>
      <c r="AY796" s="186"/>
      <c r="AZ796" s="186"/>
      <c r="BA796" s="186"/>
      <c r="BB796" s="211"/>
      <c r="BC796" s="186"/>
      <c r="BD796" s="186"/>
      <c r="BE796" s="186"/>
    </row>
    <row r="797" spans="1:57" ht="25.5" customHeight="1">
      <c r="A797" s="186"/>
      <c r="B797" s="186"/>
      <c r="C797" s="186"/>
      <c r="D797" s="186"/>
      <c r="E797" s="143"/>
      <c r="F797" s="211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92"/>
      <c r="AU797" s="186"/>
      <c r="AV797" s="186"/>
      <c r="AW797" s="186"/>
      <c r="AX797" s="186"/>
      <c r="AY797" s="186"/>
      <c r="AZ797" s="186"/>
      <c r="BA797" s="186"/>
      <c r="BB797" s="211"/>
      <c r="BC797" s="186"/>
      <c r="BD797" s="186"/>
      <c r="BE797" s="186"/>
    </row>
    <row r="798" spans="1:57" ht="25.5" customHeight="1">
      <c r="A798" s="186"/>
      <c r="B798" s="186"/>
      <c r="C798" s="186"/>
      <c r="D798" s="186"/>
      <c r="E798" s="143"/>
      <c r="F798" s="211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92"/>
      <c r="AU798" s="186"/>
      <c r="AV798" s="186"/>
      <c r="AW798" s="186"/>
      <c r="AX798" s="186"/>
      <c r="AY798" s="186"/>
      <c r="AZ798" s="186"/>
      <c r="BA798" s="186"/>
      <c r="BB798" s="211"/>
      <c r="BC798" s="186"/>
      <c r="BD798" s="186"/>
      <c r="BE798" s="186"/>
    </row>
    <row r="799" spans="1:57" ht="25.5" customHeight="1">
      <c r="A799" s="186"/>
      <c r="B799" s="186"/>
      <c r="C799" s="186"/>
      <c r="D799" s="186"/>
      <c r="E799" s="143"/>
      <c r="F799" s="211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92"/>
      <c r="AU799" s="186"/>
      <c r="AV799" s="186"/>
      <c r="AW799" s="186"/>
      <c r="AX799" s="186"/>
      <c r="AY799" s="186"/>
      <c r="AZ799" s="186"/>
      <c r="BA799" s="186"/>
      <c r="BB799" s="211"/>
      <c r="BC799" s="186"/>
      <c r="BD799" s="186"/>
      <c r="BE799" s="186"/>
    </row>
    <row r="800" spans="1:57" ht="25.5" customHeight="1">
      <c r="A800" s="186"/>
      <c r="B800" s="186"/>
      <c r="C800" s="186"/>
      <c r="D800" s="186"/>
      <c r="E800" s="143"/>
      <c r="F800" s="211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92"/>
      <c r="AU800" s="186"/>
      <c r="AV800" s="186"/>
      <c r="AW800" s="186"/>
      <c r="AX800" s="186"/>
      <c r="AY800" s="186"/>
      <c r="AZ800" s="186"/>
      <c r="BA800" s="186"/>
      <c r="BB800" s="211"/>
      <c r="BC800" s="186"/>
      <c r="BD800" s="186"/>
      <c r="BE800" s="186"/>
    </row>
    <row r="801" spans="1:57" ht="25.5" customHeight="1">
      <c r="A801" s="186"/>
      <c r="B801" s="186"/>
      <c r="C801" s="186"/>
      <c r="D801" s="186"/>
      <c r="E801" s="143"/>
      <c r="F801" s="211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92"/>
      <c r="AU801" s="186"/>
      <c r="AV801" s="186"/>
      <c r="AW801" s="186"/>
      <c r="AX801" s="186"/>
      <c r="AY801" s="186"/>
      <c r="AZ801" s="186"/>
      <c r="BA801" s="186"/>
      <c r="BB801" s="211"/>
      <c r="BC801" s="186"/>
      <c r="BD801" s="186"/>
      <c r="BE801" s="186"/>
    </row>
    <row r="802" spans="1:57" ht="25.5" customHeight="1">
      <c r="A802" s="186"/>
      <c r="B802" s="186"/>
      <c r="C802" s="186"/>
      <c r="D802" s="186"/>
      <c r="E802" s="143"/>
      <c r="F802" s="211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92"/>
      <c r="AU802" s="186"/>
      <c r="AV802" s="186"/>
      <c r="AW802" s="186"/>
      <c r="AX802" s="186"/>
      <c r="AY802" s="186"/>
      <c r="AZ802" s="186"/>
      <c r="BA802" s="186"/>
      <c r="BB802" s="211"/>
      <c r="BC802" s="186"/>
      <c r="BD802" s="186"/>
      <c r="BE802" s="186"/>
    </row>
    <row r="803" spans="1:57" ht="25.5" customHeight="1">
      <c r="A803" s="186"/>
      <c r="B803" s="186"/>
      <c r="C803" s="186"/>
      <c r="D803" s="186"/>
      <c r="E803" s="143"/>
      <c r="F803" s="211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92"/>
      <c r="AU803" s="186"/>
      <c r="AV803" s="186"/>
      <c r="AW803" s="186"/>
      <c r="AX803" s="186"/>
      <c r="AY803" s="186"/>
      <c r="AZ803" s="186"/>
      <c r="BA803" s="186"/>
      <c r="BB803" s="211"/>
      <c r="BC803" s="186"/>
      <c r="BD803" s="186"/>
      <c r="BE803" s="186"/>
    </row>
    <row r="804" spans="1:57" ht="25.5" customHeight="1">
      <c r="A804" s="186"/>
      <c r="B804" s="186"/>
      <c r="C804" s="186"/>
      <c r="D804" s="186"/>
      <c r="E804" s="143"/>
      <c r="F804" s="211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92"/>
      <c r="AU804" s="186"/>
      <c r="AV804" s="186"/>
      <c r="AW804" s="186"/>
      <c r="AX804" s="186"/>
      <c r="AY804" s="186"/>
      <c r="AZ804" s="186"/>
      <c r="BA804" s="186"/>
      <c r="BB804" s="211"/>
      <c r="BC804" s="186"/>
      <c r="BD804" s="186"/>
      <c r="BE804" s="186"/>
    </row>
    <row r="805" spans="1:57" ht="25.5" customHeight="1">
      <c r="A805" s="186"/>
      <c r="B805" s="186"/>
      <c r="C805" s="186"/>
      <c r="D805" s="186"/>
      <c r="E805" s="143"/>
      <c r="F805" s="211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92"/>
      <c r="AU805" s="186"/>
      <c r="AV805" s="186"/>
      <c r="AW805" s="186"/>
      <c r="AX805" s="186"/>
      <c r="AY805" s="186"/>
      <c r="AZ805" s="186"/>
      <c r="BA805" s="186"/>
      <c r="BB805" s="211"/>
      <c r="BC805" s="186"/>
      <c r="BD805" s="186"/>
      <c r="BE805" s="186"/>
    </row>
    <row r="806" spans="1:57" ht="25.5" customHeight="1">
      <c r="A806" s="186"/>
      <c r="B806" s="186"/>
      <c r="C806" s="186"/>
      <c r="D806" s="186"/>
      <c r="E806" s="143"/>
      <c r="F806" s="211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92"/>
      <c r="AU806" s="186"/>
      <c r="AV806" s="186"/>
      <c r="AW806" s="186"/>
      <c r="AX806" s="186"/>
      <c r="AY806" s="186"/>
      <c r="AZ806" s="186"/>
      <c r="BA806" s="186"/>
      <c r="BB806" s="211"/>
      <c r="BC806" s="186"/>
      <c r="BD806" s="186"/>
      <c r="BE806" s="186"/>
    </row>
    <row r="807" spans="1:57" ht="25.5" customHeight="1">
      <c r="A807" s="186"/>
      <c r="B807" s="186"/>
      <c r="C807" s="186"/>
      <c r="D807" s="186"/>
      <c r="E807" s="143"/>
      <c r="F807" s="211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92"/>
      <c r="AU807" s="186"/>
      <c r="AV807" s="186"/>
      <c r="AW807" s="186"/>
      <c r="AX807" s="186"/>
      <c r="AY807" s="186"/>
      <c r="AZ807" s="186"/>
      <c r="BA807" s="186"/>
      <c r="BB807" s="211"/>
      <c r="BC807" s="186"/>
      <c r="BD807" s="186"/>
      <c r="BE807" s="186"/>
    </row>
    <row r="808" spans="1:57" ht="25.5" customHeight="1">
      <c r="A808" s="186"/>
      <c r="B808" s="186"/>
      <c r="C808" s="186"/>
      <c r="D808" s="186"/>
      <c r="E808" s="143"/>
      <c r="F808" s="211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92"/>
      <c r="AU808" s="186"/>
      <c r="AV808" s="186"/>
      <c r="AW808" s="186"/>
      <c r="AX808" s="186"/>
      <c r="AY808" s="186"/>
      <c r="AZ808" s="186"/>
      <c r="BA808" s="186"/>
      <c r="BB808" s="211"/>
      <c r="BC808" s="186"/>
      <c r="BD808" s="186"/>
      <c r="BE808" s="186"/>
    </row>
    <row r="809" spans="1:57" ht="25.5" customHeight="1">
      <c r="A809" s="186"/>
      <c r="B809" s="186"/>
      <c r="C809" s="186"/>
      <c r="D809" s="186"/>
      <c r="E809" s="143"/>
      <c r="F809" s="211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92"/>
      <c r="AU809" s="186"/>
      <c r="AV809" s="186"/>
      <c r="AW809" s="186"/>
      <c r="AX809" s="186"/>
      <c r="AY809" s="186"/>
      <c r="AZ809" s="186"/>
      <c r="BA809" s="186"/>
      <c r="BB809" s="211"/>
      <c r="BC809" s="186"/>
      <c r="BD809" s="186"/>
      <c r="BE809" s="186"/>
    </row>
    <row r="810" spans="1:57" ht="25.5" customHeight="1">
      <c r="A810" s="186"/>
      <c r="B810" s="186"/>
      <c r="C810" s="186"/>
      <c r="D810" s="186"/>
      <c r="E810" s="143"/>
      <c r="F810" s="211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92"/>
      <c r="AU810" s="186"/>
      <c r="AV810" s="186"/>
      <c r="AW810" s="186"/>
      <c r="AX810" s="186"/>
      <c r="AY810" s="186"/>
      <c r="AZ810" s="186"/>
      <c r="BA810" s="186"/>
      <c r="BB810" s="211"/>
      <c r="BC810" s="186"/>
      <c r="BD810" s="186"/>
      <c r="BE810" s="186"/>
    </row>
    <row r="811" spans="1:57" ht="25.5" customHeight="1">
      <c r="A811" s="186"/>
      <c r="B811" s="186"/>
      <c r="C811" s="186"/>
      <c r="D811" s="186"/>
      <c r="E811" s="143"/>
      <c r="F811" s="211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92"/>
      <c r="AU811" s="186"/>
      <c r="AV811" s="186"/>
      <c r="AW811" s="186"/>
      <c r="AX811" s="186"/>
      <c r="AY811" s="186"/>
      <c r="AZ811" s="186"/>
      <c r="BA811" s="186"/>
      <c r="BB811" s="211"/>
      <c r="BC811" s="186"/>
      <c r="BD811" s="186"/>
      <c r="BE811" s="186"/>
    </row>
    <row r="812" spans="1:57" ht="25.5" customHeight="1">
      <c r="A812" s="186"/>
      <c r="B812" s="186"/>
      <c r="C812" s="186"/>
      <c r="D812" s="186"/>
      <c r="E812" s="143"/>
      <c r="F812" s="211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92"/>
      <c r="AU812" s="186"/>
      <c r="AV812" s="186"/>
      <c r="AW812" s="186"/>
      <c r="AX812" s="186"/>
      <c r="AY812" s="186"/>
      <c r="AZ812" s="186"/>
      <c r="BA812" s="186"/>
      <c r="BB812" s="211"/>
      <c r="BC812" s="186"/>
      <c r="BD812" s="186"/>
      <c r="BE812" s="186"/>
    </row>
    <row r="813" spans="1:57" ht="25.5" customHeight="1">
      <c r="A813" s="186"/>
      <c r="B813" s="186"/>
      <c r="C813" s="186"/>
      <c r="D813" s="186"/>
      <c r="E813" s="143"/>
      <c r="F813" s="211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92"/>
      <c r="AU813" s="186"/>
      <c r="AV813" s="186"/>
      <c r="AW813" s="186"/>
      <c r="AX813" s="186"/>
      <c r="AY813" s="186"/>
      <c r="AZ813" s="186"/>
      <c r="BA813" s="186"/>
      <c r="BB813" s="211"/>
      <c r="BC813" s="186"/>
      <c r="BD813" s="186"/>
      <c r="BE813" s="186"/>
    </row>
    <row r="814" spans="1:57" ht="25.5" customHeight="1">
      <c r="A814" s="186"/>
      <c r="B814" s="186"/>
      <c r="C814" s="186"/>
      <c r="D814" s="186"/>
      <c r="E814" s="143"/>
      <c r="F814" s="211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92"/>
      <c r="AU814" s="186"/>
      <c r="AV814" s="186"/>
      <c r="AW814" s="186"/>
      <c r="AX814" s="186"/>
      <c r="AY814" s="186"/>
      <c r="AZ814" s="186"/>
      <c r="BA814" s="186"/>
      <c r="BB814" s="211"/>
      <c r="BC814" s="186"/>
      <c r="BD814" s="186"/>
      <c r="BE814" s="186"/>
    </row>
    <row r="815" spans="1:57" ht="25.5" customHeight="1">
      <c r="A815" s="186"/>
      <c r="B815" s="186"/>
      <c r="C815" s="186"/>
      <c r="D815" s="186"/>
      <c r="E815" s="143"/>
      <c r="F815" s="211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92"/>
      <c r="AU815" s="186"/>
      <c r="AV815" s="186"/>
      <c r="AW815" s="186"/>
      <c r="AX815" s="186"/>
      <c r="AY815" s="186"/>
      <c r="AZ815" s="186"/>
      <c r="BA815" s="186"/>
      <c r="BB815" s="211"/>
      <c r="BC815" s="186"/>
      <c r="BD815" s="186"/>
      <c r="BE815" s="186"/>
    </row>
    <row r="816" spans="1:57" ht="25.5" customHeight="1">
      <c r="A816" s="186"/>
      <c r="B816" s="186"/>
      <c r="C816" s="186"/>
      <c r="D816" s="186"/>
      <c r="E816" s="143"/>
      <c r="F816" s="211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92"/>
      <c r="AU816" s="186"/>
      <c r="AV816" s="186"/>
      <c r="AW816" s="186"/>
      <c r="AX816" s="186"/>
      <c r="AY816" s="186"/>
      <c r="AZ816" s="186"/>
      <c r="BA816" s="186"/>
      <c r="BB816" s="211"/>
      <c r="BC816" s="186"/>
      <c r="BD816" s="186"/>
      <c r="BE816" s="186"/>
    </row>
    <row r="817" spans="1:57" ht="25.5" customHeight="1">
      <c r="A817" s="186"/>
      <c r="B817" s="186"/>
      <c r="C817" s="186"/>
      <c r="D817" s="186"/>
      <c r="E817" s="143"/>
      <c r="F817" s="211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92"/>
      <c r="AU817" s="186"/>
      <c r="AV817" s="186"/>
      <c r="AW817" s="186"/>
      <c r="AX817" s="186"/>
      <c r="AY817" s="186"/>
      <c r="AZ817" s="186"/>
      <c r="BA817" s="186"/>
      <c r="BB817" s="211"/>
      <c r="BC817" s="186"/>
      <c r="BD817" s="186"/>
      <c r="BE817" s="186"/>
    </row>
    <row r="818" spans="1:57" ht="25.5" customHeight="1">
      <c r="A818" s="186"/>
      <c r="B818" s="186"/>
      <c r="C818" s="186"/>
      <c r="D818" s="186"/>
      <c r="E818" s="143"/>
      <c r="F818" s="211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92"/>
      <c r="AU818" s="186"/>
      <c r="AV818" s="186"/>
      <c r="AW818" s="186"/>
      <c r="AX818" s="186"/>
      <c r="AY818" s="186"/>
      <c r="AZ818" s="186"/>
      <c r="BA818" s="186"/>
      <c r="BB818" s="211"/>
      <c r="BC818" s="186"/>
      <c r="BD818" s="186"/>
      <c r="BE818" s="186"/>
    </row>
    <row r="819" spans="1:57" ht="25.5" customHeight="1">
      <c r="A819" s="186"/>
      <c r="B819" s="186"/>
      <c r="C819" s="186"/>
      <c r="D819" s="186"/>
      <c r="E819" s="143"/>
      <c r="F819" s="211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92"/>
      <c r="AU819" s="186"/>
      <c r="AV819" s="186"/>
      <c r="AW819" s="186"/>
      <c r="AX819" s="186"/>
      <c r="AY819" s="186"/>
      <c r="AZ819" s="186"/>
      <c r="BA819" s="186"/>
      <c r="BB819" s="211"/>
      <c r="BC819" s="186"/>
      <c r="BD819" s="186"/>
      <c r="BE819" s="186"/>
    </row>
    <row r="820" spans="1:57" ht="25.5" customHeight="1">
      <c r="A820" s="186"/>
      <c r="B820" s="186"/>
      <c r="C820" s="186"/>
      <c r="D820" s="186"/>
      <c r="E820" s="143"/>
      <c r="F820" s="211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92"/>
      <c r="AU820" s="186"/>
      <c r="AV820" s="186"/>
      <c r="AW820" s="186"/>
      <c r="AX820" s="186"/>
      <c r="AY820" s="186"/>
      <c r="AZ820" s="186"/>
      <c r="BA820" s="186"/>
      <c r="BB820" s="211"/>
      <c r="BC820" s="186"/>
      <c r="BD820" s="186"/>
      <c r="BE820" s="186"/>
    </row>
    <row r="821" spans="1:57" ht="25.5" customHeight="1">
      <c r="A821" s="186"/>
      <c r="B821" s="186"/>
      <c r="C821" s="186"/>
      <c r="D821" s="186"/>
      <c r="E821" s="143"/>
      <c r="F821" s="211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92"/>
      <c r="AU821" s="186"/>
      <c r="AV821" s="186"/>
      <c r="AW821" s="186"/>
      <c r="AX821" s="186"/>
      <c r="AY821" s="186"/>
      <c r="AZ821" s="186"/>
      <c r="BA821" s="186"/>
      <c r="BB821" s="211"/>
      <c r="BC821" s="186"/>
      <c r="BD821" s="186"/>
      <c r="BE821" s="186"/>
    </row>
    <row r="822" spans="1:57" ht="25.5" customHeight="1">
      <c r="A822" s="186"/>
      <c r="B822" s="186"/>
      <c r="C822" s="186"/>
      <c r="D822" s="186"/>
      <c r="E822" s="143"/>
      <c r="F822" s="211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92"/>
      <c r="AU822" s="186"/>
      <c r="AV822" s="186"/>
      <c r="AW822" s="186"/>
      <c r="AX822" s="186"/>
      <c r="AY822" s="186"/>
      <c r="AZ822" s="186"/>
      <c r="BA822" s="186"/>
      <c r="BB822" s="211"/>
      <c r="BC822" s="186"/>
      <c r="BD822" s="186"/>
      <c r="BE822" s="186"/>
    </row>
    <row r="823" spans="1:57" ht="25.5" customHeight="1">
      <c r="A823" s="186"/>
      <c r="B823" s="186"/>
      <c r="C823" s="186"/>
      <c r="D823" s="186"/>
      <c r="E823" s="143"/>
      <c r="F823" s="211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92"/>
      <c r="AU823" s="186"/>
      <c r="AV823" s="186"/>
      <c r="AW823" s="186"/>
      <c r="AX823" s="186"/>
      <c r="AY823" s="186"/>
      <c r="AZ823" s="186"/>
      <c r="BA823" s="186"/>
      <c r="BB823" s="211"/>
      <c r="BC823" s="186"/>
      <c r="BD823" s="186"/>
      <c r="BE823" s="186"/>
    </row>
    <row r="824" spans="1:57" ht="25.5" customHeight="1">
      <c r="A824" s="186"/>
      <c r="B824" s="186"/>
      <c r="C824" s="186"/>
      <c r="D824" s="186"/>
      <c r="E824" s="143"/>
      <c r="F824" s="211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92"/>
      <c r="AU824" s="186"/>
      <c r="AV824" s="186"/>
      <c r="AW824" s="186"/>
      <c r="AX824" s="186"/>
      <c r="AY824" s="186"/>
      <c r="AZ824" s="186"/>
      <c r="BA824" s="186"/>
      <c r="BB824" s="211"/>
      <c r="BC824" s="186"/>
      <c r="BD824" s="186"/>
      <c r="BE824" s="186"/>
    </row>
    <row r="825" spans="1:57" ht="25.5" customHeight="1">
      <c r="A825" s="186"/>
      <c r="B825" s="186"/>
      <c r="C825" s="186"/>
      <c r="D825" s="186"/>
      <c r="E825" s="143"/>
      <c r="F825" s="211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92"/>
      <c r="AU825" s="186"/>
      <c r="AV825" s="186"/>
      <c r="AW825" s="186"/>
      <c r="AX825" s="186"/>
      <c r="AY825" s="186"/>
      <c r="AZ825" s="186"/>
      <c r="BA825" s="186"/>
      <c r="BB825" s="211"/>
      <c r="BC825" s="186"/>
      <c r="BD825" s="186"/>
      <c r="BE825" s="186"/>
    </row>
    <row r="826" spans="1:57" ht="25.5" customHeight="1">
      <c r="A826" s="186"/>
      <c r="B826" s="186"/>
      <c r="C826" s="186"/>
      <c r="D826" s="186"/>
      <c r="E826" s="143"/>
      <c r="F826" s="211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92"/>
      <c r="AU826" s="186"/>
      <c r="AV826" s="186"/>
      <c r="AW826" s="186"/>
      <c r="AX826" s="186"/>
      <c r="AY826" s="186"/>
      <c r="AZ826" s="186"/>
      <c r="BA826" s="186"/>
      <c r="BB826" s="211"/>
      <c r="BC826" s="186"/>
      <c r="BD826" s="186"/>
      <c r="BE826" s="186"/>
    </row>
    <row r="827" spans="1:57" ht="25.5" customHeight="1">
      <c r="A827" s="186"/>
      <c r="B827" s="186"/>
      <c r="C827" s="186"/>
      <c r="D827" s="186"/>
      <c r="E827" s="143"/>
      <c r="F827" s="211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92"/>
      <c r="AU827" s="186"/>
      <c r="AV827" s="186"/>
      <c r="AW827" s="186"/>
      <c r="AX827" s="186"/>
      <c r="AY827" s="186"/>
      <c r="AZ827" s="186"/>
      <c r="BA827" s="186"/>
      <c r="BB827" s="211"/>
      <c r="BC827" s="186"/>
      <c r="BD827" s="186"/>
      <c r="BE827" s="186"/>
    </row>
    <row r="828" spans="1:57" ht="25.5" customHeight="1">
      <c r="A828" s="186"/>
      <c r="B828" s="186"/>
      <c r="C828" s="186"/>
      <c r="D828" s="186"/>
      <c r="E828" s="143"/>
      <c r="F828" s="211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92"/>
      <c r="AU828" s="186"/>
      <c r="AV828" s="186"/>
      <c r="AW828" s="186"/>
      <c r="AX828" s="186"/>
      <c r="AY828" s="186"/>
      <c r="AZ828" s="186"/>
      <c r="BA828" s="186"/>
      <c r="BB828" s="211"/>
      <c r="BC828" s="186"/>
      <c r="BD828" s="186"/>
      <c r="BE828" s="186"/>
    </row>
    <row r="829" spans="1:57" ht="25.5" customHeight="1">
      <c r="A829" s="186"/>
      <c r="B829" s="186"/>
      <c r="C829" s="186"/>
      <c r="D829" s="186"/>
      <c r="E829" s="143"/>
      <c r="F829" s="211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92"/>
      <c r="AU829" s="186"/>
      <c r="AV829" s="186"/>
      <c r="AW829" s="186"/>
      <c r="AX829" s="186"/>
      <c r="AY829" s="186"/>
      <c r="AZ829" s="186"/>
      <c r="BA829" s="186"/>
      <c r="BB829" s="211"/>
      <c r="BC829" s="186"/>
      <c r="BD829" s="186"/>
      <c r="BE829" s="186"/>
    </row>
    <row r="830" spans="1:57" ht="25.5" customHeight="1">
      <c r="A830" s="186"/>
      <c r="B830" s="186"/>
      <c r="C830" s="186"/>
      <c r="D830" s="186"/>
      <c r="E830" s="143"/>
      <c r="F830" s="211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92"/>
      <c r="AU830" s="186"/>
      <c r="AV830" s="186"/>
      <c r="AW830" s="186"/>
      <c r="AX830" s="186"/>
      <c r="AY830" s="186"/>
      <c r="AZ830" s="186"/>
      <c r="BA830" s="186"/>
      <c r="BB830" s="211"/>
      <c r="BC830" s="186"/>
      <c r="BD830" s="186"/>
      <c r="BE830" s="186"/>
    </row>
    <row r="831" spans="1:57" ht="25.5" customHeight="1">
      <c r="A831" s="186"/>
      <c r="B831" s="186"/>
      <c r="C831" s="186"/>
      <c r="D831" s="186"/>
      <c r="E831" s="143"/>
      <c r="F831" s="211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92"/>
      <c r="AU831" s="186"/>
      <c r="AV831" s="186"/>
      <c r="AW831" s="186"/>
      <c r="AX831" s="186"/>
      <c r="AY831" s="186"/>
      <c r="AZ831" s="186"/>
      <c r="BA831" s="186"/>
      <c r="BB831" s="211"/>
      <c r="BC831" s="186"/>
      <c r="BD831" s="186"/>
      <c r="BE831" s="186"/>
    </row>
    <row r="832" spans="1:57" ht="25.5" customHeight="1">
      <c r="A832" s="186"/>
      <c r="B832" s="186"/>
      <c r="C832" s="186"/>
      <c r="D832" s="186"/>
      <c r="E832" s="143"/>
      <c r="F832" s="211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92"/>
      <c r="AU832" s="186"/>
      <c r="AV832" s="186"/>
      <c r="AW832" s="186"/>
      <c r="AX832" s="186"/>
      <c r="AY832" s="186"/>
      <c r="AZ832" s="186"/>
      <c r="BA832" s="186"/>
      <c r="BB832" s="211"/>
      <c r="BC832" s="186"/>
      <c r="BD832" s="186"/>
      <c r="BE832" s="186"/>
    </row>
    <row r="833" spans="1:57" ht="25.5" customHeight="1">
      <c r="A833" s="186"/>
      <c r="B833" s="186"/>
      <c r="C833" s="186"/>
      <c r="D833" s="186"/>
      <c r="E833" s="143"/>
      <c r="F833" s="211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92"/>
      <c r="AU833" s="186"/>
      <c r="AV833" s="186"/>
      <c r="AW833" s="186"/>
      <c r="AX833" s="186"/>
      <c r="AY833" s="186"/>
      <c r="AZ833" s="186"/>
      <c r="BA833" s="186"/>
      <c r="BB833" s="211"/>
      <c r="BC833" s="186"/>
      <c r="BD833" s="186"/>
      <c r="BE833" s="186"/>
    </row>
    <row r="834" spans="1:57" ht="25.5" customHeight="1">
      <c r="A834" s="186"/>
      <c r="B834" s="186"/>
      <c r="C834" s="186"/>
      <c r="D834" s="186"/>
      <c r="E834" s="143"/>
      <c r="F834" s="211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92"/>
      <c r="AU834" s="186"/>
      <c r="AV834" s="186"/>
      <c r="AW834" s="186"/>
      <c r="AX834" s="186"/>
      <c r="AY834" s="186"/>
      <c r="AZ834" s="186"/>
      <c r="BA834" s="186"/>
      <c r="BB834" s="211"/>
      <c r="BC834" s="186"/>
      <c r="BD834" s="186"/>
      <c r="BE834" s="186"/>
    </row>
    <row r="835" spans="1:57" ht="25.5" customHeight="1">
      <c r="A835" s="186"/>
      <c r="B835" s="186"/>
      <c r="C835" s="186"/>
      <c r="D835" s="186"/>
      <c r="E835" s="143"/>
      <c r="F835" s="211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92"/>
      <c r="AU835" s="186"/>
      <c r="AV835" s="186"/>
      <c r="AW835" s="186"/>
      <c r="AX835" s="186"/>
      <c r="AY835" s="186"/>
      <c r="AZ835" s="186"/>
      <c r="BA835" s="186"/>
      <c r="BB835" s="211"/>
      <c r="BC835" s="186"/>
      <c r="BD835" s="186"/>
      <c r="BE835" s="186"/>
    </row>
    <row r="836" spans="1:57" ht="25.5" customHeight="1">
      <c r="A836" s="186"/>
      <c r="B836" s="186"/>
      <c r="C836" s="186"/>
      <c r="D836" s="186"/>
      <c r="E836" s="143"/>
      <c r="F836" s="211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92"/>
      <c r="AU836" s="186"/>
      <c r="AV836" s="186"/>
      <c r="AW836" s="186"/>
      <c r="AX836" s="186"/>
      <c r="AY836" s="186"/>
      <c r="AZ836" s="186"/>
      <c r="BA836" s="186"/>
      <c r="BB836" s="211"/>
      <c r="BC836" s="186"/>
      <c r="BD836" s="186"/>
      <c r="BE836" s="186"/>
    </row>
    <row r="837" spans="1:57" ht="25.5" customHeight="1">
      <c r="A837" s="186"/>
      <c r="B837" s="186"/>
      <c r="C837" s="186"/>
      <c r="D837" s="186"/>
      <c r="E837" s="143"/>
      <c r="F837" s="211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92"/>
      <c r="AU837" s="186"/>
      <c r="AV837" s="186"/>
      <c r="AW837" s="186"/>
      <c r="AX837" s="186"/>
      <c r="AY837" s="186"/>
      <c r="AZ837" s="186"/>
      <c r="BA837" s="186"/>
      <c r="BB837" s="211"/>
      <c r="BC837" s="186"/>
      <c r="BD837" s="186"/>
      <c r="BE837" s="186"/>
    </row>
    <row r="838" spans="1:57" ht="25.5" customHeight="1">
      <c r="A838" s="186"/>
      <c r="B838" s="186"/>
      <c r="C838" s="186"/>
      <c r="D838" s="186"/>
      <c r="E838" s="143"/>
      <c r="F838" s="211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92"/>
      <c r="AU838" s="186"/>
      <c r="AV838" s="186"/>
      <c r="AW838" s="186"/>
      <c r="AX838" s="186"/>
      <c r="AY838" s="186"/>
      <c r="AZ838" s="186"/>
      <c r="BA838" s="186"/>
      <c r="BB838" s="211"/>
      <c r="BC838" s="186"/>
      <c r="BD838" s="186"/>
      <c r="BE838" s="186"/>
    </row>
    <row r="839" spans="1:57" ht="25.5" customHeight="1">
      <c r="A839" s="186"/>
      <c r="B839" s="186"/>
      <c r="C839" s="186"/>
      <c r="D839" s="186"/>
      <c r="E839" s="143"/>
      <c r="F839" s="211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92"/>
      <c r="AU839" s="186"/>
      <c r="AV839" s="186"/>
      <c r="AW839" s="186"/>
      <c r="AX839" s="186"/>
      <c r="AY839" s="186"/>
      <c r="AZ839" s="186"/>
      <c r="BA839" s="186"/>
      <c r="BB839" s="211"/>
      <c r="BC839" s="186"/>
      <c r="BD839" s="186"/>
      <c r="BE839" s="186"/>
    </row>
    <row r="840" spans="1:57" ht="25.5" customHeight="1">
      <c r="A840" s="186"/>
      <c r="B840" s="186"/>
      <c r="C840" s="186"/>
      <c r="D840" s="186"/>
      <c r="E840" s="143"/>
      <c r="F840" s="211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92"/>
      <c r="AU840" s="186"/>
      <c r="AV840" s="186"/>
      <c r="AW840" s="186"/>
      <c r="AX840" s="186"/>
      <c r="AY840" s="186"/>
      <c r="AZ840" s="186"/>
      <c r="BA840" s="186"/>
      <c r="BB840" s="211"/>
      <c r="BC840" s="186"/>
      <c r="BD840" s="186"/>
      <c r="BE840" s="186"/>
    </row>
    <row r="841" spans="1:57" ht="25.5" customHeight="1">
      <c r="A841" s="186"/>
      <c r="B841" s="186"/>
      <c r="C841" s="186"/>
      <c r="D841" s="186"/>
      <c r="E841" s="143"/>
      <c r="F841" s="211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92"/>
      <c r="AU841" s="186"/>
      <c r="AV841" s="186"/>
      <c r="AW841" s="186"/>
      <c r="AX841" s="186"/>
      <c r="AY841" s="186"/>
      <c r="AZ841" s="186"/>
      <c r="BA841" s="186"/>
      <c r="BB841" s="211"/>
      <c r="BC841" s="186"/>
      <c r="BD841" s="186"/>
      <c r="BE841" s="186"/>
    </row>
    <row r="842" spans="1:57" ht="25.5" customHeight="1">
      <c r="A842" s="186"/>
      <c r="B842" s="186"/>
      <c r="C842" s="186"/>
      <c r="D842" s="186"/>
      <c r="E842" s="143"/>
      <c r="F842" s="211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92"/>
      <c r="AU842" s="186"/>
      <c r="AV842" s="186"/>
      <c r="AW842" s="186"/>
      <c r="AX842" s="186"/>
      <c r="AY842" s="186"/>
      <c r="AZ842" s="186"/>
      <c r="BA842" s="186"/>
      <c r="BB842" s="211"/>
      <c r="BC842" s="186"/>
      <c r="BD842" s="186"/>
      <c r="BE842" s="186"/>
    </row>
    <row r="843" spans="1:57" ht="25.5" customHeight="1">
      <c r="A843" s="186"/>
      <c r="B843" s="186"/>
      <c r="C843" s="186"/>
      <c r="D843" s="186"/>
      <c r="E843" s="143"/>
      <c r="F843" s="211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92"/>
      <c r="AU843" s="186"/>
      <c r="AV843" s="186"/>
      <c r="AW843" s="186"/>
      <c r="AX843" s="186"/>
      <c r="AY843" s="186"/>
      <c r="AZ843" s="186"/>
      <c r="BA843" s="186"/>
      <c r="BB843" s="211"/>
      <c r="BC843" s="186"/>
      <c r="BD843" s="186"/>
      <c r="BE843" s="186"/>
    </row>
    <row r="844" spans="1:57" ht="25.5" customHeight="1">
      <c r="A844" s="186"/>
      <c r="B844" s="186"/>
      <c r="C844" s="186"/>
      <c r="D844" s="186"/>
      <c r="E844" s="143"/>
      <c r="F844" s="211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92"/>
      <c r="AU844" s="186"/>
      <c r="AV844" s="186"/>
      <c r="AW844" s="186"/>
      <c r="AX844" s="186"/>
      <c r="AY844" s="186"/>
      <c r="AZ844" s="186"/>
      <c r="BA844" s="186"/>
      <c r="BB844" s="211"/>
      <c r="BC844" s="186"/>
      <c r="BD844" s="186"/>
      <c r="BE844" s="186"/>
    </row>
    <row r="845" spans="1:57" ht="25.5" customHeight="1">
      <c r="A845" s="186"/>
      <c r="B845" s="186"/>
      <c r="C845" s="186"/>
      <c r="D845" s="186"/>
      <c r="E845" s="143"/>
      <c r="F845" s="211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92"/>
      <c r="AU845" s="186"/>
      <c r="AV845" s="186"/>
      <c r="AW845" s="186"/>
      <c r="AX845" s="186"/>
      <c r="AY845" s="186"/>
      <c r="AZ845" s="186"/>
      <c r="BA845" s="186"/>
      <c r="BB845" s="211"/>
      <c r="BC845" s="186"/>
      <c r="BD845" s="186"/>
      <c r="BE845" s="186"/>
    </row>
    <row r="846" spans="1:57" ht="25.5" customHeight="1">
      <c r="A846" s="186"/>
      <c r="B846" s="186"/>
      <c r="C846" s="186"/>
      <c r="D846" s="186"/>
      <c r="E846" s="143"/>
      <c r="F846" s="211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92"/>
      <c r="AU846" s="186"/>
      <c r="AV846" s="186"/>
      <c r="AW846" s="186"/>
      <c r="AX846" s="186"/>
      <c r="AY846" s="186"/>
      <c r="AZ846" s="186"/>
      <c r="BA846" s="186"/>
      <c r="BB846" s="211"/>
      <c r="BC846" s="186"/>
      <c r="BD846" s="186"/>
      <c r="BE846" s="186"/>
    </row>
    <row r="847" spans="1:57" ht="25.5" customHeight="1">
      <c r="A847" s="186"/>
      <c r="B847" s="186"/>
      <c r="C847" s="186"/>
      <c r="D847" s="186"/>
      <c r="E847" s="143"/>
      <c r="F847" s="211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92"/>
      <c r="AU847" s="186"/>
      <c r="AV847" s="186"/>
      <c r="AW847" s="186"/>
      <c r="AX847" s="186"/>
      <c r="AY847" s="186"/>
      <c r="AZ847" s="186"/>
      <c r="BA847" s="186"/>
      <c r="BB847" s="211"/>
      <c r="BC847" s="186"/>
      <c r="BD847" s="186"/>
      <c r="BE847" s="186"/>
    </row>
    <row r="848" spans="1:57" ht="25.5" customHeight="1">
      <c r="A848" s="186"/>
      <c r="B848" s="186"/>
      <c r="C848" s="186"/>
      <c r="D848" s="186"/>
      <c r="E848" s="143"/>
      <c r="F848" s="211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92"/>
      <c r="AU848" s="186"/>
      <c r="AV848" s="186"/>
      <c r="AW848" s="186"/>
      <c r="AX848" s="186"/>
      <c r="AY848" s="186"/>
      <c r="AZ848" s="186"/>
      <c r="BA848" s="186"/>
      <c r="BB848" s="211"/>
      <c r="BC848" s="186"/>
      <c r="BD848" s="186"/>
      <c r="BE848" s="186"/>
    </row>
    <row r="849" spans="1:57" ht="25.5" customHeight="1">
      <c r="A849" s="186"/>
      <c r="B849" s="186"/>
      <c r="C849" s="186"/>
      <c r="D849" s="186"/>
      <c r="E849" s="143"/>
      <c r="F849" s="211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92"/>
      <c r="AU849" s="186"/>
      <c r="AV849" s="186"/>
      <c r="AW849" s="186"/>
      <c r="AX849" s="186"/>
      <c r="AY849" s="186"/>
      <c r="AZ849" s="186"/>
      <c r="BA849" s="186"/>
      <c r="BB849" s="211"/>
      <c r="BC849" s="186"/>
      <c r="BD849" s="186"/>
      <c r="BE849" s="186"/>
    </row>
    <row r="850" spans="1:57" ht="25.5" customHeight="1">
      <c r="A850" s="186"/>
      <c r="B850" s="186"/>
      <c r="C850" s="186"/>
      <c r="D850" s="186"/>
      <c r="E850" s="143"/>
      <c r="F850" s="211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92"/>
      <c r="AU850" s="186"/>
      <c r="AV850" s="186"/>
      <c r="AW850" s="186"/>
      <c r="AX850" s="186"/>
      <c r="AY850" s="186"/>
      <c r="AZ850" s="186"/>
      <c r="BA850" s="186"/>
      <c r="BB850" s="211"/>
      <c r="BC850" s="186"/>
      <c r="BD850" s="186"/>
      <c r="BE850" s="186"/>
    </row>
    <row r="851" spans="1:57" ht="25.5" customHeight="1">
      <c r="A851" s="186"/>
      <c r="B851" s="186"/>
      <c r="C851" s="186"/>
      <c r="D851" s="186"/>
      <c r="E851" s="143"/>
      <c r="F851" s="211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92"/>
      <c r="AU851" s="186"/>
      <c r="AV851" s="186"/>
      <c r="AW851" s="186"/>
      <c r="AX851" s="186"/>
      <c r="AY851" s="186"/>
      <c r="AZ851" s="186"/>
      <c r="BA851" s="186"/>
      <c r="BB851" s="211"/>
      <c r="BC851" s="186"/>
      <c r="BD851" s="186"/>
      <c r="BE851" s="186"/>
    </row>
    <row r="852" spans="1:57" ht="25.5" customHeight="1">
      <c r="A852" s="186"/>
      <c r="B852" s="186"/>
      <c r="C852" s="186"/>
      <c r="D852" s="186"/>
      <c r="E852" s="143"/>
      <c r="F852" s="211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92"/>
      <c r="AU852" s="186"/>
      <c r="AV852" s="186"/>
      <c r="AW852" s="186"/>
      <c r="AX852" s="186"/>
      <c r="AY852" s="186"/>
      <c r="AZ852" s="186"/>
      <c r="BA852" s="186"/>
      <c r="BB852" s="211"/>
      <c r="BC852" s="186"/>
      <c r="BD852" s="186"/>
      <c r="BE852" s="186"/>
    </row>
    <row r="853" spans="1:57" ht="25.5" customHeight="1">
      <c r="A853" s="186"/>
      <c r="B853" s="186"/>
      <c r="C853" s="186"/>
      <c r="D853" s="186"/>
      <c r="E853" s="143"/>
      <c r="F853" s="211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92"/>
      <c r="AU853" s="186"/>
      <c r="AV853" s="186"/>
      <c r="AW853" s="186"/>
      <c r="AX853" s="186"/>
      <c r="AY853" s="186"/>
      <c r="AZ853" s="186"/>
      <c r="BA853" s="186"/>
      <c r="BB853" s="211"/>
      <c r="BC853" s="186"/>
      <c r="BD853" s="186"/>
      <c r="BE853" s="186"/>
    </row>
    <row r="854" spans="1:57" ht="25.5" customHeight="1">
      <c r="A854" s="186"/>
      <c r="B854" s="186"/>
      <c r="C854" s="186"/>
      <c r="D854" s="186"/>
      <c r="E854" s="143"/>
      <c r="F854" s="211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92"/>
      <c r="AU854" s="186"/>
      <c r="AV854" s="186"/>
      <c r="AW854" s="186"/>
      <c r="AX854" s="186"/>
      <c r="AY854" s="186"/>
      <c r="AZ854" s="186"/>
      <c r="BA854" s="186"/>
      <c r="BB854" s="211"/>
      <c r="BC854" s="186"/>
      <c r="BD854" s="186"/>
      <c r="BE854" s="186"/>
    </row>
    <row r="855" spans="1:57" ht="25.5" customHeight="1">
      <c r="A855" s="186"/>
      <c r="B855" s="186"/>
      <c r="C855" s="186"/>
      <c r="D855" s="186"/>
      <c r="E855" s="143"/>
      <c r="F855" s="211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92"/>
      <c r="AU855" s="186"/>
      <c r="AV855" s="186"/>
      <c r="AW855" s="186"/>
      <c r="AX855" s="186"/>
      <c r="AY855" s="186"/>
      <c r="AZ855" s="186"/>
      <c r="BA855" s="186"/>
      <c r="BB855" s="211"/>
      <c r="BC855" s="186"/>
      <c r="BD855" s="186"/>
      <c r="BE855" s="186"/>
    </row>
    <row r="856" spans="1:57" ht="25.5" customHeight="1">
      <c r="A856" s="186"/>
      <c r="B856" s="186"/>
      <c r="C856" s="186"/>
      <c r="D856" s="186"/>
      <c r="E856" s="143"/>
      <c r="F856" s="211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92"/>
      <c r="AU856" s="186"/>
      <c r="AV856" s="186"/>
      <c r="AW856" s="186"/>
      <c r="AX856" s="186"/>
      <c r="AY856" s="186"/>
      <c r="AZ856" s="186"/>
      <c r="BA856" s="186"/>
      <c r="BB856" s="211"/>
      <c r="BC856" s="186"/>
      <c r="BD856" s="186"/>
      <c r="BE856" s="186"/>
    </row>
    <row r="857" spans="1:57" ht="25.5" customHeight="1">
      <c r="A857" s="186"/>
      <c r="B857" s="186"/>
      <c r="C857" s="186"/>
      <c r="D857" s="186"/>
      <c r="E857" s="143"/>
      <c r="F857" s="211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92"/>
      <c r="AU857" s="186"/>
      <c r="AV857" s="186"/>
      <c r="AW857" s="186"/>
      <c r="AX857" s="186"/>
      <c r="AY857" s="186"/>
      <c r="AZ857" s="186"/>
      <c r="BA857" s="186"/>
      <c r="BB857" s="211"/>
      <c r="BC857" s="186"/>
      <c r="BD857" s="186"/>
      <c r="BE857" s="186"/>
    </row>
    <row r="858" spans="1:57" ht="25.5" customHeight="1">
      <c r="A858" s="186"/>
      <c r="B858" s="186"/>
      <c r="C858" s="186"/>
      <c r="D858" s="186"/>
      <c r="E858" s="143"/>
      <c r="F858" s="211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92"/>
      <c r="AU858" s="186"/>
      <c r="AV858" s="186"/>
      <c r="AW858" s="186"/>
      <c r="AX858" s="186"/>
      <c r="AY858" s="186"/>
      <c r="AZ858" s="186"/>
      <c r="BA858" s="186"/>
      <c r="BB858" s="211"/>
      <c r="BC858" s="186"/>
      <c r="BD858" s="186"/>
      <c r="BE858" s="186"/>
    </row>
    <row r="859" spans="1:57" ht="25.5" customHeight="1">
      <c r="A859" s="186"/>
      <c r="B859" s="186"/>
      <c r="C859" s="186"/>
      <c r="D859" s="186"/>
      <c r="E859" s="143"/>
      <c r="F859" s="211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92"/>
      <c r="AU859" s="186"/>
      <c r="AV859" s="186"/>
      <c r="AW859" s="186"/>
      <c r="AX859" s="186"/>
      <c r="AY859" s="186"/>
      <c r="AZ859" s="186"/>
      <c r="BA859" s="186"/>
      <c r="BB859" s="211"/>
      <c r="BC859" s="186"/>
      <c r="BD859" s="186"/>
      <c r="BE859" s="186"/>
    </row>
    <row r="860" spans="1:57" ht="25.5" customHeight="1">
      <c r="A860" s="186"/>
      <c r="B860" s="186"/>
      <c r="C860" s="186"/>
      <c r="D860" s="186"/>
      <c r="E860" s="143"/>
      <c r="F860" s="211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92"/>
      <c r="AU860" s="186"/>
      <c r="AV860" s="186"/>
      <c r="AW860" s="186"/>
      <c r="AX860" s="186"/>
      <c r="AY860" s="186"/>
      <c r="AZ860" s="186"/>
      <c r="BA860" s="186"/>
      <c r="BB860" s="211"/>
      <c r="BC860" s="186"/>
      <c r="BD860" s="186"/>
      <c r="BE860" s="186"/>
    </row>
    <row r="861" spans="1:57" ht="25.5" customHeight="1">
      <c r="A861" s="186"/>
      <c r="B861" s="186"/>
      <c r="C861" s="186"/>
      <c r="D861" s="186"/>
      <c r="E861" s="143"/>
      <c r="F861" s="211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92"/>
      <c r="AU861" s="186"/>
      <c r="AV861" s="186"/>
      <c r="AW861" s="186"/>
      <c r="AX861" s="186"/>
      <c r="AY861" s="186"/>
      <c r="AZ861" s="186"/>
      <c r="BA861" s="186"/>
      <c r="BB861" s="211"/>
      <c r="BC861" s="186"/>
      <c r="BD861" s="186"/>
      <c r="BE861" s="186"/>
    </row>
    <row r="862" spans="1:57" ht="25.5" customHeight="1">
      <c r="A862" s="186"/>
      <c r="B862" s="186"/>
      <c r="C862" s="186"/>
      <c r="D862" s="186"/>
      <c r="E862" s="143"/>
      <c r="F862" s="211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92"/>
      <c r="AU862" s="186"/>
      <c r="AV862" s="186"/>
      <c r="AW862" s="186"/>
      <c r="AX862" s="186"/>
      <c r="AY862" s="186"/>
      <c r="AZ862" s="186"/>
      <c r="BA862" s="186"/>
      <c r="BB862" s="211"/>
      <c r="BC862" s="186"/>
      <c r="BD862" s="186"/>
      <c r="BE862" s="186"/>
    </row>
    <row r="863" spans="1:57" ht="25.5" customHeight="1">
      <c r="A863" s="186"/>
      <c r="B863" s="186"/>
      <c r="C863" s="186"/>
      <c r="D863" s="186"/>
      <c r="E863" s="143"/>
      <c r="F863" s="211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92"/>
      <c r="AU863" s="186"/>
      <c r="AV863" s="186"/>
      <c r="AW863" s="186"/>
      <c r="AX863" s="186"/>
      <c r="AY863" s="186"/>
      <c r="AZ863" s="186"/>
      <c r="BA863" s="186"/>
      <c r="BB863" s="211"/>
      <c r="BC863" s="186"/>
      <c r="BD863" s="186"/>
      <c r="BE863" s="186"/>
    </row>
    <row r="864" spans="1:57" ht="25.5" customHeight="1">
      <c r="A864" s="186"/>
      <c r="B864" s="186"/>
      <c r="C864" s="186"/>
      <c r="D864" s="186"/>
      <c r="E864" s="143"/>
      <c r="F864" s="211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92"/>
      <c r="AU864" s="186"/>
      <c r="AV864" s="186"/>
      <c r="AW864" s="186"/>
      <c r="AX864" s="186"/>
      <c r="AY864" s="186"/>
      <c r="AZ864" s="186"/>
      <c r="BA864" s="186"/>
      <c r="BB864" s="211"/>
      <c r="BC864" s="186"/>
      <c r="BD864" s="186"/>
      <c r="BE864" s="186"/>
    </row>
    <row r="865" spans="1:57" ht="25.5" customHeight="1">
      <c r="A865" s="186"/>
      <c r="B865" s="186"/>
      <c r="C865" s="186"/>
      <c r="D865" s="186"/>
      <c r="E865" s="143"/>
      <c r="F865" s="211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92"/>
      <c r="AU865" s="186"/>
      <c r="AV865" s="186"/>
      <c r="AW865" s="186"/>
      <c r="AX865" s="186"/>
      <c r="AY865" s="186"/>
      <c r="AZ865" s="186"/>
      <c r="BA865" s="186"/>
      <c r="BB865" s="211"/>
      <c r="BC865" s="186"/>
      <c r="BD865" s="186"/>
      <c r="BE865" s="186"/>
    </row>
    <row r="866" spans="1:57" ht="25.5" customHeight="1">
      <c r="A866" s="186"/>
      <c r="B866" s="186"/>
      <c r="C866" s="186"/>
      <c r="D866" s="186"/>
      <c r="E866" s="143"/>
      <c r="F866" s="211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92"/>
      <c r="AU866" s="186"/>
      <c r="AV866" s="186"/>
      <c r="AW866" s="186"/>
      <c r="AX866" s="186"/>
      <c r="AY866" s="186"/>
      <c r="AZ866" s="186"/>
      <c r="BA866" s="186"/>
      <c r="BB866" s="211"/>
      <c r="BC866" s="186"/>
      <c r="BD866" s="186"/>
      <c r="BE866" s="186"/>
    </row>
    <row r="867" spans="1:57" ht="25.5" customHeight="1">
      <c r="A867" s="186"/>
      <c r="B867" s="186"/>
      <c r="C867" s="186"/>
      <c r="D867" s="186"/>
      <c r="E867" s="143"/>
      <c r="F867" s="211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92"/>
      <c r="AU867" s="186"/>
      <c r="AV867" s="186"/>
      <c r="AW867" s="186"/>
      <c r="AX867" s="186"/>
      <c r="AY867" s="186"/>
      <c r="AZ867" s="186"/>
      <c r="BA867" s="186"/>
      <c r="BB867" s="211"/>
      <c r="BC867" s="186"/>
      <c r="BD867" s="186"/>
      <c r="BE867" s="186"/>
    </row>
    <row r="868" spans="1:57" ht="25.5" customHeight="1">
      <c r="A868" s="186"/>
      <c r="B868" s="186"/>
      <c r="C868" s="186"/>
      <c r="D868" s="186"/>
      <c r="E868" s="143"/>
      <c r="F868" s="211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92"/>
      <c r="AU868" s="186"/>
      <c r="AV868" s="186"/>
      <c r="AW868" s="186"/>
      <c r="AX868" s="186"/>
      <c r="AY868" s="186"/>
      <c r="AZ868" s="186"/>
      <c r="BA868" s="186"/>
      <c r="BB868" s="211"/>
      <c r="BC868" s="186"/>
      <c r="BD868" s="186"/>
      <c r="BE868" s="186"/>
    </row>
    <row r="869" spans="1:57" ht="25.5" customHeight="1">
      <c r="A869" s="186"/>
      <c r="B869" s="186"/>
      <c r="C869" s="186"/>
      <c r="D869" s="186"/>
      <c r="E869" s="143"/>
      <c r="F869" s="211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92"/>
      <c r="AU869" s="186"/>
      <c r="AV869" s="186"/>
      <c r="AW869" s="186"/>
      <c r="AX869" s="186"/>
      <c r="AY869" s="186"/>
      <c r="AZ869" s="186"/>
      <c r="BA869" s="186"/>
      <c r="BB869" s="211"/>
      <c r="BC869" s="186"/>
      <c r="BD869" s="186"/>
      <c r="BE869" s="186"/>
    </row>
    <row r="870" spans="1:57" ht="25.5" customHeight="1">
      <c r="A870" s="186"/>
      <c r="B870" s="186"/>
      <c r="C870" s="186"/>
      <c r="D870" s="186"/>
      <c r="E870" s="143"/>
      <c r="F870" s="211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92"/>
      <c r="AU870" s="186"/>
      <c r="AV870" s="186"/>
      <c r="AW870" s="186"/>
      <c r="AX870" s="186"/>
      <c r="AY870" s="186"/>
      <c r="AZ870" s="186"/>
      <c r="BA870" s="186"/>
      <c r="BB870" s="211"/>
      <c r="BC870" s="186"/>
      <c r="BD870" s="186"/>
      <c r="BE870" s="186"/>
    </row>
    <row r="871" spans="1:57" ht="25.5" customHeight="1">
      <c r="A871" s="186"/>
      <c r="B871" s="186"/>
      <c r="C871" s="186"/>
      <c r="D871" s="186"/>
      <c r="E871" s="143"/>
      <c r="F871" s="211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92"/>
      <c r="AU871" s="186"/>
      <c r="AV871" s="186"/>
      <c r="AW871" s="186"/>
      <c r="AX871" s="186"/>
      <c r="AY871" s="186"/>
      <c r="AZ871" s="186"/>
      <c r="BA871" s="186"/>
      <c r="BB871" s="211"/>
      <c r="BC871" s="186"/>
      <c r="BD871" s="186"/>
      <c r="BE871" s="186"/>
    </row>
    <row r="872" spans="1:57" ht="25.5" customHeight="1">
      <c r="A872" s="186"/>
      <c r="B872" s="186"/>
      <c r="C872" s="186"/>
      <c r="D872" s="186"/>
      <c r="E872" s="143"/>
      <c r="F872" s="211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92"/>
      <c r="AU872" s="186"/>
      <c r="AV872" s="186"/>
      <c r="AW872" s="186"/>
      <c r="AX872" s="186"/>
      <c r="AY872" s="186"/>
      <c r="AZ872" s="186"/>
      <c r="BA872" s="186"/>
      <c r="BB872" s="211"/>
      <c r="BC872" s="186"/>
      <c r="BD872" s="186"/>
      <c r="BE872" s="186"/>
    </row>
    <row r="873" spans="1:57" ht="25.5" customHeight="1">
      <c r="A873" s="186"/>
      <c r="B873" s="186"/>
      <c r="C873" s="186"/>
      <c r="D873" s="186"/>
      <c r="E873" s="143"/>
      <c r="F873" s="211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92"/>
      <c r="AU873" s="186"/>
      <c r="AV873" s="186"/>
      <c r="AW873" s="186"/>
      <c r="AX873" s="186"/>
      <c r="AY873" s="186"/>
      <c r="AZ873" s="186"/>
      <c r="BA873" s="186"/>
      <c r="BB873" s="211"/>
      <c r="BC873" s="186"/>
      <c r="BD873" s="186"/>
      <c r="BE873" s="186"/>
    </row>
    <row r="874" spans="1:57" ht="25.5" customHeight="1">
      <c r="A874" s="186"/>
      <c r="B874" s="186"/>
      <c r="C874" s="186"/>
      <c r="D874" s="186"/>
      <c r="E874" s="143"/>
      <c r="F874" s="211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92"/>
      <c r="AU874" s="186"/>
      <c r="AV874" s="186"/>
      <c r="AW874" s="186"/>
      <c r="AX874" s="186"/>
      <c r="AY874" s="186"/>
      <c r="AZ874" s="186"/>
      <c r="BA874" s="186"/>
      <c r="BB874" s="211"/>
      <c r="BC874" s="186"/>
      <c r="BD874" s="186"/>
      <c r="BE874" s="186"/>
    </row>
    <row r="875" spans="1:57" ht="25.5" customHeight="1">
      <c r="A875" s="186"/>
      <c r="B875" s="186"/>
      <c r="C875" s="186"/>
      <c r="D875" s="186"/>
      <c r="E875" s="143"/>
      <c r="F875" s="211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92"/>
      <c r="AU875" s="186"/>
      <c r="AV875" s="186"/>
      <c r="AW875" s="186"/>
      <c r="AX875" s="186"/>
      <c r="AY875" s="186"/>
      <c r="AZ875" s="186"/>
      <c r="BA875" s="186"/>
      <c r="BB875" s="211"/>
      <c r="BC875" s="186"/>
      <c r="BD875" s="186"/>
      <c r="BE875" s="186"/>
    </row>
    <row r="876" spans="1:57" ht="25.5" customHeight="1">
      <c r="A876" s="186"/>
      <c r="B876" s="186"/>
      <c r="C876" s="186"/>
      <c r="D876" s="186"/>
      <c r="E876" s="143"/>
      <c r="F876" s="211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92"/>
      <c r="AU876" s="186"/>
      <c r="AV876" s="186"/>
      <c r="AW876" s="186"/>
      <c r="AX876" s="186"/>
      <c r="AY876" s="186"/>
      <c r="AZ876" s="186"/>
      <c r="BA876" s="186"/>
      <c r="BB876" s="211"/>
      <c r="BC876" s="186"/>
      <c r="BD876" s="186"/>
      <c r="BE876" s="186"/>
    </row>
    <row r="877" spans="1:57" ht="25.5" customHeight="1">
      <c r="A877" s="186"/>
      <c r="B877" s="186"/>
      <c r="C877" s="186"/>
      <c r="D877" s="186"/>
      <c r="E877" s="143"/>
      <c r="F877" s="211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92"/>
      <c r="AU877" s="186"/>
      <c r="AV877" s="186"/>
      <c r="AW877" s="186"/>
      <c r="AX877" s="186"/>
      <c r="AY877" s="186"/>
      <c r="AZ877" s="186"/>
      <c r="BA877" s="186"/>
      <c r="BB877" s="211"/>
      <c r="BC877" s="186"/>
      <c r="BD877" s="186"/>
      <c r="BE877" s="186"/>
    </row>
    <row r="878" spans="1:57" ht="25.5" customHeight="1">
      <c r="A878" s="186"/>
      <c r="B878" s="186"/>
      <c r="C878" s="186"/>
      <c r="D878" s="186"/>
      <c r="E878" s="143"/>
      <c r="F878" s="211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92"/>
      <c r="AU878" s="186"/>
      <c r="AV878" s="186"/>
      <c r="AW878" s="186"/>
      <c r="AX878" s="186"/>
      <c r="AY878" s="186"/>
      <c r="AZ878" s="186"/>
      <c r="BA878" s="186"/>
      <c r="BB878" s="211"/>
      <c r="BC878" s="186"/>
      <c r="BD878" s="186"/>
      <c r="BE878" s="186"/>
    </row>
    <row r="879" spans="1:57" ht="25.5" customHeight="1">
      <c r="A879" s="186"/>
      <c r="B879" s="186"/>
      <c r="C879" s="186"/>
      <c r="D879" s="186"/>
      <c r="E879" s="143"/>
      <c r="F879" s="211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92"/>
      <c r="AU879" s="186"/>
      <c r="AV879" s="186"/>
      <c r="AW879" s="186"/>
      <c r="AX879" s="186"/>
      <c r="AY879" s="186"/>
      <c r="AZ879" s="186"/>
      <c r="BA879" s="186"/>
      <c r="BB879" s="211"/>
      <c r="BC879" s="186"/>
      <c r="BD879" s="186"/>
      <c r="BE879" s="186"/>
    </row>
    <row r="880" spans="1:57" ht="25.5" customHeight="1">
      <c r="A880" s="186"/>
      <c r="B880" s="186"/>
      <c r="C880" s="186"/>
      <c r="D880" s="186"/>
      <c r="E880" s="143"/>
      <c r="F880" s="211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92"/>
      <c r="AU880" s="186"/>
      <c r="AV880" s="186"/>
      <c r="AW880" s="186"/>
      <c r="AX880" s="186"/>
      <c r="AY880" s="186"/>
      <c r="AZ880" s="186"/>
      <c r="BA880" s="186"/>
      <c r="BB880" s="211"/>
      <c r="BC880" s="186"/>
      <c r="BD880" s="186"/>
      <c r="BE880" s="186"/>
    </row>
    <row r="881" spans="1:57" ht="25.5" customHeight="1">
      <c r="A881" s="186"/>
      <c r="B881" s="186"/>
      <c r="C881" s="186"/>
      <c r="D881" s="186"/>
      <c r="E881" s="143"/>
      <c r="F881" s="211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92"/>
      <c r="AU881" s="186"/>
      <c r="AV881" s="186"/>
      <c r="AW881" s="186"/>
      <c r="AX881" s="186"/>
      <c r="AY881" s="186"/>
      <c r="AZ881" s="186"/>
      <c r="BA881" s="186"/>
      <c r="BB881" s="211"/>
      <c r="BC881" s="186"/>
      <c r="BD881" s="186"/>
      <c r="BE881" s="186"/>
    </row>
    <row r="882" spans="1:57" ht="25.5" customHeight="1">
      <c r="A882" s="186"/>
      <c r="B882" s="186"/>
      <c r="C882" s="186"/>
      <c r="D882" s="186"/>
      <c r="E882" s="143"/>
      <c r="F882" s="211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92"/>
      <c r="AU882" s="186"/>
      <c r="AV882" s="186"/>
      <c r="AW882" s="186"/>
      <c r="AX882" s="186"/>
      <c r="AY882" s="186"/>
      <c r="AZ882" s="186"/>
      <c r="BA882" s="186"/>
      <c r="BB882" s="211"/>
      <c r="BC882" s="186"/>
      <c r="BD882" s="186"/>
      <c r="BE882" s="186"/>
    </row>
    <row r="883" spans="1:57" ht="25.5" customHeight="1">
      <c r="A883" s="186"/>
      <c r="B883" s="186"/>
      <c r="C883" s="186"/>
      <c r="D883" s="186"/>
      <c r="E883" s="143"/>
      <c r="F883" s="211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92"/>
      <c r="AU883" s="186"/>
      <c r="AV883" s="186"/>
      <c r="AW883" s="186"/>
      <c r="AX883" s="186"/>
      <c r="AY883" s="186"/>
      <c r="AZ883" s="186"/>
      <c r="BA883" s="186"/>
      <c r="BB883" s="211"/>
      <c r="BC883" s="186"/>
      <c r="BD883" s="186"/>
      <c r="BE883" s="186"/>
    </row>
    <row r="884" spans="1:57" ht="25.5" customHeight="1">
      <c r="A884" s="186"/>
      <c r="B884" s="186"/>
      <c r="C884" s="186"/>
      <c r="D884" s="186"/>
      <c r="E884" s="143"/>
      <c r="F884" s="211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92"/>
      <c r="AU884" s="186"/>
      <c r="AV884" s="186"/>
      <c r="AW884" s="186"/>
      <c r="AX884" s="186"/>
      <c r="AY884" s="186"/>
      <c r="AZ884" s="186"/>
      <c r="BA884" s="186"/>
      <c r="BB884" s="211"/>
      <c r="BC884" s="186"/>
      <c r="BD884" s="186"/>
      <c r="BE884" s="186"/>
    </row>
    <row r="885" spans="1:57" ht="25.5" customHeight="1">
      <c r="A885" s="186"/>
      <c r="B885" s="186"/>
      <c r="C885" s="186"/>
      <c r="D885" s="186"/>
      <c r="E885" s="143"/>
      <c r="F885" s="211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92"/>
      <c r="AU885" s="186"/>
      <c r="AV885" s="186"/>
      <c r="AW885" s="186"/>
      <c r="AX885" s="186"/>
      <c r="AY885" s="186"/>
      <c r="AZ885" s="186"/>
      <c r="BA885" s="186"/>
      <c r="BB885" s="211"/>
      <c r="BC885" s="186"/>
      <c r="BD885" s="186"/>
      <c r="BE885" s="186"/>
    </row>
    <row r="886" spans="1:57" ht="25.5" customHeight="1">
      <c r="A886" s="186"/>
      <c r="B886" s="186"/>
      <c r="C886" s="186"/>
      <c r="D886" s="186"/>
      <c r="E886" s="143"/>
      <c r="F886" s="211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92"/>
      <c r="AU886" s="186"/>
      <c r="AV886" s="186"/>
      <c r="AW886" s="186"/>
      <c r="AX886" s="186"/>
      <c r="AY886" s="186"/>
      <c r="AZ886" s="186"/>
      <c r="BA886" s="186"/>
      <c r="BB886" s="211"/>
      <c r="BC886" s="186"/>
      <c r="BD886" s="186"/>
      <c r="BE886" s="186"/>
    </row>
    <row r="887" spans="1:57" ht="25.5" customHeight="1">
      <c r="A887" s="186"/>
      <c r="B887" s="186"/>
      <c r="C887" s="186"/>
      <c r="D887" s="186"/>
      <c r="E887" s="143"/>
      <c r="F887" s="211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92"/>
      <c r="AU887" s="186"/>
      <c r="AV887" s="186"/>
      <c r="AW887" s="186"/>
      <c r="AX887" s="186"/>
      <c r="AY887" s="186"/>
      <c r="AZ887" s="186"/>
      <c r="BA887" s="186"/>
      <c r="BB887" s="211"/>
      <c r="BC887" s="186"/>
      <c r="BD887" s="186"/>
      <c r="BE887" s="186"/>
    </row>
    <row r="888" spans="1:57" ht="25.5" customHeight="1">
      <c r="A888" s="186"/>
      <c r="B888" s="186"/>
      <c r="C888" s="186"/>
      <c r="D888" s="186"/>
      <c r="E888" s="143"/>
      <c r="F888" s="211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92"/>
      <c r="AU888" s="186"/>
      <c r="AV888" s="186"/>
      <c r="AW888" s="186"/>
      <c r="AX888" s="186"/>
      <c r="AY888" s="186"/>
      <c r="AZ888" s="186"/>
      <c r="BA888" s="186"/>
      <c r="BB888" s="211"/>
      <c r="BC888" s="186"/>
      <c r="BD888" s="186"/>
      <c r="BE888" s="186"/>
    </row>
    <row r="889" spans="1:57" ht="25.5" customHeight="1">
      <c r="A889" s="186"/>
      <c r="B889" s="186"/>
      <c r="C889" s="186"/>
      <c r="D889" s="186"/>
      <c r="E889" s="143"/>
      <c r="F889" s="211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92"/>
      <c r="AU889" s="186"/>
      <c r="AV889" s="186"/>
      <c r="AW889" s="186"/>
      <c r="AX889" s="186"/>
      <c r="AY889" s="186"/>
      <c r="AZ889" s="186"/>
      <c r="BA889" s="186"/>
      <c r="BB889" s="211"/>
      <c r="BC889" s="186"/>
      <c r="BD889" s="186"/>
      <c r="BE889" s="186"/>
    </row>
    <row r="890" spans="1:57" ht="25.5" customHeight="1">
      <c r="A890" s="186"/>
      <c r="B890" s="186"/>
      <c r="C890" s="186"/>
      <c r="D890" s="186"/>
      <c r="E890" s="143"/>
      <c r="F890" s="211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92"/>
      <c r="AU890" s="186"/>
      <c r="AV890" s="186"/>
      <c r="AW890" s="186"/>
      <c r="AX890" s="186"/>
      <c r="AY890" s="186"/>
      <c r="AZ890" s="186"/>
      <c r="BA890" s="186"/>
      <c r="BB890" s="211"/>
      <c r="BC890" s="186"/>
      <c r="BD890" s="186"/>
      <c r="BE890" s="186"/>
    </row>
    <row r="891" spans="1:57" ht="25.5" customHeight="1">
      <c r="A891" s="186"/>
      <c r="B891" s="186"/>
      <c r="C891" s="186"/>
      <c r="D891" s="186"/>
      <c r="E891" s="143"/>
      <c r="F891" s="211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92"/>
      <c r="AU891" s="186"/>
      <c r="AV891" s="186"/>
      <c r="AW891" s="186"/>
      <c r="AX891" s="186"/>
      <c r="AY891" s="186"/>
      <c r="AZ891" s="186"/>
      <c r="BA891" s="186"/>
      <c r="BB891" s="211"/>
      <c r="BC891" s="186"/>
      <c r="BD891" s="186"/>
      <c r="BE891" s="186"/>
    </row>
    <row r="892" spans="1:57" ht="25.5" customHeight="1">
      <c r="A892" s="186"/>
      <c r="B892" s="186"/>
      <c r="C892" s="186"/>
      <c r="D892" s="186"/>
      <c r="E892" s="143"/>
      <c r="F892" s="211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92"/>
      <c r="AU892" s="186"/>
      <c r="AV892" s="186"/>
      <c r="AW892" s="186"/>
      <c r="AX892" s="186"/>
      <c r="AY892" s="186"/>
      <c r="AZ892" s="186"/>
      <c r="BA892" s="186"/>
      <c r="BB892" s="211"/>
      <c r="BC892" s="186"/>
      <c r="BD892" s="186"/>
      <c r="BE892" s="186"/>
    </row>
    <row r="893" spans="1:57" ht="25.5" customHeight="1">
      <c r="A893" s="186"/>
      <c r="B893" s="186"/>
      <c r="C893" s="186"/>
      <c r="D893" s="186"/>
      <c r="E893" s="143"/>
      <c r="F893" s="211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92"/>
      <c r="AU893" s="186"/>
      <c r="AV893" s="186"/>
      <c r="AW893" s="186"/>
      <c r="AX893" s="186"/>
      <c r="AY893" s="186"/>
      <c r="AZ893" s="186"/>
      <c r="BA893" s="186"/>
      <c r="BB893" s="211"/>
      <c r="BC893" s="186"/>
      <c r="BD893" s="186"/>
      <c r="BE893" s="186"/>
    </row>
    <row r="894" spans="1:57" ht="25.5" customHeight="1">
      <c r="A894" s="186"/>
      <c r="B894" s="186"/>
      <c r="C894" s="186"/>
      <c r="D894" s="186"/>
      <c r="E894" s="143"/>
      <c r="F894" s="211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92"/>
      <c r="AU894" s="186"/>
      <c r="AV894" s="186"/>
      <c r="AW894" s="186"/>
      <c r="AX894" s="186"/>
      <c r="AY894" s="186"/>
      <c r="AZ894" s="186"/>
      <c r="BA894" s="186"/>
      <c r="BB894" s="211"/>
      <c r="BC894" s="186"/>
      <c r="BD894" s="186"/>
      <c r="BE894" s="186"/>
    </row>
    <row r="895" spans="1:57" ht="25.5" customHeight="1">
      <c r="A895" s="186"/>
      <c r="B895" s="186"/>
      <c r="C895" s="186"/>
      <c r="D895" s="186"/>
      <c r="E895" s="143"/>
      <c r="F895" s="211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92"/>
      <c r="AU895" s="186"/>
      <c r="AV895" s="186"/>
      <c r="AW895" s="186"/>
      <c r="AX895" s="186"/>
      <c r="AY895" s="186"/>
      <c r="AZ895" s="186"/>
      <c r="BA895" s="186"/>
      <c r="BB895" s="211"/>
      <c r="BC895" s="186"/>
      <c r="BD895" s="186"/>
      <c r="BE895" s="186"/>
    </row>
    <row r="896" spans="1:57" ht="25.5" customHeight="1">
      <c r="A896" s="186"/>
      <c r="B896" s="186"/>
      <c r="C896" s="186"/>
      <c r="D896" s="186"/>
      <c r="E896" s="143"/>
      <c r="F896" s="211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92"/>
      <c r="AU896" s="186"/>
      <c r="AV896" s="186"/>
      <c r="AW896" s="186"/>
      <c r="AX896" s="186"/>
      <c r="AY896" s="186"/>
      <c r="AZ896" s="186"/>
      <c r="BA896" s="186"/>
      <c r="BB896" s="211"/>
      <c r="BC896" s="186"/>
      <c r="BD896" s="186"/>
      <c r="BE896" s="186"/>
    </row>
    <row r="897" spans="1:57" ht="25.5" customHeight="1">
      <c r="A897" s="186"/>
      <c r="B897" s="186"/>
      <c r="C897" s="186"/>
      <c r="D897" s="186"/>
      <c r="E897" s="143"/>
      <c r="F897" s="211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92"/>
      <c r="AU897" s="186"/>
      <c r="AV897" s="186"/>
      <c r="AW897" s="186"/>
      <c r="AX897" s="186"/>
      <c r="AY897" s="186"/>
      <c r="AZ897" s="186"/>
      <c r="BA897" s="186"/>
      <c r="BB897" s="211"/>
      <c r="BC897" s="186"/>
      <c r="BD897" s="186"/>
      <c r="BE897" s="186"/>
    </row>
    <row r="898" spans="1:57" ht="25.5" customHeight="1">
      <c r="A898" s="186"/>
      <c r="B898" s="186"/>
      <c r="C898" s="186"/>
      <c r="D898" s="186"/>
      <c r="E898" s="143"/>
      <c r="F898" s="211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92"/>
      <c r="AU898" s="186"/>
      <c r="AV898" s="186"/>
      <c r="AW898" s="186"/>
      <c r="AX898" s="186"/>
      <c r="AY898" s="186"/>
      <c r="AZ898" s="186"/>
      <c r="BA898" s="186"/>
      <c r="BB898" s="211"/>
      <c r="BC898" s="186"/>
      <c r="BD898" s="186"/>
      <c r="BE898" s="186"/>
    </row>
    <row r="899" spans="1:57" ht="25.5" customHeight="1">
      <c r="A899" s="186"/>
      <c r="B899" s="186"/>
      <c r="C899" s="186"/>
      <c r="D899" s="186"/>
      <c r="E899" s="143"/>
      <c r="F899" s="211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92"/>
      <c r="AU899" s="186"/>
      <c r="AV899" s="186"/>
      <c r="AW899" s="186"/>
      <c r="AX899" s="186"/>
      <c r="AY899" s="186"/>
      <c r="AZ899" s="186"/>
      <c r="BA899" s="186"/>
      <c r="BB899" s="211"/>
      <c r="BC899" s="186"/>
      <c r="BD899" s="186"/>
      <c r="BE899" s="186"/>
    </row>
    <row r="900" spans="1:57" ht="25.5" customHeight="1">
      <c r="A900" s="186"/>
      <c r="B900" s="186"/>
      <c r="C900" s="186"/>
      <c r="D900" s="186"/>
      <c r="E900" s="143"/>
      <c r="F900" s="211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92"/>
      <c r="AU900" s="186"/>
      <c r="AV900" s="186"/>
      <c r="AW900" s="186"/>
      <c r="AX900" s="186"/>
      <c r="AY900" s="186"/>
      <c r="AZ900" s="186"/>
      <c r="BA900" s="186"/>
      <c r="BB900" s="211"/>
      <c r="BC900" s="186"/>
      <c r="BD900" s="186"/>
      <c r="BE900" s="186"/>
    </row>
    <row r="901" spans="1:57" ht="25.5" customHeight="1">
      <c r="A901" s="186"/>
      <c r="B901" s="186"/>
      <c r="C901" s="186"/>
      <c r="D901" s="186"/>
      <c r="E901" s="143"/>
      <c r="F901" s="211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92"/>
      <c r="AU901" s="186"/>
      <c r="AV901" s="186"/>
      <c r="AW901" s="186"/>
      <c r="AX901" s="186"/>
      <c r="AY901" s="186"/>
      <c r="AZ901" s="186"/>
      <c r="BA901" s="186"/>
      <c r="BB901" s="211"/>
      <c r="BC901" s="186"/>
      <c r="BD901" s="186"/>
      <c r="BE901" s="186"/>
    </row>
    <row r="902" spans="1:57" ht="25.5" customHeight="1">
      <c r="A902" s="186"/>
      <c r="B902" s="186"/>
      <c r="C902" s="186"/>
      <c r="D902" s="186"/>
      <c r="E902" s="143"/>
      <c r="F902" s="211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92"/>
      <c r="AU902" s="186"/>
      <c r="AV902" s="186"/>
      <c r="AW902" s="186"/>
      <c r="AX902" s="186"/>
      <c r="AY902" s="186"/>
      <c r="AZ902" s="186"/>
      <c r="BA902" s="186"/>
      <c r="BB902" s="211"/>
      <c r="BC902" s="186"/>
      <c r="BD902" s="186"/>
      <c r="BE902" s="186"/>
    </row>
    <row r="903" spans="1:57" ht="25.5" customHeight="1">
      <c r="A903" s="186"/>
      <c r="B903" s="186"/>
      <c r="C903" s="186"/>
      <c r="D903" s="186"/>
      <c r="E903" s="143"/>
      <c r="F903" s="211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92"/>
      <c r="AU903" s="186"/>
      <c r="AV903" s="186"/>
      <c r="AW903" s="186"/>
      <c r="AX903" s="186"/>
      <c r="AY903" s="186"/>
      <c r="AZ903" s="186"/>
      <c r="BA903" s="186"/>
      <c r="BB903" s="211"/>
      <c r="BC903" s="186"/>
      <c r="BD903" s="186"/>
      <c r="BE903" s="186"/>
    </row>
    <row r="904" spans="1:57" ht="25.5" customHeight="1">
      <c r="A904" s="186"/>
      <c r="B904" s="186"/>
      <c r="C904" s="186"/>
      <c r="D904" s="186"/>
      <c r="E904" s="143"/>
      <c r="F904" s="211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92"/>
      <c r="AU904" s="186"/>
      <c r="AV904" s="186"/>
      <c r="AW904" s="186"/>
      <c r="AX904" s="186"/>
      <c r="AY904" s="186"/>
      <c r="AZ904" s="186"/>
      <c r="BA904" s="186"/>
      <c r="BB904" s="211"/>
      <c r="BC904" s="186"/>
      <c r="BD904" s="186"/>
      <c r="BE904" s="186"/>
    </row>
    <row r="905" spans="1:57" ht="25.5" customHeight="1">
      <c r="A905" s="186"/>
      <c r="B905" s="186"/>
      <c r="C905" s="186"/>
      <c r="D905" s="186"/>
      <c r="E905" s="143"/>
      <c r="F905" s="211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92"/>
      <c r="AU905" s="186"/>
      <c r="AV905" s="186"/>
      <c r="AW905" s="186"/>
      <c r="AX905" s="186"/>
      <c r="AY905" s="186"/>
      <c r="AZ905" s="186"/>
      <c r="BA905" s="186"/>
      <c r="BB905" s="211"/>
      <c r="BC905" s="186"/>
      <c r="BD905" s="186"/>
      <c r="BE905" s="186"/>
    </row>
    <row r="906" spans="1:57" ht="25.5" customHeight="1">
      <c r="A906" s="186"/>
      <c r="B906" s="186"/>
      <c r="C906" s="186"/>
      <c r="D906" s="186"/>
      <c r="E906" s="143"/>
      <c r="F906" s="211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92"/>
      <c r="AU906" s="186"/>
      <c r="AV906" s="186"/>
      <c r="AW906" s="186"/>
      <c r="AX906" s="186"/>
      <c r="AY906" s="186"/>
      <c r="AZ906" s="186"/>
      <c r="BA906" s="186"/>
      <c r="BB906" s="211"/>
      <c r="BC906" s="186"/>
      <c r="BD906" s="186"/>
      <c r="BE906" s="186"/>
    </row>
    <row r="907" spans="1:57" ht="25.5" customHeight="1">
      <c r="A907" s="186"/>
      <c r="B907" s="186"/>
      <c r="C907" s="186"/>
      <c r="D907" s="186"/>
      <c r="E907" s="143"/>
      <c r="F907" s="211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92"/>
      <c r="AU907" s="186"/>
      <c r="AV907" s="186"/>
      <c r="AW907" s="186"/>
      <c r="AX907" s="186"/>
      <c r="AY907" s="186"/>
      <c r="AZ907" s="186"/>
      <c r="BA907" s="186"/>
      <c r="BB907" s="211"/>
      <c r="BC907" s="186"/>
      <c r="BD907" s="186"/>
      <c r="BE907" s="186"/>
    </row>
    <row r="908" spans="1:57" ht="25.5" customHeight="1">
      <c r="A908" s="186"/>
      <c r="B908" s="186"/>
      <c r="C908" s="186"/>
      <c r="D908" s="186"/>
      <c r="E908" s="143"/>
      <c r="F908" s="211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92"/>
      <c r="AU908" s="186"/>
      <c r="AV908" s="186"/>
      <c r="AW908" s="186"/>
      <c r="AX908" s="186"/>
      <c r="AY908" s="186"/>
      <c r="AZ908" s="186"/>
      <c r="BA908" s="186"/>
      <c r="BB908" s="211"/>
      <c r="BC908" s="186"/>
      <c r="BD908" s="186"/>
      <c r="BE908" s="186"/>
    </row>
    <row r="909" spans="1:57" ht="25.5" customHeight="1">
      <c r="A909" s="186"/>
      <c r="B909" s="186"/>
      <c r="C909" s="186"/>
      <c r="D909" s="186"/>
      <c r="E909" s="143"/>
      <c r="F909" s="211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92"/>
      <c r="AU909" s="186"/>
      <c r="AV909" s="186"/>
      <c r="AW909" s="186"/>
      <c r="AX909" s="186"/>
      <c r="AY909" s="186"/>
      <c r="AZ909" s="186"/>
      <c r="BA909" s="186"/>
      <c r="BB909" s="211"/>
      <c r="BC909" s="186"/>
      <c r="BD909" s="186"/>
      <c r="BE909" s="186"/>
    </row>
    <row r="910" spans="1:57" ht="25.5" customHeight="1">
      <c r="A910" s="186"/>
      <c r="B910" s="186"/>
      <c r="C910" s="186"/>
      <c r="D910" s="186"/>
      <c r="E910" s="143"/>
      <c r="F910" s="211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92"/>
      <c r="AU910" s="186"/>
      <c r="AV910" s="186"/>
      <c r="AW910" s="186"/>
      <c r="AX910" s="186"/>
      <c r="AY910" s="186"/>
      <c r="AZ910" s="186"/>
      <c r="BA910" s="186"/>
      <c r="BB910" s="211"/>
      <c r="BC910" s="186"/>
      <c r="BD910" s="186"/>
      <c r="BE910" s="186"/>
    </row>
    <row r="911" spans="1:57" ht="25.5" customHeight="1">
      <c r="A911" s="186"/>
      <c r="B911" s="186"/>
      <c r="C911" s="186"/>
      <c r="D911" s="186"/>
      <c r="E911" s="143"/>
      <c r="F911" s="211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92"/>
      <c r="AU911" s="186"/>
      <c r="AV911" s="186"/>
      <c r="AW911" s="186"/>
      <c r="AX911" s="186"/>
      <c r="AY911" s="186"/>
      <c r="AZ911" s="186"/>
      <c r="BA911" s="186"/>
      <c r="BB911" s="211"/>
      <c r="BC911" s="186"/>
      <c r="BD911" s="186"/>
      <c r="BE911" s="186"/>
    </row>
    <row r="912" spans="1:57" ht="25.5" customHeight="1">
      <c r="A912" s="186"/>
      <c r="B912" s="186"/>
      <c r="C912" s="186"/>
      <c r="D912" s="186"/>
      <c r="E912" s="143"/>
      <c r="F912" s="211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92"/>
      <c r="AU912" s="186"/>
      <c r="AV912" s="186"/>
      <c r="AW912" s="186"/>
      <c r="AX912" s="186"/>
      <c r="AY912" s="186"/>
      <c r="AZ912" s="186"/>
      <c r="BA912" s="186"/>
      <c r="BB912" s="211"/>
      <c r="BC912" s="186"/>
      <c r="BD912" s="186"/>
      <c r="BE912" s="186"/>
    </row>
    <row r="913" spans="1:57" ht="25.5" customHeight="1">
      <c r="A913" s="186"/>
      <c r="B913" s="186"/>
      <c r="C913" s="186"/>
      <c r="D913" s="186"/>
      <c r="E913" s="143"/>
      <c r="F913" s="211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92"/>
      <c r="AU913" s="186"/>
      <c r="AV913" s="186"/>
      <c r="AW913" s="186"/>
      <c r="AX913" s="186"/>
      <c r="AY913" s="186"/>
      <c r="AZ913" s="186"/>
      <c r="BA913" s="186"/>
      <c r="BB913" s="211"/>
      <c r="BC913" s="186"/>
      <c r="BD913" s="186"/>
      <c r="BE913" s="186"/>
    </row>
    <row r="914" spans="1:57" ht="25.5" customHeight="1">
      <c r="A914" s="186"/>
      <c r="B914" s="186"/>
      <c r="C914" s="186"/>
      <c r="D914" s="186"/>
      <c r="E914" s="143"/>
      <c r="F914" s="211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92"/>
      <c r="AU914" s="186"/>
      <c r="AV914" s="186"/>
      <c r="AW914" s="186"/>
      <c r="AX914" s="186"/>
      <c r="AY914" s="186"/>
      <c r="AZ914" s="186"/>
      <c r="BA914" s="186"/>
      <c r="BB914" s="211"/>
      <c r="BC914" s="186"/>
      <c r="BD914" s="186"/>
      <c r="BE914" s="186"/>
    </row>
    <row r="915" spans="1:57" ht="25.5" customHeight="1">
      <c r="A915" s="186"/>
      <c r="B915" s="186"/>
      <c r="C915" s="186"/>
      <c r="D915" s="186"/>
      <c r="E915" s="143"/>
      <c r="F915" s="211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92"/>
      <c r="AU915" s="186"/>
      <c r="AV915" s="186"/>
      <c r="AW915" s="186"/>
      <c r="AX915" s="186"/>
      <c r="AY915" s="186"/>
      <c r="AZ915" s="186"/>
      <c r="BA915" s="186"/>
      <c r="BB915" s="211"/>
      <c r="BC915" s="186"/>
      <c r="BD915" s="186"/>
      <c r="BE915" s="186"/>
    </row>
    <row r="916" spans="1:57" ht="25.5" customHeight="1">
      <c r="A916" s="186"/>
      <c r="B916" s="186"/>
      <c r="C916" s="186"/>
      <c r="D916" s="186"/>
      <c r="E916" s="143"/>
      <c r="F916" s="211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92"/>
      <c r="AU916" s="186"/>
      <c r="AV916" s="186"/>
      <c r="AW916" s="186"/>
      <c r="AX916" s="186"/>
      <c r="AY916" s="186"/>
      <c r="AZ916" s="186"/>
      <c r="BA916" s="186"/>
      <c r="BB916" s="211"/>
      <c r="BC916" s="186"/>
      <c r="BD916" s="186"/>
      <c r="BE916" s="186"/>
    </row>
    <row r="917" spans="1:57" ht="25.5" customHeight="1">
      <c r="A917" s="186"/>
      <c r="B917" s="186"/>
      <c r="C917" s="186"/>
      <c r="D917" s="186"/>
      <c r="E917" s="143"/>
      <c r="F917" s="211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92"/>
      <c r="AU917" s="186"/>
      <c r="AV917" s="186"/>
      <c r="AW917" s="186"/>
      <c r="AX917" s="186"/>
      <c r="AY917" s="186"/>
      <c r="AZ917" s="186"/>
      <c r="BA917" s="186"/>
      <c r="BB917" s="211"/>
      <c r="BC917" s="186"/>
      <c r="BD917" s="186"/>
      <c r="BE917" s="186"/>
    </row>
    <row r="918" spans="1:57" ht="25.5" customHeight="1">
      <c r="A918" s="186"/>
      <c r="B918" s="186"/>
      <c r="C918" s="186"/>
      <c r="D918" s="186"/>
      <c r="E918" s="143"/>
      <c r="F918" s="211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92"/>
      <c r="AU918" s="186"/>
      <c r="AV918" s="186"/>
      <c r="AW918" s="186"/>
      <c r="AX918" s="186"/>
      <c r="AY918" s="186"/>
      <c r="AZ918" s="186"/>
      <c r="BA918" s="186"/>
      <c r="BB918" s="211"/>
      <c r="BC918" s="186"/>
      <c r="BD918" s="186"/>
      <c r="BE918" s="186"/>
    </row>
    <row r="919" spans="1:57" ht="25.5" customHeight="1">
      <c r="A919" s="186"/>
      <c r="B919" s="186"/>
      <c r="C919" s="186"/>
      <c r="D919" s="186"/>
      <c r="E919" s="143"/>
      <c r="F919" s="211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92"/>
      <c r="AU919" s="186"/>
      <c r="AV919" s="186"/>
      <c r="AW919" s="186"/>
      <c r="AX919" s="186"/>
      <c r="AY919" s="186"/>
      <c r="AZ919" s="186"/>
      <c r="BA919" s="186"/>
      <c r="BB919" s="211"/>
      <c r="BC919" s="186"/>
      <c r="BD919" s="186"/>
      <c r="BE919" s="186"/>
    </row>
    <row r="920" spans="1:57" ht="25.5" customHeight="1">
      <c r="A920" s="186"/>
      <c r="B920" s="186"/>
      <c r="C920" s="186"/>
      <c r="D920" s="186"/>
      <c r="E920" s="143"/>
      <c r="F920" s="211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92"/>
      <c r="AU920" s="186"/>
      <c r="AV920" s="186"/>
      <c r="AW920" s="186"/>
      <c r="AX920" s="186"/>
      <c r="AY920" s="186"/>
      <c r="AZ920" s="186"/>
      <c r="BA920" s="186"/>
      <c r="BB920" s="211"/>
      <c r="BC920" s="186"/>
      <c r="BD920" s="186"/>
      <c r="BE920" s="186"/>
    </row>
    <row r="921" spans="1:57" ht="25.5" customHeight="1">
      <c r="A921" s="186"/>
      <c r="B921" s="186"/>
      <c r="C921" s="186"/>
      <c r="D921" s="186"/>
      <c r="E921" s="143"/>
      <c r="F921" s="211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92"/>
      <c r="AU921" s="186"/>
      <c r="AV921" s="186"/>
      <c r="AW921" s="186"/>
      <c r="AX921" s="186"/>
      <c r="AY921" s="186"/>
      <c r="AZ921" s="186"/>
      <c r="BA921" s="186"/>
      <c r="BB921" s="211"/>
      <c r="BC921" s="186"/>
      <c r="BD921" s="186"/>
      <c r="BE921" s="186"/>
    </row>
    <row r="922" spans="1:57" ht="25.5" customHeight="1">
      <c r="A922" s="186"/>
      <c r="B922" s="186"/>
      <c r="C922" s="186"/>
      <c r="D922" s="186"/>
      <c r="E922" s="143"/>
      <c r="F922" s="211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92"/>
      <c r="AU922" s="186"/>
      <c r="AV922" s="186"/>
      <c r="AW922" s="186"/>
      <c r="AX922" s="186"/>
      <c r="AY922" s="186"/>
      <c r="AZ922" s="186"/>
      <c r="BA922" s="186"/>
      <c r="BB922" s="211"/>
      <c r="BC922" s="186"/>
      <c r="BD922" s="186"/>
      <c r="BE922" s="186"/>
    </row>
    <row r="923" spans="1:57" ht="25.5" customHeight="1">
      <c r="A923" s="186"/>
      <c r="B923" s="186"/>
      <c r="C923" s="186"/>
      <c r="D923" s="186"/>
      <c r="E923" s="143"/>
      <c r="F923" s="211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92"/>
      <c r="AU923" s="186"/>
      <c r="AV923" s="186"/>
      <c r="AW923" s="186"/>
      <c r="AX923" s="186"/>
      <c r="AY923" s="186"/>
      <c r="AZ923" s="186"/>
      <c r="BA923" s="186"/>
      <c r="BB923" s="211"/>
      <c r="BC923" s="186"/>
      <c r="BD923" s="186"/>
      <c r="BE923" s="186"/>
    </row>
    <row r="924" spans="1:57" ht="25.5" customHeight="1">
      <c r="A924" s="186"/>
      <c r="B924" s="186"/>
      <c r="C924" s="186"/>
      <c r="D924" s="186"/>
      <c r="E924" s="143"/>
      <c r="F924" s="211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92"/>
      <c r="AU924" s="186"/>
      <c r="AV924" s="186"/>
      <c r="AW924" s="186"/>
      <c r="AX924" s="186"/>
      <c r="AY924" s="186"/>
      <c r="AZ924" s="186"/>
      <c r="BA924" s="186"/>
      <c r="BB924" s="211"/>
      <c r="BC924" s="186"/>
      <c r="BD924" s="186"/>
      <c r="BE924" s="186"/>
    </row>
    <row r="925" spans="1:57" ht="25.5" customHeight="1">
      <c r="A925" s="186"/>
      <c r="B925" s="186"/>
      <c r="C925" s="186"/>
      <c r="D925" s="186"/>
      <c r="E925" s="143"/>
      <c r="F925" s="211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92"/>
      <c r="AU925" s="186"/>
      <c r="AV925" s="186"/>
      <c r="AW925" s="186"/>
      <c r="AX925" s="186"/>
      <c r="AY925" s="186"/>
      <c r="AZ925" s="186"/>
      <c r="BA925" s="186"/>
      <c r="BB925" s="211"/>
      <c r="BC925" s="186"/>
      <c r="BD925" s="186"/>
      <c r="BE925" s="186"/>
    </row>
    <row r="926" spans="1:57" ht="25.5" customHeight="1">
      <c r="A926" s="186"/>
      <c r="B926" s="186"/>
      <c r="C926" s="186"/>
      <c r="D926" s="186"/>
      <c r="E926" s="143"/>
      <c r="F926" s="211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92"/>
      <c r="AU926" s="186"/>
      <c r="AV926" s="186"/>
      <c r="AW926" s="186"/>
      <c r="AX926" s="186"/>
      <c r="AY926" s="186"/>
      <c r="AZ926" s="186"/>
      <c r="BA926" s="186"/>
      <c r="BB926" s="211"/>
      <c r="BC926" s="186"/>
      <c r="BD926" s="186"/>
      <c r="BE926" s="186"/>
    </row>
    <row r="927" spans="1:57" ht="25.5" customHeight="1">
      <c r="A927" s="186"/>
      <c r="B927" s="186"/>
      <c r="C927" s="186"/>
      <c r="D927" s="186"/>
      <c r="E927" s="143"/>
      <c r="F927" s="211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92"/>
      <c r="AU927" s="186"/>
      <c r="AV927" s="186"/>
      <c r="AW927" s="186"/>
      <c r="AX927" s="186"/>
      <c r="AY927" s="186"/>
      <c r="AZ927" s="186"/>
      <c r="BA927" s="186"/>
      <c r="BB927" s="211"/>
      <c r="BC927" s="186"/>
      <c r="BD927" s="186"/>
      <c r="BE927" s="186"/>
    </row>
    <row r="928" spans="1:57" ht="25.5" customHeight="1">
      <c r="A928" s="186"/>
      <c r="B928" s="186"/>
      <c r="C928" s="186"/>
      <c r="D928" s="186"/>
      <c r="E928" s="143"/>
      <c r="F928" s="211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92"/>
      <c r="AU928" s="186"/>
      <c r="AV928" s="186"/>
      <c r="AW928" s="186"/>
      <c r="AX928" s="186"/>
      <c r="AY928" s="186"/>
      <c r="AZ928" s="186"/>
      <c r="BA928" s="186"/>
      <c r="BB928" s="211"/>
      <c r="BC928" s="186"/>
      <c r="BD928" s="186"/>
      <c r="BE928" s="186"/>
    </row>
    <row r="929" spans="1:57" ht="25.5" customHeight="1">
      <c r="A929" s="186"/>
      <c r="B929" s="186"/>
      <c r="C929" s="186"/>
      <c r="D929" s="186"/>
      <c r="E929" s="143"/>
      <c r="F929" s="211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92"/>
      <c r="AU929" s="186"/>
      <c r="AV929" s="186"/>
      <c r="AW929" s="186"/>
      <c r="AX929" s="186"/>
      <c r="AY929" s="186"/>
      <c r="AZ929" s="186"/>
      <c r="BA929" s="186"/>
      <c r="BB929" s="211"/>
      <c r="BC929" s="186"/>
      <c r="BD929" s="186"/>
      <c r="BE929" s="186"/>
    </row>
    <row r="930" spans="1:57" ht="25.5" customHeight="1">
      <c r="A930" s="186"/>
      <c r="B930" s="186"/>
      <c r="C930" s="186"/>
      <c r="D930" s="186"/>
      <c r="E930" s="143"/>
      <c r="F930" s="211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92"/>
      <c r="AU930" s="186"/>
      <c r="AV930" s="186"/>
      <c r="AW930" s="186"/>
      <c r="AX930" s="186"/>
      <c r="AY930" s="186"/>
      <c r="AZ930" s="186"/>
      <c r="BA930" s="186"/>
      <c r="BB930" s="211"/>
      <c r="BC930" s="186"/>
      <c r="BD930" s="186"/>
      <c r="BE930" s="186"/>
    </row>
    <row r="931" spans="1:57" ht="25.5" customHeight="1">
      <c r="A931" s="186"/>
      <c r="B931" s="186"/>
      <c r="C931" s="186"/>
      <c r="D931" s="186"/>
      <c r="E931" s="143"/>
      <c r="F931" s="211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92"/>
      <c r="AU931" s="186"/>
      <c r="AV931" s="186"/>
      <c r="AW931" s="186"/>
      <c r="AX931" s="186"/>
      <c r="AY931" s="186"/>
      <c r="AZ931" s="186"/>
      <c r="BA931" s="186"/>
      <c r="BB931" s="211"/>
      <c r="BC931" s="186"/>
      <c r="BD931" s="186"/>
      <c r="BE931" s="186"/>
    </row>
    <row r="932" spans="1:57" ht="25.5" customHeight="1">
      <c r="A932" s="186"/>
      <c r="B932" s="186"/>
      <c r="C932" s="186"/>
      <c r="D932" s="186"/>
      <c r="E932" s="143"/>
      <c r="F932" s="211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92"/>
      <c r="AU932" s="186"/>
      <c r="AV932" s="186"/>
      <c r="AW932" s="186"/>
      <c r="AX932" s="186"/>
      <c r="AY932" s="186"/>
      <c r="AZ932" s="186"/>
      <c r="BA932" s="186"/>
      <c r="BB932" s="211"/>
      <c r="BC932" s="186"/>
      <c r="BD932" s="186"/>
      <c r="BE932" s="186"/>
    </row>
    <row r="933" spans="1:57" ht="25.5" customHeight="1">
      <c r="A933" s="186"/>
      <c r="B933" s="186"/>
      <c r="C933" s="186"/>
      <c r="D933" s="186"/>
      <c r="E933" s="143"/>
      <c r="F933" s="211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92"/>
      <c r="AU933" s="186"/>
      <c r="AV933" s="186"/>
      <c r="AW933" s="186"/>
      <c r="AX933" s="186"/>
      <c r="AY933" s="186"/>
      <c r="AZ933" s="186"/>
      <c r="BA933" s="186"/>
      <c r="BB933" s="211"/>
      <c r="BC933" s="186"/>
      <c r="BD933" s="186"/>
      <c r="BE933" s="186"/>
    </row>
    <row r="934" spans="1:57" ht="25.5" customHeight="1">
      <c r="A934" s="186"/>
      <c r="B934" s="186"/>
      <c r="C934" s="186"/>
      <c r="D934" s="186"/>
      <c r="E934" s="143"/>
      <c r="F934" s="211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92"/>
      <c r="AU934" s="186"/>
      <c r="AV934" s="186"/>
      <c r="AW934" s="186"/>
      <c r="AX934" s="186"/>
      <c r="AY934" s="186"/>
      <c r="AZ934" s="186"/>
      <c r="BA934" s="186"/>
      <c r="BB934" s="211"/>
      <c r="BC934" s="186"/>
      <c r="BD934" s="186"/>
      <c r="BE934" s="186"/>
    </row>
    <row r="935" spans="1:57" ht="25.5" customHeight="1">
      <c r="A935" s="186"/>
      <c r="B935" s="186"/>
      <c r="C935" s="186"/>
      <c r="D935" s="186"/>
      <c r="E935" s="143"/>
      <c r="F935" s="211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92"/>
      <c r="AU935" s="186"/>
      <c r="AV935" s="186"/>
      <c r="AW935" s="186"/>
      <c r="AX935" s="186"/>
      <c r="AY935" s="186"/>
      <c r="AZ935" s="186"/>
      <c r="BA935" s="186"/>
      <c r="BB935" s="211"/>
      <c r="BC935" s="186"/>
      <c r="BD935" s="186"/>
      <c r="BE935" s="186"/>
    </row>
    <row r="936" spans="1:57" ht="25.5" customHeight="1">
      <c r="A936" s="186"/>
      <c r="B936" s="186"/>
      <c r="C936" s="186"/>
      <c r="D936" s="186"/>
      <c r="E936" s="143"/>
      <c r="F936" s="211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92"/>
      <c r="AU936" s="186"/>
      <c r="AV936" s="186"/>
      <c r="AW936" s="186"/>
      <c r="AX936" s="186"/>
      <c r="AY936" s="186"/>
      <c r="AZ936" s="186"/>
      <c r="BA936" s="186"/>
      <c r="BB936" s="211"/>
      <c r="BC936" s="186"/>
      <c r="BD936" s="186"/>
      <c r="BE936" s="186"/>
    </row>
    <row r="937" spans="1:57" ht="25.5" customHeight="1">
      <c r="A937" s="186"/>
      <c r="B937" s="186"/>
      <c r="C937" s="186"/>
      <c r="D937" s="186"/>
      <c r="E937" s="143"/>
      <c r="F937" s="211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92"/>
      <c r="AU937" s="186"/>
      <c r="AV937" s="186"/>
      <c r="AW937" s="186"/>
      <c r="AX937" s="186"/>
      <c r="AY937" s="186"/>
      <c r="AZ937" s="186"/>
      <c r="BA937" s="186"/>
      <c r="BB937" s="211"/>
      <c r="BC937" s="186"/>
      <c r="BD937" s="186"/>
      <c r="BE937" s="186"/>
    </row>
    <row r="938" spans="1:57" ht="25.5" customHeight="1">
      <c r="A938" s="186"/>
      <c r="B938" s="186"/>
      <c r="C938" s="186"/>
      <c r="D938" s="186"/>
      <c r="E938" s="143"/>
      <c r="F938" s="211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92"/>
      <c r="AU938" s="186"/>
      <c r="AV938" s="186"/>
      <c r="AW938" s="186"/>
      <c r="AX938" s="186"/>
      <c r="AY938" s="186"/>
      <c r="AZ938" s="186"/>
      <c r="BA938" s="186"/>
      <c r="BB938" s="211"/>
      <c r="BC938" s="186"/>
      <c r="BD938" s="186"/>
      <c r="BE938" s="186"/>
    </row>
    <row r="939" spans="1:57" ht="25.5" customHeight="1">
      <c r="A939" s="186"/>
      <c r="B939" s="186"/>
      <c r="C939" s="186"/>
      <c r="D939" s="186"/>
      <c r="E939" s="143"/>
      <c r="F939" s="211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92"/>
      <c r="AU939" s="186"/>
      <c r="AV939" s="186"/>
      <c r="AW939" s="186"/>
      <c r="AX939" s="186"/>
      <c r="AY939" s="186"/>
      <c r="AZ939" s="186"/>
      <c r="BA939" s="186"/>
      <c r="BB939" s="211"/>
      <c r="BC939" s="186"/>
      <c r="BD939" s="186"/>
      <c r="BE939" s="186"/>
    </row>
    <row r="940" spans="1:57" ht="25.5" customHeight="1">
      <c r="A940" s="186"/>
      <c r="B940" s="186"/>
      <c r="C940" s="186"/>
      <c r="D940" s="186"/>
      <c r="E940" s="143"/>
      <c r="F940" s="211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92"/>
      <c r="AU940" s="186"/>
      <c r="AV940" s="186"/>
      <c r="AW940" s="186"/>
      <c r="AX940" s="186"/>
      <c r="AY940" s="186"/>
      <c r="AZ940" s="186"/>
      <c r="BA940" s="186"/>
      <c r="BB940" s="211"/>
      <c r="BC940" s="186"/>
      <c r="BD940" s="186"/>
      <c r="BE940" s="186"/>
    </row>
    <row r="941" spans="1:57" ht="25.5" customHeight="1">
      <c r="A941" s="186"/>
      <c r="B941" s="186"/>
      <c r="C941" s="186"/>
      <c r="D941" s="186"/>
      <c r="E941" s="143"/>
      <c r="F941" s="211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92"/>
      <c r="AU941" s="186"/>
      <c r="AV941" s="186"/>
      <c r="AW941" s="186"/>
      <c r="AX941" s="186"/>
      <c r="AY941" s="186"/>
      <c r="AZ941" s="186"/>
      <c r="BA941" s="186"/>
      <c r="BB941" s="211"/>
      <c r="BC941" s="186"/>
      <c r="BD941" s="186"/>
      <c r="BE941" s="186"/>
    </row>
    <row r="942" spans="1:57" ht="25.5" customHeight="1">
      <c r="A942" s="186"/>
      <c r="B942" s="186"/>
      <c r="C942" s="186"/>
      <c r="D942" s="186"/>
      <c r="E942" s="143"/>
      <c r="F942" s="211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92"/>
      <c r="AU942" s="186"/>
      <c r="AV942" s="186"/>
      <c r="AW942" s="186"/>
      <c r="AX942" s="186"/>
      <c r="AY942" s="186"/>
      <c r="AZ942" s="186"/>
      <c r="BA942" s="186"/>
      <c r="BB942" s="211"/>
      <c r="BC942" s="186"/>
      <c r="BD942" s="186"/>
      <c r="BE942" s="186"/>
    </row>
    <row r="943" spans="1:57" ht="25.5" customHeight="1">
      <c r="A943" s="186"/>
      <c r="B943" s="186"/>
      <c r="C943" s="186"/>
      <c r="D943" s="186"/>
      <c r="E943" s="143"/>
      <c r="F943" s="211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92"/>
      <c r="AU943" s="186"/>
      <c r="AV943" s="186"/>
      <c r="AW943" s="186"/>
      <c r="AX943" s="186"/>
      <c r="AY943" s="186"/>
      <c r="AZ943" s="186"/>
      <c r="BA943" s="186"/>
      <c r="BB943" s="211"/>
      <c r="BC943" s="186"/>
      <c r="BD943" s="186"/>
      <c r="BE943" s="186"/>
    </row>
    <row r="944" spans="1:57" ht="25.5" customHeight="1">
      <c r="A944" s="186"/>
      <c r="B944" s="186"/>
      <c r="C944" s="186"/>
      <c r="D944" s="186"/>
      <c r="E944" s="143"/>
      <c r="F944" s="211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92"/>
      <c r="AU944" s="186"/>
      <c r="AV944" s="186"/>
      <c r="AW944" s="186"/>
      <c r="AX944" s="186"/>
      <c r="AY944" s="186"/>
      <c r="AZ944" s="186"/>
      <c r="BA944" s="186"/>
      <c r="BB944" s="211"/>
      <c r="BC944" s="186"/>
      <c r="BD944" s="186"/>
      <c r="BE944" s="186"/>
    </row>
    <row r="945" spans="1:57" ht="25.5" customHeight="1">
      <c r="A945" s="186"/>
      <c r="B945" s="186"/>
      <c r="C945" s="186"/>
      <c r="D945" s="186"/>
      <c r="E945" s="143"/>
      <c r="F945" s="211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92"/>
      <c r="AU945" s="186"/>
      <c r="AV945" s="186"/>
      <c r="AW945" s="186"/>
      <c r="AX945" s="186"/>
      <c r="AY945" s="186"/>
      <c r="AZ945" s="186"/>
      <c r="BA945" s="186"/>
      <c r="BB945" s="211"/>
      <c r="BC945" s="186"/>
      <c r="BD945" s="186"/>
      <c r="BE945" s="186"/>
    </row>
    <row r="946" spans="1:57" ht="25.5" customHeight="1">
      <c r="A946" s="186"/>
      <c r="B946" s="186"/>
      <c r="C946" s="186"/>
      <c r="D946" s="186"/>
      <c r="E946" s="143"/>
      <c r="F946" s="211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92"/>
      <c r="AU946" s="186"/>
      <c r="AV946" s="186"/>
      <c r="AW946" s="186"/>
      <c r="AX946" s="186"/>
      <c r="AY946" s="186"/>
      <c r="AZ946" s="186"/>
      <c r="BA946" s="186"/>
      <c r="BB946" s="211"/>
      <c r="BC946" s="186"/>
      <c r="BD946" s="186"/>
      <c r="BE946" s="186"/>
    </row>
    <row r="947" spans="1:57" ht="25.5" customHeight="1">
      <c r="A947" s="186"/>
      <c r="B947" s="186"/>
      <c r="C947" s="186"/>
      <c r="D947" s="186"/>
      <c r="E947" s="143"/>
      <c r="F947" s="211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92"/>
      <c r="AU947" s="186"/>
      <c r="AV947" s="186"/>
      <c r="AW947" s="186"/>
      <c r="AX947" s="186"/>
      <c r="AY947" s="186"/>
      <c r="AZ947" s="186"/>
      <c r="BA947" s="186"/>
      <c r="BB947" s="211"/>
      <c r="BC947" s="186"/>
      <c r="BD947" s="186"/>
      <c r="BE947" s="186"/>
    </row>
    <row r="948" spans="1:57" ht="25.5" customHeight="1">
      <c r="A948" s="186"/>
      <c r="B948" s="186"/>
      <c r="C948" s="186"/>
      <c r="D948" s="186"/>
      <c r="E948" s="143"/>
      <c r="F948" s="211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92"/>
      <c r="AU948" s="186"/>
      <c r="AV948" s="186"/>
      <c r="AW948" s="186"/>
      <c r="AX948" s="186"/>
      <c r="AY948" s="186"/>
      <c r="AZ948" s="186"/>
      <c r="BA948" s="186"/>
      <c r="BB948" s="211"/>
      <c r="BC948" s="186"/>
      <c r="BD948" s="186"/>
      <c r="BE948" s="186"/>
    </row>
    <row r="949" spans="1:57" ht="25.5" customHeight="1">
      <c r="A949" s="186"/>
      <c r="B949" s="186"/>
      <c r="C949" s="186"/>
      <c r="D949" s="186"/>
      <c r="E949" s="143"/>
      <c r="F949" s="211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92"/>
      <c r="AU949" s="186"/>
      <c r="AV949" s="186"/>
      <c r="AW949" s="186"/>
      <c r="AX949" s="186"/>
      <c r="AY949" s="186"/>
      <c r="AZ949" s="186"/>
      <c r="BA949" s="186"/>
      <c r="BB949" s="211"/>
      <c r="BC949" s="186"/>
      <c r="BD949" s="186"/>
      <c r="BE949" s="186"/>
    </row>
    <row r="950" spans="1:57" ht="25.5" customHeight="1">
      <c r="A950" s="186"/>
      <c r="B950" s="186"/>
      <c r="C950" s="186"/>
      <c r="D950" s="186"/>
      <c r="E950" s="143"/>
      <c r="F950" s="211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92"/>
      <c r="AU950" s="186"/>
      <c r="AV950" s="186"/>
      <c r="AW950" s="186"/>
      <c r="AX950" s="186"/>
      <c r="AY950" s="186"/>
      <c r="AZ950" s="186"/>
      <c r="BA950" s="186"/>
      <c r="BB950" s="211"/>
      <c r="BC950" s="186"/>
      <c r="BD950" s="186"/>
      <c r="BE950" s="186"/>
    </row>
    <row r="951" spans="1:57" ht="25.5" customHeight="1">
      <c r="A951" s="186"/>
      <c r="B951" s="186"/>
      <c r="C951" s="186"/>
      <c r="D951" s="186"/>
      <c r="E951" s="143"/>
      <c r="F951" s="211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92"/>
      <c r="AU951" s="186"/>
      <c r="AV951" s="186"/>
      <c r="AW951" s="186"/>
      <c r="AX951" s="186"/>
      <c r="AY951" s="186"/>
      <c r="AZ951" s="186"/>
      <c r="BA951" s="186"/>
      <c r="BB951" s="211"/>
      <c r="BC951" s="186"/>
      <c r="BD951" s="186"/>
      <c r="BE951" s="186"/>
    </row>
    <row r="952" spans="1:57" ht="25.5" customHeight="1">
      <c r="A952" s="186"/>
      <c r="B952" s="186"/>
      <c r="C952" s="186"/>
      <c r="D952" s="186"/>
      <c r="E952" s="143"/>
      <c r="F952" s="211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92"/>
      <c r="AU952" s="186"/>
      <c r="AV952" s="186"/>
      <c r="AW952" s="186"/>
      <c r="AX952" s="186"/>
      <c r="AY952" s="186"/>
      <c r="AZ952" s="186"/>
      <c r="BA952" s="186"/>
      <c r="BB952" s="211"/>
      <c r="BC952" s="186"/>
      <c r="BD952" s="186"/>
      <c r="BE952" s="186"/>
    </row>
    <row r="953" spans="1:57" ht="25.5" customHeight="1">
      <c r="A953" s="186"/>
      <c r="B953" s="186"/>
      <c r="C953" s="186"/>
      <c r="D953" s="186"/>
      <c r="E953" s="143"/>
      <c r="F953" s="211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92"/>
      <c r="AU953" s="186"/>
      <c r="AV953" s="186"/>
      <c r="AW953" s="186"/>
      <c r="AX953" s="186"/>
      <c r="AY953" s="186"/>
      <c r="AZ953" s="186"/>
      <c r="BA953" s="186"/>
      <c r="BB953" s="211"/>
      <c r="BC953" s="186"/>
      <c r="BD953" s="186"/>
      <c r="BE953" s="186"/>
    </row>
    <row r="954" spans="1:57" ht="25.5" customHeight="1">
      <c r="A954" s="186"/>
      <c r="B954" s="186"/>
      <c r="C954" s="186"/>
      <c r="D954" s="186"/>
      <c r="E954" s="143"/>
      <c r="F954" s="211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92"/>
      <c r="AU954" s="186"/>
      <c r="AV954" s="186"/>
      <c r="AW954" s="186"/>
      <c r="AX954" s="186"/>
      <c r="AY954" s="186"/>
      <c r="AZ954" s="186"/>
      <c r="BA954" s="186"/>
      <c r="BB954" s="211"/>
      <c r="BC954" s="186"/>
      <c r="BD954" s="186"/>
      <c r="BE954" s="186"/>
    </row>
    <row r="955" spans="1:57" ht="25.5" customHeight="1">
      <c r="A955" s="186"/>
      <c r="B955" s="186"/>
      <c r="C955" s="186"/>
      <c r="D955" s="186"/>
      <c r="E955" s="143"/>
      <c r="F955" s="211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92"/>
      <c r="AU955" s="186"/>
      <c r="AV955" s="186"/>
      <c r="AW955" s="186"/>
      <c r="AX955" s="186"/>
      <c r="AY955" s="186"/>
      <c r="AZ955" s="186"/>
      <c r="BA955" s="186"/>
      <c r="BB955" s="211"/>
      <c r="BC955" s="186"/>
      <c r="BD955" s="186"/>
      <c r="BE955" s="186"/>
    </row>
    <row r="956" spans="1:57" ht="25.5" customHeight="1">
      <c r="A956" s="186"/>
      <c r="B956" s="186"/>
      <c r="C956" s="186"/>
      <c r="D956" s="186"/>
      <c r="E956" s="143"/>
      <c r="F956" s="211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92"/>
      <c r="AU956" s="186"/>
      <c r="AV956" s="186"/>
      <c r="AW956" s="186"/>
      <c r="AX956" s="186"/>
      <c r="AY956" s="186"/>
      <c r="AZ956" s="186"/>
      <c r="BA956" s="186"/>
      <c r="BB956" s="211"/>
      <c r="BC956" s="186"/>
      <c r="BD956" s="186"/>
      <c r="BE956" s="186"/>
    </row>
    <row r="957" spans="1:57" ht="25.5" customHeight="1">
      <c r="A957" s="186"/>
      <c r="B957" s="186"/>
      <c r="C957" s="186"/>
      <c r="D957" s="186"/>
      <c r="E957" s="143"/>
      <c r="F957" s="211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92"/>
      <c r="AU957" s="186"/>
      <c r="AV957" s="186"/>
      <c r="AW957" s="186"/>
      <c r="AX957" s="186"/>
      <c r="AY957" s="186"/>
      <c r="AZ957" s="186"/>
      <c r="BA957" s="186"/>
      <c r="BB957" s="211"/>
      <c r="BC957" s="186"/>
      <c r="BD957" s="186"/>
      <c r="BE957" s="186"/>
    </row>
    <row r="958" spans="1:57" ht="25.5" customHeight="1">
      <c r="A958" s="186"/>
      <c r="B958" s="186"/>
      <c r="C958" s="186"/>
      <c r="D958" s="186"/>
      <c r="E958" s="143"/>
      <c r="F958" s="211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92"/>
      <c r="AU958" s="186"/>
      <c r="AV958" s="186"/>
      <c r="AW958" s="186"/>
      <c r="AX958" s="186"/>
      <c r="AY958" s="186"/>
      <c r="AZ958" s="186"/>
      <c r="BA958" s="186"/>
      <c r="BB958" s="211"/>
      <c r="BC958" s="186"/>
      <c r="BD958" s="186"/>
      <c r="BE958" s="186"/>
    </row>
    <row r="959" spans="1:57" ht="25.5" customHeight="1">
      <c r="A959" s="186"/>
      <c r="B959" s="186"/>
      <c r="C959" s="186"/>
      <c r="D959" s="186"/>
      <c r="E959" s="143"/>
      <c r="F959" s="211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92"/>
      <c r="AU959" s="186"/>
      <c r="AV959" s="186"/>
      <c r="AW959" s="186"/>
      <c r="AX959" s="186"/>
      <c r="AY959" s="186"/>
      <c r="AZ959" s="186"/>
      <c r="BA959" s="186"/>
      <c r="BB959" s="211"/>
      <c r="BC959" s="186"/>
      <c r="BD959" s="186"/>
      <c r="BE959" s="186"/>
    </row>
    <row r="960" spans="1:57" ht="25.5" customHeight="1">
      <c r="A960" s="186"/>
      <c r="B960" s="186"/>
      <c r="C960" s="186"/>
      <c r="D960" s="186"/>
      <c r="E960" s="143"/>
      <c r="F960" s="211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92"/>
      <c r="AU960" s="186"/>
      <c r="AV960" s="186"/>
      <c r="AW960" s="186"/>
      <c r="AX960" s="186"/>
      <c r="AY960" s="186"/>
      <c r="AZ960" s="186"/>
      <c r="BA960" s="186"/>
      <c r="BB960" s="211"/>
      <c r="BC960" s="186"/>
      <c r="BD960" s="186"/>
      <c r="BE960" s="186"/>
    </row>
    <row r="961" spans="1:57" ht="25.5" customHeight="1">
      <c r="A961" s="186"/>
      <c r="B961" s="186"/>
      <c r="C961" s="186"/>
      <c r="D961" s="186"/>
      <c r="E961" s="143"/>
      <c r="F961" s="211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92"/>
      <c r="AU961" s="186"/>
      <c r="AV961" s="186"/>
      <c r="AW961" s="186"/>
      <c r="AX961" s="186"/>
      <c r="AY961" s="186"/>
      <c r="AZ961" s="186"/>
      <c r="BA961" s="186"/>
      <c r="BB961" s="211"/>
      <c r="BC961" s="186"/>
      <c r="BD961" s="186"/>
      <c r="BE961" s="186"/>
    </row>
    <row r="962" spans="1:57" ht="25.5" customHeight="1">
      <c r="A962" s="186"/>
      <c r="B962" s="186"/>
      <c r="C962" s="186"/>
      <c r="D962" s="186"/>
      <c r="E962" s="143"/>
      <c r="F962" s="211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92"/>
      <c r="AU962" s="186"/>
      <c r="AV962" s="186"/>
      <c r="AW962" s="186"/>
      <c r="AX962" s="186"/>
      <c r="AY962" s="186"/>
      <c r="AZ962" s="186"/>
      <c r="BA962" s="186"/>
      <c r="BB962" s="211"/>
      <c r="BC962" s="186"/>
      <c r="BD962" s="186"/>
      <c r="BE962" s="186"/>
    </row>
    <row r="963" spans="1:57" ht="25.5" customHeight="1">
      <c r="A963" s="186"/>
      <c r="B963" s="186"/>
      <c r="C963" s="186"/>
      <c r="D963" s="186"/>
      <c r="E963" s="143"/>
      <c r="F963" s="211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92"/>
      <c r="AU963" s="186"/>
      <c r="AV963" s="186"/>
      <c r="AW963" s="186"/>
      <c r="AX963" s="186"/>
      <c r="AY963" s="186"/>
      <c r="AZ963" s="186"/>
      <c r="BA963" s="186"/>
      <c r="BB963" s="211"/>
      <c r="BC963" s="186"/>
      <c r="BD963" s="186"/>
      <c r="BE963" s="186"/>
    </row>
    <row r="964" spans="1:57" ht="25.5" customHeight="1">
      <c r="A964" s="186"/>
      <c r="B964" s="186"/>
      <c r="C964" s="186"/>
      <c r="D964" s="186"/>
      <c r="E964" s="143"/>
      <c r="F964" s="211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92"/>
      <c r="AU964" s="186"/>
      <c r="AV964" s="186"/>
      <c r="AW964" s="186"/>
      <c r="AX964" s="186"/>
      <c r="AY964" s="186"/>
      <c r="AZ964" s="186"/>
      <c r="BA964" s="186"/>
      <c r="BB964" s="211"/>
      <c r="BC964" s="186"/>
      <c r="BD964" s="186"/>
      <c r="BE964" s="186"/>
    </row>
    <row r="965" spans="1:57" ht="25.5" customHeight="1">
      <c r="A965" s="186"/>
      <c r="B965" s="186"/>
      <c r="C965" s="186"/>
      <c r="D965" s="186"/>
      <c r="E965" s="143"/>
      <c r="F965" s="211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92"/>
      <c r="AU965" s="186"/>
      <c r="AV965" s="186"/>
      <c r="AW965" s="186"/>
      <c r="AX965" s="186"/>
      <c r="AY965" s="186"/>
      <c r="AZ965" s="186"/>
      <c r="BA965" s="186"/>
      <c r="BB965" s="211"/>
      <c r="BC965" s="186"/>
      <c r="BD965" s="186"/>
      <c r="BE965" s="186"/>
    </row>
    <row r="966" spans="1:57" ht="25.5" customHeight="1">
      <c r="A966" s="186"/>
      <c r="B966" s="186"/>
      <c r="C966" s="186"/>
      <c r="D966" s="186"/>
      <c r="E966" s="143"/>
      <c r="F966" s="211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92"/>
      <c r="AU966" s="186"/>
      <c r="AV966" s="186"/>
      <c r="AW966" s="186"/>
      <c r="AX966" s="186"/>
      <c r="AY966" s="186"/>
      <c r="AZ966" s="186"/>
      <c r="BA966" s="186"/>
      <c r="BB966" s="211"/>
      <c r="BC966" s="186"/>
      <c r="BD966" s="186"/>
      <c r="BE966" s="186"/>
    </row>
    <row r="967" spans="1:57" ht="25.5" customHeight="1">
      <c r="A967" s="186"/>
      <c r="B967" s="186"/>
      <c r="C967" s="186"/>
      <c r="D967" s="186"/>
      <c r="E967" s="143"/>
      <c r="F967" s="211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92"/>
      <c r="AU967" s="186"/>
      <c r="AV967" s="186"/>
      <c r="AW967" s="186"/>
      <c r="AX967" s="186"/>
      <c r="AY967" s="186"/>
      <c r="AZ967" s="186"/>
      <c r="BA967" s="186"/>
      <c r="BB967" s="211"/>
      <c r="BC967" s="186"/>
      <c r="BD967" s="186"/>
      <c r="BE967" s="186"/>
    </row>
    <row r="968" spans="1:57" ht="25.5" customHeight="1">
      <c r="A968" s="186"/>
      <c r="B968" s="186"/>
      <c r="C968" s="186"/>
      <c r="D968" s="186"/>
      <c r="E968" s="143"/>
      <c r="F968" s="211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92"/>
      <c r="AU968" s="186"/>
      <c r="AV968" s="186"/>
      <c r="AW968" s="186"/>
      <c r="AX968" s="186"/>
      <c r="AY968" s="186"/>
      <c r="AZ968" s="186"/>
      <c r="BA968" s="186"/>
      <c r="BB968" s="211"/>
      <c r="BC968" s="186"/>
      <c r="BD968" s="186"/>
      <c r="BE968" s="186"/>
    </row>
    <row r="969" spans="1:57" ht="25.5" customHeight="1">
      <c r="A969" s="186"/>
      <c r="B969" s="186"/>
      <c r="C969" s="186"/>
      <c r="D969" s="186"/>
      <c r="E969" s="143"/>
      <c r="F969" s="211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92"/>
      <c r="AU969" s="186"/>
      <c r="AV969" s="186"/>
      <c r="AW969" s="186"/>
      <c r="AX969" s="186"/>
      <c r="AY969" s="186"/>
      <c r="AZ969" s="186"/>
      <c r="BA969" s="186"/>
      <c r="BB969" s="211"/>
      <c r="BC969" s="186"/>
      <c r="BD969" s="186"/>
      <c r="BE969" s="186"/>
    </row>
    <row r="970" spans="1:57" ht="25.5" customHeight="1">
      <c r="A970" s="186"/>
      <c r="B970" s="186"/>
      <c r="C970" s="186"/>
      <c r="D970" s="186"/>
      <c r="E970" s="143"/>
      <c r="F970" s="211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92"/>
      <c r="AU970" s="186"/>
      <c r="AV970" s="186"/>
      <c r="AW970" s="186"/>
      <c r="AX970" s="186"/>
      <c r="AY970" s="186"/>
      <c r="AZ970" s="186"/>
      <c r="BA970" s="186"/>
      <c r="BB970" s="211"/>
      <c r="BC970" s="186"/>
      <c r="BD970" s="186"/>
      <c r="BE970" s="186"/>
    </row>
    <row r="971" spans="1:57" ht="25.5" customHeight="1">
      <c r="A971" s="186"/>
      <c r="B971" s="186"/>
      <c r="C971" s="186"/>
      <c r="D971" s="186"/>
      <c r="E971" s="143"/>
      <c r="F971" s="211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92"/>
      <c r="AU971" s="186"/>
      <c r="AV971" s="186"/>
      <c r="AW971" s="186"/>
      <c r="AX971" s="186"/>
      <c r="AY971" s="186"/>
      <c r="AZ971" s="186"/>
      <c r="BA971" s="186"/>
      <c r="BB971" s="211"/>
      <c r="BC971" s="186"/>
      <c r="BD971" s="186"/>
      <c r="BE971" s="186"/>
    </row>
    <row r="972" spans="1:57" ht="25.5" customHeight="1">
      <c r="A972" s="186"/>
      <c r="B972" s="186"/>
      <c r="C972" s="186"/>
      <c r="D972" s="186"/>
      <c r="E972" s="143"/>
      <c r="F972" s="211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92"/>
      <c r="AU972" s="186"/>
      <c r="AV972" s="186"/>
      <c r="AW972" s="186"/>
      <c r="AX972" s="186"/>
      <c r="AY972" s="186"/>
      <c r="AZ972" s="186"/>
      <c r="BA972" s="186"/>
      <c r="BB972" s="211"/>
      <c r="BC972" s="186"/>
      <c r="BD972" s="186"/>
      <c r="BE972" s="186"/>
    </row>
    <row r="973" spans="1:57" ht="25.5" customHeight="1">
      <c r="A973" s="186"/>
      <c r="B973" s="186"/>
      <c r="C973" s="186"/>
      <c r="D973" s="186"/>
      <c r="E973" s="143"/>
      <c r="F973" s="211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92"/>
      <c r="AU973" s="186"/>
      <c r="AV973" s="186"/>
      <c r="AW973" s="186"/>
      <c r="AX973" s="186"/>
      <c r="AY973" s="186"/>
      <c r="AZ973" s="186"/>
      <c r="BA973" s="186"/>
      <c r="BB973" s="211"/>
      <c r="BC973" s="186"/>
      <c r="BD973" s="186"/>
      <c r="BE973" s="186"/>
    </row>
    <row r="974" spans="1:57" ht="25.5" customHeight="1">
      <c r="A974" s="186"/>
      <c r="B974" s="186"/>
      <c r="C974" s="186"/>
      <c r="D974" s="186"/>
      <c r="E974" s="143"/>
      <c r="F974" s="211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92"/>
      <c r="AU974" s="186"/>
      <c r="AV974" s="186"/>
      <c r="AW974" s="186"/>
      <c r="AX974" s="186"/>
      <c r="AY974" s="186"/>
      <c r="AZ974" s="186"/>
      <c r="BA974" s="186"/>
      <c r="BB974" s="211"/>
      <c r="BC974" s="186"/>
      <c r="BD974" s="186"/>
      <c r="BE974" s="186"/>
    </row>
    <row r="975" spans="1:57" ht="25.5" customHeight="1">
      <c r="A975" s="186"/>
      <c r="B975" s="186"/>
      <c r="C975" s="186"/>
      <c r="D975" s="186"/>
      <c r="E975" s="143"/>
      <c r="F975" s="211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92"/>
      <c r="AU975" s="186"/>
      <c r="AV975" s="186"/>
      <c r="AW975" s="186"/>
      <c r="AX975" s="186"/>
      <c r="AY975" s="186"/>
      <c r="AZ975" s="186"/>
      <c r="BA975" s="186"/>
      <c r="BB975" s="211"/>
      <c r="BC975" s="186"/>
      <c r="BD975" s="186"/>
      <c r="BE975" s="186"/>
    </row>
    <row r="976" spans="1:57" ht="25.5" customHeight="1">
      <c r="A976" s="186"/>
      <c r="B976" s="186"/>
      <c r="C976" s="186"/>
      <c r="D976" s="186"/>
      <c r="E976" s="143"/>
      <c r="F976" s="211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92"/>
      <c r="AU976" s="186"/>
      <c r="AV976" s="186"/>
      <c r="AW976" s="186"/>
      <c r="AX976" s="186"/>
      <c r="AY976" s="186"/>
      <c r="AZ976" s="186"/>
      <c r="BA976" s="186"/>
      <c r="BB976" s="211"/>
      <c r="BC976" s="186"/>
      <c r="BD976" s="186"/>
      <c r="BE976" s="186"/>
    </row>
    <row r="977" spans="1:57" ht="25.5" customHeight="1">
      <c r="A977" s="186"/>
      <c r="B977" s="186"/>
      <c r="C977" s="186"/>
      <c r="D977" s="186"/>
      <c r="E977" s="143"/>
      <c r="F977" s="211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92"/>
      <c r="AU977" s="186"/>
      <c r="AV977" s="186"/>
      <c r="AW977" s="186"/>
      <c r="AX977" s="186"/>
      <c r="AY977" s="186"/>
      <c r="AZ977" s="186"/>
      <c r="BA977" s="186"/>
      <c r="BB977" s="211"/>
      <c r="BC977" s="186"/>
      <c r="BD977" s="186"/>
      <c r="BE977" s="186"/>
    </row>
    <row r="978" spans="1:57" ht="25.5" customHeight="1">
      <c r="A978" s="186"/>
      <c r="B978" s="186"/>
      <c r="C978" s="186"/>
      <c r="D978" s="186"/>
      <c r="E978" s="143"/>
      <c r="F978" s="211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92"/>
      <c r="AU978" s="186"/>
      <c r="AV978" s="186"/>
      <c r="AW978" s="186"/>
      <c r="AX978" s="186"/>
      <c r="AY978" s="186"/>
      <c r="AZ978" s="186"/>
      <c r="BA978" s="186"/>
      <c r="BB978" s="211"/>
      <c r="BC978" s="186"/>
      <c r="BD978" s="186"/>
      <c r="BE978" s="186"/>
    </row>
    <row r="979" spans="1:57" ht="25.5" customHeight="1">
      <c r="A979" s="186"/>
      <c r="B979" s="186"/>
      <c r="C979" s="186"/>
      <c r="D979" s="186"/>
      <c r="E979" s="143"/>
      <c r="F979" s="211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92"/>
      <c r="AU979" s="186"/>
      <c r="AV979" s="186"/>
      <c r="AW979" s="186"/>
      <c r="AX979" s="186"/>
      <c r="AY979" s="186"/>
      <c r="AZ979" s="186"/>
      <c r="BA979" s="186"/>
      <c r="BB979" s="211"/>
      <c r="BC979" s="186"/>
      <c r="BD979" s="186"/>
      <c r="BE979" s="186"/>
    </row>
    <row r="980" spans="1:57" ht="25.5" customHeight="1">
      <c r="A980" s="186"/>
      <c r="B980" s="186"/>
      <c r="C980" s="186"/>
      <c r="D980" s="186"/>
      <c r="E980" s="143"/>
      <c r="F980" s="211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92"/>
      <c r="AU980" s="186"/>
      <c r="AV980" s="186"/>
      <c r="AW980" s="186"/>
      <c r="AX980" s="186"/>
      <c r="AY980" s="186"/>
      <c r="AZ980" s="186"/>
      <c r="BA980" s="186"/>
      <c r="BB980" s="211"/>
      <c r="BC980" s="186"/>
      <c r="BD980" s="186"/>
      <c r="BE980" s="186"/>
    </row>
    <row r="981" spans="1:57" ht="25.5" customHeight="1">
      <c r="A981" s="186"/>
      <c r="B981" s="186"/>
      <c r="C981" s="186"/>
      <c r="D981" s="186"/>
      <c r="E981" s="143"/>
      <c r="F981" s="211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92"/>
      <c r="AU981" s="186"/>
      <c r="AV981" s="186"/>
      <c r="AW981" s="186"/>
      <c r="AX981" s="186"/>
      <c r="AY981" s="186"/>
      <c r="AZ981" s="186"/>
      <c r="BA981" s="186"/>
      <c r="BB981" s="211"/>
      <c r="BC981" s="186"/>
      <c r="BD981" s="186"/>
      <c r="BE981" s="186"/>
    </row>
    <row r="982" spans="1:57" ht="25.5" customHeight="1">
      <c r="A982" s="186"/>
      <c r="B982" s="186"/>
      <c r="C982" s="186"/>
      <c r="D982" s="186"/>
      <c r="E982" s="143"/>
      <c r="F982" s="211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92"/>
      <c r="AU982" s="186"/>
      <c r="AV982" s="186"/>
      <c r="AW982" s="186"/>
      <c r="AX982" s="186"/>
      <c r="AY982" s="186"/>
      <c r="AZ982" s="186"/>
      <c r="BA982" s="186"/>
      <c r="BB982" s="211"/>
      <c r="BC982" s="186"/>
      <c r="BD982" s="186"/>
      <c r="BE982" s="186"/>
    </row>
    <row r="983" spans="1:57" ht="25.5" customHeight="1">
      <c r="A983" s="186"/>
      <c r="B983" s="186"/>
      <c r="C983" s="186"/>
      <c r="D983" s="186"/>
      <c r="E983" s="143"/>
      <c r="F983" s="211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92"/>
      <c r="AU983" s="186"/>
      <c r="AV983" s="186"/>
      <c r="AW983" s="186"/>
      <c r="AX983" s="186"/>
      <c r="AY983" s="186"/>
      <c r="AZ983" s="186"/>
      <c r="BA983" s="186"/>
      <c r="BB983" s="211"/>
      <c r="BC983" s="186"/>
      <c r="BD983" s="186"/>
      <c r="BE983" s="186"/>
    </row>
    <row r="984" spans="1:57" ht="25.5" customHeight="1">
      <c r="A984" s="186"/>
      <c r="B984" s="186"/>
      <c r="C984" s="186"/>
      <c r="D984" s="186"/>
      <c r="E984" s="143"/>
      <c r="F984" s="211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92"/>
      <c r="AU984" s="186"/>
      <c r="AV984" s="186"/>
      <c r="AW984" s="186"/>
      <c r="AX984" s="186"/>
      <c r="AY984" s="186"/>
      <c r="AZ984" s="186"/>
      <c r="BA984" s="186"/>
      <c r="BB984" s="211"/>
      <c r="BC984" s="186"/>
      <c r="BD984" s="186"/>
      <c r="BE984" s="186"/>
    </row>
    <row r="985" spans="1:57" ht="25.5" customHeight="1">
      <c r="A985" s="186"/>
      <c r="B985" s="186"/>
      <c r="C985" s="186"/>
      <c r="D985" s="186"/>
      <c r="E985" s="143"/>
      <c r="F985" s="211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92"/>
      <c r="AU985" s="186"/>
      <c r="AV985" s="186"/>
      <c r="AW985" s="186"/>
      <c r="AX985" s="186"/>
      <c r="AY985" s="186"/>
      <c r="AZ985" s="186"/>
      <c r="BA985" s="186"/>
      <c r="BB985" s="211"/>
      <c r="BC985" s="186"/>
      <c r="BD985" s="186"/>
      <c r="BE985" s="186"/>
    </row>
    <row r="986" spans="1:57" ht="25.5" customHeight="1">
      <c r="A986" s="186"/>
      <c r="B986" s="186"/>
      <c r="C986" s="186"/>
      <c r="D986" s="186"/>
      <c r="E986" s="143"/>
      <c r="F986" s="211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92"/>
      <c r="AU986" s="186"/>
      <c r="AV986" s="186"/>
      <c r="AW986" s="186"/>
      <c r="AX986" s="186"/>
      <c r="AY986" s="186"/>
      <c r="AZ986" s="186"/>
      <c r="BA986" s="186"/>
      <c r="BB986" s="211"/>
      <c r="BC986" s="186"/>
      <c r="BD986" s="186"/>
      <c r="BE986" s="186"/>
    </row>
    <row r="987" spans="1:57" ht="25.5" customHeight="1">
      <c r="A987" s="186"/>
      <c r="B987" s="186"/>
      <c r="C987" s="186"/>
      <c r="D987" s="186"/>
      <c r="E987" s="143"/>
      <c r="F987" s="211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92"/>
      <c r="AU987" s="186"/>
      <c r="AV987" s="186"/>
      <c r="AW987" s="186"/>
      <c r="AX987" s="186"/>
      <c r="AY987" s="186"/>
      <c r="AZ987" s="186"/>
      <c r="BA987" s="186"/>
      <c r="BB987" s="211"/>
      <c r="BC987" s="186"/>
      <c r="BD987" s="186"/>
      <c r="BE987" s="186"/>
    </row>
    <row r="988" spans="1:57" ht="25.5" customHeight="1">
      <c r="A988" s="186"/>
      <c r="B988" s="186"/>
      <c r="C988" s="186"/>
      <c r="D988" s="186"/>
      <c r="E988" s="143"/>
      <c r="F988" s="211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92"/>
      <c r="AU988" s="186"/>
      <c r="AV988" s="186"/>
      <c r="AW988" s="186"/>
      <c r="AX988" s="186"/>
      <c r="AY988" s="186"/>
      <c r="AZ988" s="186"/>
      <c r="BA988" s="186"/>
      <c r="BB988" s="211"/>
      <c r="BC988" s="186"/>
      <c r="BD988" s="186"/>
      <c r="BE988" s="186"/>
    </row>
    <row r="989" spans="1:57" ht="25.5" customHeight="1">
      <c r="A989" s="186"/>
      <c r="B989" s="186"/>
      <c r="C989" s="186"/>
      <c r="D989" s="186"/>
      <c r="E989" s="143"/>
      <c r="F989" s="211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92"/>
      <c r="AU989" s="186"/>
      <c r="AV989" s="186"/>
      <c r="AW989" s="186"/>
      <c r="AX989" s="186"/>
      <c r="AY989" s="186"/>
      <c r="AZ989" s="186"/>
      <c r="BA989" s="186"/>
      <c r="BB989" s="211"/>
      <c r="BC989" s="186"/>
      <c r="BD989" s="186"/>
      <c r="BE989" s="186"/>
    </row>
    <row r="990" spans="1:57" ht="25.5" customHeight="1">
      <c r="A990" s="186"/>
      <c r="B990" s="186"/>
      <c r="C990" s="186"/>
      <c r="D990" s="186"/>
      <c r="E990" s="143"/>
      <c r="F990" s="211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92"/>
      <c r="AU990" s="186"/>
      <c r="AV990" s="186"/>
      <c r="AW990" s="186"/>
      <c r="AX990" s="186"/>
      <c r="AY990" s="186"/>
      <c r="AZ990" s="186"/>
      <c r="BA990" s="186"/>
      <c r="BB990" s="211"/>
      <c r="BC990" s="186"/>
      <c r="BD990" s="186"/>
      <c r="BE990" s="186"/>
    </row>
    <row r="991" spans="1:57" ht="25.5" customHeight="1">
      <c r="A991" s="186"/>
      <c r="B991" s="186"/>
      <c r="C991" s="186"/>
      <c r="D991" s="186"/>
      <c r="E991" s="143"/>
      <c r="F991" s="211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92"/>
      <c r="AU991" s="186"/>
      <c r="AV991" s="186"/>
      <c r="AW991" s="186"/>
      <c r="AX991" s="186"/>
      <c r="AY991" s="186"/>
      <c r="AZ991" s="186"/>
      <c r="BA991" s="186"/>
      <c r="BB991" s="211"/>
      <c r="BC991" s="186"/>
      <c r="BD991" s="186"/>
      <c r="BE991" s="186"/>
    </row>
    <row r="992" spans="1:57" ht="25.5" customHeight="1">
      <c r="A992" s="186"/>
      <c r="B992" s="186"/>
      <c r="C992" s="186"/>
      <c r="D992" s="186"/>
      <c r="E992" s="143"/>
      <c r="F992" s="211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92"/>
      <c r="AU992" s="186"/>
      <c r="AV992" s="186"/>
      <c r="AW992" s="186"/>
      <c r="AX992" s="186"/>
      <c r="AY992" s="186"/>
      <c r="AZ992" s="186"/>
      <c r="BA992" s="186"/>
      <c r="BB992" s="211"/>
      <c r="BC992" s="186"/>
      <c r="BD992" s="186"/>
      <c r="BE992" s="186"/>
    </row>
    <row r="993" spans="1:57" ht="25.5" customHeight="1">
      <c r="A993" s="186"/>
      <c r="B993" s="186"/>
      <c r="C993" s="186"/>
      <c r="D993" s="186"/>
      <c r="E993" s="143"/>
      <c r="F993" s="211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92"/>
      <c r="AU993" s="186"/>
      <c r="AV993" s="186"/>
      <c r="AW993" s="186"/>
      <c r="AX993" s="186"/>
      <c r="AY993" s="186"/>
      <c r="AZ993" s="186"/>
      <c r="BA993" s="186"/>
      <c r="BB993" s="211"/>
      <c r="BC993" s="186"/>
      <c r="BD993" s="186"/>
      <c r="BE993" s="186"/>
    </row>
    <row r="994" spans="1:57" ht="25.5" customHeight="1">
      <c r="A994" s="186"/>
      <c r="B994" s="186"/>
      <c r="C994" s="186"/>
      <c r="D994" s="186"/>
      <c r="E994" s="143"/>
      <c r="F994" s="211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92"/>
      <c r="AU994" s="186"/>
      <c r="AV994" s="186"/>
      <c r="AW994" s="186"/>
      <c r="AX994" s="186"/>
      <c r="AY994" s="186"/>
      <c r="AZ994" s="186"/>
      <c r="BA994" s="186"/>
      <c r="BB994" s="211"/>
      <c r="BC994" s="186"/>
      <c r="BD994" s="186"/>
      <c r="BE994" s="186"/>
    </row>
    <row r="995" spans="1:57" ht="25.5" customHeight="1">
      <c r="A995" s="186"/>
      <c r="B995" s="186"/>
      <c r="C995" s="186"/>
      <c r="D995" s="186"/>
      <c r="E995" s="143"/>
      <c r="F995" s="211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92"/>
      <c r="AU995" s="186"/>
      <c r="AV995" s="186"/>
      <c r="AW995" s="186"/>
      <c r="AX995" s="186"/>
      <c r="AY995" s="186"/>
      <c r="AZ995" s="186"/>
      <c r="BA995" s="186"/>
      <c r="BB995" s="211"/>
      <c r="BC995" s="186"/>
      <c r="BD995" s="186"/>
      <c r="BE995" s="186"/>
    </row>
    <row r="996" spans="1:57" ht="25.5" customHeight="1">
      <c r="A996" s="186"/>
      <c r="B996" s="186"/>
      <c r="C996" s="186"/>
      <c r="D996" s="186"/>
      <c r="E996" s="143"/>
      <c r="F996" s="211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92"/>
      <c r="AU996" s="186"/>
      <c r="AV996" s="186"/>
      <c r="AW996" s="186"/>
      <c r="AX996" s="186"/>
      <c r="AY996" s="186"/>
      <c r="AZ996" s="186"/>
      <c r="BA996" s="186"/>
      <c r="BB996" s="211"/>
      <c r="BC996" s="186"/>
      <c r="BD996" s="186"/>
      <c r="BE996" s="186"/>
    </row>
    <row r="997" spans="1:57" ht="25.5" customHeight="1">
      <c r="A997" s="186"/>
      <c r="B997" s="186"/>
      <c r="C997" s="186"/>
      <c r="D997" s="186"/>
      <c r="E997" s="143"/>
      <c r="F997" s="211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92"/>
      <c r="AU997" s="186"/>
      <c r="AV997" s="186"/>
      <c r="AW997" s="186"/>
      <c r="AX997" s="186"/>
      <c r="AY997" s="186"/>
      <c r="AZ997" s="186"/>
      <c r="BA997" s="186"/>
      <c r="BB997" s="211"/>
      <c r="BC997" s="186"/>
      <c r="BD997" s="186"/>
      <c r="BE997" s="186"/>
    </row>
  </sheetData>
  <mergeCells count="56">
    <mergeCell ref="C1:AS1"/>
    <mergeCell ref="AT1:AY1"/>
    <mergeCell ref="A2:A6"/>
    <mergeCell ref="G2:AP2"/>
    <mergeCell ref="AQ2:AS2"/>
    <mergeCell ref="AT2:AY2"/>
    <mergeCell ref="D3:D6"/>
    <mergeCell ref="AT3:AT6"/>
    <mergeCell ref="AU3:AU6"/>
    <mergeCell ref="AV3:AV6"/>
    <mergeCell ref="AW3:AW6"/>
    <mergeCell ref="AX3:AX6"/>
    <mergeCell ref="AY3:AY6"/>
    <mergeCell ref="G4:I4"/>
    <mergeCell ref="J4:L4"/>
    <mergeCell ref="M4:O4"/>
    <mergeCell ref="AQ3:AS3"/>
    <mergeCell ref="AN4:AP4"/>
    <mergeCell ref="AQ4:AS4"/>
    <mergeCell ref="V5:X5"/>
    <mergeCell ref="Y5:AA5"/>
    <mergeCell ref="AB5:AD5"/>
    <mergeCell ref="AE5:AG5"/>
    <mergeCell ref="AH5:AJ5"/>
    <mergeCell ref="AK5:AM5"/>
    <mergeCell ref="AN5:AP5"/>
    <mergeCell ref="AQ5:AS5"/>
    <mergeCell ref="V4:X4"/>
    <mergeCell ref="Y4:AA4"/>
    <mergeCell ref="AB4:AD4"/>
    <mergeCell ref="AH3:AJ3"/>
    <mergeCell ref="AK3:AM3"/>
    <mergeCell ref="AH4:AJ4"/>
    <mergeCell ref="AK4:AM4"/>
    <mergeCell ref="AN3:AP3"/>
    <mergeCell ref="V3:X3"/>
    <mergeCell ref="Y3:AA3"/>
    <mergeCell ref="AB3:AD3"/>
    <mergeCell ref="AE3:AG3"/>
    <mergeCell ref="AE4:AG4"/>
    <mergeCell ref="B2:B6"/>
    <mergeCell ref="C3:C6"/>
    <mergeCell ref="C7:F7"/>
    <mergeCell ref="P3:R3"/>
    <mergeCell ref="S3:U3"/>
    <mergeCell ref="J3:L3"/>
    <mergeCell ref="M3:O3"/>
    <mergeCell ref="G5:I5"/>
    <mergeCell ref="J5:L5"/>
    <mergeCell ref="M5:O5"/>
    <mergeCell ref="P5:R5"/>
    <mergeCell ref="S5:U5"/>
    <mergeCell ref="C2:F2"/>
    <mergeCell ref="G3:I3"/>
    <mergeCell ref="P4:R4"/>
    <mergeCell ref="S4:U4"/>
  </mergeCells>
  <conditionalFormatting sqref="C34">
    <cfRule type="expression" dxfId="345" priority="25">
      <formula>#REF!&lt;&gt;1</formula>
    </cfRule>
  </conditionalFormatting>
  <conditionalFormatting sqref="C8:E22 AV9:AW54 C23:L30 G31:L32">
    <cfRule type="expression" dxfId="344" priority="26">
      <formula>#REF!&lt;&gt;1</formula>
    </cfRule>
  </conditionalFormatting>
  <conditionalFormatting sqref="F8:L9 F11:L22">
    <cfRule type="expression" dxfId="343" priority="27">
      <formula>#REF!&lt;&gt;1</formula>
    </cfRule>
  </conditionalFormatting>
  <conditionalFormatting sqref="G8:G54 J8:J54 M8:M54 V8:V54 AN8:AN54 P8:P54 S8:S54 Y8:Y54 AE8:AE54 AJ8:AK54 AB8:AB54 AH8:AH54 AQ8:AQ54">
    <cfRule type="expression" dxfId="342" priority="28">
      <formula>AND(H8="",G8&lt;&gt;"")</formula>
    </cfRule>
  </conditionalFormatting>
  <conditionalFormatting sqref="G10:O10">
    <cfRule type="expression" dxfId="341" priority="29">
      <formula>#REF!&lt;&gt;1</formula>
    </cfRule>
  </conditionalFormatting>
  <conditionalFormatting sqref="H8:H41 N8:N41 K8:K54 AI42:AJ54 AL8:AL54 Z8:Z54 W42:X54 W8:W41 AO42:AP54 AO8:AO41 Q8:Q54 T8:T54 AF8:AF54 AC8:AC41 AI8:AI41 AR8:AR54 H42:I54 N42:O54 AC42:AD54">
    <cfRule type="expression" dxfId="340" priority="30">
      <formula>AND(G8="",H8&lt;&gt;"")</formula>
    </cfRule>
  </conditionalFormatting>
  <conditionalFormatting sqref="I8:L54 O8:O54">
    <cfRule type="expression" dxfId="339" priority="31">
      <formula>AND(V8="",I8&lt;&gt;"")</formula>
    </cfRule>
  </conditionalFormatting>
  <conditionalFormatting sqref="M8:O9 M11:O22">
    <cfRule type="expression" dxfId="338" priority="22">
      <formula>#REF!&lt;&gt;1</formula>
    </cfRule>
  </conditionalFormatting>
  <conditionalFormatting sqref="M23:O32">
    <cfRule type="expression" dxfId="337" priority="21">
      <formula>#REF!&lt;&gt;1</formula>
    </cfRule>
  </conditionalFormatting>
  <conditionalFormatting sqref="P9:R9">
    <cfRule type="expression" dxfId="336" priority="11">
      <formula>#REF!&lt;&gt;1</formula>
    </cfRule>
    <cfRule type="expression" dxfId="335" priority="12">
      <formula>AND(AC9="",P9&lt;&gt;"")</formula>
    </cfRule>
  </conditionalFormatting>
  <conditionalFormatting sqref="P8:U8 R9:U9 P10:R10 P11:U54 L8:L54 U10 AG8:AG54 AS8:AS54">
    <cfRule type="cellIs" dxfId="334" priority="46" operator="notEqual">
      <formula>""</formula>
    </cfRule>
  </conditionalFormatting>
  <conditionalFormatting sqref="S10:U10">
    <cfRule type="expression" dxfId="333" priority="9">
      <formula>#REF!&lt;&gt;1</formula>
    </cfRule>
    <cfRule type="expression" dxfId="332" priority="10">
      <formula>AND(AF10="",S10&lt;&gt;"")</formula>
    </cfRule>
  </conditionalFormatting>
  <conditionalFormatting sqref="V8:X22">
    <cfRule type="expression" dxfId="331" priority="18">
      <formula>#REF!&lt;&gt;1</formula>
    </cfRule>
  </conditionalFormatting>
  <conditionalFormatting sqref="V23:X32">
    <cfRule type="expression" dxfId="330" priority="17">
      <formula>#REF!&lt;&gt;1</formula>
    </cfRule>
  </conditionalFormatting>
  <conditionalFormatting sqref="X8:X54">
    <cfRule type="expression" dxfId="329" priority="20">
      <formula>AND(AK8="",X8&lt;&gt;"")</formula>
    </cfRule>
  </conditionalFormatting>
  <conditionalFormatting sqref="Y8:AA10 Y12:AA54">
    <cfRule type="cellIs" dxfId="328" priority="23" operator="notEqual">
      <formula>""</formula>
    </cfRule>
  </conditionalFormatting>
  <conditionalFormatting sqref="Y11:AA11">
    <cfRule type="expression" dxfId="327" priority="6">
      <formula>#REF!&lt;&gt;1</formula>
    </cfRule>
    <cfRule type="expression" dxfId="326" priority="7">
      <formula>AND(AL11="",Y11&lt;&gt;"")</formula>
    </cfRule>
  </conditionalFormatting>
  <conditionalFormatting sqref="AA11">
    <cfRule type="cellIs" dxfId="325" priority="8" operator="notEqual">
      <formula>""</formula>
    </cfRule>
  </conditionalFormatting>
  <conditionalFormatting sqref="AB8:AF11 AB12:AD12 AB13:AF34 AB35:AD35 AB36:AF54">
    <cfRule type="expression" dxfId="324" priority="50">
      <formula>AND(AI8="",AB8&lt;&gt;"")</formula>
    </cfRule>
  </conditionalFormatting>
  <conditionalFormatting sqref="AD8:AG11 AD13:AG34 AD36:AG54 AD12 AD35">
    <cfRule type="expression" dxfId="323" priority="51">
      <formula>AND(G8="",AD8&lt;&gt;"")</formula>
    </cfRule>
  </conditionalFormatting>
  <conditionalFormatting sqref="AE12:AG12">
    <cfRule type="expression" dxfId="322" priority="4">
      <formula>#REF!&lt;&gt;1</formula>
    </cfRule>
    <cfRule type="expression" dxfId="321" priority="5">
      <formula>AND(AR12="",AE12&lt;&gt;"")</formula>
    </cfRule>
  </conditionalFormatting>
  <conditionalFormatting sqref="AE35:AG35">
    <cfRule type="expression" dxfId="320" priority="52">
      <formula>#REF!&lt;&gt;1</formula>
    </cfRule>
    <cfRule type="expression" dxfId="319" priority="53">
      <formula>AND(AR35="",AE35&lt;&gt;"")</formula>
    </cfRule>
  </conditionalFormatting>
  <conditionalFormatting sqref="AK8:AM12 AK14:AM54">
    <cfRule type="cellIs" dxfId="318" priority="24" operator="notEqual">
      <formula>""</formula>
    </cfRule>
  </conditionalFormatting>
  <conditionalFormatting sqref="AK13:AM13">
    <cfRule type="expression" dxfId="317" priority="2">
      <formula>AND(AX13="",AK13&lt;&gt;"")</formula>
    </cfRule>
    <cfRule type="expression" dxfId="316" priority="1">
      <formula>#REF!&lt;&gt;1</formula>
    </cfRule>
  </conditionalFormatting>
  <conditionalFormatting sqref="AM13">
    <cfRule type="cellIs" dxfId="315" priority="3" operator="notEqual">
      <formula>""</formula>
    </cfRule>
  </conditionalFormatting>
  <conditionalFormatting sqref="AN8:AP9 AN11:AP22">
    <cfRule type="expression" dxfId="314" priority="14">
      <formula>#REF!&lt;&gt;1</formula>
    </cfRule>
  </conditionalFormatting>
  <conditionalFormatting sqref="AN10:AP10">
    <cfRule type="expression" dxfId="313" priority="15">
      <formula>#REF!&lt;&gt;1</formula>
    </cfRule>
  </conditionalFormatting>
  <conditionalFormatting sqref="AN23:AP32">
    <cfRule type="expression" dxfId="312" priority="13">
      <formula>#REF!&lt;&gt;1</formula>
    </cfRule>
  </conditionalFormatting>
  <conditionalFormatting sqref="AP8:AP54">
    <cfRule type="expression" dxfId="311" priority="16">
      <formula>AND(BC8="",AP8&lt;&gt;"")</formula>
    </cfRule>
  </conditionalFormatting>
  <conditionalFormatting sqref="AQ37:AS37">
    <cfRule type="expression" dxfId="310" priority="57">
      <formula>#REF!&lt;&gt;1</formula>
    </cfRule>
    <cfRule type="expression" dxfId="309" priority="58">
      <formula>AND(BD37="",AQ37&lt;&gt;"")</formula>
    </cfRule>
  </conditionalFormatting>
  <conditionalFormatting sqref="AT8:AY54">
    <cfRule type="expression" dxfId="308" priority="59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E1000"/>
  <sheetViews>
    <sheetView topLeftCell="A17" zoomScale="50" zoomScaleNormal="50" workbookViewId="0">
      <selection activeCell="R19" sqref="R19"/>
    </sheetView>
  </sheetViews>
  <sheetFormatPr baseColWidth="10" defaultColWidth="14.3984375" defaultRowHeight="15" customHeight="1"/>
  <cols>
    <col min="1" max="1" width="6.3984375" customWidth="1"/>
    <col min="2" max="2" width="5.59765625" customWidth="1"/>
    <col min="3" max="3" width="30" customWidth="1"/>
    <col min="4" max="5" width="25.59765625" customWidth="1"/>
    <col min="6" max="6" width="12.1328125" customWidth="1"/>
    <col min="7" max="12" width="4.265625" customWidth="1"/>
    <col min="13" max="15" width="8.46484375" customWidth="1"/>
    <col min="16" max="21" width="4.265625" customWidth="1"/>
    <col min="22" max="27" width="8.46484375" customWidth="1"/>
    <col min="28" max="33" width="4.265625" customWidth="1"/>
    <col min="34" max="45" width="8.46484375" customWidth="1"/>
    <col min="46" max="48" width="23" customWidth="1"/>
    <col min="50" max="50" width="29" customWidth="1"/>
    <col min="51" max="51" width="59" customWidth="1"/>
    <col min="52" max="52" width="29.73046875" customWidth="1"/>
    <col min="53" max="53" width="48.265625" customWidth="1"/>
    <col min="55" max="55" width="30.59765625" customWidth="1"/>
    <col min="56" max="56" width="54.73046875" customWidth="1"/>
    <col min="57" max="57" width="27" customWidth="1"/>
  </cols>
  <sheetData>
    <row r="1" spans="1:57" ht="63" customHeight="1" thickBot="1">
      <c r="A1" s="186"/>
      <c r="B1" s="186"/>
      <c r="C1" s="785" t="s">
        <v>540</v>
      </c>
      <c r="D1" s="733"/>
      <c r="E1" s="733"/>
      <c r="F1" s="733"/>
      <c r="G1" s="733"/>
      <c r="H1" s="733"/>
      <c r="I1" s="73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33"/>
      <c r="AC1" s="733"/>
      <c r="AD1" s="733"/>
      <c r="AE1" s="733"/>
      <c r="AF1" s="733"/>
      <c r="AG1" s="733"/>
      <c r="AH1" s="733"/>
      <c r="AI1" s="733"/>
      <c r="AJ1" s="733"/>
      <c r="AK1" s="733"/>
      <c r="AL1" s="733"/>
      <c r="AM1" s="733"/>
      <c r="AN1" s="733"/>
      <c r="AO1" s="733"/>
      <c r="AP1" s="733"/>
      <c r="AQ1" s="733"/>
      <c r="AR1" s="733"/>
      <c r="AS1" s="742"/>
      <c r="AT1" s="829" t="str">
        <f>+C1</f>
        <v>Les Hivernales 2025-2026</v>
      </c>
      <c r="AU1" s="776"/>
      <c r="AV1" s="776"/>
      <c r="AW1" s="776"/>
      <c r="AX1" s="776"/>
      <c r="AY1" s="777"/>
      <c r="AZ1" s="187"/>
      <c r="BA1" s="187"/>
      <c r="BB1" s="187"/>
      <c r="BC1" s="187"/>
      <c r="BD1" s="187"/>
      <c r="BE1" s="187"/>
    </row>
    <row r="2" spans="1:57" ht="26.25" customHeight="1">
      <c r="A2" s="811" t="s">
        <v>133</v>
      </c>
      <c r="B2" s="811" t="s">
        <v>134</v>
      </c>
      <c r="C2" s="828" t="s">
        <v>135</v>
      </c>
      <c r="D2" s="776"/>
      <c r="E2" s="776"/>
      <c r="F2" s="777"/>
      <c r="G2" s="817" t="s">
        <v>136</v>
      </c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793"/>
      <c r="AC2" s="793"/>
      <c r="AD2" s="793"/>
      <c r="AE2" s="793"/>
      <c r="AF2" s="793"/>
      <c r="AG2" s="793"/>
      <c r="AH2" s="793"/>
      <c r="AI2" s="793"/>
      <c r="AJ2" s="793"/>
      <c r="AK2" s="793"/>
      <c r="AL2" s="793"/>
      <c r="AM2" s="793"/>
      <c r="AN2" s="793"/>
      <c r="AO2" s="793"/>
      <c r="AP2" s="793"/>
      <c r="AQ2" s="818" t="s">
        <v>99</v>
      </c>
      <c r="AR2" s="793"/>
      <c r="AS2" s="795"/>
      <c r="AT2" s="819" t="s">
        <v>137</v>
      </c>
      <c r="AU2" s="776"/>
      <c r="AV2" s="776"/>
      <c r="AW2" s="776"/>
      <c r="AX2" s="776"/>
      <c r="AY2" s="777"/>
      <c r="AZ2" s="188"/>
      <c r="BA2" s="188"/>
      <c r="BB2" s="188"/>
      <c r="BC2" s="188"/>
      <c r="BD2" s="188"/>
      <c r="BE2" s="189"/>
    </row>
    <row r="3" spans="1:57" ht="30" customHeight="1">
      <c r="A3" s="665"/>
      <c r="B3" s="665"/>
      <c r="C3" s="812" t="s">
        <v>138</v>
      </c>
      <c r="D3" s="820" t="s">
        <v>139</v>
      </c>
      <c r="E3" s="826" t="s">
        <v>140</v>
      </c>
      <c r="F3" s="191" t="s">
        <v>141</v>
      </c>
      <c r="G3" s="781">
        <f>+Lésigny!G3</f>
        <v>45986</v>
      </c>
      <c r="H3" s="776"/>
      <c r="I3" s="777"/>
      <c r="J3" s="783">
        <f>+Lésigny!J3</f>
        <v>45974</v>
      </c>
      <c r="K3" s="776"/>
      <c r="L3" s="786"/>
      <c r="M3" s="780">
        <f>+Lésigny!M3</f>
        <v>45974</v>
      </c>
      <c r="N3" s="776"/>
      <c r="O3" s="777"/>
      <c r="P3" s="781">
        <f>+Lésigny!P3</f>
        <v>45981</v>
      </c>
      <c r="Q3" s="776"/>
      <c r="R3" s="777"/>
      <c r="S3" s="778">
        <f>+Lésigny!S3</f>
        <v>45995</v>
      </c>
      <c r="T3" s="776"/>
      <c r="U3" s="777"/>
      <c r="V3" s="782">
        <f>+Lésigny!V3</f>
        <v>46002</v>
      </c>
      <c r="W3" s="776"/>
      <c r="X3" s="777"/>
      <c r="Y3" s="783">
        <f>+Lésigny!Y3</f>
        <v>46044</v>
      </c>
      <c r="Z3" s="776"/>
      <c r="AA3" s="777"/>
      <c r="AB3" s="778">
        <f>+Lésigny!AB3</f>
        <v>45686</v>
      </c>
      <c r="AC3" s="776"/>
      <c r="AD3" s="777"/>
      <c r="AE3" s="783">
        <f>+Lésigny!AE3</f>
        <v>45707</v>
      </c>
      <c r="AF3" s="776"/>
      <c r="AG3" s="786"/>
      <c r="AH3" s="779">
        <f>+Lésigny!AH3</f>
        <v>45718</v>
      </c>
      <c r="AI3" s="776"/>
      <c r="AJ3" s="777"/>
      <c r="AK3" s="782">
        <f>+Lésigny!AK3</f>
        <v>46093</v>
      </c>
      <c r="AL3" s="776"/>
      <c r="AM3" s="777"/>
      <c r="AN3" s="778">
        <f>+Lésigny!AN3</f>
        <v>46107</v>
      </c>
      <c r="AO3" s="776"/>
      <c r="AP3" s="777"/>
      <c r="AQ3" s="801" t="str">
        <f>+Lésigny!AQ3</f>
        <v>Avril</v>
      </c>
      <c r="AR3" s="776"/>
      <c r="AS3" s="777"/>
      <c r="AT3" s="821" t="s">
        <v>138</v>
      </c>
      <c r="AU3" s="820" t="s">
        <v>139</v>
      </c>
      <c r="AV3" s="822" t="s">
        <v>140</v>
      </c>
      <c r="AW3" s="804" t="s">
        <v>142</v>
      </c>
      <c r="AX3" s="822" t="s">
        <v>143</v>
      </c>
      <c r="AY3" s="822" t="s">
        <v>144</v>
      </c>
      <c r="AZ3" s="192"/>
      <c r="BA3" s="192"/>
      <c r="BB3" s="192"/>
      <c r="BC3" s="192"/>
      <c r="BD3" s="192"/>
      <c r="BE3" s="192"/>
    </row>
    <row r="4" spans="1:57" ht="30" customHeight="1">
      <c r="A4" s="665"/>
      <c r="B4" s="665"/>
      <c r="C4" s="799"/>
      <c r="D4" s="672"/>
      <c r="E4" s="789"/>
      <c r="F4" s="194" t="s">
        <v>145</v>
      </c>
      <c r="G4" s="781" t="str">
        <f>+Lésigny!G4</f>
        <v>Torcy</v>
      </c>
      <c r="H4" s="776"/>
      <c r="I4" s="777"/>
      <c r="J4" s="783" t="str">
        <f>+Lésigny!J4</f>
        <v>Bussy</v>
      </c>
      <c r="K4" s="776"/>
      <c r="L4" s="786"/>
      <c r="M4" s="782" t="str">
        <f>+Lésigny!M4</f>
        <v>Crécy</v>
      </c>
      <c r="N4" s="776"/>
      <c r="O4" s="777"/>
      <c r="P4" s="784" t="str">
        <f>+Lésigny!P4</f>
        <v>Torcy</v>
      </c>
      <c r="Q4" s="776"/>
      <c r="R4" s="777"/>
      <c r="S4" s="778" t="str">
        <f>+Lésigny!S4</f>
        <v>Lésigny</v>
      </c>
      <c r="T4" s="776"/>
      <c r="U4" s="777"/>
      <c r="V4" s="782" t="str">
        <f>+Lésigny!V4</f>
        <v>Crécy</v>
      </c>
      <c r="W4" s="776"/>
      <c r="X4" s="777"/>
      <c r="Y4" s="783" t="str">
        <f>+Lésigny!Y4</f>
        <v>Bussy</v>
      </c>
      <c r="Z4" s="776"/>
      <c r="AA4" s="777"/>
      <c r="AB4" s="778" t="str">
        <f>+Lésigny!AB4</f>
        <v>Lésigny</v>
      </c>
      <c r="AC4" s="776"/>
      <c r="AD4" s="777"/>
      <c r="AE4" s="783" t="str">
        <f>+Lésigny!AE4</f>
        <v>Bussy</v>
      </c>
      <c r="AF4" s="776"/>
      <c r="AG4" s="786"/>
      <c r="AH4" s="779" t="str">
        <f>+Lésigny!AH4</f>
        <v>Torcy</v>
      </c>
      <c r="AI4" s="776"/>
      <c r="AJ4" s="777"/>
      <c r="AK4" s="782" t="str">
        <f>+Lésigny!AK4</f>
        <v>Crécy</v>
      </c>
      <c r="AL4" s="776"/>
      <c r="AM4" s="777"/>
      <c r="AN4" s="778" t="str">
        <f>+Lésigny!AN4</f>
        <v>Lésigny</v>
      </c>
      <c r="AO4" s="776"/>
      <c r="AP4" s="777"/>
      <c r="AQ4" s="781" t="str">
        <f>+Lésigny!AQ4</f>
        <v>Torcy</v>
      </c>
      <c r="AR4" s="776"/>
      <c r="AS4" s="777"/>
      <c r="AT4" s="675"/>
      <c r="AU4" s="672"/>
      <c r="AV4" s="672"/>
      <c r="AW4" s="672"/>
      <c r="AX4" s="672"/>
      <c r="AY4" s="672"/>
      <c r="AZ4" s="192"/>
      <c r="BA4" s="192"/>
      <c r="BB4" s="192"/>
      <c r="BC4" s="192"/>
      <c r="BD4" s="192"/>
      <c r="BE4" s="192"/>
    </row>
    <row r="5" spans="1:57" ht="30" customHeight="1">
      <c r="A5" s="665"/>
      <c r="B5" s="665"/>
      <c r="C5" s="799"/>
      <c r="D5" s="672"/>
      <c r="E5" s="789"/>
      <c r="F5" s="194" t="s">
        <v>146</v>
      </c>
      <c r="G5" s="778" t="str">
        <f>+Lésigny!G5</f>
        <v>Lésigny</v>
      </c>
      <c r="H5" s="776"/>
      <c r="I5" s="777"/>
      <c r="J5" s="778" t="str">
        <f>+Lésigny!J5</f>
        <v>Lésigny</v>
      </c>
      <c r="K5" s="776"/>
      <c r="L5" s="777"/>
      <c r="M5" s="779" t="str">
        <f>+Lésigny!M5</f>
        <v>Torcy</v>
      </c>
      <c r="N5" s="776"/>
      <c r="O5" s="777"/>
      <c r="P5" s="783" t="str">
        <f>+Lésigny!P5</f>
        <v>Bussy</v>
      </c>
      <c r="Q5" s="776"/>
      <c r="R5" s="786"/>
      <c r="S5" s="807" t="str">
        <f>+Lésigny!S5</f>
        <v>Bussy</v>
      </c>
      <c r="T5" s="808"/>
      <c r="U5" s="809"/>
      <c r="V5" s="778" t="str">
        <f>+Lésigny!V5</f>
        <v>Lésigny</v>
      </c>
      <c r="W5" s="776"/>
      <c r="X5" s="777"/>
      <c r="Y5" s="782" t="str">
        <f>+Lésigny!Y5</f>
        <v>Crécy</v>
      </c>
      <c r="Z5" s="776"/>
      <c r="AA5" s="777"/>
      <c r="AB5" s="779" t="str">
        <f>+Lésigny!AB5</f>
        <v>Torcy</v>
      </c>
      <c r="AC5" s="776"/>
      <c r="AD5" s="777"/>
      <c r="AE5" s="779" t="str">
        <f>+Lésigny!AE5</f>
        <v>Torcy</v>
      </c>
      <c r="AF5" s="776"/>
      <c r="AG5" s="777"/>
      <c r="AH5" s="782" t="str">
        <f>+Lésigny!AH5</f>
        <v>Crécy</v>
      </c>
      <c r="AI5" s="776"/>
      <c r="AJ5" s="777"/>
      <c r="AK5" s="783" t="str">
        <f>+Lésigny!AK5</f>
        <v>Bussy</v>
      </c>
      <c r="AL5" s="776"/>
      <c r="AM5" s="786"/>
      <c r="AN5" s="782" t="str">
        <f>+Lésigny!AN5</f>
        <v>Crécy</v>
      </c>
      <c r="AO5" s="776"/>
      <c r="AP5" s="777"/>
      <c r="AQ5" s="810" t="str">
        <f>+Lésigny!AQ5</f>
        <v>Tous</v>
      </c>
      <c r="AR5" s="776"/>
      <c r="AS5" s="786"/>
      <c r="AT5" s="675"/>
      <c r="AU5" s="672"/>
      <c r="AV5" s="672"/>
      <c r="AW5" s="672"/>
      <c r="AX5" s="672"/>
      <c r="AY5" s="672"/>
      <c r="AZ5" s="192"/>
      <c r="BA5" s="192"/>
      <c r="BB5" s="192"/>
      <c r="BC5" s="192"/>
      <c r="BD5" s="192"/>
      <c r="BE5" s="192"/>
    </row>
    <row r="6" spans="1:57" ht="91.5" customHeight="1">
      <c r="A6" s="665"/>
      <c r="B6" s="665"/>
      <c r="C6" s="800"/>
      <c r="D6" s="673"/>
      <c r="E6" s="790"/>
      <c r="F6" s="195" t="s">
        <v>147</v>
      </c>
      <c r="G6" s="523"/>
      <c r="H6" s="523"/>
      <c r="I6" s="523"/>
      <c r="J6" s="523"/>
      <c r="K6" s="523"/>
      <c r="L6" s="523"/>
      <c r="M6" s="534" t="s">
        <v>148</v>
      </c>
      <c r="N6" s="534" t="s">
        <v>149</v>
      </c>
      <c r="O6" s="534" t="s">
        <v>150</v>
      </c>
      <c r="P6" s="523"/>
      <c r="Q6" s="523"/>
      <c r="R6" s="523"/>
      <c r="S6" s="523"/>
      <c r="T6" s="523"/>
      <c r="U6" s="523"/>
      <c r="V6" s="534" t="s">
        <v>148</v>
      </c>
      <c r="W6" s="534" t="s">
        <v>149</v>
      </c>
      <c r="X6" s="534" t="s">
        <v>150</v>
      </c>
      <c r="Y6" s="534" t="s">
        <v>148</v>
      </c>
      <c r="Z6" s="534" t="s">
        <v>149</v>
      </c>
      <c r="AA6" s="534" t="s">
        <v>150</v>
      </c>
      <c r="AB6" s="523"/>
      <c r="AC6" s="523"/>
      <c r="AD6" s="523"/>
      <c r="AE6" s="523"/>
      <c r="AF6" s="523"/>
      <c r="AG6" s="523"/>
      <c r="AH6" s="534" t="s">
        <v>148</v>
      </c>
      <c r="AI6" s="534" t="s">
        <v>149</v>
      </c>
      <c r="AJ6" s="535" t="s">
        <v>150</v>
      </c>
      <c r="AK6" s="534" t="s">
        <v>148</v>
      </c>
      <c r="AL6" s="534" t="s">
        <v>149</v>
      </c>
      <c r="AM6" s="534" t="s">
        <v>150</v>
      </c>
      <c r="AN6" s="534" t="s">
        <v>148</v>
      </c>
      <c r="AO6" s="534" t="s">
        <v>149</v>
      </c>
      <c r="AP6" s="534" t="s">
        <v>150</v>
      </c>
      <c r="AQ6" s="534" t="s">
        <v>148</v>
      </c>
      <c r="AR6" s="534" t="s">
        <v>149</v>
      </c>
      <c r="AS6" s="536" t="s">
        <v>150</v>
      </c>
      <c r="AT6" s="803"/>
      <c r="AU6" s="673"/>
      <c r="AV6" s="673"/>
      <c r="AW6" s="673"/>
      <c r="AX6" s="673"/>
      <c r="AY6" s="673"/>
      <c r="AZ6" s="196"/>
      <c r="BA6" s="196"/>
      <c r="BB6" s="196"/>
      <c r="BC6" s="196"/>
      <c r="BD6" s="196"/>
      <c r="BE6" s="196"/>
    </row>
    <row r="7" spans="1:57" ht="62.25" customHeight="1">
      <c r="A7" s="196"/>
      <c r="B7" s="196"/>
      <c r="C7" s="827" t="s">
        <v>1</v>
      </c>
      <c r="D7" s="776"/>
      <c r="E7" s="776"/>
      <c r="F7" s="777"/>
      <c r="G7" s="523"/>
      <c r="H7" s="523"/>
      <c r="I7" s="523"/>
      <c r="J7" s="523"/>
      <c r="K7" s="523"/>
      <c r="L7" s="523"/>
      <c r="M7" s="534">
        <f t="shared" ref="M7:O7" si="0">COUNTA(M8,M9:M57)</f>
        <v>0</v>
      </c>
      <c r="N7" s="534">
        <f t="shared" si="0"/>
        <v>0</v>
      </c>
      <c r="O7" s="534">
        <f t="shared" si="0"/>
        <v>0</v>
      </c>
      <c r="P7" s="523"/>
      <c r="Q7" s="523"/>
      <c r="R7" s="523"/>
      <c r="S7" s="523"/>
      <c r="T7" s="523"/>
      <c r="U7" s="523"/>
      <c r="V7" s="534">
        <f t="shared" ref="V7:AA7" si="1">COUNTA(V8,V9:V57)</f>
        <v>0</v>
      </c>
      <c r="W7" s="534">
        <f t="shared" si="1"/>
        <v>0</v>
      </c>
      <c r="X7" s="534">
        <f t="shared" si="1"/>
        <v>0</v>
      </c>
      <c r="Y7" s="534">
        <f t="shared" si="1"/>
        <v>0</v>
      </c>
      <c r="Z7" s="534">
        <f t="shared" si="1"/>
        <v>0</v>
      </c>
      <c r="AA7" s="534">
        <f t="shared" si="1"/>
        <v>0</v>
      </c>
      <c r="AB7" s="523"/>
      <c r="AC7" s="523"/>
      <c r="AD7" s="523"/>
      <c r="AE7" s="523"/>
      <c r="AF7" s="523"/>
      <c r="AG7" s="523"/>
      <c r="AH7" s="534">
        <f t="shared" ref="AH7:AM7" si="2">COUNTA(AH8,AH9:AH57)</f>
        <v>0</v>
      </c>
      <c r="AI7" s="534">
        <f t="shared" si="2"/>
        <v>0</v>
      </c>
      <c r="AJ7" s="535">
        <f t="shared" si="2"/>
        <v>0</v>
      </c>
      <c r="AK7" s="534">
        <f t="shared" si="2"/>
        <v>0</v>
      </c>
      <c r="AL7" s="534">
        <f t="shared" si="2"/>
        <v>0</v>
      </c>
      <c r="AM7" s="534">
        <f t="shared" si="2"/>
        <v>0</v>
      </c>
      <c r="AN7" s="534">
        <f t="shared" ref="AN7:AP7" si="3">COUNTA(AN8,AN9:AN57)</f>
        <v>0</v>
      </c>
      <c r="AO7" s="534">
        <f t="shared" si="3"/>
        <v>0</v>
      </c>
      <c r="AP7" s="534">
        <f t="shared" si="3"/>
        <v>0</v>
      </c>
      <c r="AQ7" s="534">
        <f t="shared" ref="AQ7:AS7" si="4">COUNTA(AQ8,AQ9:AQ57)</f>
        <v>0</v>
      </c>
      <c r="AR7" s="534">
        <f t="shared" si="4"/>
        <v>0</v>
      </c>
      <c r="AS7" s="536">
        <f t="shared" si="4"/>
        <v>0</v>
      </c>
      <c r="AT7" s="197"/>
      <c r="AU7" s="193"/>
      <c r="AV7" s="199"/>
      <c r="AW7" s="160"/>
      <c r="AX7" s="199"/>
      <c r="AY7" s="199"/>
      <c r="AZ7" s="196"/>
      <c r="BA7" s="196"/>
      <c r="BB7" s="196"/>
      <c r="BC7" s="196"/>
      <c r="BD7" s="196"/>
      <c r="BE7" s="196"/>
    </row>
    <row r="8" spans="1:57" ht="30" customHeight="1">
      <c r="A8" s="186">
        <f>A6+1</f>
        <v>1</v>
      </c>
      <c r="B8" s="201" t="str">
        <f t="shared" ref="B8:B57" si="5">CONCATENATE(C8,D8)</f>
        <v>BADREAUOlivier</v>
      </c>
      <c r="C8" s="235" t="s">
        <v>327</v>
      </c>
      <c r="D8" s="216" t="s">
        <v>206</v>
      </c>
      <c r="E8" s="163"/>
      <c r="F8" s="167">
        <v>54</v>
      </c>
      <c r="G8" s="527"/>
      <c r="H8" s="527"/>
      <c r="I8" s="527"/>
      <c r="J8" s="527"/>
      <c r="K8" s="527"/>
      <c r="L8" s="527"/>
      <c r="M8" s="537"/>
      <c r="N8" s="537"/>
      <c r="O8" s="537"/>
      <c r="P8" s="527"/>
      <c r="Q8" s="527"/>
      <c r="R8" s="527"/>
      <c r="S8" s="527"/>
      <c r="T8" s="527"/>
      <c r="U8" s="527"/>
      <c r="V8" s="537"/>
      <c r="W8" s="537"/>
      <c r="X8" s="537"/>
      <c r="Y8" s="537"/>
      <c r="Z8" s="537"/>
      <c r="AA8" s="537"/>
      <c r="AB8" s="527"/>
      <c r="AC8" s="527"/>
      <c r="AD8" s="527"/>
      <c r="AE8" s="527"/>
      <c r="AF8" s="527"/>
      <c r="AG8" s="52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206" t="str">
        <f t="shared" ref="AT8:AV8" si="6">IF(C8&lt;&gt;"",C8,"")</f>
        <v>BADREAU</v>
      </c>
      <c r="AU8" s="207" t="str">
        <f t="shared" si="6"/>
        <v>Olivier</v>
      </c>
      <c r="AV8" s="207" t="str">
        <f t="shared" si="6"/>
        <v/>
      </c>
      <c r="AW8" s="205">
        <f t="shared" ref="AW8:AW32" si="7">IF(F8&gt;30,30,F8)</f>
        <v>30</v>
      </c>
      <c r="AX8" s="209" t="str">
        <f t="shared" ref="AX8:AX57" si="8">IFERROR(VLOOKUP(B8,liste_conversion,8,0),"" )</f>
        <v/>
      </c>
      <c r="AY8" s="198" t="str">
        <f t="shared" ref="AY8:AY57" si="9">IFERROR(VLOOKUP(B8,liste_conversion,9,0),"" )</f>
        <v/>
      </c>
      <c r="AZ8" s="186"/>
      <c r="BA8" s="186"/>
      <c r="BB8" s="211"/>
      <c r="BC8" s="186"/>
      <c r="BD8" s="186"/>
      <c r="BE8" s="186"/>
    </row>
    <row r="9" spans="1:57" ht="30" customHeight="1">
      <c r="A9" s="186">
        <f>+A8+1</f>
        <v>2</v>
      </c>
      <c r="B9" s="201" t="str">
        <f t="shared" si="5"/>
        <v>BAILLYMarc</v>
      </c>
      <c r="C9" s="236" t="s">
        <v>328</v>
      </c>
      <c r="D9" s="216" t="s">
        <v>198</v>
      </c>
      <c r="E9" s="163"/>
      <c r="F9" s="167">
        <v>23.9</v>
      </c>
      <c r="G9" s="527"/>
      <c r="H9" s="527"/>
      <c r="I9" s="527"/>
      <c r="J9" s="527"/>
      <c r="K9" s="527"/>
      <c r="L9" s="527"/>
      <c r="M9" s="537"/>
      <c r="N9" s="537"/>
      <c r="O9" s="537"/>
      <c r="P9" s="527"/>
      <c r="Q9" s="527"/>
      <c r="R9" s="527"/>
      <c r="S9" s="527"/>
      <c r="T9" s="527"/>
      <c r="U9" s="527"/>
      <c r="V9" s="537"/>
      <c r="W9" s="537"/>
      <c r="X9" s="537"/>
      <c r="Y9" s="537"/>
      <c r="Z9" s="537"/>
      <c r="AA9" s="537"/>
      <c r="AB9" s="527"/>
      <c r="AC9" s="527"/>
      <c r="AD9" s="527"/>
      <c r="AE9" s="527"/>
      <c r="AF9" s="527"/>
      <c r="AG9" s="52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206" t="str">
        <f t="shared" ref="AT9:AV9" si="10">IF(C9&lt;&gt;"",C9,"")</f>
        <v>BAILLY</v>
      </c>
      <c r="AU9" s="207" t="str">
        <f t="shared" si="10"/>
        <v>Marc</v>
      </c>
      <c r="AV9" s="207" t="str">
        <f t="shared" si="10"/>
        <v/>
      </c>
      <c r="AW9" s="205">
        <f t="shared" si="7"/>
        <v>23.9</v>
      </c>
      <c r="AX9" s="209" t="str">
        <f t="shared" si="8"/>
        <v/>
      </c>
      <c r="AY9" s="198" t="str">
        <f t="shared" si="9"/>
        <v/>
      </c>
      <c r="AZ9" s="186"/>
      <c r="BA9" s="186"/>
      <c r="BB9" s="211"/>
      <c r="BC9" s="186"/>
      <c r="BD9" s="186"/>
      <c r="BE9" s="186"/>
    </row>
    <row r="10" spans="1:57" ht="30" customHeight="1">
      <c r="A10" s="186">
        <f t="shared" ref="A10:A57" si="11">A9+1</f>
        <v>3</v>
      </c>
      <c r="B10" s="201" t="str">
        <f t="shared" si="5"/>
        <v>CONTUElisabeth</v>
      </c>
      <c r="C10" s="202" t="s">
        <v>329</v>
      </c>
      <c r="D10" s="203" t="s">
        <v>330</v>
      </c>
      <c r="E10" s="203"/>
      <c r="F10" s="213">
        <v>32.1</v>
      </c>
      <c r="G10" s="527"/>
      <c r="H10" s="527"/>
      <c r="I10" s="527"/>
      <c r="J10" s="527"/>
      <c r="K10" s="527"/>
      <c r="L10" s="527"/>
      <c r="M10" s="537"/>
      <c r="N10" s="537"/>
      <c r="O10" s="537"/>
      <c r="P10" s="527"/>
      <c r="Q10" s="527"/>
      <c r="R10" s="527"/>
      <c r="S10" s="527"/>
      <c r="T10" s="527"/>
      <c r="U10" s="527"/>
      <c r="V10" s="537"/>
      <c r="W10" s="537"/>
      <c r="X10" s="537"/>
      <c r="Y10" s="537"/>
      <c r="Z10" s="537"/>
      <c r="AA10" s="537"/>
      <c r="AB10" s="527"/>
      <c r="AC10" s="527"/>
      <c r="AD10" s="527"/>
      <c r="AE10" s="527"/>
      <c r="AF10" s="527"/>
      <c r="AG10" s="52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206" t="str">
        <f t="shared" ref="AT10:AV10" si="12">IF(C10&lt;&gt;"",C10,"")</f>
        <v>CONTU</v>
      </c>
      <c r="AU10" s="207" t="str">
        <f t="shared" si="12"/>
        <v>Elisabeth</v>
      </c>
      <c r="AV10" s="207" t="str">
        <f t="shared" si="12"/>
        <v/>
      </c>
      <c r="AW10" s="205">
        <f t="shared" si="7"/>
        <v>30</v>
      </c>
      <c r="AX10" s="209" t="str">
        <f t="shared" si="8"/>
        <v/>
      </c>
      <c r="AY10" s="198" t="str">
        <f t="shared" si="9"/>
        <v/>
      </c>
      <c r="AZ10" s="186"/>
      <c r="BA10" s="186"/>
      <c r="BB10" s="211"/>
      <c r="BC10" s="186"/>
      <c r="BD10" s="186"/>
      <c r="BE10" s="186"/>
    </row>
    <row r="11" spans="1:57" ht="30" customHeight="1">
      <c r="A11" s="186">
        <f t="shared" si="11"/>
        <v>4</v>
      </c>
      <c r="B11" s="201" t="str">
        <f t="shared" si="5"/>
        <v>DELEUZE Catherine</v>
      </c>
      <c r="C11" s="202" t="s">
        <v>331</v>
      </c>
      <c r="D11" s="203" t="s">
        <v>179</v>
      </c>
      <c r="E11" s="203"/>
      <c r="F11" s="213">
        <v>54</v>
      </c>
      <c r="G11" s="527"/>
      <c r="H11" s="527"/>
      <c r="I11" s="527"/>
      <c r="J11" s="527"/>
      <c r="K11" s="527"/>
      <c r="L11" s="527"/>
      <c r="M11" s="537"/>
      <c r="N11" s="537"/>
      <c r="O11" s="537"/>
      <c r="P11" s="527"/>
      <c r="Q11" s="527"/>
      <c r="R11" s="527"/>
      <c r="S11" s="527"/>
      <c r="T11" s="527"/>
      <c r="U11" s="527"/>
      <c r="V11" s="537"/>
      <c r="W11" s="537"/>
      <c r="X11" s="537"/>
      <c r="Y11" s="537"/>
      <c r="Z11" s="537"/>
      <c r="AA11" s="537"/>
      <c r="AB11" s="527"/>
      <c r="AC11" s="527"/>
      <c r="AD11" s="527"/>
      <c r="AE11" s="527"/>
      <c r="AF11" s="527"/>
      <c r="AG11" s="52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206" t="str">
        <f t="shared" ref="AT11:AV11" si="13">IF(C11&lt;&gt;"",C11,"")</f>
        <v xml:space="preserve">DELEUZE </v>
      </c>
      <c r="AU11" s="207" t="str">
        <f t="shared" si="13"/>
        <v>Catherine</v>
      </c>
      <c r="AV11" s="207" t="str">
        <f t="shared" si="13"/>
        <v/>
      </c>
      <c r="AW11" s="205">
        <f t="shared" si="7"/>
        <v>30</v>
      </c>
      <c r="AX11" s="209" t="str">
        <f t="shared" si="8"/>
        <v/>
      </c>
      <c r="AY11" s="198" t="str">
        <f t="shared" si="9"/>
        <v/>
      </c>
      <c r="AZ11" s="186"/>
      <c r="BA11" s="186"/>
      <c r="BB11" s="211"/>
      <c r="BC11" s="186"/>
      <c r="BD11" s="186"/>
      <c r="BE11" s="186"/>
    </row>
    <row r="12" spans="1:57" ht="30" customHeight="1">
      <c r="A12" s="186">
        <f t="shared" si="11"/>
        <v>5</v>
      </c>
      <c r="B12" s="201" t="str">
        <f t="shared" si="5"/>
        <v>DROUET Serge</v>
      </c>
      <c r="C12" s="202" t="s">
        <v>332</v>
      </c>
      <c r="D12" s="203" t="s">
        <v>315</v>
      </c>
      <c r="E12" s="203"/>
      <c r="F12" s="213">
        <v>30.2</v>
      </c>
      <c r="G12" s="527"/>
      <c r="H12" s="527"/>
      <c r="I12" s="527"/>
      <c r="J12" s="527"/>
      <c r="K12" s="527"/>
      <c r="L12" s="527"/>
      <c r="M12" s="537"/>
      <c r="N12" s="537"/>
      <c r="O12" s="537"/>
      <c r="P12" s="527"/>
      <c r="Q12" s="527"/>
      <c r="R12" s="527"/>
      <c r="S12" s="527"/>
      <c r="T12" s="527"/>
      <c r="U12" s="527"/>
      <c r="V12" s="537"/>
      <c r="W12" s="537"/>
      <c r="X12" s="537"/>
      <c r="Y12" s="537"/>
      <c r="Z12" s="537"/>
      <c r="AA12" s="537"/>
      <c r="AB12" s="527"/>
      <c r="AC12" s="527"/>
      <c r="AD12" s="527"/>
      <c r="AE12" s="527"/>
      <c r="AF12" s="527"/>
      <c r="AG12" s="52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206" t="str">
        <f t="shared" ref="AT12:AV12" si="14">IF(C12&lt;&gt;"",C12,"")</f>
        <v xml:space="preserve">DROUET </v>
      </c>
      <c r="AU12" s="207" t="str">
        <f t="shared" si="14"/>
        <v>Serge</v>
      </c>
      <c r="AV12" s="207" t="str">
        <f t="shared" si="14"/>
        <v/>
      </c>
      <c r="AW12" s="205">
        <f t="shared" si="7"/>
        <v>30</v>
      </c>
      <c r="AX12" s="209" t="str">
        <f t="shared" si="8"/>
        <v/>
      </c>
      <c r="AY12" s="198" t="str">
        <f t="shared" si="9"/>
        <v/>
      </c>
      <c r="AZ12" s="186"/>
      <c r="BA12" s="186"/>
      <c r="BB12" s="211"/>
      <c r="BC12" s="186"/>
      <c r="BD12" s="186"/>
      <c r="BE12" s="186"/>
    </row>
    <row r="13" spans="1:57" ht="30" customHeight="1">
      <c r="A13" s="186">
        <f t="shared" si="11"/>
        <v>6</v>
      </c>
      <c r="B13" s="201" t="str">
        <f t="shared" si="5"/>
        <v>GOBELETMatthieu</v>
      </c>
      <c r="C13" s="235" t="s">
        <v>333</v>
      </c>
      <c r="D13" s="216" t="s">
        <v>334</v>
      </c>
      <c r="E13" s="163"/>
      <c r="F13" s="167">
        <v>26.4</v>
      </c>
      <c r="G13" s="527"/>
      <c r="H13" s="527"/>
      <c r="I13" s="527"/>
      <c r="J13" s="527"/>
      <c r="K13" s="527"/>
      <c r="L13" s="527"/>
      <c r="M13" s="537"/>
      <c r="N13" s="537"/>
      <c r="O13" s="537"/>
      <c r="P13" s="527"/>
      <c r="Q13" s="527"/>
      <c r="R13" s="527"/>
      <c r="S13" s="527"/>
      <c r="T13" s="527"/>
      <c r="U13" s="527"/>
      <c r="V13" s="537"/>
      <c r="W13" s="537"/>
      <c r="X13" s="537"/>
      <c r="Y13" s="537"/>
      <c r="Z13" s="537"/>
      <c r="AA13" s="537"/>
      <c r="AB13" s="527"/>
      <c r="AC13" s="527"/>
      <c r="AD13" s="527"/>
      <c r="AE13" s="527"/>
      <c r="AF13" s="527"/>
      <c r="AG13" s="52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206" t="str">
        <f t="shared" ref="AT13:AV13" si="15">IF(C13&lt;&gt;"",C13,"")</f>
        <v>GOBELET</v>
      </c>
      <c r="AU13" s="207" t="str">
        <f t="shared" si="15"/>
        <v>Matthieu</v>
      </c>
      <c r="AV13" s="207" t="str">
        <f t="shared" si="15"/>
        <v/>
      </c>
      <c r="AW13" s="205">
        <f t="shared" si="7"/>
        <v>26.4</v>
      </c>
      <c r="AX13" s="209" t="str">
        <f t="shared" si="8"/>
        <v/>
      </c>
      <c r="AY13" s="198" t="str">
        <f t="shared" si="9"/>
        <v/>
      </c>
      <c r="AZ13" s="186"/>
      <c r="BA13" s="186"/>
      <c r="BB13" s="211"/>
      <c r="BC13" s="186"/>
      <c r="BD13" s="186"/>
      <c r="BE13" s="186"/>
    </row>
    <row r="14" spans="1:57" ht="30" customHeight="1">
      <c r="A14" s="186">
        <f t="shared" si="11"/>
        <v>7</v>
      </c>
      <c r="B14" s="201" t="str">
        <f t="shared" si="5"/>
        <v>GUERYPhilippe</v>
      </c>
      <c r="C14" s="202" t="s">
        <v>335</v>
      </c>
      <c r="D14" s="203" t="s">
        <v>305</v>
      </c>
      <c r="E14" s="203"/>
      <c r="F14" s="213">
        <v>21.5</v>
      </c>
      <c r="G14" s="527"/>
      <c r="H14" s="527"/>
      <c r="I14" s="527"/>
      <c r="J14" s="527"/>
      <c r="K14" s="527"/>
      <c r="L14" s="527"/>
      <c r="M14" s="537"/>
      <c r="N14" s="537"/>
      <c r="O14" s="537"/>
      <c r="P14" s="527"/>
      <c r="Q14" s="527"/>
      <c r="R14" s="527"/>
      <c r="S14" s="527"/>
      <c r="T14" s="527"/>
      <c r="U14" s="527"/>
      <c r="V14" s="537"/>
      <c r="W14" s="537"/>
      <c r="X14" s="537"/>
      <c r="Y14" s="537"/>
      <c r="Z14" s="537"/>
      <c r="AA14" s="537"/>
      <c r="AB14" s="527"/>
      <c r="AC14" s="527"/>
      <c r="AD14" s="527"/>
      <c r="AE14" s="527"/>
      <c r="AF14" s="527"/>
      <c r="AG14" s="52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206" t="str">
        <f t="shared" ref="AT14:AV14" si="16">IF(C14&lt;&gt;"",C14,"")</f>
        <v>GUERY</v>
      </c>
      <c r="AU14" s="207" t="str">
        <f t="shared" si="16"/>
        <v>Philippe</v>
      </c>
      <c r="AV14" s="207" t="str">
        <f t="shared" si="16"/>
        <v/>
      </c>
      <c r="AW14" s="205">
        <f t="shared" si="7"/>
        <v>21.5</v>
      </c>
      <c r="AX14" s="209" t="str">
        <f t="shared" si="8"/>
        <v/>
      </c>
      <c r="AY14" s="198" t="str">
        <f t="shared" si="9"/>
        <v/>
      </c>
      <c r="AZ14" s="186"/>
      <c r="BA14" s="186"/>
      <c r="BB14" s="211"/>
      <c r="BC14" s="186"/>
      <c r="BD14" s="186"/>
      <c r="BE14" s="186"/>
    </row>
    <row r="15" spans="1:57" ht="30" customHeight="1">
      <c r="A15" s="186">
        <f t="shared" si="11"/>
        <v>8</v>
      </c>
      <c r="B15" s="201" t="str">
        <f t="shared" si="5"/>
        <v>KETELS Serge</v>
      </c>
      <c r="C15" s="202" t="s">
        <v>336</v>
      </c>
      <c r="D15" s="203" t="s">
        <v>315</v>
      </c>
      <c r="E15" s="203"/>
      <c r="F15" s="213">
        <v>18</v>
      </c>
      <c r="G15" s="527"/>
      <c r="H15" s="527"/>
      <c r="I15" s="527"/>
      <c r="J15" s="527"/>
      <c r="K15" s="527"/>
      <c r="L15" s="527"/>
      <c r="M15" s="537"/>
      <c r="N15" s="537"/>
      <c r="O15" s="537"/>
      <c r="P15" s="527"/>
      <c r="Q15" s="527"/>
      <c r="R15" s="527"/>
      <c r="S15" s="527"/>
      <c r="T15" s="527"/>
      <c r="U15" s="527"/>
      <c r="V15" s="537"/>
      <c r="W15" s="537"/>
      <c r="X15" s="537"/>
      <c r="Y15" s="537"/>
      <c r="Z15" s="537"/>
      <c r="AA15" s="537"/>
      <c r="AB15" s="527"/>
      <c r="AC15" s="527"/>
      <c r="AD15" s="527"/>
      <c r="AE15" s="527"/>
      <c r="AF15" s="527"/>
      <c r="AG15" s="52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206" t="str">
        <f t="shared" ref="AT15:AV15" si="17">IF(C15&lt;&gt;"",C15,"")</f>
        <v xml:space="preserve">KETELS </v>
      </c>
      <c r="AU15" s="207" t="str">
        <f t="shared" si="17"/>
        <v>Serge</v>
      </c>
      <c r="AV15" s="208" t="str">
        <f t="shared" si="17"/>
        <v/>
      </c>
      <c r="AW15" s="205">
        <f t="shared" si="7"/>
        <v>18</v>
      </c>
      <c r="AX15" s="209" t="str">
        <f t="shared" si="8"/>
        <v/>
      </c>
      <c r="AY15" s="198" t="str">
        <f t="shared" si="9"/>
        <v/>
      </c>
      <c r="AZ15" s="186"/>
      <c r="BA15" s="186"/>
      <c r="BB15" s="211"/>
      <c r="BC15" s="186"/>
      <c r="BD15" s="186"/>
      <c r="BE15" s="186"/>
    </row>
    <row r="16" spans="1:57" ht="30" customHeight="1">
      <c r="A16" s="186">
        <f t="shared" si="11"/>
        <v>9</v>
      </c>
      <c r="B16" s="201" t="str">
        <f t="shared" si="5"/>
        <v>KIMMOUNDaniel</v>
      </c>
      <c r="C16" s="202" t="s">
        <v>337</v>
      </c>
      <c r="D16" s="203" t="s">
        <v>268</v>
      </c>
      <c r="E16" s="203"/>
      <c r="F16" s="213">
        <v>33.5</v>
      </c>
      <c r="G16" s="527"/>
      <c r="H16" s="527"/>
      <c r="I16" s="527"/>
      <c r="J16" s="527"/>
      <c r="K16" s="527"/>
      <c r="L16" s="527"/>
      <c r="M16" s="537"/>
      <c r="N16" s="537"/>
      <c r="O16" s="537"/>
      <c r="P16" s="527"/>
      <c r="Q16" s="527"/>
      <c r="R16" s="527"/>
      <c r="S16" s="527"/>
      <c r="T16" s="527"/>
      <c r="U16" s="527"/>
      <c r="V16" s="537"/>
      <c r="W16" s="537"/>
      <c r="X16" s="537"/>
      <c r="Y16" s="537"/>
      <c r="Z16" s="537"/>
      <c r="AA16" s="537"/>
      <c r="AB16" s="527"/>
      <c r="AC16" s="527"/>
      <c r="AD16" s="527"/>
      <c r="AE16" s="527"/>
      <c r="AF16" s="527"/>
      <c r="AG16" s="52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537"/>
      <c r="AT16" s="206" t="str">
        <f t="shared" ref="AT16:AV16" si="18">IF(C16&lt;&gt;"",C16,"")</f>
        <v>KIMMOUN</v>
      </c>
      <c r="AU16" s="207" t="str">
        <f t="shared" si="18"/>
        <v>Daniel</v>
      </c>
      <c r="AV16" s="207" t="str">
        <f t="shared" si="18"/>
        <v/>
      </c>
      <c r="AW16" s="205">
        <f t="shared" si="7"/>
        <v>30</v>
      </c>
      <c r="AX16" s="209" t="str">
        <f t="shared" si="8"/>
        <v/>
      </c>
      <c r="AY16" s="198" t="str">
        <f t="shared" si="9"/>
        <v/>
      </c>
      <c r="AZ16" s="186"/>
      <c r="BA16" s="186"/>
      <c r="BB16" s="211"/>
      <c r="BC16" s="186"/>
      <c r="BD16" s="186"/>
      <c r="BE16" s="186"/>
    </row>
    <row r="17" spans="1:57" ht="30" customHeight="1">
      <c r="A17" s="186">
        <f t="shared" si="11"/>
        <v>10</v>
      </c>
      <c r="B17" s="201" t="str">
        <f t="shared" si="5"/>
        <v>MARILLET Pascal</v>
      </c>
      <c r="C17" s="202" t="s">
        <v>338</v>
      </c>
      <c r="D17" s="203" t="s">
        <v>245</v>
      </c>
      <c r="E17" s="203"/>
      <c r="F17" s="213">
        <v>28.1</v>
      </c>
      <c r="G17" s="527"/>
      <c r="H17" s="527"/>
      <c r="I17" s="527"/>
      <c r="J17" s="527"/>
      <c r="K17" s="527"/>
      <c r="L17" s="527"/>
      <c r="M17" s="537"/>
      <c r="N17" s="537"/>
      <c r="O17" s="537"/>
      <c r="P17" s="527"/>
      <c r="Q17" s="527"/>
      <c r="R17" s="527"/>
      <c r="S17" s="527"/>
      <c r="T17" s="527"/>
      <c r="U17" s="527"/>
      <c r="V17" s="537"/>
      <c r="W17" s="537"/>
      <c r="X17" s="537"/>
      <c r="Y17" s="537"/>
      <c r="Z17" s="537"/>
      <c r="AA17" s="537"/>
      <c r="AB17" s="527"/>
      <c r="AC17" s="527"/>
      <c r="AD17" s="527"/>
      <c r="AE17" s="527"/>
      <c r="AF17" s="527"/>
      <c r="AG17" s="527"/>
      <c r="AH17" s="537"/>
      <c r="AI17" s="537"/>
      <c r="AJ17" s="537"/>
      <c r="AK17" s="537"/>
      <c r="AL17" s="537"/>
      <c r="AM17" s="537"/>
      <c r="AN17" s="537"/>
      <c r="AO17" s="537"/>
      <c r="AP17" s="537"/>
      <c r="AQ17" s="537"/>
      <c r="AR17" s="537"/>
      <c r="AS17" s="537"/>
      <c r="AT17" s="206" t="str">
        <f t="shared" ref="AT17:AV17" si="19">IF(C17&lt;&gt;"",C17,"")</f>
        <v xml:space="preserve">MARILLET </v>
      </c>
      <c r="AU17" s="207" t="str">
        <f t="shared" si="19"/>
        <v>Pascal</v>
      </c>
      <c r="AV17" s="207" t="str">
        <f t="shared" si="19"/>
        <v/>
      </c>
      <c r="AW17" s="205">
        <f t="shared" si="7"/>
        <v>28.1</v>
      </c>
      <c r="AX17" s="209" t="str">
        <f t="shared" si="8"/>
        <v/>
      </c>
      <c r="AY17" s="198" t="str">
        <f t="shared" si="9"/>
        <v/>
      </c>
      <c r="AZ17" s="186"/>
      <c r="BA17" s="186"/>
      <c r="BB17" s="211"/>
      <c r="BC17" s="186"/>
      <c r="BD17" s="186"/>
      <c r="BE17" s="186"/>
    </row>
    <row r="18" spans="1:57" ht="30" customHeight="1">
      <c r="A18" s="186">
        <f t="shared" si="11"/>
        <v>11</v>
      </c>
      <c r="B18" s="201" t="str">
        <f t="shared" si="5"/>
        <v>MICHEL Céline</v>
      </c>
      <c r="C18" s="202" t="s">
        <v>339</v>
      </c>
      <c r="D18" s="203" t="s">
        <v>340</v>
      </c>
      <c r="E18" s="203"/>
      <c r="F18" s="213">
        <v>42</v>
      </c>
      <c r="G18" s="527"/>
      <c r="H18" s="527"/>
      <c r="I18" s="527"/>
      <c r="J18" s="527"/>
      <c r="K18" s="527"/>
      <c r="L18" s="527"/>
      <c r="M18" s="537"/>
      <c r="N18" s="537"/>
      <c r="O18" s="537"/>
      <c r="P18" s="527"/>
      <c r="Q18" s="527"/>
      <c r="R18" s="527"/>
      <c r="S18" s="527"/>
      <c r="T18" s="527"/>
      <c r="U18" s="527"/>
      <c r="V18" s="537"/>
      <c r="W18" s="537"/>
      <c r="X18" s="537"/>
      <c r="Y18" s="537"/>
      <c r="Z18" s="537"/>
      <c r="AA18" s="537"/>
      <c r="AB18" s="527"/>
      <c r="AC18" s="527"/>
      <c r="AD18" s="527"/>
      <c r="AE18" s="527"/>
      <c r="AF18" s="527"/>
      <c r="AG18" s="527"/>
      <c r="AH18" s="537"/>
      <c r="AI18" s="537"/>
      <c r="AJ18" s="537"/>
      <c r="AK18" s="537"/>
      <c r="AL18" s="537"/>
      <c r="AM18" s="537"/>
      <c r="AN18" s="537"/>
      <c r="AO18" s="537"/>
      <c r="AP18" s="537"/>
      <c r="AQ18" s="537"/>
      <c r="AR18" s="537"/>
      <c r="AS18" s="537"/>
      <c r="AT18" s="206" t="str">
        <f t="shared" ref="AT18:AV18" si="20">IF(C18&lt;&gt;"",C18,"")</f>
        <v xml:space="preserve">MICHEL </v>
      </c>
      <c r="AU18" s="207" t="str">
        <f t="shared" si="20"/>
        <v>Céline</v>
      </c>
      <c r="AV18" s="207" t="str">
        <f t="shared" si="20"/>
        <v/>
      </c>
      <c r="AW18" s="205">
        <f t="shared" si="7"/>
        <v>30</v>
      </c>
      <c r="AX18" s="209" t="str">
        <f t="shared" si="8"/>
        <v/>
      </c>
      <c r="AY18" s="198" t="str">
        <f t="shared" si="9"/>
        <v/>
      </c>
      <c r="AZ18" s="186"/>
      <c r="BA18" s="186"/>
      <c r="BB18" s="211"/>
      <c r="BC18" s="186"/>
      <c r="BD18" s="186"/>
      <c r="BE18" s="186"/>
    </row>
    <row r="19" spans="1:57" ht="30" customHeight="1">
      <c r="A19" s="186">
        <f t="shared" si="11"/>
        <v>12</v>
      </c>
      <c r="B19" s="201" t="str">
        <f t="shared" si="5"/>
        <v>MILLETThierry</v>
      </c>
      <c r="C19" s="202" t="s">
        <v>341</v>
      </c>
      <c r="D19" s="203" t="s">
        <v>342</v>
      </c>
      <c r="E19" s="203"/>
      <c r="F19" s="213">
        <v>27.4</v>
      </c>
      <c r="G19" s="527"/>
      <c r="H19" s="527"/>
      <c r="I19" s="527"/>
      <c r="J19" s="527"/>
      <c r="K19" s="527"/>
      <c r="L19" s="527"/>
      <c r="M19" s="537"/>
      <c r="N19" s="537"/>
      <c r="O19" s="537"/>
      <c r="P19" s="527"/>
      <c r="Q19" s="527"/>
      <c r="R19" s="527"/>
      <c r="S19" s="527"/>
      <c r="T19" s="527"/>
      <c r="U19" s="527"/>
      <c r="V19" s="537"/>
      <c r="W19" s="537"/>
      <c r="X19" s="537"/>
      <c r="Y19" s="537"/>
      <c r="Z19" s="537"/>
      <c r="AA19" s="537"/>
      <c r="AB19" s="527"/>
      <c r="AC19" s="527"/>
      <c r="AD19" s="527"/>
      <c r="AE19" s="527"/>
      <c r="AF19" s="527"/>
      <c r="AG19" s="527"/>
      <c r="AH19" s="537"/>
      <c r="AI19" s="537"/>
      <c r="AJ19" s="537"/>
      <c r="AK19" s="537"/>
      <c r="AL19" s="537"/>
      <c r="AM19" s="537"/>
      <c r="AN19" s="537"/>
      <c r="AO19" s="537"/>
      <c r="AP19" s="537"/>
      <c r="AQ19" s="537"/>
      <c r="AR19" s="537"/>
      <c r="AS19" s="537"/>
      <c r="AT19" s="206" t="str">
        <f t="shared" ref="AT19:AV19" si="21">IF(C19&lt;&gt;"",C19,"")</f>
        <v>MILLET</v>
      </c>
      <c r="AU19" s="207" t="str">
        <f t="shared" si="21"/>
        <v>Thierry</v>
      </c>
      <c r="AV19" s="207" t="str">
        <f t="shared" si="21"/>
        <v/>
      </c>
      <c r="AW19" s="205">
        <f t="shared" si="7"/>
        <v>27.4</v>
      </c>
      <c r="AX19" s="209" t="str">
        <f t="shared" si="8"/>
        <v/>
      </c>
      <c r="AY19" s="198" t="str">
        <f t="shared" si="9"/>
        <v/>
      </c>
      <c r="AZ19" s="186"/>
      <c r="BA19" s="186"/>
      <c r="BB19" s="211"/>
      <c r="BC19" s="186"/>
      <c r="BD19" s="186"/>
      <c r="BE19" s="186"/>
    </row>
    <row r="20" spans="1:57" ht="30" customHeight="1">
      <c r="A20" s="186">
        <f t="shared" si="11"/>
        <v>13</v>
      </c>
      <c r="B20" s="201" t="str">
        <f t="shared" si="5"/>
        <v>PEQUIGNOT Michel</v>
      </c>
      <c r="C20" s="202" t="s">
        <v>343</v>
      </c>
      <c r="D20" s="203" t="s">
        <v>208</v>
      </c>
      <c r="E20" s="203"/>
      <c r="F20" s="205">
        <v>30.4</v>
      </c>
      <c r="G20" s="527"/>
      <c r="H20" s="527"/>
      <c r="I20" s="527"/>
      <c r="J20" s="527"/>
      <c r="K20" s="527"/>
      <c r="L20" s="527"/>
      <c r="M20" s="537"/>
      <c r="N20" s="537"/>
      <c r="O20" s="537"/>
      <c r="P20" s="527"/>
      <c r="Q20" s="527"/>
      <c r="R20" s="527"/>
      <c r="S20" s="527"/>
      <c r="T20" s="527"/>
      <c r="U20" s="527"/>
      <c r="V20" s="537"/>
      <c r="W20" s="537"/>
      <c r="X20" s="537"/>
      <c r="Y20" s="537"/>
      <c r="Z20" s="537"/>
      <c r="AA20" s="537"/>
      <c r="AB20" s="527"/>
      <c r="AC20" s="527"/>
      <c r="AD20" s="527"/>
      <c r="AE20" s="527"/>
      <c r="AF20" s="527"/>
      <c r="AG20" s="527"/>
      <c r="AH20" s="537"/>
      <c r="AI20" s="537"/>
      <c r="AJ20" s="537"/>
      <c r="AK20" s="537"/>
      <c r="AL20" s="537"/>
      <c r="AM20" s="537"/>
      <c r="AN20" s="537"/>
      <c r="AO20" s="537"/>
      <c r="AP20" s="537"/>
      <c r="AQ20" s="537"/>
      <c r="AR20" s="537"/>
      <c r="AS20" s="537"/>
      <c r="AT20" s="206" t="str">
        <f t="shared" ref="AT20:AV20" si="22">IF(C20&lt;&gt;"",C20,"")</f>
        <v xml:space="preserve">PEQUIGNOT </v>
      </c>
      <c r="AU20" s="207" t="str">
        <f t="shared" si="22"/>
        <v>Michel</v>
      </c>
      <c r="AV20" s="207" t="str">
        <f t="shared" si="22"/>
        <v/>
      </c>
      <c r="AW20" s="205">
        <f t="shared" si="7"/>
        <v>30</v>
      </c>
      <c r="AX20" s="209" t="str">
        <f t="shared" si="8"/>
        <v/>
      </c>
      <c r="AY20" s="198" t="str">
        <f t="shared" si="9"/>
        <v/>
      </c>
      <c r="AZ20" s="186"/>
      <c r="BA20" s="186"/>
      <c r="BB20" s="211"/>
      <c r="BC20" s="186"/>
      <c r="BD20" s="186"/>
      <c r="BE20" s="186"/>
    </row>
    <row r="21" spans="1:57" ht="30" customHeight="1">
      <c r="A21" s="186">
        <f t="shared" si="11"/>
        <v>14</v>
      </c>
      <c r="B21" s="201" t="str">
        <f t="shared" si="5"/>
        <v>PIEDELOUPJean-Luc</v>
      </c>
      <c r="C21" s="236" t="s">
        <v>344</v>
      </c>
      <c r="D21" s="216" t="s">
        <v>252</v>
      </c>
      <c r="E21" s="163"/>
      <c r="F21" s="167">
        <v>27.1</v>
      </c>
      <c r="G21" s="527"/>
      <c r="H21" s="527"/>
      <c r="I21" s="527"/>
      <c r="J21" s="527"/>
      <c r="K21" s="527"/>
      <c r="L21" s="527"/>
      <c r="M21" s="537"/>
      <c r="N21" s="537"/>
      <c r="O21" s="537"/>
      <c r="P21" s="527"/>
      <c r="Q21" s="527"/>
      <c r="R21" s="527"/>
      <c r="S21" s="527"/>
      <c r="T21" s="527"/>
      <c r="U21" s="527"/>
      <c r="V21" s="537"/>
      <c r="W21" s="537"/>
      <c r="X21" s="537"/>
      <c r="Y21" s="537"/>
      <c r="Z21" s="537"/>
      <c r="AA21" s="537"/>
      <c r="AB21" s="527"/>
      <c r="AC21" s="527"/>
      <c r="AD21" s="527"/>
      <c r="AE21" s="527"/>
      <c r="AF21" s="527"/>
      <c r="AG21" s="527"/>
      <c r="AH21" s="537"/>
      <c r="AI21" s="537"/>
      <c r="AJ21" s="537"/>
      <c r="AK21" s="537"/>
      <c r="AL21" s="537"/>
      <c r="AM21" s="537"/>
      <c r="AN21" s="537"/>
      <c r="AO21" s="537"/>
      <c r="AP21" s="537"/>
      <c r="AQ21" s="537"/>
      <c r="AR21" s="537"/>
      <c r="AS21" s="537"/>
      <c r="AT21" s="206" t="str">
        <f t="shared" ref="AT21:AV21" si="23">IF(C21&lt;&gt;"",C21,"")</f>
        <v>PIEDELOUP</v>
      </c>
      <c r="AU21" s="207" t="str">
        <f t="shared" si="23"/>
        <v>Jean-Luc</v>
      </c>
      <c r="AV21" s="207" t="str">
        <f t="shared" si="23"/>
        <v/>
      </c>
      <c r="AW21" s="205">
        <f t="shared" si="7"/>
        <v>27.1</v>
      </c>
      <c r="AX21" s="209" t="str">
        <f t="shared" si="8"/>
        <v/>
      </c>
      <c r="AY21" s="198" t="str">
        <f t="shared" si="9"/>
        <v/>
      </c>
      <c r="AZ21" s="186"/>
      <c r="BA21" s="186"/>
      <c r="BB21" s="211"/>
      <c r="BC21" s="186"/>
      <c r="BD21" s="186"/>
      <c r="BE21" s="186"/>
    </row>
    <row r="22" spans="1:57" ht="30" customHeight="1">
      <c r="A22" s="186">
        <f t="shared" si="11"/>
        <v>15</v>
      </c>
      <c r="B22" s="201" t="str">
        <f t="shared" si="5"/>
        <v>RENAUD TEILLIERVettier</v>
      </c>
      <c r="C22" s="236" t="s">
        <v>345</v>
      </c>
      <c r="D22" s="216" t="s">
        <v>346</v>
      </c>
      <c r="E22" s="163"/>
      <c r="F22" s="167">
        <v>54</v>
      </c>
      <c r="G22" s="527"/>
      <c r="H22" s="527"/>
      <c r="I22" s="527"/>
      <c r="J22" s="527"/>
      <c r="K22" s="527"/>
      <c r="L22" s="527"/>
      <c r="M22" s="537"/>
      <c r="N22" s="537"/>
      <c r="O22" s="537"/>
      <c r="P22" s="527"/>
      <c r="Q22" s="527"/>
      <c r="R22" s="527"/>
      <c r="S22" s="527"/>
      <c r="T22" s="527"/>
      <c r="U22" s="527"/>
      <c r="V22" s="537"/>
      <c r="W22" s="537"/>
      <c r="X22" s="537"/>
      <c r="Y22" s="537"/>
      <c r="Z22" s="537"/>
      <c r="AA22" s="537"/>
      <c r="AB22" s="527"/>
      <c r="AC22" s="527"/>
      <c r="AD22" s="527"/>
      <c r="AE22" s="527"/>
      <c r="AF22" s="527"/>
      <c r="AG22" s="527"/>
      <c r="AH22" s="537"/>
      <c r="AI22" s="537"/>
      <c r="AJ22" s="537"/>
      <c r="AK22" s="537"/>
      <c r="AL22" s="537"/>
      <c r="AM22" s="537"/>
      <c r="AN22" s="537"/>
      <c r="AO22" s="537"/>
      <c r="AP22" s="537"/>
      <c r="AQ22" s="537"/>
      <c r="AR22" s="537"/>
      <c r="AS22" s="537"/>
      <c r="AT22" s="206" t="str">
        <f t="shared" ref="AT22:AV22" si="24">IF(C22&lt;&gt;"",C22,"")</f>
        <v>RENAUD TEILLIER</v>
      </c>
      <c r="AU22" s="207" t="str">
        <f t="shared" si="24"/>
        <v>Vettier</v>
      </c>
      <c r="AV22" s="207" t="str">
        <f t="shared" si="24"/>
        <v/>
      </c>
      <c r="AW22" s="205">
        <f t="shared" si="7"/>
        <v>30</v>
      </c>
      <c r="AX22" s="209" t="str">
        <f t="shared" si="8"/>
        <v/>
      </c>
      <c r="AY22" s="198" t="str">
        <f t="shared" si="9"/>
        <v/>
      </c>
      <c r="AZ22" s="186"/>
      <c r="BA22" s="186"/>
      <c r="BB22" s="211"/>
      <c r="BC22" s="186"/>
      <c r="BD22" s="186"/>
      <c r="BE22" s="186"/>
    </row>
    <row r="23" spans="1:57" ht="30" customHeight="1">
      <c r="A23" s="186">
        <f t="shared" si="11"/>
        <v>16</v>
      </c>
      <c r="B23" s="201" t="str">
        <f t="shared" si="5"/>
        <v>SAUTIERE Maeva</v>
      </c>
      <c r="C23" s="202" t="s">
        <v>347</v>
      </c>
      <c r="D23" s="203" t="s">
        <v>348</v>
      </c>
      <c r="E23" s="203"/>
      <c r="F23" s="205">
        <v>19.2</v>
      </c>
      <c r="G23" s="527"/>
      <c r="H23" s="527"/>
      <c r="I23" s="527"/>
      <c r="J23" s="527"/>
      <c r="K23" s="527"/>
      <c r="L23" s="527"/>
      <c r="M23" s="537"/>
      <c r="N23" s="537"/>
      <c r="O23" s="537"/>
      <c r="P23" s="527"/>
      <c r="Q23" s="527"/>
      <c r="R23" s="527"/>
      <c r="S23" s="527"/>
      <c r="T23" s="527"/>
      <c r="U23" s="527"/>
      <c r="V23" s="537"/>
      <c r="W23" s="537"/>
      <c r="X23" s="537"/>
      <c r="Y23" s="537"/>
      <c r="Z23" s="537"/>
      <c r="AA23" s="537"/>
      <c r="AB23" s="527"/>
      <c r="AC23" s="527"/>
      <c r="AD23" s="527"/>
      <c r="AE23" s="527"/>
      <c r="AF23" s="527"/>
      <c r="AG23" s="527"/>
      <c r="AH23" s="537"/>
      <c r="AI23" s="537"/>
      <c r="AJ23" s="537"/>
      <c r="AK23" s="537"/>
      <c r="AL23" s="537"/>
      <c r="AM23" s="537"/>
      <c r="AN23" s="537"/>
      <c r="AO23" s="537"/>
      <c r="AP23" s="537"/>
      <c r="AQ23" s="537"/>
      <c r="AR23" s="537"/>
      <c r="AS23" s="537"/>
      <c r="AT23" s="206" t="str">
        <f t="shared" ref="AT23:AV23" si="25">IF(C23&lt;&gt;"",C23,"")</f>
        <v xml:space="preserve">SAUTIERE </v>
      </c>
      <c r="AU23" s="207" t="str">
        <f t="shared" si="25"/>
        <v>Maeva</v>
      </c>
      <c r="AV23" s="207" t="str">
        <f t="shared" si="25"/>
        <v/>
      </c>
      <c r="AW23" s="205">
        <f t="shared" si="7"/>
        <v>19.2</v>
      </c>
      <c r="AX23" s="209" t="str">
        <f t="shared" si="8"/>
        <v/>
      </c>
      <c r="AY23" s="198" t="str">
        <f t="shared" si="9"/>
        <v/>
      </c>
      <c r="AZ23" s="186"/>
      <c r="BA23" s="186"/>
      <c r="BB23" s="211"/>
      <c r="BC23" s="186"/>
      <c r="BD23" s="186"/>
      <c r="BE23" s="186"/>
    </row>
    <row r="24" spans="1:57" ht="30" customHeight="1">
      <c r="A24" s="186">
        <f t="shared" si="11"/>
        <v>17</v>
      </c>
      <c r="B24" s="201" t="str">
        <f t="shared" si="5"/>
        <v>SERVATOlivier</v>
      </c>
      <c r="C24" s="202" t="s">
        <v>349</v>
      </c>
      <c r="D24" s="203" t="s">
        <v>206</v>
      </c>
      <c r="E24" s="203"/>
      <c r="F24" s="213">
        <v>22.8</v>
      </c>
      <c r="G24" s="527"/>
      <c r="H24" s="527"/>
      <c r="I24" s="527"/>
      <c r="J24" s="527"/>
      <c r="K24" s="527"/>
      <c r="L24" s="527"/>
      <c r="M24" s="537"/>
      <c r="N24" s="537"/>
      <c r="O24" s="537"/>
      <c r="P24" s="527"/>
      <c r="Q24" s="527"/>
      <c r="R24" s="527"/>
      <c r="S24" s="527"/>
      <c r="T24" s="527"/>
      <c r="U24" s="527"/>
      <c r="V24" s="537"/>
      <c r="W24" s="537"/>
      <c r="X24" s="537"/>
      <c r="Y24" s="537"/>
      <c r="Z24" s="537"/>
      <c r="AA24" s="537"/>
      <c r="AB24" s="527"/>
      <c r="AC24" s="527"/>
      <c r="AD24" s="527"/>
      <c r="AE24" s="527"/>
      <c r="AF24" s="527"/>
      <c r="AG24" s="52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206" t="str">
        <f t="shared" ref="AT24:AV24" si="26">IF(C24&lt;&gt;"",C24,"")</f>
        <v>SERVAT</v>
      </c>
      <c r="AU24" s="207" t="str">
        <f t="shared" si="26"/>
        <v>Olivier</v>
      </c>
      <c r="AV24" s="207" t="str">
        <f t="shared" si="26"/>
        <v/>
      </c>
      <c r="AW24" s="205">
        <f t="shared" si="7"/>
        <v>22.8</v>
      </c>
      <c r="AX24" s="209" t="str">
        <f t="shared" si="8"/>
        <v/>
      </c>
      <c r="AY24" s="198" t="str">
        <f t="shared" si="9"/>
        <v/>
      </c>
      <c r="AZ24" s="186"/>
      <c r="BA24" s="186"/>
      <c r="BB24" s="211"/>
      <c r="BC24" s="186"/>
      <c r="BD24" s="186"/>
      <c r="BE24" s="186"/>
    </row>
    <row r="25" spans="1:57" ht="30" customHeight="1">
      <c r="A25" s="186">
        <f t="shared" si="11"/>
        <v>18</v>
      </c>
      <c r="B25" s="201" t="str">
        <f t="shared" si="5"/>
        <v>SERVATValérie</v>
      </c>
      <c r="C25" s="202" t="s">
        <v>349</v>
      </c>
      <c r="D25" s="203" t="s">
        <v>350</v>
      </c>
      <c r="E25" s="203"/>
      <c r="F25" s="213">
        <v>32.6</v>
      </c>
      <c r="G25" s="527"/>
      <c r="H25" s="527"/>
      <c r="I25" s="527"/>
      <c r="J25" s="527"/>
      <c r="K25" s="527"/>
      <c r="L25" s="527"/>
      <c r="M25" s="537"/>
      <c r="N25" s="537"/>
      <c r="O25" s="537"/>
      <c r="P25" s="527"/>
      <c r="Q25" s="527"/>
      <c r="R25" s="527"/>
      <c r="S25" s="527"/>
      <c r="T25" s="527"/>
      <c r="U25" s="527"/>
      <c r="V25" s="537"/>
      <c r="W25" s="537"/>
      <c r="X25" s="537"/>
      <c r="Y25" s="537"/>
      <c r="Z25" s="537"/>
      <c r="AA25" s="537"/>
      <c r="AB25" s="527"/>
      <c r="AC25" s="527"/>
      <c r="AD25" s="527"/>
      <c r="AE25" s="527"/>
      <c r="AF25" s="527"/>
      <c r="AG25" s="527"/>
      <c r="AH25" s="537"/>
      <c r="AI25" s="537"/>
      <c r="AJ25" s="537"/>
      <c r="AK25" s="537"/>
      <c r="AL25" s="537"/>
      <c r="AM25" s="537"/>
      <c r="AN25" s="537"/>
      <c r="AO25" s="537"/>
      <c r="AP25" s="537"/>
      <c r="AQ25" s="537"/>
      <c r="AR25" s="537"/>
      <c r="AS25" s="537"/>
      <c r="AT25" s="206" t="str">
        <f t="shared" ref="AT25:AV25" si="27">IF(C25&lt;&gt;"",C25,"")</f>
        <v>SERVAT</v>
      </c>
      <c r="AU25" s="207" t="str">
        <f t="shared" si="27"/>
        <v>Valérie</v>
      </c>
      <c r="AV25" s="207" t="str">
        <f t="shared" si="27"/>
        <v/>
      </c>
      <c r="AW25" s="205">
        <f t="shared" si="7"/>
        <v>30</v>
      </c>
      <c r="AX25" s="209" t="str">
        <f t="shared" si="8"/>
        <v/>
      </c>
      <c r="AY25" s="198" t="str">
        <f t="shared" si="9"/>
        <v/>
      </c>
      <c r="AZ25" s="186"/>
      <c r="BA25" s="186"/>
      <c r="BB25" s="211"/>
      <c r="BC25" s="186"/>
      <c r="BD25" s="186"/>
      <c r="BE25" s="186"/>
    </row>
    <row r="26" spans="1:57" ht="30" customHeight="1">
      <c r="A26" s="186">
        <f t="shared" si="11"/>
        <v>19</v>
      </c>
      <c r="B26" s="201" t="str">
        <f t="shared" si="5"/>
        <v>SHQUEIR Alain</v>
      </c>
      <c r="C26" s="202" t="s">
        <v>351</v>
      </c>
      <c r="D26" s="203" t="s">
        <v>204</v>
      </c>
      <c r="E26" s="222"/>
      <c r="F26" s="226">
        <v>54</v>
      </c>
      <c r="G26" s="527"/>
      <c r="H26" s="527"/>
      <c r="I26" s="527"/>
      <c r="J26" s="527"/>
      <c r="K26" s="527"/>
      <c r="L26" s="527"/>
      <c r="M26" s="537"/>
      <c r="N26" s="537"/>
      <c r="O26" s="537"/>
      <c r="P26" s="527"/>
      <c r="Q26" s="527"/>
      <c r="R26" s="527"/>
      <c r="S26" s="527"/>
      <c r="T26" s="527"/>
      <c r="U26" s="527"/>
      <c r="V26" s="537"/>
      <c r="W26" s="537"/>
      <c r="X26" s="537"/>
      <c r="Y26" s="537"/>
      <c r="Z26" s="537"/>
      <c r="AA26" s="537"/>
      <c r="AB26" s="527"/>
      <c r="AC26" s="527"/>
      <c r="AD26" s="527"/>
      <c r="AE26" s="527"/>
      <c r="AF26" s="527"/>
      <c r="AG26" s="527"/>
      <c r="AH26" s="537"/>
      <c r="AI26" s="537"/>
      <c r="AJ26" s="537"/>
      <c r="AK26" s="537"/>
      <c r="AL26" s="537"/>
      <c r="AM26" s="537"/>
      <c r="AN26" s="537"/>
      <c r="AO26" s="537"/>
      <c r="AP26" s="537"/>
      <c r="AQ26" s="537"/>
      <c r="AR26" s="537"/>
      <c r="AS26" s="537"/>
      <c r="AT26" s="206" t="str">
        <f t="shared" ref="AT26:AV26" si="28">IF(C26&lt;&gt;"",C26,"")</f>
        <v xml:space="preserve">SHQUEIR </v>
      </c>
      <c r="AU26" s="207" t="str">
        <f t="shared" si="28"/>
        <v>Alain</v>
      </c>
      <c r="AV26" s="207" t="str">
        <f t="shared" si="28"/>
        <v/>
      </c>
      <c r="AW26" s="205">
        <f t="shared" si="7"/>
        <v>30</v>
      </c>
      <c r="AX26" s="209" t="str">
        <f t="shared" si="8"/>
        <v/>
      </c>
      <c r="AY26" s="198" t="str">
        <f t="shared" si="9"/>
        <v/>
      </c>
      <c r="AZ26" s="186"/>
      <c r="BA26" s="186"/>
      <c r="BB26" s="211"/>
      <c r="BC26" s="186"/>
      <c r="BD26" s="186"/>
      <c r="BE26" s="186"/>
    </row>
    <row r="27" spans="1:57" ht="30" customHeight="1">
      <c r="A27" s="186">
        <f t="shared" si="11"/>
        <v>20</v>
      </c>
      <c r="B27" s="201" t="str">
        <f t="shared" si="5"/>
        <v>SIBILOTTEJoël</v>
      </c>
      <c r="C27" s="236" t="s">
        <v>352</v>
      </c>
      <c r="D27" s="216" t="s">
        <v>353</v>
      </c>
      <c r="E27" s="175"/>
      <c r="F27" s="181">
        <v>19.8</v>
      </c>
      <c r="G27" s="527"/>
      <c r="H27" s="527"/>
      <c r="I27" s="527"/>
      <c r="J27" s="527"/>
      <c r="K27" s="527"/>
      <c r="L27" s="527"/>
      <c r="M27" s="537"/>
      <c r="N27" s="537"/>
      <c r="O27" s="537"/>
      <c r="P27" s="527"/>
      <c r="Q27" s="527"/>
      <c r="R27" s="527"/>
      <c r="S27" s="527"/>
      <c r="T27" s="527"/>
      <c r="U27" s="527"/>
      <c r="V27" s="537"/>
      <c r="W27" s="537"/>
      <c r="X27" s="537"/>
      <c r="Y27" s="537"/>
      <c r="Z27" s="537"/>
      <c r="AA27" s="537"/>
      <c r="AB27" s="527"/>
      <c r="AC27" s="527"/>
      <c r="AD27" s="527"/>
      <c r="AE27" s="527"/>
      <c r="AF27" s="527"/>
      <c r="AG27" s="527"/>
      <c r="AH27" s="537"/>
      <c r="AI27" s="537"/>
      <c r="AJ27" s="537"/>
      <c r="AK27" s="537"/>
      <c r="AL27" s="537"/>
      <c r="AM27" s="537"/>
      <c r="AN27" s="537"/>
      <c r="AO27" s="537"/>
      <c r="AP27" s="537"/>
      <c r="AQ27" s="537"/>
      <c r="AR27" s="537"/>
      <c r="AS27" s="537"/>
      <c r="AT27" s="206" t="str">
        <f t="shared" ref="AT27:AV27" si="29">IF(C27&lt;&gt;"",C27,"")</f>
        <v>SIBILOTTE</v>
      </c>
      <c r="AU27" s="207" t="str">
        <f t="shared" si="29"/>
        <v>Joël</v>
      </c>
      <c r="AV27" s="207" t="str">
        <f t="shared" si="29"/>
        <v/>
      </c>
      <c r="AW27" s="205">
        <f t="shared" si="7"/>
        <v>19.8</v>
      </c>
      <c r="AX27" s="209" t="str">
        <f t="shared" si="8"/>
        <v/>
      </c>
      <c r="AY27" s="198" t="str">
        <f t="shared" si="9"/>
        <v/>
      </c>
      <c r="AZ27" s="186"/>
      <c r="BA27" s="186"/>
      <c r="BB27" s="211"/>
      <c r="BC27" s="186"/>
      <c r="BD27" s="186"/>
      <c r="BE27" s="186"/>
    </row>
    <row r="28" spans="1:57" ht="30" customHeight="1">
      <c r="A28" s="186">
        <f t="shared" si="11"/>
        <v>21</v>
      </c>
      <c r="B28" s="201" t="str">
        <f t="shared" si="5"/>
        <v>SIMONChristian</v>
      </c>
      <c r="C28" s="223" t="s">
        <v>354</v>
      </c>
      <c r="D28" s="203" t="s">
        <v>186</v>
      </c>
      <c r="E28" s="224"/>
      <c r="F28" s="226">
        <v>35.799999999999997</v>
      </c>
      <c r="G28" s="527"/>
      <c r="H28" s="527"/>
      <c r="I28" s="527"/>
      <c r="J28" s="527"/>
      <c r="K28" s="527"/>
      <c r="L28" s="527"/>
      <c r="M28" s="537"/>
      <c r="N28" s="537"/>
      <c r="O28" s="537"/>
      <c r="P28" s="527"/>
      <c r="Q28" s="527"/>
      <c r="R28" s="527"/>
      <c r="S28" s="527"/>
      <c r="T28" s="527"/>
      <c r="U28" s="527"/>
      <c r="V28" s="537"/>
      <c r="W28" s="537"/>
      <c r="X28" s="537"/>
      <c r="Y28" s="537"/>
      <c r="Z28" s="537"/>
      <c r="AA28" s="537"/>
      <c r="AB28" s="527"/>
      <c r="AC28" s="527"/>
      <c r="AD28" s="527"/>
      <c r="AE28" s="527"/>
      <c r="AF28" s="527"/>
      <c r="AG28" s="527"/>
      <c r="AH28" s="537"/>
      <c r="AI28" s="537"/>
      <c r="AJ28" s="537"/>
      <c r="AK28" s="537"/>
      <c r="AL28" s="537"/>
      <c r="AM28" s="537"/>
      <c r="AN28" s="537"/>
      <c r="AO28" s="537"/>
      <c r="AP28" s="537"/>
      <c r="AQ28" s="537"/>
      <c r="AR28" s="537"/>
      <c r="AS28" s="537"/>
      <c r="AT28" s="206" t="str">
        <f t="shared" ref="AT28:AV28" si="30">IF(C28&lt;&gt;"",C28,"")</f>
        <v>SIMON</v>
      </c>
      <c r="AU28" s="207" t="str">
        <f t="shared" si="30"/>
        <v>Christian</v>
      </c>
      <c r="AV28" s="207" t="str">
        <f t="shared" si="30"/>
        <v/>
      </c>
      <c r="AW28" s="205">
        <f t="shared" si="7"/>
        <v>30</v>
      </c>
      <c r="AX28" s="209" t="str">
        <f t="shared" si="8"/>
        <v/>
      </c>
      <c r="AY28" s="198" t="str">
        <f t="shared" si="9"/>
        <v/>
      </c>
      <c r="AZ28" s="186"/>
      <c r="BA28" s="186"/>
      <c r="BB28" s="211"/>
      <c r="BC28" s="186"/>
      <c r="BD28" s="186"/>
      <c r="BE28" s="186"/>
    </row>
    <row r="29" spans="1:57" ht="30" customHeight="1">
      <c r="A29" s="186">
        <f t="shared" si="11"/>
        <v>22</v>
      </c>
      <c r="B29" s="201" t="str">
        <f t="shared" si="5"/>
        <v>SOARES Johan</v>
      </c>
      <c r="C29" s="219" t="s">
        <v>355</v>
      </c>
      <c r="D29" s="203" t="s">
        <v>356</v>
      </c>
      <c r="E29" s="222"/>
      <c r="F29" s="212">
        <v>29.9</v>
      </c>
      <c r="G29" s="527"/>
      <c r="H29" s="527"/>
      <c r="I29" s="527"/>
      <c r="J29" s="527"/>
      <c r="K29" s="527"/>
      <c r="L29" s="527"/>
      <c r="M29" s="537"/>
      <c r="N29" s="537"/>
      <c r="O29" s="537"/>
      <c r="P29" s="527"/>
      <c r="Q29" s="527"/>
      <c r="R29" s="527"/>
      <c r="S29" s="527"/>
      <c r="T29" s="527"/>
      <c r="U29" s="527"/>
      <c r="V29" s="537"/>
      <c r="W29" s="537"/>
      <c r="X29" s="537"/>
      <c r="Y29" s="537"/>
      <c r="Z29" s="537"/>
      <c r="AA29" s="537"/>
      <c r="AB29" s="527"/>
      <c r="AC29" s="527"/>
      <c r="AD29" s="527"/>
      <c r="AE29" s="527"/>
      <c r="AF29" s="527"/>
      <c r="AG29" s="52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206" t="str">
        <f t="shared" ref="AT29:AV29" si="31">IF(C29&lt;&gt;"",C29,"")</f>
        <v xml:space="preserve">SOARES </v>
      </c>
      <c r="AU29" s="207" t="str">
        <f t="shared" si="31"/>
        <v>Johan</v>
      </c>
      <c r="AV29" s="208" t="str">
        <f t="shared" si="31"/>
        <v/>
      </c>
      <c r="AW29" s="205">
        <f t="shared" si="7"/>
        <v>29.9</v>
      </c>
      <c r="AX29" s="209" t="str">
        <f t="shared" si="8"/>
        <v/>
      </c>
      <c r="AY29" s="198" t="str">
        <f t="shared" si="9"/>
        <v/>
      </c>
      <c r="AZ29" s="186"/>
      <c r="BA29" s="186"/>
      <c r="BB29" s="211"/>
      <c r="BC29" s="186"/>
      <c r="BD29" s="186"/>
      <c r="BE29" s="186"/>
    </row>
    <row r="30" spans="1:57" ht="30" customHeight="1">
      <c r="A30" s="186">
        <f t="shared" si="11"/>
        <v>23</v>
      </c>
      <c r="B30" s="201" t="str">
        <f t="shared" si="5"/>
        <v>SOUVANNAVONG Chansoury</v>
      </c>
      <c r="C30" s="219" t="s">
        <v>357</v>
      </c>
      <c r="D30" s="203" t="s">
        <v>358</v>
      </c>
      <c r="E30" s="222"/>
      <c r="F30" s="226">
        <v>15.3</v>
      </c>
      <c r="G30" s="527"/>
      <c r="H30" s="527"/>
      <c r="I30" s="527"/>
      <c r="J30" s="527"/>
      <c r="K30" s="527"/>
      <c r="L30" s="527"/>
      <c r="M30" s="537"/>
      <c r="N30" s="537"/>
      <c r="O30" s="537"/>
      <c r="P30" s="527"/>
      <c r="Q30" s="527"/>
      <c r="R30" s="527"/>
      <c r="S30" s="527"/>
      <c r="T30" s="527"/>
      <c r="U30" s="527"/>
      <c r="V30" s="537"/>
      <c r="W30" s="537"/>
      <c r="X30" s="537"/>
      <c r="Y30" s="537"/>
      <c r="Z30" s="537"/>
      <c r="AA30" s="537"/>
      <c r="AB30" s="527"/>
      <c r="AC30" s="527"/>
      <c r="AD30" s="527"/>
      <c r="AE30" s="527"/>
      <c r="AF30" s="527"/>
      <c r="AG30" s="52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206" t="str">
        <f t="shared" ref="AT30:AV30" si="32">IF(C30&lt;&gt;"",C30,"")</f>
        <v xml:space="preserve">SOUVANNAVONG </v>
      </c>
      <c r="AU30" s="207" t="str">
        <f t="shared" si="32"/>
        <v>Chansoury</v>
      </c>
      <c r="AV30" s="207" t="str">
        <f t="shared" si="32"/>
        <v/>
      </c>
      <c r="AW30" s="205">
        <f t="shared" si="7"/>
        <v>15.3</v>
      </c>
      <c r="AX30" s="209" t="str">
        <f t="shared" si="8"/>
        <v/>
      </c>
      <c r="AY30" s="198" t="str">
        <f t="shared" si="9"/>
        <v/>
      </c>
      <c r="AZ30" s="186"/>
      <c r="BA30" s="186"/>
      <c r="BB30" s="211"/>
      <c r="BC30" s="186"/>
      <c r="BD30" s="186"/>
      <c r="BE30" s="186"/>
    </row>
    <row r="31" spans="1:57" ht="30" customHeight="1">
      <c r="A31" s="186">
        <f t="shared" si="11"/>
        <v>24</v>
      </c>
      <c r="B31" s="201" t="str">
        <f t="shared" si="5"/>
        <v>TAHARMervet</v>
      </c>
      <c r="C31" s="237" t="s">
        <v>359</v>
      </c>
      <c r="D31" s="216" t="s">
        <v>360</v>
      </c>
      <c r="E31" s="175"/>
      <c r="F31" s="181">
        <v>26.4</v>
      </c>
      <c r="G31" s="527"/>
      <c r="H31" s="527"/>
      <c r="I31" s="527"/>
      <c r="J31" s="527"/>
      <c r="K31" s="527"/>
      <c r="L31" s="527"/>
      <c r="M31" s="537"/>
      <c r="N31" s="537"/>
      <c r="O31" s="537"/>
      <c r="P31" s="527"/>
      <c r="Q31" s="527"/>
      <c r="R31" s="527"/>
      <c r="S31" s="527"/>
      <c r="T31" s="527"/>
      <c r="U31" s="527"/>
      <c r="V31" s="537"/>
      <c r="W31" s="537"/>
      <c r="X31" s="537"/>
      <c r="Y31" s="537"/>
      <c r="Z31" s="537"/>
      <c r="AA31" s="537"/>
      <c r="AB31" s="527"/>
      <c r="AC31" s="527"/>
      <c r="AD31" s="527"/>
      <c r="AE31" s="527"/>
      <c r="AF31" s="527"/>
      <c r="AG31" s="52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206" t="str">
        <f t="shared" ref="AT31:AV31" si="33">IF(C31&lt;&gt;"",C31,"")</f>
        <v>TAHAR</v>
      </c>
      <c r="AU31" s="207" t="str">
        <f t="shared" si="33"/>
        <v>Mervet</v>
      </c>
      <c r="AV31" s="207" t="str">
        <f t="shared" si="33"/>
        <v/>
      </c>
      <c r="AW31" s="205">
        <f t="shared" si="7"/>
        <v>26.4</v>
      </c>
      <c r="AX31" s="209" t="str">
        <f t="shared" si="8"/>
        <v/>
      </c>
      <c r="AY31" s="198" t="str">
        <f t="shared" si="9"/>
        <v/>
      </c>
      <c r="AZ31" s="186"/>
      <c r="BA31" s="186"/>
      <c r="BB31" s="211"/>
      <c r="BC31" s="186"/>
      <c r="BD31" s="186"/>
      <c r="BE31" s="186"/>
    </row>
    <row r="32" spans="1:57" ht="30" customHeight="1">
      <c r="A32" s="186">
        <f t="shared" si="11"/>
        <v>25</v>
      </c>
      <c r="B32" s="201" t="str">
        <f t="shared" si="5"/>
        <v>TIAR Solange</v>
      </c>
      <c r="C32" s="219" t="s">
        <v>361</v>
      </c>
      <c r="D32" s="203" t="s">
        <v>362</v>
      </c>
      <c r="E32" s="222"/>
      <c r="F32" s="212">
        <v>42</v>
      </c>
      <c r="G32" s="527"/>
      <c r="H32" s="527"/>
      <c r="I32" s="527"/>
      <c r="J32" s="527"/>
      <c r="K32" s="527"/>
      <c r="L32" s="527"/>
      <c r="M32" s="537"/>
      <c r="N32" s="537"/>
      <c r="O32" s="537"/>
      <c r="P32" s="527"/>
      <c r="Q32" s="527"/>
      <c r="R32" s="527"/>
      <c r="S32" s="527"/>
      <c r="T32" s="527"/>
      <c r="U32" s="527"/>
      <c r="V32" s="537"/>
      <c r="W32" s="537"/>
      <c r="X32" s="537"/>
      <c r="Y32" s="537"/>
      <c r="Z32" s="537"/>
      <c r="AA32" s="537"/>
      <c r="AB32" s="527"/>
      <c r="AC32" s="527"/>
      <c r="AD32" s="527"/>
      <c r="AE32" s="527"/>
      <c r="AF32" s="527"/>
      <c r="AG32" s="52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206" t="str">
        <f t="shared" ref="AT32:AV32" si="34">IF(C32&lt;&gt;"",C32,"")</f>
        <v xml:space="preserve">TIAR </v>
      </c>
      <c r="AU32" s="207" t="str">
        <f t="shared" si="34"/>
        <v>Solange</v>
      </c>
      <c r="AV32" s="207" t="str">
        <f t="shared" si="34"/>
        <v/>
      </c>
      <c r="AW32" s="205">
        <f t="shared" si="7"/>
        <v>30</v>
      </c>
      <c r="AX32" s="209" t="str">
        <f t="shared" si="8"/>
        <v/>
      </c>
      <c r="AY32" s="198" t="str">
        <f t="shared" si="9"/>
        <v/>
      </c>
      <c r="AZ32" s="186"/>
      <c r="BA32" s="186"/>
      <c r="BB32" s="211"/>
      <c r="BC32" s="186"/>
      <c r="BD32" s="186"/>
      <c r="BE32" s="186"/>
    </row>
    <row r="33" spans="1:57" ht="30" customHeight="1">
      <c r="A33" s="186">
        <f t="shared" si="11"/>
        <v>26</v>
      </c>
      <c r="B33" s="201" t="str">
        <f t="shared" si="5"/>
        <v/>
      </c>
      <c r="C33" s="237"/>
      <c r="D33" s="216"/>
      <c r="E33" s="175"/>
      <c r="F33" s="181"/>
      <c r="G33" s="527"/>
      <c r="H33" s="527"/>
      <c r="I33" s="527"/>
      <c r="J33" s="527"/>
      <c r="K33" s="527"/>
      <c r="L33" s="527"/>
      <c r="M33" s="537"/>
      <c r="N33" s="537"/>
      <c r="O33" s="537"/>
      <c r="P33" s="527"/>
      <c r="Q33" s="527"/>
      <c r="R33" s="527"/>
      <c r="S33" s="527"/>
      <c r="T33" s="527"/>
      <c r="U33" s="527"/>
      <c r="V33" s="537"/>
      <c r="W33" s="537"/>
      <c r="X33" s="537"/>
      <c r="Y33" s="537"/>
      <c r="Z33" s="537"/>
      <c r="AA33" s="537"/>
      <c r="AB33" s="527"/>
      <c r="AC33" s="527"/>
      <c r="AD33" s="527"/>
      <c r="AE33" s="527"/>
      <c r="AF33" s="527"/>
      <c r="AG33" s="52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206" t="s">
        <v>363</v>
      </c>
      <c r="AU33" s="207" t="s">
        <v>364</v>
      </c>
      <c r="AV33" s="207" t="str">
        <f t="shared" ref="AV33:AV36" si="35">IF(E33&lt;&gt;"",E33,"")</f>
        <v/>
      </c>
      <c r="AW33" s="205">
        <v>23.6</v>
      </c>
      <c r="AX33" s="209" t="str">
        <f t="shared" si="8"/>
        <v/>
      </c>
      <c r="AY33" s="198" t="str">
        <f t="shared" si="9"/>
        <v/>
      </c>
      <c r="AZ33" s="186"/>
      <c r="BA33" s="186"/>
      <c r="BB33" s="211"/>
      <c r="BC33" s="186"/>
      <c r="BD33" s="186"/>
      <c r="BE33" s="186"/>
    </row>
    <row r="34" spans="1:57" ht="30" customHeight="1">
      <c r="A34" s="186">
        <f t="shared" si="11"/>
        <v>27</v>
      </c>
      <c r="B34" s="201" t="str">
        <f t="shared" si="5"/>
        <v/>
      </c>
      <c r="C34" s="237"/>
      <c r="D34" s="216"/>
      <c r="E34" s="175"/>
      <c r="F34" s="181"/>
      <c r="G34" s="527"/>
      <c r="H34" s="527"/>
      <c r="I34" s="527"/>
      <c r="J34" s="527"/>
      <c r="K34" s="527"/>
      <c r="L34" s="527"/>
      <c r="M34" s="537"/>
      <c r="N34" s="537"/>
      <c r="O34" s="537"/>
      <c r="P34" s="527"/>
      <c r="Q34" s="527"/>
      <c r="R34" s="527"/>
      <c r="S34" s="527"/>
      <c r="T34" s="527"/>
      <c r="U34" s="527"/>
      <c r="V34" s="537"/>
      <c r="W34" s="537"/>
      <c r="X34" s="537"/>
      <c r="Y34" s="537"/>
      <c r="Z34" s="537"/>
      <c r="AA34" s="537"/>
      <c r="AB34" s="527"/>
      <c r="AC34" s="527"/>
      <c r="AD34" s="527"/>
      <c r="AE34" s="527"/>
      <c r="AF34" s="527"/>
      <c r="AG34" s="52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206" t="s">
        <v>365</v>
      </c>
      <c r="AU34" s="207" t="s">
        <v>208</v>
      </c>
      <c r="AV34" s="207" t="str">
        <f t="shared" si="35"/>
        <v/>
      </c>
      <c r="AW34" s="205">
        <v>20.399999999999999</v>
      </c>
      <c r="AX34" s="209" t="str">
        <f t="shared" si="8"/>
        <v/>
      </c>
      <c r="AY34" s="198" t="str">
        <f t="shared" si="9"/>
        <v/>
      </c>
      <c r="AZ34" s="186"/>
      <c r="BA34" s="186"/>
      <c r="BB34" s="211"/>
      <c r="BC34" s="186"/>
      <c r="BD34" s="186"/>
      <c r="BE34" s="186"/>
    </row>
    <row r="35" spans="1:57" ht="30" customHeight="1">
      <c r="A35" s="186">
        <f t="shared" si="11"/>
        <v>28</v>
      </c>
      <c r="B35" s="201" t="str">
        <f t="shared" si="5"/>
        <v/>
      </c>
      <c r="C35" s="237"/>
      <c r="D35" s="216"/>
      <c r="E35" s="175"/>
      <c r="F35" s="181"/>
      <c r="G35" s="527"/>
      <c r="H35" s="527"/>
      <c r="I35" s="527"/>
      <c r="J35" s="527"/>
      <c r="K35" s="527"/>
      <c r="L35" s="527"/>
      <c r="M35" s="537"/>
      <c r="N35" s="537"/>
      <c r="O35" s="537"/>
      <c r="P35" s="527"/>
      <c r="Q35" s="527"/>
      <c r="R35" s="527"/>
      <c r="S35" s="527"/>
      <c r="T35" s="527"/>
      <c r="U35" s="527"/>
      <c r="V35" s="537"/>
      <c r="W35" s="537"/>
      <c r="X35" s="537"/>
      <c r="Y35" s="537"/>
      <c r="Z35" s="537"/>
      <c r="AA35" s="537"/>
      <c r="AB35" s="527"/>
      <c r="AC35" s="527"/>
      <c r="AD35" s="527"/>
      <c r="AE35" s="527"/>
      <c r="AF35" s="527"/>
      <c r="AG35" s="527"/>
      <c r="AH35" s="537"/>
      <c r="AI35" s="537"/>
      <c r="AJ35" s="537"/>
      <c r="AK35" s="537"/>
      <c r="AL35" s="537"/>
      <c r="AM35" s="537"/>
      <c r="AN35" s="537"/>
      <c r="AO35" s="537"/>
      <c r="AP35" s="537"/>
      <c r="AQ35" s="537"/>
      <c r="AR35" s="537"/>
      <c r="AS35" s="537"/>
      <c r="AT35" s="206" t="s">
        <v>366</v>
      </c>
      <c r="AU35" s="207" t="s">
        <v>367</v>
      </c>
      <c r="AV35" s="207" t="str">
        <f t="shared" si="35"/>
        <v/>
      </c>
      <c r="AW35" s="205">
        <v>21.8</v>
      </c>
      <c r="AX35" s="209" t="str">
        <f t="shared" si="8"/>
        <v/>
      </c>
      <c r="AY35" s="198" t="str">
        <f t="shared" si="9"/>
        <v/>
      </c>
      <c r="AZ35" s="186"/>
      <c r="BA35" s="186"/>
      <c r="BB35" s="211"/>
      <c r="BC35" s="186"/>
      <c r="BD35" s="186"/>
      <c r="BE35" s="186"/>
    </row>
    <row r="36" spans="1:57" ht="30" customHeight="1">
      <c r="A36" s="186">
        <f t="shared" si="11"/>
        <v>29</v>
      </c>
      <c r="B36" s="201" t="str">
        <f t="shared" si="5"/>
        <v/>
      </c>
      <c r="C36" s="237"/>
      <c r="D36" s="216"/>
      <c r="E36" s="175"/>
      <c r="F36" s="181"/>
      <c r="G36" s="527"/>
      <c r="H36" s="527"/>
      <c r="I36" s="527"/>
      <c r="J36" s="527"/>
      <c r="K36" s="527"/>
      <c r="L36" s="527"/>
      <c r="M36" s="537"/>
      <c r="N36" s="537"/>
      <c r="O36" s="537"/>
      <c r="P36" s="527"/>
      <c r="Q36" s="527"/>
      <c r="R36" s="527"/>
      <c r="S36" s="527"/>
      <c r="T36" s="527"/>
      <c r="U36" s="527"/>
      <c r="V36" s="537"/>
      <c r="W36" s="537"/>
      <c r="X36" s="537"/>
      <c r="Y36" s="537"/>
      <c r="Z36" s="537"/>
      <c r="AA36" s="537"/>
      <c r="AB36" s="527"/>
      <c r="AC36" s="527"/>
      <c r="AD36" s="527"/>
      <c r="AE36" s="527"/>
      <c r="AF36" s="527"/>
      <c r="AG36" s="527"/>
      <c r="AH36" s="537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206" t="s">
        <v>368</v>
      </c>
      <c r="AU36" s="207" t="s">
        <v>256</v>
      </c>
      <c r="AV36" s="207" t="str">
        <f t="shared" si="35"/>
        <v/>
      </c>
      <c r="AW36" s="205">
        <v>19.2</v>
      </c>
      <c r="AX36" s="209" t="str">
        <f t="shared" si="8"/>
        <v/>
      </c>
      <c r="AY36" s="198" t="str">
        <f t="shared" si="9"/>
        <v/>
      </c>
      <c r="AZ36" s="186"/>
      <c r="BA36" s="186"/>
      <c r="BB36" s="211"/>
      <c r="BC36" s="186"/>
      <c r="BD36" s="186"/>
      <c r="BE36" s="186"/>
    </row>
    <row r="37" spans="1:57" ht="30" customHeight="1">
      <c r="A37" s="186">
        <f t="shared" si="11"/>
        <v>30</v>
      </c>
      <c r="B37" s="201" t="str">
        <f t="shared" si="5"/>
        <v/>
      </c>
      <c r="C37" s="202"/>
      <c r="D37" s="203"/>
      <c r="E37" s="204"/>
      <c r="F37" s="205"/>
      <c r="G37" s="527"/>
      <c r="H37" s="527"/>
      <c r="I37" s="527"/>
      <c r="J37" s="527"/>
      <c r="K37" s="527"/>
      <c r="L37" s="527"/>
      <c r="M37" s="537"/>
      <c r="N37" s="537"/>
      <c r="O37" s="537"/>
      <c r="P37" s="527"/>
      <c r="Q37" s="527"/>
      <c r="R37" s="527"/>
      <c r="S37" s="527"/>
      <c r="T37" s="527"/>
      <c r="U37" s="527"/>
      <c r="V37" s="537"/>
      <c r="W37" s="537"/>
      <c r="X37" s="537"/>
      <c r="Y37" s="537"/>
      <c r="Z37" s="537"/>
      <c r="AA37" s="537"/>
      <c r="AB37" s="527"/>
      <c r="AC37" s="527"/>
      <c r="AD37" s="527"/>
      <c r="AE37" s="527"/>
      <c r="AF37" s="527"/>
      <c r="AG37" s="527"/>
      <c r="AH37" s="537"/>
      <c r="AI37" s="537"/>
      <c r="AJ37" s="537"/>
      <c r="AK37" s="537"/>
      <c r="AL37" s="537"/>
      <c r="AM37" s="537"/>
      <c r="AN37" s="537"/>
      <c r="AO37" s="537"/>
      <c r="AP37" s="537"/>
      <c r="AQ37" s="537"/>
      <c r="AR37" s="537"/>
      <c r="AS37" s="537"/>
      <c r="AT37" s="206" t="str">
        <f t="shared" ref="AT37:AV37" si="36">IF(C37&lt;&gt;"",C37,"")</f>
        <v/>
      </c>
      <c r="AU37" s="207" t="str">
        <f t="shared" si="36"/>
        <v/>
      </c>
      <c r="AV37" s="207" t="str">
        <f t="shared" si="36"/>
        <v/>
      </c>
      <c r="AW37" s="205">
        <f t="shared" ref="AW37:AW57" si="37">IF(F37&gt;30,30,F37)</f>
        <v>0</v>
      </c>
      <c r="AX37" s="209" t="str">
        <f t="shared" si="8"/>
        <v/>
      </c>
      <c r="AY37" s="198" t="str">
        <f t="shared" si="9"/>
        <v/>
      </c>
      <c r="AZ37" s="186"/>
      <c r="BA37" s="186"/>
      <c r="BB37" s="211"/>
      <c r="BC37" s="186"/>
      <c r="BD37" s="186"/>
      <c r="BE37" s="186"/>
    </row>
    <row r="38" spans="1:57" ht="30" customHeight="1">
      <c r="A38" s="186">
        <f t="shared" si="11"/>
        <v>31</v>
      </c>
      <c r="B38" s="201" t="str">
        <f t="shared" si="5"/>
        <v/>
      </c>
      <c r="C38" s="202"/>
      <c r="D38" s="203"/>
      <c r="E38" s="204"/>
      <c r="F38" s="205"/>
      <c r="G38" s="527"/>
      <c r="H38" s="527"/>
      <c r="I38" s="527"/>
      <c r="J38" s="527"/>
      <c r="K38" s="527"/>
      <c r="L38" s="527"/>
      <c r="M38" s="537"/>
      <c r="N38" s="537"/>
      <c r="O38" s="537"/>
      <c r="P38" s="527"/>
      <c r="Q38" s="527"/>
      <c r="R38" s="527"/>
      <c r="S38" s="527"/>
      <c r="T38" s="527"/>
      <c r="U38" s="527"/>
      <c r="V38" s="537"/>
      <c r="W38" s="537"/>
      <c r="X38" s="537"/>
      <c r="Y38" s="537"/>
      <c r="Z38" s="537"/>
      <c r="AA38" s="537"/>
      <c r="AB38" s="527"/>
      <c r="AC38" s="527"/>
      <c r="AD38" s="527"/>
      <c r="AE38" s="527"/>
      <c r="AF38" s="527"/>
      <c r="AG38" s="527"/>
      <c r="AH38" s="537"/>
      <c r="AI38" s="537"/>
      <c r="AJ38" s="537"/>
      <c r="AK38" s="537"/>
      <c r="AL38" s="537"/>
      <c r="AM38" s="537"/>
      <c r="AN38" s="537"/>
      <c r="AO38" s="537"/>
      <c r="AP38" s="537"/>
      <c r="AQ38" s="537"/>
      <c r="AR38" s="537"/>
      <c r="AS38" s="538"/>
      <c r="AT38" s="206" t="str">
        <f t="shared" ref="AT38:AV38" si="38">IF(C38&lt;&gt;"",C38,"")</f>
        <v/>
      </c>
      <c r="AU38" s="207" t="str">
        <f t="shared" si="38"/>
        <v/>
      </c>
      <c r="AV38" s="207" t="str">
        <f t="shared" si="38"/>
        <v/>
      </c>
      <c r="AW38" s="205">
        <f t="shared" si="37"/>
        <v>0</v>
      </c>
      <c r="AX38" s="209" t="str">
        <f t="shared" si="8"/>
        <v/>
      </c>
      <c r="AY38" s="198" t="str">
        <f t="shared" si="9"/>
        <v/>
      </c>
      <c r="AZ38" s="186"/>
      <c r="BA38" s="186"/>
      <c r="BB38" s="211"/>
      <c r="BC38" s="186"/>
      <c r="BD38" s="186"/>
      <c r="BE38" s="186"/>
    </row>
    <row r="39" spans="1:57" ht="30" customHeight="1">
      <c r="A39" s="186">
        <f t="shared" si="11"/>
        <v>32</v>
      </c>
      <c r="B39" s="201" t="str">
        <f t="shared" si="5"/>
        <v/>
      </c>
      <c r="C39" s="202"/>
      <c r="D39" s="203"/>
      <c r="E39" s="204"/>
      <c r="F39" s="205"/>
      <c r="G39" s="527"/>
      <c r="H39" s="527"/>
      <c r="I39" s="527"/>
      <c r="J39" s="527"/>
      <c r="K39" s="527"/>
      <c r="L39" s="527"/>
      <c r="M39" s="537"/>
      <c r="N39" s="537"/>
      <c r="O39" s="537"/>
      <c r="P39" s="527"/>
      <c r="Q39" s="527"/>
      <c r="R39" s="527"/>
      <c r="S39" s="527"/>
      <c r="T39" s="527"/>
      <c r="U39" s="527"/>
      <c r="V39" s="537"/>
      <c r="W39" s="537"/>
      <c r="X39" s="537"/>
      <c r="Y39" s="537"/>
      <c r="Z39" s="537"/>
      <c r="AA39" s="537"/>
      <c r="AB39" s="527"/>
      <c r="AC39" s="527"/>
      <c r="AD39" s="527"/>
      <c r="AE39" s="527"/>
      <c r="AF39" s="527"/>
      <c r="AG39" s="527"/>
      <c r="AH39" s="537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8"/>
      <c r="AT39" s="206" t="str">
        <f t="shared" ref="AT39:AV39" si="39">IF(C39&lt;&gt;"",C39,"")</f>
        <v/>
      </c>
      <c r="AU39" s="207" t="str">
        <f t="shared" si="39"/>
        <v/>
      </c>
      <c r="AV39" s="207" t="str">
        <f t="shared" si="39"/>
        <v/>
      </c>
      <c r="AW39" s="205">
        <f t="shared" si="37"/>
        <v>0</v>
      </c>
      <c r="AX39" s="209" t="str">
        <f t="shared" si="8"/>
        <v/>
      </c>
      <c r="AY39" s="198" t="str">
        <f t="shared" si="9"/>
        <v/>
      </c>
      <c r="AZ39" s="186"/>
      <c r="BA39" s="186"/>
      <c r="BB39" s="211"/>
      <c r="BC39" s="186"/>
      <c r="BD39" s="186"/>
      <c r="BE39" s="186"/>
    </row>
    <row r="40" spans="1:57" ht="30" customHeight="1">
      <c r="A40" s="186">
        <f t="shared" si="11"/>
        <v>33</v>
      </c>
      <c r="B40" s="201" t="str">
        <f t="shared" si="5"/>
        <v/>
      </c>
      <c r="C40" s="202"/>
      <c r="D40" s="203"/>
      <c r="E40" s="204"/>
      <c r="F40" s="205"/>
      <c r="G40" s="527"/>
      <c r="H40" s="527"/>
      <c r="I40" s="527"/>
      <c r="J40" s="527"/>
      <c r="K40" s="527"/>
      <c r="L40" s="527"/>
      <c r="M40" s="537"/>
      <c r="N40" s="537"/>
      <c r="O40" s="537"/>
      <c r="P40" s="527"/>
      <c r="Q40" s="527"/>
      <c r="R40" s="527"/>
      <c r="S40" s="527"/>
      <c r="T40" s="527"/>
      <c r="U40" s="527"/>
      <c r="V40" s="537"/>
      <c r="W40" s="537"/>
      <c r="X40" s="537"/>
      <c r="Y40" s="537"/>
      <c r="Z40" s="537"/>
      <c r="AA40" s="537"/>
      <c r="AB40" s="527"/>
      <c r="AC40" s="527"/>
      <c r="AD40" s="527"/>
      <c r="AE40" s="527"/>
      <c r="AF40" s="527"/>
      <c r="AG40" s="52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8"/>
      <c r="AT40" s="206" t="str">
        <f t="shared" ref="AT40:AV40" si="40">IF(C40&lt;&gt;"",C40,"")</f>
        <v/>
      </c>
      <c r="AU40" s="207" t="str">
        <f t="shared" si="40"/>
        <v/>
      </c>
      <c r="AV40" s="207" t="str">
        <f t="shared" si="40"/>
        <v/>
      </c>
      <c r="AW40" s="205">
        <f t="shared" si="37"/>
        <v>0</v>
      </c>
      <c r="AX40" s="209" t="str">
        <f t="shared" si="8"/>
        <v/>
      </c>
      <c r="AY40" s="198" t="str">
        <f t="shared" si="9"/>
        <v/>
      </c>
      <c r="AZ40" s="186"/>
      <c r="BA40" s="186"/>
      <c r="BB40" s="211"/>
      <c r="BC40" s="186"/>
      <c r="BD40" s="186"/>
      <c r="BE40" s="186"/>
    </row>
    <row r="41" spans="1:57" ht="30" customHeight="1">
      <c r="A41" s="186">
        <f t="shared" si="11"/>
        <v>34</v>
      </c>
      <c r="B41" s="201" t="str">
        <f t="shared" si="5"/>
        <v/>
      </c>
      <c r="C41" s="202"/>
      <c r="D41" s="203"/>
      <c r="E41" s="204"/>
      <c r="F41" s="205"/>
      <c r="G41" s="527"/>
      <c r="H41" s="527"/>
      <c r="I41" s="527"/>
      <c r="J41" s="527"/>
      <c r="K41" s="527"/>
      <c r="L41" s="527"/>
      <c r="M41" s="537"/>
      <c r="N41" s="537"/>
      <c r="O41" s="537"/>
      <c r="P41" s="527"/>
      <c r="Q41" s="527"/>
      <c r="R41" s="527"/>
      <c r="S41" s="527"/>
      <c r="T41" s="527"/>
      <c r="U41" s="527"/>
      <c r="V41" s="537"/>
      <c r="W41" s="537"/>
      <c r="X41" s="537"/>
      <c r="Y41" s="537"/>
      <c r="Z41" s="537"/>
      <c r="AA41" s="537"/>
      <c r="AB41" s="527"/>
      <c r="AC41" s="527"/>
      <c r="AD41" s="527"/>
      <c r="AE41" s="527"/>
      <c r="AF41" s="527"/>
      <c r="AG41" s="52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8"/>
      <c r="AT41" s="206" t="str">
        <f t="shared" ref="AT41:AV41" si="41">IF(C41&lt;&gt;"",C41,"")</f>
        <v/>
      </c>
      <c r="AU41" s="207" t="str">
        <f t="shared" si="41"/>
        <v/>
      </c>
      <c r="AV41" s="207" t="str">
        <f t="shared" si="41"/>
        <v/>
      </c>
      <c r="AW41" s="205">
        <f t="shared" si="37"/>
        <v>0</v>
      </c>
      <c r="AX41" s="209" t="str">
        <f t="shared" si="8"/>
        <v/>
      </c>
      <c r="AY41" s="198" t="str">
        <f t="shared" si="9"/>
        <v/>
      </c>
      <c r="AZ41" s="186"/>
      <c r="BA41" s="186"/>
      <c r="BB41" s="211"/>
      <c r="BC41" s="186"/>
      <c r="BD41" s="186"/>
      <c r="BE41" s="186"/>
    </row>
    <row r="42" spans="1:57" ht="30" customHeight="1">
      <c r="A42" s="186">
        <f t="shared" si="11"/>
        <v>35</v>
      </c>
      <c r="B42" s="201" t="str">
        <f t="shared" si="5"/>
        <v/>
      </c>
      <c r="C42" s="202"/>
      <c r="D42" s="203"/>
      <c r="E42" s="204"/>
      <c r="F42" s="205"/>
      <c r="G42" s="527"/>
      <c r="H42" s="527"/>
      <c r="I42" s="527"/>
      <c r="J42" s="527"/>
      <c r="K42" s="527"/>
      <c r="L42" s="527"/>
      <c r="M42" s="537"/>
      <c r="N42" s="537"/>
      <c r="O42" s="537"/>
      <c r="P42" s="527"/>
      <c r="Q42" s="527"/>
      <c r="R42" s="527"/>
      <c r="S42" s="527"/>
      <c r="T42" s="527"/>
      <c r="U42" s="527"/>
      <c r="V42" s="537"/>
      <c r="W42" s="537"/>
      <c r="X42" s="537"/>
      <c r="Y42" s="537"/>
      <c r="Z42" s="537"/>
      <c r="AA42" s="537"/>
      <c r="AB42" s="527"/>
      <c r="AC42" s="527"/>
      <c r="AD42" s="527"/>
      <c r="AE42" s="527"/>
      <c r="AF42" s="527"/>
      <c r="AG42" s="527"/>
      <c r="AH42" s="537"/>
      <c r="AI42" s="537"/>
      <c r="AJ42" s="537"/>
      <c r="AK42" s="537"/>
      <c r="AL42" s="537"/>
      <c r="AM42" s="537"/>
      <c r="AN42" s="537"/>
      <c r="AO42" s="537"/>
      <c r="AP42" s="537"/>
      <c r="AQ42" s="537"/>
      <c r="AR42" s="537"/>
      <c r="AS42" s="538"/>
      <c r="AT42" s="206" t="str">
        <f t="shared" ref="AT42:AV42" si="42">IF(C42&lt;&gt;"",C42,"")</f>
        <v/>
      </c>
      <c r="AU42" s="207" t="str">
        <f t="shared" si="42"/>
        <v/>
      </c>
      <c r="AV42" s="207" t="str">
        <f t="shared" si="42"/>
        <v/>
      </c>
      <c r="AW42" s="205">
        <f t="shared" si="37"/>
        <v>0</v>
      </c>
      <c r="AX42" s="209" t="str">
        <f t="shared" si="8"/>
        <v/>
      </c>
      <c r="AY42" s="198" t="str">
        <f t="shared" si="9"/>
        <v/>
      </c>
      <c r="AZ42" s="186"/>
      <c r="BA42" s="186"/>
      <c r="BB42" s="211"/>
      <c r="BC42" s="186"/>
      <c r="BD42" s="186"/>
      <c r="BE42" s="186"/>
    </row>
    <row r="43" spans="1:57" ht="30" customHeight="1">
      <c r="A43" s="186">
        <f t="shared" si="11"/>
        <v>36</v>
      </c>
      <c r="B43" s="201" t="str">
        <f t="shared" si="5"/>
        <v/>
      </c>
      <c r="C43" s="202"/>
      <c r="D43" s="203"/>
      <c r="E43" s="204"/>
      <c r="F43" s="212"/>
      <c r="G43" s="527"/>
      <c r="H43" s="527"/>
      <c r="I43" s="527"/>
      <c r="J43" s="527"/>
      <c r="K43" s="527"/>
      <c r="L43" s="527"/>
      <c r="M43" s="537"/>
      <c r="N43" s="537"/>
      <c r="O43" s="537"/>
      <c r="P43" s="527"/>
      <c r="Q43" s="527"/>
      <c r="R43" s="527"/>
      <c r="S43" s="527"/>
      <c r="T43" s="527"/>
      <c r="U43" s="527"/>
      <c r="V43" s="537"/>
      <c r="W43" s="537"/>
      <c r="X43" s="537"/>
      <c r="Y43" s="537"/>
      <c r="Z43" s="537"/>
      <c r="AA43" s="537"/>
      <c r="AB43" s="527"/>
      <c r="AC43" s="527"/>
      <c r="AD43" s="527"/>
      <c r="AE43" s="527"/>
      <c r="AF43" s="527"/>
      <c r="AG43" s="52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8"/>
      <c r="AT43" s="206" t="str">
        <f t="shared" ref="AT43:AV43" si="43">IF(C43&lt;&gt;"",C43,"")</f>
        <v/>
      </c>
      <c r="AU43" s="207" t="str">
        <f t="shared" si="43"/>
        <v/>
      </c>
      <c r="AV43" s="207" t="str">
        <f t="shared" si="43"/>
        <v/>
      </c>
      <c r="AW43" s="205">
        <f t="shared" si="37"/>
        <v>0</v>
      </c>
      <c r="AX43" s="209" t="str">
        <f t="shared" si="8"/>
        <v/>
      </c>
      <c r="AY43" s="198" t="str">
        <f t="shared" si="9"/>
        <v/>
      </c>
      <c r="AZ43" s="186"/>
      <c r="BA43" s="186"/>
      <c r="BB43" s="211"/>
      <c r="BC43" s="186"/>
      <c r="BD43" s="186"/>
      <c r="BE43" s="186"/>
    </row>
    <row r="44" spans="1:57" ht="30" customHeight="1">
      <c r="A44" s="186">
        <f t="shared" si="11"/>
        <v>37</v>
      </c>
      <c r="B44" s="201" t="str">
        <f t="shared" si="5"/>
        <v/>
      </c>
      <c r="C44" s="202"/>
      <c r="D44" s="203"/>
      <c r="E44" s="203"/>
      <c r="F44" s="205"/>
      <c r="G44" s="527"/>
      <c r="H44" s="527"/>
      <c r="I44" s="527"/>
      <c r="J44" s="527"/>
      <c r="K44" s="527"/>
      <c r="L44" s="527"/>
      <c r="M44" s="537"/>
      <c r="N44" s="537"/>
      <c r="O44" s="537"/>
      <c r="P44" s="527"/>
      <c r="Q44" s="527"/>
      <c r="R44" s="527"/>
      <c r="S44" s="527"/>
      <c r="T44" s="527"/>
      <c r="U44" s="527"/>
      <c r="V44" s="537"/>
      <c r="W44" s="537"/>
      <c r="X44" s="537"/>
      <c r="Y44" s="537"/>
      <c r="Z44" s="537"/>
      <c r="AA44" s="537"/>
      <c r="AB44" s="527"/>
      <c r="AC44" s="527"/>
      <c r="AD44" s="527"/>
      <c r="AE44" s="527"/>
      <c r="AF44" s="527"/>
      <c r="AG44" s="52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8"/>
      <c r="AT44" s="206" t="str">
        <f t="shared" ref="AT44:AV44" si="44">IF(C44&lt;&gt;"",C44,"")</f>
        <v/>
      </c>
      <c r="AU44" s="207" t="str">
        <f t="shared" si="44"/>
        <v/>
      </c>
      <c r="AV44" s="207" t="str">
        <f t="shared" si="44"/>
        <v/>
      </c>
      <c r="AW44" s="205">
        <f t="shared" si="37"/>
        <v>0</v>
      </c>
      <c r="AX44" s="209" t="str">
        <f t="shared" si="8"/>
        <v/>
      </c>
      <c r="AY44" s="198" t="str">
        <f t="shared" si="9"/>
        <v/>
      </c>
      <c r="AZ44" s="186"/>
      <c r="BA44" s="186"/>
      <c r="BB44" s="211"/>
      <c r="BC44" s="186"/>
      <c r="BD44" s="186"/>
      <c r="BE44" s="186"/>
    </row>
    <row r="45" spans="1:57" ht="30" customHeight="1">
      <c r="A45" s="186">
        <f t="shared" si="11"/>
        <v>38</v>
      </c>
      <c r="B45" s="201" t="str">
        <f t="shared" si="5"/>
        <v/>
      </c>
      <c r="C45" s="202"/>
      <c r="D45" s="203"/>
      <c r="E45" s="203"/>
      <c r="F45" s="205"/>
      <c r="G45" s="527"/>
      <c r="H45" s="527"/>
      <c r="I45" s="527"/>
      <c r="J45" s="527"/>
      <c r="K45" s="527"/>
      <c r="L45" s="527"/>
      <c r="M45" s="537"/>
      <c r="N45" s="537"/>
      <c r="O45" s="537"/>
      <c r="P45" s="527"/>
      <c r="Q45" s="527"/>
      <c r="R45" s="527"/>
      <c r="S45" s="527"/>
      <c r="T45" s="527"/>
      <c r="U45" s="527"/>
      <c r="V45" s="537"/>
      <c r="W45" s="537"/>
      <c r="X45" s="537"/>
      <c r="Y45" s="537"/>
      <c r="Z45" s="537"/>
      <c r="AA45" s="537"/>
      <c r="AB45" s="527"/>
      <c r="AC45" s="527"/>
      <c r="AD45" s="527"/>
      <c r="AE45" s="527"/>
      <c r="AF45" s="527"/>
      <c r="AG45" s="52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8"/>
      <c r="AT45" s="206" t="str">
        <f t="shared" ref="AT45:AV45" si="45">IF(C45&lt;&gt;"",C45,"")</f>
        <v/>
      </c>
      <c r="AU45" s="207" t="str">
        <f t="shared" si="45"/>
        <v/>
      </c>
      <c r="AV45" s="207" t="str">
        <f t="shared" si="45"/>
        <v/>
      </c>
      <c r="AW45" s="205">
        <f t="shared" si="37"/>
        <v>0</v>
      </c>
      <c r="AX45" s="209" t="str">
        <f t="shared" si="8"/>
        <v/>
      </c>
      <c r="AY45" s="198" t="str">
        <f t="shared" si="9"/>
        <v/>
      </c>
      <c r="AZ45" s="186"/>
      <c r="BA45" s="186"/>
      <c r="BB45" s="211"/>
      <c r="BC45" s="186"/>
      <c r="BD45" s="186"/>
      <c r="BE45" s="186"/>
    </row>
    <row r="46" spans="1:57" ht="30" customHeight="1">
      <c r="A46" s="186">
        <f t="shared" si="11"/>
        <v>39</v>
      </c>
      <c r="B46" s="201" t="str">
        <f t="shared" si="5"/>
        <v/>
      </c>
      <c r="C46" s="202"/>
      <c r="D46" s="203"/>
      <c r="E46" s="222"/>
      <c r="F46" s="212"/>
      <c r="G46" s="530"/>
      <c r="H46" s="530"/>
      <c r="I46" s="527"/>
      <c r="J46" s="530"/>
      <c r="K46" s="530"/>
      <c r="L46" s="527"/>
      <c r="M46" s="537"/>
      <c r="N46" s="537"/>
      <c r="O46" s="537"/>
      <c r="P46" s="530"/>
      <c r="Q46" s="530"/>
      <c r="R46" s="527"/>
      <c r="S46" s="530"/>
      <c r="T46" s="530"/>
      <c r="U46" s="527"/>
      <c r="V46" s="537"/>
      <c r="W46" s="537"/>
      <c r="X46" s="537"/>
      <c r="Y46" s="537"/>
      <c r="Z46" s="537"/>
      <c r="AA46" s="537"/>
      <c r="AB46" s="530"/>
      <c r="AC46" s="530"/>
      <c r="AD46" s="527"/>
      <c r="AE46" s="530"/>
      <c r="AF46" s="530"/>
      <c r="AG46" s="527"/>
      <c r="AH46" s="537"/>
      <c r="AI46" s="537"/>
      <c r="AJ46" s="537"/>
      <c r="AK46" s="537"/>
      <c r="AL46" s="537"/>
      <c r="AM46" s="537"/>
      <c r="AN46" s="537"/>
      <c r="AO46" s="537"/>
      <c r="AP46" s="537"/>
      <c r="AQ46" s="537"/>
      <c r="AR46" s="537"/>
      <c r="AS46" s="538"/>
      <c r="AT46" s="206" t="str">
        <f t="shared" ref="AT46:AV46" si="46">IF(C46&lt;&gt;"",C46,"")</f>
        <v/>
      </c>
      <c r="AU46" s="207" t="str">
        <f t="shared" si="46"/>
        <v/>
      </c>
      <c r="AV46" s="207" t="str">
        <f t="shared" si="46"/>
        <v/>
      </c>
      <c r="AW46" s="205">
        <f t="shared" si="37"/>
        <v>0</v>
      </c>
      <c r="AX46" s="209" t="str">
        <f t="shared" si="8"/>
        <v/>
      </c>
      <c r="AY46" s="198" t="str">
        <f t="shared" si="9"/>
        <v/>
      </c>
      <c r="AZ46" s="186"/>
      <c r="BA46" s="186"/>
      <c r="BB46" s="211"/>
      <c r="BC46" s="186"/>
      <c r="BD46" s="186"/>
      <c r="BE46" s="186"/>
    </row>
    <row r="47" spans="1:57" ht="30" customHeight="1">
      <c r="A47" s="186">
        <f t="shared" si="11"/>
        <v>40</v>
      </c>
      <c r="B47" s="201" t="str">
        <f t="shared" si="5"/>
        <v/>
      </c>
      <c r="C47" s="202"/>
      <c r="D47" s="203"/>
      <c r="E47" s="222"/>
      <c r="F47" s="212"/>
      <c r="G47" s="530"/>
      <c r="H47" s="530"/>
      <c r="I47" s="527"/>
      <c r="J47" s="530"/>
      <c r="K47" s="530"/>
      <c r="L47" s="527"/>
      <c r="M47" s="537"/>
      <c r="N47" s="537"/>
      <c r="O47" s="537"/>
      <c r="P47" s="530"/>
      <c r="Q47" s="530"/>
      <c r="R47" s="527"/>
      <c r="S47" s="530"/>
      <c r="T47" s="530"/>
      <c r="U47" s="527"/>
      <c r="V47" s="537"/>
      <c r="W47" s="537"/>
      <c r="X47" s="537"/>
      <c r="Y47" s="537"/>
      <c r="Z47" s="537"/>
      <c r="AA47" s="537"/>
      <c r="AB47" s="530"/>
      <c r="AC47" s="530"/>
      <c r="AD47" s="527"/>
      <c r="AE47" s="530"/>
      <c r="AF47" s="530"/>
      <c r="AG47" s="527"/>
      <c r="AH47" s="537"/>
      <c r="AI47" s="537"/>
      <c r="AJ47" s="537"/>
      <c r="AK47" s="537"/>
      <c r="AL47" s="537"/>
      <c r="AM47" s="537"/>
      <c r="AN47" s="537"/>
      <c r="AO47" s="537"/>
      <c r="AP47" s="537"/>
      <c r="AQ47" s="537"/>
      <c r="AR47" s="537"/>
      <c r="AS47" s="538"/>
      <c r="AT47" s="206" t="str">
        <f t="shared" ref="AT47:AV47" si="47">IF(C47&lt;&gt;"",C47,"")</f>
        <v/>
      </c>
      <c r="AU47" s="207" t="str">
        <f t="shared" si="47"/>
        <v/>
      </c>
      <c r="AV47" s="207" t="str">
        <f t="shared" si="47"/>
        <v/>
      </c>
      <c r="AW47" s="205">
        <f t="shared" si="37"/>
        <v>0</v>
      </c>
      <c r="AX47" s="209" t="str">
        <f t="shared" si="8"/>
        <v/>
      </c>
      <c r="AY47" s="198" t="str">
        <f t="shared" si="9"/>
        <v/>
      </c>
      <c r="AZ47" s="186"/>
      <c r="BA47" s="186"/>
      <c r="BB47" s="211"/>
      <c r="BC47" s="186"/>
      <c r="BD47" s="186"/>
      <c r="BE47" s="186"/>
    </row>
    <row r="48" spans="1:57" ht="30" customHeight="1">
      <c r="A48" s="186">
        <f t="shared" si="11"/>
        <v>41</v>
      </c>
      <c r="B48" s="201" t="str">
        <f t="shared" si="5"/>
        <v/>
      </c>
      <c r="C48" s="223"/>
      <c r="D48" s="224"/>
      <c r="E48" s="224"/>
      <c r="F48" s="212"/>
      <c r="G48" s="530"/>
      <c r="H48" s="530"/>
      <c r="I48" s="527"/>
      <c r="J48" s="530"/>
      <c r="K48" s="530"/>
      <c r="L48" s="527"/>
      <c r="M48" s="537"/>
      <c r="N48" s="537"/>
      <c r="O48" s="537"/>
      <c r="P48" s="530"/>
      <c r="Q48" s="530"/>
      <c r="R48" s="527"/>
      <c r="S48" s="530"/>
      <c r="T48" s="530"/>
      <c r="U48" s="527"/>
      <c r="V48" s="537"/>
      <c r="W48" s="537"/>
      <c r="X48" s="537"/>
      <c r="Y48" s="537"/>
      <c r="Z48" s="537"/>
      <c r="AA48" s="537"/>
      <c r="AB48" s="530"/>
      <c r="AC48" s="530"/>
      <c r="AD48" s="527"/>
      <c r="AE48" s="530"/>
      <c r="AF48" s="530"/>
      <c r="AG48" s="52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8"/>
      <c r="AT48" s="206" t="str">
        <f t="shared" ref="AT48:AV48" si="48">IF(C48&lt;&gt;"",C48,"")</f>
        <v/>
      </c>
      <c r="AU48" s="207" t="str">
        <f t="shared" si="48"/>
        <v/>
      </c>
      <c r="AV48" s="207" t="str">
        <f t="shared" si="48"/>
        <v/>
      </c>
      <c r="AW48" s="205">
        <f t="shared" si="37"/>
        <v>0</v>
      </c>
      <c r="AX48" s="209" t="str">
        <f t="shared" si="8"/>
        <v/>
      </c>
      <c r="AY48" s="198" t="str">
        <f t="shared" si="9"/>
        <v/>
      </c>
      <c r="AZ48" s="186"/>
      <c r="BA48" s="186"/>
      <c r="BB48" s="211"/>
      <c r="BC48" s="186"/>
      <c r="BD48" s="186"/>
      <c r="BE48" s="186"/>
    </row>
    <row r="49" spans="1:57" ht="30" customHeight="1">
      <c r="A49" s="186">
        <f t="shared" si="11"/>
        <v>42</v>
      </c>
      <c r="B49" s="201" t="str">
        <f t="shared" si="5"/>
        <v/>
      </c>
      <c r="C49" s="219"/>
      <c r="D49" s="222"/>
      <c r="E49" s="222"/>
      <c r="F49" s="212"/>
      <c r="G49" s="530"/>
      <c r="H49" s="530"/>
      <c r="I49" s="527"/>
      <c r="J49" s="530"/>
      <c r="K49" s="530"/>
      <c r="L49" s="527"/>
      <c r="M49" s="537"/>
      <c r="N49" s="537"/>
      <c r="O49" s="537"/>
      <c r="P49" s="530"/>
      <c r="Q49" s="530"/>
      <c r="R49" s="527"/>
      <c r="S49" s="530"/>
      <c r="T49" s="530"/>
      <c r="U49" s="527"/>
      <c r="V49" s="537"/>
      <c r="W49" s="537"/>
      <c r="X49" s="537"/>
      <c r="Y49" s="537"/>
      <c r="Z49" s="537"/>
      <c r="AA49" s="537"/>
      <c r="AB49" s="530"/>
      <c r="AC49" s="530"/>
      <c r="AD49" s="527"/>
      <c r="AE49" s="530"/>
      <c r="AF49" s="530"/>
      <c r="AG49" s="52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8"/>
      <c r="AT49" s="206" t="str">
        <f t="shared" ref="AT49:AV49" si="49">IF(C49&lt;&gt;"",C49,"")</f>
        <v/>
      </c>
      <c r="AU49" s="207" t="str">
        <f t="shared" si="49"/>
        <v/>
      </c>
      <c r="AV49" s="207" t="str">
        <f t="shared" si="49"/>
        <v/>
      </c>
      <c r="AW49" s="205">
        <f t="shared" si="37"/>
        <v>0</v>
      </c>
      <c r="AX49" s="209" t="str">
        <f t="shared" si="8"/>
        <v/>
      </c>
      <c r="AY49" s="198" t="str">
        <f t="shared" si="9"/>
        <v/>
      </c>
      <c r="AZ49" s="186"/>
      <c r="BA49" s="186"/>
      <c r="BB49" s="211"/>
      <c r="BC49" s="186"/>
      <c r="BD49" s="186"/>
      <c r="BE49" s="186"/>
    </row>
    <row r="50" spans="1:57" ht="30" customHeight="1">
      <c r="A50" s="186">
        <f t="shared" si="11"/>
        <v>43</v>
      </c>
      <c r="B50" s="201" t="str">
        <f t="shared" si="5"/>
        <v/>
      </c>
      <c r="C50" s="219"/>
      <c r="D50" s="222"/>
      <c r="E50" s="222"/>
      <c r="F50" s="212"/>
      <c r="G50" s="530"/>
      <c r="H50" s="530"/>
      <c r="I50" s="527"/>
      <c r="J50" s="530"/>
      <c r="K50" s="530"/>
      <c r="L50" s="527"/>
      <c r="M50" s="537"/>
      <c r="N50" s="537"/>
      <c r="O50" s="537"/>
      <c r="P50" s="530"/>
      <c r="Q50" s="530"/>
      <c r="R50" s="527"/>
      <c r="S50" s="530"/>
      <c r="T50" s="530"/>
      <c r="U50" s="527"/>
      <c r="V50" s="537"/>
      <c r="W50" s="537"/>
      <c r="X50" s="537"/>
      <c r="Y50" s="537"/>
      <c r="Z50" s="537"/>
      <c r="AA50" s="537"/>
      <c r="AB50" s="530"/>
      <c r="AC50" s="530"/>
      <c r="AD50" s="527"/>
      <c r="AE50" s="530"/>
      <c r="AF50" s="530"/>
      <c r="AG50" s="52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8"/>
      <c r="AT50" s="206" t="str">
        <f t="shared" ref="AT50:AV50" si="50">IF(C50&lt;&gt;"",C50,"")</f>
        <v/>
      </c>
      <c r="AU50" s="207" t="str">
        <f t="shared" si="50"/>
        <v/>
      </c>
      <c r="AV50" s="207" t="str">
        <f t="shared" si="50"/>
        <v/>
      </c>
      <c r="AW50" s="205">
        <f t="shared" si="37"/>
        <v>0</v>
      </c>
      <c r="AX50" s="209" t="str">
        <f t="shared" si="8"/>
        <v/>
      </c>
      <c r="AY50" s="198" t="str">
        <f t="shared" si="9"/>
        <v/>
      </c>
      <c r="AZ50" s="186"/>
      <c r="BA50" s="186"/>
      <c r="BB50" s="211"/>
      <c r="BC50" s="186"/>
      <c r="BD50" s="186"/>
      <c r="BE50" s="186"/>
    </row>
    <row r="51" spans="1:57" ht="30" customHeight="1">
      <c r="A51" s="186">
        <f t="shared" si="11"/>
        <v>44</v>
      </c>
      <c r="B51" s="201" t="str">
        <f t="shared" si="5"/>
        <v/>
      </c>
      <c r="C51" s="219"/>
      <c r="D51" s="222"/>
      <c r="E51" s="222"/>
      <c r="F51" s="212"/>
      <c r="G51" s="530"/>
      <c r="H51" s="530"/>
      <c r="I51" s="527"/>
      <c r="J51" s="530"/>
      <c r="K51" s="530"/>
      <c r="L51" s="527"/>
      <c r="M51" s="537"/>
      <c r="N51" s="537"/>
      <c r="O51" s="537"/>
      <c r="P51" s="530"/>
      <c r="Q51" s="530"/>
      <c r="R51" s="527"/>
      <c r="S51" s="530"/>
      <c r="T51" s="530"/>
      <c r="U51" s="527"/>
      <c r="V51" s="537"/>
      <c r="W51" s="537"/>
      <c r="X51" s="537"/>
      <c r="Y51" s="537"/>
      <c r="Z51" s="537"/>
      <c r="AA51" s="537"/>
      <c r="AB51" s="530"/>
      <c r="AC51" s="530"/>
      <c r="AD51" s="527"/>
      <c r="AE51" s="530"/>
      <c r="AF51" s="530"/>
      <c r="AG51" s="52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8"/>
      <c r="AT51" s="206" t="str">
        <f t="shared" ref="AT51:AV51" si="51">IF(C51&lt;&gt;"",C51,"")</f>
        <v/>
      </c>
      <c r="AU51" s="207" t="str">
        <f t="shared" si="51"/>
        <v/>
      </c>
      <c r="AV51" s="207" t="str">
        <f t="shared" si="51"/>
        <v/>
      </c>
      <c r="AW51" s="205">
        <f t="shared" si="37"/>
        <v>0</v>
      </c>
      <c r="AX51" s="209" t="str">
        <f t="shared" si="8"/>
        <v/>
      </c>
      <c r="AY51" s="198" t="str">
        <f t="shared" si="9"/>
        <v/>
      </c>
      <c r="AZ51" s="186"/>
      <c r="BA51" s="186"/>
      <c r="BB51" s="211"/>
      <c r="BC51" s="186"/>
      <c r="BD51" s="186"/>
      <c r="BE51" s="186"/>
    </row>
    <row r="52" spans="1:57" ht="30" customHeight="1">
      <c r="A52" s="186">
        <f t="shared" si="11"/>
        <v>45</v>
      </c>
      <c r="B52" s="201" t="str">
        <f t="shared" si="5"/>
        <v/>
      </c>
      <c r="C52" s="219"/>
      <c r="D52" s="222"/>
      <c r="E52" s="222"/>
      <c r="F52" s="212"/>
      <c r="G52" s="530"/>
      <c r="H52" s="530"/>
      <c r="I52" s="527"/>
      <c r="J52" s="530"/>
      <c r="K52" s="530"/>
      <c r="L52" s="527"/>
      <c r="M52" s="537"/>
      <c r="N52" s="537"/>
      <c r="O52" s="537"/>
      <c r="P52" s="530"/>
      <c r="Q52" s="530"/>
      <c r="R52" s="527"/>
      <c r="S52" s="530"/>
      <c r="T52" s="530"/>
      <c r="U52" s="527"/>
      <c r="V52" s="537"/>
      <c r="W52" s="537"/>
      <c r="X52" s="537"/>
      <c r="Y52" s="537"/>
      <c r="Z52" s="537"/>
      <c r="AA52" s="537"/>
      <c r="AB52" s="530"/>
      <c r="AC52" s="530"/>
      <c r="AD52" s="527"/>
      <c r="AE52" s="530"/>
      <c r="AF52" s="530"/>
      <c r="AG52" s="52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8"/>
      <c r="AT52" s="206" t="str">
        <f t="shared" ref="AT52:AV52" si="52">IF(C52&lt;&gt;"",C52,"")</f>
        <v/>
      </c>
      <c r="AU52" s="207" t="str">
        <f t="shared" si="52"/>
        <v/>
      </c>
      <c r="AV52" s="207" t="str">
        <f t="shared" si="52"/>
        <v/>
      </c>
      <c r="AW52" s="205">
        <f t="shared" si="37"/>
        <v>0</v>
      </c>
      <c r="AX52" s="209" t="str">
        <f t="shared" si="8"/>
        <v/>
      </c>
      <c r="AY52" s="198" t="str">
        <f t="shared" si="9"/>
        <v/>
      </c>
      <c r="AZ52" s="186"/>
      <c r="BA52" s="186"/>
      <c r="BB52" s="211"/>
      <c r="BC52" s="186"/>
      <c r="BD52" s="186"/>
      <c r="BE52" s="186"/>
    </row>
    <row r="53" spans="1:57" ht="30" customHeight="1">
      <c r="A53" s="186">
        <f t="shared" si="11"/>
        <v>46</v>
      </c>
      <c r="B53" s="201" t="str">
        <f t="shared" si="5"/>
        <v/>
      </c>
      <c r="C53" s="219"/>
      <c r="D53" s="222"/>
      <c r="E53" s="222"/>
      <c r="F53" s="212"/>
      <c r="G53" s="530"/>
      <c r="H53" s="530"/>
      <c r="I53" s="527"/>
      <c r="J53" s="530"/>
      <c r="K53" s="530"/>
      <c r="L53" s="527"/>
      <c r="M53" s="537"/>
      <c r="N53" s="537"/>
      <c r="O53" s="537"/>
      <c r="P53" s="530"/>
      <c r="Q53" s="530"/>
      <c r="R53" s="527"/>
      <c r="S53" s="530"/>
      <c r="T53" s="530"/>
      <c r="U53" s="527"/>
      <c r="V53" s="537"/>
      <c r="W53" s="537"/>
      <c r="X53" s="537"/>
      <c r="Y53" s="537"/>
      <c r="Z53" s="537"/>
      <c r="AA53" s="537"/>
      <c r="AB53" s="530"/>
      <c r="AC53" s="530"/>
      <c r="AD53" s="527"/>
      <c r="AE53" s="530"/>
      <c r="AF53" s="530"/>
      <c r="AG53" s="52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8"/>
      <c r="AT53" s="206" t="str">
        <f t="shared" ref="AT53:AV53" si="53">IF(C53&lt;&gt;"",C53,"")</f>
        <v/>
      </c>
      <c r="AU53" s="207" t="str">
        <f t="shared" si="53"/>
        <v/>
      </c>
      <c r="AV53" s="207" t="str">
        <f t="shared" si="53"/>
        <v/>
      </c>
      <c r="AW53" s="205">
        <f t="shared" si="37"/>
        <v>0</v>
      </c>
      <c r="AX53" s="209" t="str">
        <f t="shared" si="8"/>
        <v/>
      </c>
      <c r="AY53" s="198" t="str">
        <f t="shared" si="9"/>
        <v/>
      </c>
      <c r="AZ53" s="186"/>
      <c r="BA53" s="186"/>
      <c r="BB53" s="211"/>
      <c r="BC53" s="186"/>
      <c r="BD53" s="186"/>
      <c r="BE53" s="186"/>
    </row>
    <row r="54" spans="1:57" ht="30" customHeight="1">
      <c r="A54" s="186">
        <f t="shared" si="11"/>
        <v>47</v>
      </c>
      <c r="B54" s="201" t="str">
        <f t="shared" si="5"/>
        <v/>
      </c>
      <c r="C54" s="219"/>
      <c r="D54" s="222"/>
      <c r="E54" s="222"/>
      <c r="F54" s="212"/>
      <c r="G54" s="530"/>
      <c r="H54" s="530"/>
      <c r="I54" s="527"/>
      <c r="J54" s="530"/>
      <c r="K54" s="530"/>
      <c r="L54" s="527"/>
      <c r="M54" s="537"/>
      <c r="N54" s="537"/>
      <c r="O54" s="537"/>
      <c r="P54" s="530"/>
      <c r="Q54" s="530"/>
      <c r="R54" s="527"/>
      <c r="S54" s="530"/>
      <c r="T54" s="530"/>
      <c r="U54" s="527"/>
      <c r="V54" s="537"/>
      <c r="W54" s="537"/>
      <c r="X54" s="537"/>
      <c r="Y54" s="537"/>
      <c r="Z54" s="537"/>
      <c r="AA54" s="537"/>
      <c r="AB54" s="530"/>
      <c r="AC54" s="530"/>
      <c r="AD54" s="527"/>
      <c r="AE54" s="530"/>
      <c r="AF54" s="530"/>
      <c r="AG54" s="52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8"/>
      <c r="AT54" s="206" t="str">
        <f t="shared" ref="AT54:AV54" si="54">IF(C54&lt;&gt;"",C54,"")</f>
        <v/>
      </c>
      <c r="AU54" s="207" t="str">
        <f t="shared" si="54"/>
        <v/>
      </c>
      <c r="AV54" s="207" t="str">
        <f t="shared" si="54"/>
        <v/>
      </c>
      <c r="AW54" s="205">
        <f t="shared" si="37"/>
        <v>0</v>
      </c>
      <c r="AX54" s="209" t="str">
        <f t="shared" si="8"/>
        <v/>
      </c>
      <c r="AY54" s="198" t="str">
        <f t="shared" si="9"/>
        <v/>
      </c>
      <c r="AZ54" s="186"/>
      <c r="BA54" s="186"/>
      <c r="BB54" s="211"/>
      <c r="BC54" s="186"/>
      <c r="BD54" s="186"/>
      <c r="BE54" s="186"/>
    </row>
    <row r="55" spans="1:57" ht="30" customHeight="1">
      <c r="A55" s="186">
        <f t="shared" si="11"/>
        <v>48</v>
      </c>
      <c r="B55" s="201" t="str">
        <f t="shared" si="5"/>
        <v/>
      </c>
      <c r="C55" s="219"/>
      <c r="D55" s="222"/>
      <c r="E55" s="222"/>
      <c r="F55" s="212"/>
      <c r="G55" s="530"/>
      <c r="H55" s="530"/>
      <c r="I55" s="527"/>
      <c r="J55" s="530"/>
      <c r="K55" s="530"/>
      <c r="L55" s="527"/>
      <c r="M55" s="537"/>
      <c r="N55" s="537"/>
      <c r="O55" s="537"/>
      <c r="P55" s="530"/>
      <c r="Q55" s="530"/>
      <c r="R55" s="527"/>
      <c r="S55" s="530"/>
      <c r="T55" s="530"/>
      <c r="U55" s="527"/>
      <c r="V55" s="537"/>
      <c r="W55" s="537"/>
      <c r="X55" s="537"/>
      <c r="Y55" s="537"/>
      <c r="Z55" s="537"/>
      <c r="AA55" s="537"/>
      <c r="AB55" s="530"/>
      <c r="AC55" s="530"/>
      <c r="AD55" s="527"/>
      <c r="AE55" s="530"/>
      <c r="AF55" s="530"/>
      <c r="AG55" s="52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8"/>
      <c r="AT55" s="206" t="str">
        <f t="shared" ref="AT55:AV55" si="55">IF(C55&lt;&gt;"",C55,"")</f>
        <v/>
      </c>
      <c r="AU55" s="207" t="str">
        <f t="shared" si="55"/>
        <v/>
      </c>
      <c r="AV55" s="207" t="str">
        <f t="shared" si="55"/>
        <v/>
      </c>
      <c r="AW55" s="205">
        <f t="shared" si="37"/>
        <v>0</v>
      </c>
      <c r="AX55" s="209" t="str">
        <f t="shared" si="8"/>
        <v/>
      </c>
      <c r="AY55" s="198" t="str">
        <f t="shared" si="9"/>
        <v/>
      </c>
      <c r="AZ55" s="186"/>
      <c r="BA55" s="186"/>
      <c r="BB55" s="211"/>
      <c r="BC55" s="186"/>
      <c r="BD55" s="186"/>
      <c r="BE55" s="186"/>
    </row>
    <row r="56" spans="1:57" ht="30" customHeight="1">
      <c r="A56" s="186">
        <f t="shared" si="11"/>
        <v>49</v>
      </c>
      <c r="B56" s="201" t="str">
        <f t="shared" si="5"/>
        <v/>
      </c>
      <c r="C56" s="219"/>
      <c r="D56" s="222"/>
      <c r="E56" s="222"/>
      <c r="F56" s="212"/>
      <c r="G56" s="530"/>
      <c r="H56" s="530"/>
      <c r="I56" s="527"/>
      <c r="J56" s="530"/>
      <c r="K56" s="530"/>
      <c r="L56" s="527"/>
      <c r="M56" s="537"/>
      <c r="N56" s="537"/>
      <c r="O56" s="537"/>
      <c r="P56" s="530"/>
      <c r="Q56" s="530"/>
      <c r="R56" s="527"/>
      <c r="S56" s="530"/>
      <c r="T56" s="530"/>
      <c r="U56" s="527"/>
      <c r="V56" s="537"/>
      <c r="W56" s="537"/>
      <c r="X56" s="537"/>
      <c r="Y56" s="537"/>
      <c r="Z56" s="537"/>
      <c r="AA56" s="537"/>
      <c r="AB56" s="530"/>
      <c r="AC56" s="530"/>
      <c r="AD56" s="527"/>
      <c r="AE56" s="530"/>
      <c r="AF56" s="530"/>
      <c r="AG56" s="52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8"/>
      <c r="AT56" s="206" t="str">
        <f t="shared" ref="AT56:AV56" si="56">IF(C56&lt;&gt;"",C56,"")</f>
        <v/>
      </c>
      <c r="AU56" s="207" t="str">
        <f t="shared" si="56"/>
        <v/>
      </c>
      <c r="AV56" s="207" t="str">
        <f t="shared" si="56"/>
        <v/>
      </c>
      <c r="AW56" s="205">
        <f t="shared" si="37"/>
        <v>0</v>
      </c>
      <c r="AX56" s="209" t="str">
        <f t="shared" si="8"/>
        <v/>
      </c>
      <c r="AY56" s="198" t="str">
        <f t="shared" si="9"/>
        <v/>
      </c>
      <c r="AZ56" s="186"/>
      <c r="BA56" s="186"/>
      <c r="BB56" s="211"/>
      <c r="BC56" s="186"/>
      <c r="BD56" s="186"/>
      <c r="BE56" s="186"/>
    </row>
    <row r="57" spans="1:57" ht="30" customHeight="1" thickBot="1">
      <c r="A57" s="186">
        <f t="shared" si="11"/>
        <v>50</v>
      </c>
      <c r="B57" s="201" t="str">
        <f t="shared" si="5"/>
        <v/>
      </c>
      <c r="C57" s="227"/>
      <c r="D57" s="228"/>
      <c r="E57" s="228"/>
      <c r="F57" s="230"/>
      <c r="G57" s="531"/>
      <c r="H57" s="531"/>
      <c r="I57" s="531"/>
      <c r="J57" s="531"/>
      <c r="K57" s="531"/>
      <c r="L57" s="531"/>
      <c r="M57" s="539"/>
      <c r="N57" s="539"/>
      <c r="O57" s="539"/>
      <c r="P57" s="531"/>
      <c r="Q57" s="531"/>
      <c r="R57" s="531"/>
      <c r="S57" s="531"/>
      <c r="T57" s="531"/>
      <c r="U57" s="531"/>
      <c r="V57" s="539"/>
      <c r="W57" s="539"/>
      <c r="X57" s="539"/>
      <c r="Y57" s="539"/>
      <c r="Z57" s="539"/>
      <c r="AA57" s="539"/>
      <c r="AB57" s="531"/>
      <c r="AC57" s="531"/>
      <c r="AD57" s="531"/>
      <c r="AE57" s="531"/>
      <c r="AF57" s="531"/>
      <c r="AG57" s="531"/>
      <c r="AH57" s="539"/>
      <c r="AI57" s="539"/>
      <c r="AJ57" s="539"/>
      <c r="AK57" s="539"/>
      <c r="AL57" s="539"/>
      <c r="AM57" s="539"/>
      <c r="AN57" s="539"/>
      <c r="AO57" s="539"/>
      <c r="AP57" s="539"/>
      <c r="AQ57" s="539"/>
      <c r="AR57" s="539"/>
      <c r="AS57" s="540"/>
      <c r="AT57" s="206" t="str">
        <f t="shared" ref="AT57:AV57" si="57">IF(C57&lt;&gt;"",C57,"")</f>
        <v/>
      </c>
      <c r="AU57" s="207" t="str">
        <f t="shared" si="57"/>
        <v/>
      </c>
      <c r="AV57" s="207" t="str">
        <f t="shared" si="57"/>
        <v/>
      </c>
      <c r="AW57" s="205">
        <f t="shared" si="37"/>
        <v>0</v>
      </c>
      <c r="AX57" s="209" t="str">
        <f t="shared" si="8"/>
        <v/>
      </c>
      <c r="AY57" s="198" t="str">
        <f t="shared" si="9"/>
        <v/>
      </c>
      <c r="AZ57" s="186"/>
      <c r="BA57" s="186"/>
      <c r="BB57" s="211"/>
      <c r="BC57" s="186"/>
      <c r="BD57" s="186"/>
      <c r="BE57" s="186"/>
    </row>
    <row r="58" spans="1:57" ht="25.5" customHeight="1">
      <c r="A58" s="186"/>
      <c r="B58" s="186"/>
      <c r="C58" s="186"/>
      <c r="D58" s="186"/>
      <c r="E58" s="186"/>
      <c r="F58" s="211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206" t="str">
        <f t="shared" ref="AT58:AV58" si="58">IF(C58&lt;&gt;"",C58,"")</f>
        <v/>
      </c>
      <c r="AU58" s="207" t="str">
        <f t="shared" si="58"/>
        <v/>
      </c>
      <c r="AV58" s="207" t="str">
        <f t="shared" si="58"/>
        <v/>
      </c>
      <c r="AW58" s="186"/>
      <c r="AX58" s="186"/>
      <c r="AY58" s="186"/>
      <c r="AZ58" s="186"/>
      <c r="BA58" s="186"/>
      <c r="BB58" s="211"/>
      <c r="BC58" s="186"/>
      <c r="BD58" s="186"/>
      <c r="BE58" s="186"/>
    </row>
    <row r="59" spans="1:57" ht="25.5" customHeight="1">
      <c r="A59" s="186"/>
      <c r="B59" s="186"/>
      <c r="C59" s="186"/>
      <c r="D59" s="186"/>
      <c r="E59" s="186"/>
      <c r="F59" s="211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92"/>
      <c r="AU59" s="238"/>
      <c r="AV59" s="186"/>
      <c r="AW59" s="186"/>
      <c r="AX59" s="186"/>
      <c r="AY59" s="186"/>
      <c r="AZ59" s="186"/>
      <c r="BA59" s="186"/>
      <c r="BB59" s="211"/>
      <c r="BC59" s="186"/>
      <c r="BD59" s="186"/>
      <c r="BE59" s="186"/>
    </row>
    <row r="60" spans="1:57" ht="25.5" customHeight="1">
      <c r="A60" s="186"/>
      <c r="B60" s="186"/>
      <c r="C60" s="186"/>
      <c r="D60" s="186"/>
      <c r="E60" s="186"/>
      <c r="F60" s="211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92"/>
      <c r="AU60" s="238"/>
      <c r="AV60" s="186"/>
      <c r="AW60" s="186"/>
      <c r="AX60" s="186"/>
      <c r="AY60" s="186"/>
      <c r="AZ60" s="186"/>
      <c r="BA60" s="186"/>
      <c r="BB60" s="211"/>
      <c r="BC60" s="186"/>
      <c r="BD60" s="186"/>
      <c r="BE60" s="186"/>
    </row>
    <row r="61" spans="1:57" ht="25.5" customHeight="1">
      <c r="A61" s="186"/>
      <c r="B61" s="186"/>
      <c r="C61" s="186"/>
      <c r="D61" s="186"/>
      <c r="E61" s="186"/>
      <c r="F61" s="211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92"/>
      <c r="AU61" s="238"/>
      <c r="AV61" s="186"/>
      <c r="AW61" s="186"/>
      <c r="AX61" s="186"/>
      <c r="AY61" s="186"/>
      <c r="AZ61" s="186"/>
      <c r="BA61" s="186"/>
      <c r="BB61" s="211"/>
      <c r="BC61" s="186"/>
      <c r="BD61" s="186"/>
      <c r="BE61" s="186"/>
    </row>
    <row r="62" spans="1:57" ht="25.5" customHeight="1">
      <c r="A62" s="186"/>
      <c r="B62" s="186"/>
      <c r="C62" s="186"/>
      <c r="D62" s="186"/>
      <c r="E62" s="186"/>
      <c r="F62" s="211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92"/>
      <c r="AU62" s="238"/>
      <c r="AV62" s="186"/>
      <c r="AW62" s="186"/>
      <c r="AX62" s="186"/>
      <c r="AY62" s="186"/>
      <c r="AZ62" s="186"/>
      <c r="BA62" s="186"/>
      <c r="BB62" s="211"/>
      <c r="BC62" s="186"/>
      <c r="BD62" s="186"/>
      <c r="BE62" s="186"/>
    </row>
    <row r="63" spans="1:57" ht="25.5" customHeight="1">
      <c r="A63" s="186"/>
      <c r="B63" s="186"/>
      <c r="C63" s="186"/>
      <c r="D63" s="186"/>
      <c r="E63" s="186"/>
      <c r="F63" s="211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92"/>
      <c r="AU63" s="238"/>
      <c r="AV63" s="186"/>
      <c r="AW63" s="186"/>
      <c r="AX63" s="186"/>
      <c r="AY63" s="186"/>
      <c r="AZ63" s="186"/>
      <c r="BA63" s="186"/>
      <c r="BB63" s="211"/>
      <c r="BC63" s="186"/>
      <c r="BD63" s="186"/>
      <c r="BE63" s="186"/>
    </row>
    <row r="64" spans="1:57" ht="25.5" customHeight="1">
      <c r="A64" s="186"/>
      <c r="B64" s="186"/>
      <c r="C64" s="186"/>
      <c r="D64" s="186"/>
      <c r="E64" s="186"/>
      <c r="F64" s="211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92"/>
      <c r="AU64" s="238"/>
      <c r="AV64" s="186"/>
      <c r="AW64" s="186"/>
      <c r="AX64" s="186"/>
      <c r="AY64" s="186"/>
      <c r="AZ64" s="186"/>
      <c r="BA64" s="186"/>
      <c r="BB64" s="211"/>
      <c r="BC64" s="186"/>
      <c r="BD64" s="186"/>
      <c r="BE64" s="186"/>
    </row>
    <row r="65" spans="1:57" ht="25.5" customHeight="1">
      <c r="A65" s="186"/>
      <c r="B65" s="186"/>
      <c r="C65" s="186"/>
      <c r="D65" s="186"/>
      <c r="E65" s="186"/>
      <c r="F65" s="211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92"/>
      <c r="AU65" s="238"/>
      <c r="AV65" s="186"/>
      <c r="AW65" s="186"/>
      <c r="AX65" s="186"/>
      <c r="AY65" s="186"/>
      <c r="AZ65" s="186"/>
      <c r="BA65" s="186"/>
      <c r="BB65" s="211"/>
      <c r="BC65" s="186"/>
      <c r="BD65" s="186"/>
      <c r="BE65" s="186"/>
    </row>
    <row r="66" spans="1:57" ht="25.5" customHeight="1">
      <c r="A66" s="186"/>
      <c r="B66" s="186"/>
      <c r="C66" s="186"/>
      <c r="D66" s="186"/>
      <c r="E66" s="186"/>
      <c r="F66" s="211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92"/>
      <c r="AU66" s="238"/>
      <c r="AV66" s="186"/>
      <c r="AW66" s="186"/>
      <c r="AX66" s="186"/>
      <c r="AY66" s="186"/>
      <c r="AZ66" s="186"/>
      <c r="BA66" s="186"/>
      <c r="BB66" s="211"/>
      <c r="BC66" s="186"/>
      <c r="BD66" s="186"/>
      <c r="BE66" s="186"/>
    </row>
    <row r="67" spans="1:57" ht="25.5" customHeight="1">
      <c r="A67" s="186"/>
      <c r="B67" s="186"/>
      <c r="C67" s="186"/>
      <c r="D67" s="186"/>
      <c r="E67" s="186"/>
      <c r="F67" s="211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92"/>
      <c r="AU67" s="238"/>
      <c r="AV67" s="186"/>
      <c r="AW67" s="186"/>
      <c r="AX67" s="186"/>
      <c r="AY67" s="186"/>
      <c r="AZ67" s="186"/>
      <c r="BA67" s="186"/>
      <c r="BB67" s="211"/>
      <c r="BC67" s="186"/>
      <c r="BD67" s="186"/>
      <c r="BE67" s="186"/>
    </row>
    <row r="68" spans="1:57" ht="25.5" customHeight="1">
      <c r="A68" s="186"/>
      <c r="B68" s="186"/>
      <c r="C68" s="186"/>
      <c r="D68" s="186"/>
      <c r="E68" s="186"/>
      <c r="F68" s="211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92"/>
      <c r="AU68" s="238"/>
      <c r="AV68" s="186"/>
      <c r="AW68" s="186"/>
      <c r="AX68" s="186"/>
      <c r="AY68" s="186"/>
      <c r="AZ68" s="186"/>
      <c r="BA68" s="186"/>
      <c r="BB68" s="211"/>
      <c r="BC68" s="186"/>
      <c r="BD68" s="186"/>
      <c r="BE68" s="186"/>
    </row>
    <row r="69" spans="1:57" ht="25.5" customHeight="1">
      <c r="A69" s="186"/>
      <c r="B69" s="186"/>
      <c r="C69" s="186"/>
      <c r="D69" s="186"/>
      <c r="E69" s="186"/>
      <c r="F69" s="211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92"/>
      <c r="AU69" s="238"/>
      <c r="AV69" s="186"/>
      <c r="AW69" s="186"/>
      <c r="AX69" s="186"/>
      <c r="AY69" s="186"/>
      <c r="AZ69" s="186"/>
      <c r="BA69" s="186"/>
      <c r="BB69" s="211"/>
      <c r="BC69" s="186"/>
      <c r="BD69" s="186"/>
      <c r="BE69" s="186"/>
    </row>
    <row r="70" spans="1:57" ht="25.5" customHeight="1">
      <c r="A70" s="186"/>
      <c r="B70" s="186"/>
      <c r="C70" s="186"/>
      <c r="D70" s="186"/>
      <c r="E70" s="186"/>
      <c r="F70" s="211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92"/>
      <c r="AU70" s="238"/>
      <c r="AV70" s="186"/>
      <c r="AW70" s="186"/>
      <c r="AX70" s="186"/>
      <c r="AY70" s="186"/>
      <c r="AZ70" s="186"/>
      <c r="BA70" s="186"/>
      <c r="BB70" s="211"/>
      <c r="BC70" s="186"/>
      <c r="BD70" s="186"/>
      <c r="BE70" s="186"/>
    </row>
    <row r="71" spans="1:57" ht="25.5" customHeight="1">
      <c r="A71" s="186"/>
      <c r="B71" s="186"/>
      <c r="C71" s="186"/>
      <c r="D71" s="186"/>
      <c r="E71" s="186"/>
      <c r="F71" s="211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92"/>
      <c r="AU71" s="238"/>
      <c r="AV71" s="186"/>
      <c r="AW71" s="186"/>
      <c r="AX71" s="186"/>
      <c r="AY71" s="186"/>
      <c r="AZ71" s="186"/>
      <c r="BA71" s="186"/>
      <c r="BB71" s="211"/>
      <c r="BC71" s="186"/>
      <c r="BD71" s="186"/>
      <c r="BE71" s="186"/>
    </row>
    <row r="72" spans="1:57" ht="25.5" customHeight="1">
      <c r="A72" s="186"/>
      <c r="B72" s="186"/>
      <c r="C72" s="186"/>
      <c r="D72" s="186"/>
      <c r="E72" s="186"/>
      <c r="F72" s="211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92"/>
      <c r="AU72" s="238"/>
      <c r="AV72" s="186"/>
      <c r="AW72" s="186"/>
      <c r="AX72" s="186"/>
      <c r="AY72" s="186"/>
      <c r="AZ72" s="186"/>
      <c r="BA72" s="186"/>
      <c r="BB72" s="211"/>
      <c r="BC72" s="186"/>
      <c r="BD72" s="186"/>
      <c r="BE72" s="186"/>
    </row>
    <row r="73" spans="1:57" ht="25.5" customHeight="1">
      <c r="A73" s="186"/>
      <c r="B73" s="186"/>
      <c r="C73" s="186"/>
      <c r="D73" s="186"/>
      <c r="E73" s="186"/>
      <c r="F73" s="211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92"/>
      <c r="AU73" s="238"/>
      <c r="AV73" s="186"/>
      <c r="AW73" s="186"/>
      <c r="AX73" s="186"/>
      <c r="AY73" s="186"/>
      <c r="AZ73" s="186"/>
      <c r="BA73" s="186"/>
      <c r="BB73" s="211"/>
      <c r="BC73" s="186"/>
      <c r="BD73" s="186"/>
      <c r="BE73" s="186"/>
    </row>
    <row r="74" spans="1:57" ht="25.5" customHeight="1">
      <c r="A74" s="186"/>
      <c r="B74" s="186"/>
      <c r="C74" s="186"/>
      <c r="D74" s="186"/>
      <c r="E74" s="186"/>
      <c r="F74" s="211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92"/>
      <c r="AU74" s="238"/>
      <c r="AV74" s="186"/>
      <c r="AW74" s="186"/>
      <c r="AX74" s="186"/>
      <c r="AY74" s="186"/>
      <c r="AZ74" s="186"/>
      <c r="BA74" s="186"/>
      <c r="BB74" s="211"/>
      <c r="BC74" s="186"/>
      <c r="BD74" s="186"/>
      <c r="BE74" s="186"/>
    </row>
    <row r="75" spans="1:57" ht="25.5" customHeight="1">
      <c r="A75" s="186"/>
      <c r="B75" s="186"/>
      <c r="C75" s="186"/>
      <c r="D75" s="186"/>
      <c r="E75" s="186"/>
      <c r="F75" s="211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92"/>
      <c r="AU75" s="238"/>
      <c r="AV75" s="186"/>
      <c r="AW75" s="186"/>
      <c r="AX75" s="186"/>
      <c r="AY75" s="186"/>
      <c r="AZ75" s="186"/>
      <c r="BA75" s="186"/>
      <c r="BB75" s="211"/>
      <c r="BC75" s="186"/>
      <c r="BD75" s="186"/>
      <c r="BE75" s="186"/>
    </row>
    <row r="76" spans="1:57" ht="25.5" customHeight="1">
      <c r="A76" s="186"/>
      <c r="B76" s="186"/>
      <c r="C76" s="186"/>
      <c r="D76" s="186"/>
      <c r="E76" s="186"/>
      <c r="F76" s="211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92"/>
      <c r="AU76" s="238"/>
      <c r="AV76" s="186"/>
      <c r="AW76" s="186"/>
      <c r="AX76" s="186"/>
      <c r="AY76" s="186"/>
      <c r="AZ76" s="186"/>
      <c r="BA76" s="186"/>
      <c r="BB76" s="211"/>
      <c r="BC76" s="186"/>
      <c r="BD76" s="186"/>
      <c r="BE76" s="186"/>
    </row>
    <row r="77" spans="1:57" ht="25.5" customHeight="1">
      <c r="A77" s="186"/>
      <c r="B77" s="186"/>
      <c r="C77" s="186"/>
      <c r="D77" s="186"/>
      <c r="E77" s="186"/>
      <c r="F77" s="211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92"/>
      <c r="AU77" s="238"/>
      <c r="AV77" s="186"/>
      <c r="AW77" s="186"/>
      <c r="AX77" s="186"/>
      <c r="AY77" s="186"/>
      <c r="AZ77" s="186"/>
      <c r="BA77" s="186"/>
      <c r="BB77" s="211"/>
      <c r="BC77" s="186"/>
      <c r="BD77" s="186"/>
      <c r="BE77" s="186"/>
    </row>
    <row r="78" spans="1:57" ht="25.5" customHeight="1">
      <c r="A78" s="186"/>
      <c r="B78" s="186"/>
      <c r="C78" s="186"/>
      <c r="D78" s="186"/>
      <c r="E78" s="186"/>
      <c r="F78" s="211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92"/>
      <c r="AU78" s="238"/>
      <c r="AV78" s="186"/>
      <c r="AW78" s="186"/>
      <c r="AX78" s="186"/>
      <c r="AY78" s="186"/>
      <c r="AZ78" s="186"/>
      <c r="BA78" s="186"/>
      <c r="BB78" s="211"/>
      <c r="BC78" s="186"/>
      <c r="BD78" s="186"/>
      <c r="BE78" s="186"/>
    </row>
    <row r="79" spans="1:57" ht="25.5" customHeight="1">
      <c r="A79" s="186"/>
      <c r="B79" s="186"/>
      <c r="C79" s="186"/>
      <c r="D79" s="186"/>
      <c r="E79" s="186"/>
      <c r="F79" s="211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92"/>
      <c r="AU79" s="238"/>
      <c r="AV79" s="186"/>
      <c r="AW79" s="186"/>
      <c r="AX79" s="186"/>
      <c r="AY79" s="186"/>
      <c r="AZ79" s="186"/>
      <c r="BA79" s="186"/>
      <c r="BB79" s="211"/>
      <c r="BC79" s="186"/>
      <c r="BD79" s="186"/>
      <c r="BE79" s="186"/>
    </row>
    <row r="80" spans="1:57" ht="25.5" customHeight="1">
      <c r="A80" s="186"/>
      <c r="B80" s="186"/>
      <c r="C80" s="186"/>
      <c r="D80" s="186"/>
      <c r="E80" s="186"/>
      <c r="F80" s="211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92"/>
      <c r="AU80" s="238"/>
      <c r="AV80" s="186"/>
      <c r="AW80" s="186"/>
      <c r="AX80" s="186"/>
      <c r="AY80" s="186"/>
      <c r="AZ80" s="186"/>
      <c r="BA80" s="186"/>
      <c r="BB80" s="211"/>
      <c r="BC80" s="186"/>
      <c r="BD80" s="186"/>
      <c r="BE80" s="186"/>
    </row>
    <row r="81" spans="1:57" ht="25.5" customHeight="1">
      <c r="A81" s="186"/>
      <c r="B81" s="186"/>
      <c r="C81" s="186"/>
      <c r="D81" s="186"/>
      <c r="E81" s="186"/>
      <c r="F81" s="211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92"/>
      <c r="AU81" s="238"/>
      <c r="AV81" s="186"/>
      <c r="AW81" s="186"/>
      <c r="AX81" s="186"/>
      <c r="AY81" s="186"/>
      <c r="AZ81" s="186"/>
      <c r="BA81" s="186"/>
      <c r="BB81" s="211"/>
      <c r="BC81" s="186"/>
      <c r="BD81" s="186"/>
      <c r="BE81" s="186"/>
    </row>
    <row r="82" spans="1:57" ht="25.5" customHeight="1">
      <c r="A82" s="186"/>
      <c r="B82" s="186"/>
      <c r="C82" s="186"/>
      <c r="D82" s="186"/>
      <c r="E82" s="186"/>
      <c r="F82" s="211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92"/>
      <c r="AU82" s="238"/>
      <c r="AV82" s="186"/>
      <c r="AW82" s="186"/>
      <c r="AX82" s="186"/>
      <c r="AY82" s="186"/>
      <c r="AZ82" s="186"/>
      <c r="BA82" s="186"/>
      <c r="BB82" s="211"/>
      <c r="BC82" s="186"/>
      <c r="BD82" s="186"/>
      <c r="BE82" s="186"/>
    </row>
    <row r="83" spans="1:57" ht="25.5" customHeight="1">
      <c r="A83" s="186"/>
      <c r="B83" s="186"/>
      <c r="C83" s="186"/>
      <c r="D83" s="186"/>
      <c r="E83" s="186"/>
      <c r="F83" s="211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92"/>
      <c r="AU83" s="238"/>
      <c r="AV83" s="186"/>
      <c r="AW83" s="186"/>
      <c r="AX83" s="186"/>
      <c r="AY83" s="186"/>
      <c r="AZ83" s="186"/>
      <c r="BA83" s="186"/>
      <c r="BB83" s="211"/>
      <c r="BC83" s="186"/>
      <c r="BD83" s="186"/>
      <c r="BE83" s="186"/>
    </row>
    <row r="84" spans="1:57" ht="25.5" customHeight="1">
      <c r="A84" s="186"/>
      <c r="B84" s="186"/>
      <c r="C84" s="186"/>
      <c r="D84" s="186"/>
      <c r="E84" s="186"/>
      <c r="F84" s="211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92"/>
      <c r="AU84" s="238"/>
      <c r="AV84" s="186"/>
      <c r="AW84" s="186"/>
      <c r="AX84" s="186"/>
      <c r="AY84" s="186"/>
      <c r="AZ84" s="186"/>
      <c r="BA84" s="186"/>
      <c r="BB84" s="211"/>
      <c r="BC84" s="186"/>
      <c r="BD84" s="186"/>
      <c r="BE84" s="186"/>
    </row>
    <row r="85" spans="1:57" ht="25.5" customHeight="1">
      <c r="A85" s="186"/>
      <c r="B85" s="186"/>
      <c r="C85" s="186"/>
      <c r="D85" s="186"/>
      <c r="E85" s="186"/>
      <c r="F85" s="211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92"/>
      <c r="AU85" s="238"/>
      <c r="AV85" s="186"/>
      <c r="AW85" s="186"/>
      <c r="AX85" s="186"/>
      <c r="AY85" s="186"/>
      <c r="AZ85" s="186"/>
      <c r="BA85" s="186"/>
      <c r="BB85" s="211"/>
      <c r="BC85" s="186"/>
      <c r="BD85" s="186"/>
      <c r="BE85" s="186"/>
    </row>
    <row r="86" spans="1:57" ht="25.5" customHeight="1">
      <c r="A86" s="186"/>
      <c r="B86" s="186"/>
      <c r="C86" s="186"/>
      <c r="D86" s="186"/>
      <c r="E86" s="186"/>
      <c r="F86" s="211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92"/>
      <c r="AU86" s="238"/>
      <c r="AV86" s="186"/>
      <c r="AW86" s="186"/>
      <c r="AX86" s="186"/>
      <c r="AY86" s="186"/>
      <c r="AZ86" s="186"/>
      <c r="BA86" s="186"/>
      <c r="BB86" s="211"/>
      <c r="BC86" s="186"/>
      <c r="BD86" s="186"/>
      <c r="BE86" s="186"/>
    </row>
    <row r="87" spans="1:57" ht="25.5" customHeight="1">
      <c r="A87" s="186"/>
      <c r="B87" s="186"/>
      <c r="C87" s="186"/>
      <c r="D87" s="186"/>
      <c r="E87" s="186"/>
      <c r="F87" s="211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92"/>
      <c r="AU87" s="238"/>
      <c r="AV87" s="186"/>
      <c r="AW87" s="186"/>
      <c r="AX87" s="186"/>
      <c r="AY87" s="186"/>
      <c r="AZ87" s="186"/>
      <c r="BA87" s="186"/>
      <c r="BB87" s="211"/>
      <c r="BC87" s="186"/>
      <c r="BD87" s="186"/>
      <c r="BE87" s="186"/>
    </row>
    <row r="88" spans="1:57" ht="25.5" customHeight="1">
      <c r="A88" s="186"/>
      <c r="B88" s="186"/>
      <c r="C88" s="186"/>
      <c r="D88" s="186"/>
      <c r="E88" s="186"/>
      <c r="F88" s="211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92"/>
      <c r="AU88" s="238"/>
      <c r="AV88" s="186"/>
      <c r="AW88" s="186"/>
      <c r="AX88" s="186"/>
      <c r="AY88" s="186"/>
      <c r="AZ88" s="186"/>
      <c r="BA88" s="186"/>
      <c r="BB88" s="211"/>
      <c r="BC88" s="186"/>
      <c r="BD88" s="186"/>
      <c r="BE88" s="186"/>
    </row>
    <row r="89" spans="1:57" ht="25.5" customHeight="1">
      <c r="A89" s="186"/>
      <c r="B89" s="186"/>
      <c r="C89" s="186"/>
      <c r="D89" s="186"/>
      <c r="E89" s="186"/>
      <c r="F89" s="211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92"/>
      <c r="AU89" s="238"/>
      <c r="AV89" s="186"/>
      <c r="AW89" s="186"/>
      <c r="AX89" s="186"/>
      <c r="AY89" s="186"/>
      <c r="AZ89" s="186"/>
      <c r="BA89" s="186"/>
      <c r="BB89" s="211"/>
      <c r="BC89" s="186"/>
      <c r="BD89" s="186"/>
      <c r="BE89" s="186"/>
    </row>
    <row r="90" spans="1:57" ht="25.5" customHeight="1">
      <c r="A90" s="186"/>
      <c r="B90" s="186"/>
      <c r="C90" s="186"/>
      <c r="D90" s="186"/>
      <c r="E90" s="186"/>
      <c r="F90" s="211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92"/>
      <c r="AU90" s="238"/>
      <c r="AV90" s="186"/>
      <c r="AW90" s="186"/>
      <c r="AX90" s="186"/>
      <c r="AY90" s="186"/>
      <c r="AZ90" s="186"/>
      <c r="BA90" s="186"/>
      <c r="BB90" s="211"/>
      <c r="BC90" s="186"/>
      <c r="BD90" s="186"/>
      <c r="BE90" s="186"/>
    </row>
    <row r="91" spans="1:57" ht="25.5" customHeight="1">
      <c r="A91" s="186"/>
      <c r="B91" s="186"/>
      <c r="C91" s="186"/>
      <c r="D91" s="186"/>
      <c r="E91" s="186"/>
      <c r="F91" s="211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92"/>
      <c r="AU91" s="238"/>
      <c r="AV91" s="186"/>
      <c r="AW91" s="186"/>
      <c r="AX91" s="186"/>
      <c r="AY91" s="186"/>
      <c r="AZ91" s="186"/>
      <c r="BA91" s="186"/>
      <c r="BB91" s="211"/>
      <c r="BC91" s="186"/>
      <c r="BD91" s="186"/>
      <c r="BE91" s="186"/>
    </row>
    <row r="92" spans="1:57" ht="25.5" customHeight="1">
      <c r="A92" s="186"/>
      <c r="B92" s="186"/>
      <c r="C92" s="186"/>
      <c r="D92" s="186"/>
      <c r="E92" s="186"/>
      <c r="F92" s="211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92"/>
      <c r="AU92" s="238"/>
      <c r="AV92" s="186"/>
      <c r="AW92" s="186"/>
      <c r="AX92" s="186"/>
      <c r="AY92" s="186"/>
      <c r="AZ92" s="186"/>
      <c r="BA92" s="186"/>
      <c r="BB92" s="211"/>
      <c r="BC92" s="186"/>
      <c r="BD92" s="186"/>
      <c r="BE92" s="186"/>
    </row>
    <row r="93" spans="1:57" ht="25.5" customHeight="1">
      <c r="A93" s="186"/>
      <c r="B93" s="186"/>
      <c r="C93" s="186"/>
      <c r="D93" s="186"/>
      <c r="E93" s="186"/>
      <c r="F93" s="211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92"/>
      <c r="AU93" s="238"/>
      <c r="AV93" s="186"/>
      <c r="AW93" s="186"/>
      <c r="AX93" s="186"/>
      <c r="AY93" s="186"/>
      <c r="AZ93" s="186"/>
      <c r="BA93" s="186"/>
      <c r="BB93" s="211"/>
      <c r="BC93" s="186"/>
      <c r="BD93" s="186"/>
      <c r="BE93" s="186"/>
    </row>
    <row r="94" spans="1:57" ht="25.5" customHeight="1">
      <c r="A94" s="186"/>
      <c r="B94" s="186"/>
      <c r="C94" s="186"/>
      <c r="D94" s="186"/>
      <c r="E94" s="186"/>
      <c r="F94" s="211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92"/>
      <c r="AU94" s="238"/>
      <c r="AV94" s="186"/>
      <c r="AW94" s="186"/>
      <c r="AX94" s="186"/>
      <c r="AY94" s="186"/>
      <c r="AZ94" s="186"/>
      <c r="BA94" s="186"/>
      <c r="BB94" s="211"/>
      <c r="BC94" s="186"/>
      <c r="BD94" s="186"/>
      <c r="BE94" s="186"/>
    </row>
    <row r="95" spans="1:57" ht="25.5" customHeight="1">
      <c r="A95" s="186"/>
      <c r="B95" s="186"/>
      <c r="C95" s="186"/>
      <c r="D95" s="186"/>
      <c r="E95" s="186"/>
      <c r="F95" s="211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92"/>
      <c r="AU95" s="238"/>
      <c r="AV95" s="186"/>
      <c r="AW95" s="186"/>
      <c r="AX95" s="186"/>
      <c r="AY95" s="186"/>
      <c r="AZ95" s="186"/>
      <c r="BA95" s="186"/>
      <c r="BB95" s="211"/>
      <c r="BC95" s="186"/>
      <c r="BD95" s="186"/>
      <c r="BE95" s="186"/>
    </row>
    <row r="96" spans="1:57" ht="25.5" customHeight="1">
      <c r="A96" s="186"/>
      <c r="B96" s="186"/>
      <c r="C96" s="186"/>
      <c r="D96" s="186"/>
      <c r="E96" s="186"/>
      <c r="F96" s="211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92"/>
      <c r="AU96" s="238"/>
      <c r="AV96" s="186"/>
      <c r="AW96" s="186"/>
      <c r="AX96" s="186"/>
      <c r="AY96" s="186"/>
      <c r="AZ96" s="186"/>
      <c r="BA96" s="186"/>
      <c r="BB96" s="211"/>
      <c r="BC96" s="186"/>
      <c r="BD96" s="186"/>
      <c r="BE96" s="186"/>
    </row>
    <row r="97" spans="1:57" ht="25.5" customHeight="1">
      <c r="A97" s="186"/>
      <c r="B97" s="186"/>
      <c r="C97" s="186"/>
      <c r="D97" s="186"/>
      <c r="E97" s="186"/>
      <c r="F97" s="211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92"/>
      <c r="AU97" s="238"/>
      <c r="AV97" s="186"/>
      <c r="AW97" s="186"/>
      <c r="AX97" s="186"/>
      <c r="AY97" s="186"/>
      <c r="AZ97" s="186"/>
      <c r="BA97" s="186"/>
      <c r="BB97" s="211"/>
      <c r="BC97" s="186"/>
      <c r="BD97" s="186"/>
      <c r="BE97" s="186"/>
    </row>
    <row r="98" spans="1:57" ht="25.5" customHeight="1">
      <c r="A98" s="186"/>
      <c r="B98" s="186"/>
      <c r="C98" s="186"/>
      <c r="D98" s="186"/>
      <c r="E98" s="186"/>
      <c r="F98" s="211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92"/>
      <c r="AU98" s="238"/>
      <c r="AV98" s="186"/>
      <c r="AW98" s="186"/>
      <c r="AX98" s="186"/>
      <c r="AY98" s="186"/>
      <c r="AZ98" s="186"/>
      <c r="BA98" s="186"/>
      <c r="BB98" s="211"/>
      <c r="BC98" s="186"/>
      <c r="BD98" s="186"/>
      <c r="BE98" s="186"/>
    </row>
    <row r="99" spans="1:57" ht="25.5" customHeight="1">
      <c r="A99" s="186"/>
      <c r="B99" s="186"/>
      <c r="C99" s="186"/>
      <c r="D99" s="186"/>
      <c r="E99" s="186"/>
      <c r="F99" s="211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92"/>
      <c r="AU99" s="238"/>
      <c r="AV99" s="186"/>
      <c r="AW99" s="186"/>
      <c r="AX99" s="186"/>
      <c r="AY99" s="186"/>
      <c r="AZ99" s="186"/>
      <c r="BA99" s="186"/>
      <c r="BB99" s="211"/>
      <c r="BC99" s="186"/>
      <c r="BD99" s="186"/>
      <c r="BE99" s="186"/>
    </row>
    <row r="100" spans="1:57" ht="25.5" customHeight="1">
      <c r="A100" s="186"/>
      <c r="B100" s="186"/>
      <c r="C100" s="186"/>
      <c r="D100" s="186"/>
      <c r="E100" s="186"/>
      <c r="F100" s="211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92"/>
      <c r="AU100" s="238"/>
      <c r="AV100" s="186"/>
      <c r="AW100" s="186"/>
      <c r="AX100" s="186"/>
      <c r="AY100" s="186"/>
      <c r="AZ100" s="186"/>
      <c r="BA100" s="186"/>
      <c r="BB100" s="211"/>
      <c r="BC100" s="186"/>
      <c r="BD100" s="186"/>
      <c r="BE100" s="186"/>
    </row>
    <row r="101" spans="1:57" ht="25.5" customHeight="1">
      <c r="A101" s="186"/>
      <c r="B101" s="186"/>
      <c r="C101" s="186"/>
      <c r="D101" s="186"/>
      <c r="E101" s="186"/>
      <c r="F101" s="211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92"/>
      <c r="AU101" s="238"/>
      <c r="AV101" s="186"/>
      <c r="AW101" s="186"/>
      <c r="AX101" s="186"/>
      <c r="AY101" s="186"/>
      <c r="AZ101" s="186"/>
      <c r="BA101" s="186"/>
      <c r="BB101" s="211"/>
      <c r="BC101" s="186"/>
      <c r="BD101" s="186"/>
      <c r="BE101" s="186"/>
    </row>
    <row r="102" spans="1:57" ht="25.5" customHeight="1">
      <c r="A102" s="186"/>
      <c r="B102" s="186"/>
      <c r="C102" s="186"/>
      <c r="D102" s="186"/>
      <c r="E102" s="186"/>
      <c r="F102" s="211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92"/>
      <c r="AU102" s="238"/>
      <c r="AV102" s="186"/>
      <c r="AW102" s="186"/>
      <c r="AX102" s="186"/>
      <c r="AY102" s="186"/>
      <c r="AZ102" s="186"/>
      <c r="BA102" s="186"/>
      <c r="BB102" s="211"/>
      <c r="BC102" s="186"/>
      <c r="BD102" s="186"/>
      <c r="BE102" s="186"/>
    </row>
    <row r="103" spans="1:57" ht="25.5" customHeight="1">
      <c r="A103" s="186"/>
      <c r="B103" s="186"/>
      <c r="C103" s="186"/>
      <c r="D103" s="186"/>
      <c r="E103" s="186"/>
      <c r="F103" s="211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92"/>
      <c r="AU103" s="238"/>
      <c r="AV103" s="186"/>
      <c r="AW103" s="186"/>
      <c r="AX103" s="186"/>
      <c r="AY103" s="186"/>
      <c r="AZ103" s="186"/>
      <c r="BA103" s="186"/>
      <c r="BB103" s="211"/>
      <c r="BC103" s="186"/>
      <c r="BD103" s="186"/>
      <c r="BE103" s="186"/>
    </row>
    <row r="104" spans="1:57" ht="25.5" customHeight="1">
      <c r="A104" s="186"/>
      <c r="B104" s="186"/>
      <c r="C104" s="186"/>
      <c r="D104" s="186"/>
      <c r="E104" s="186"/>
      <c r="F104" s="211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92"/>
      <c r="AU104" s="238"/>
      <c r="AV104" s="186"/>
      <c r="AW104" s="186"/>
      <c r="AX104" s="186"/>
      <c r="AY104" s="186"/>
      <c r="AZ104" s="186"/>
      <c r="BA104" s="186"/>
      <c r="BB104" s="211"/>
      <c r="BC104" s="186"/>
      <c r="BD104" s="186"/>
      <c r="BE104" s="186"/>
    </row>
    <row r="105" spans="1:57" ht="25.5" customHeight="1">
      <c r="A105" s="186"/>
      <c r="B105" s="186"/>
      <c r="C105" s="186"/>
      <c r="D105" s="186"/>
      <c r="E105" s="186"/>
      <c r="F105" s="211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92"/>
      <c r="AU105" s="238"/>
      <c r="AV105" s="186"/>
      <c r="AW105" s="186"/>
      <c r="AX105" s="186"/>
      <c r="AY105" s="186"/>
      <c r="AZ105" s="186"/>
      <c r="BA105" s="186"/>
      <c r="BB105" s="211"/>
      <c r="BC105" s="186"/>
      <c r="BD105" s="186"/>
      <c r="BE105" s="186"/>
    </row>
    <row r="106" spans="1:57" ht="25.5" customHeight="1">
      <c r="A106" s="186"/>
      <c r="B106" s="186"/>
      <c r="C106" s="186"/>
      <c r="D106" s="186"/>
      <c r="E106" s="186"/>
      <c r="F106" s="211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92"/>
      <c r="AU106" s="238"/>
      <c r="AV106" s="186"/>
      <c r="AW106" s="186"/>
      <c r="AX106" s="186"/>
      <c r="AY106" s="186"/>
      <c r="AZ106" s="186"/>
      <c r="BA106" s="186"/>
      <c r="BB106" s="211"/>
      <c r="BC106" s="186"/>
      <c r="BD106" s="186"/>
      <c r="BE106" s="186"/>
    </row>
    <row r="107" spans="1:57" ht="25.5" customHeight="1">
      <c r="A107" s="186"/>
      <c r="B107" s="186"/>
      <c r="C107" s="186"/>
      <c r="D107" s="186"/>
      <c r="E107" s="186"/>
      <c r="F107" s="211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92"/>
      <c r="AU107" s="238"/>
      <c r="AV107" s="186"/>
      <c r="AW107" s="186"/>
      <c r="AX107" s="186"/>
      <c r="AY107" s="186"/>
      <c r="AZ107" s="186"/>
      <c r="BA107" s="186"/>
      <c r="BB107" s="211"/>
      <c r="BC107" s="186"/>
      <c r="BD107" s="186"/>
      <c r="BE107" s="186"/>
    </row>
    <row r="108" spans="1:57" ht="25.5" customHeight="1">
      <c r="A108" s="186"/>
      <c r="B108" s="186"/>
      <c r="C108" s="186"/>
      <c r="D108" s="186"/>
      <c r="E108" s="186"/>
      <c r="F108" s="211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92"/>
      <c r="AU108" s="238"/>
      <c r="AV108" s="186"/>
      <c r="AW108" s="186"/>
      <c r="AX108" s="186"/>
      <c r="AY108" s="186"/>
      <c r="AZ108" s="186"/>
      <c r="BA108" s="186"/>
      <c r="BB108" s="211"/>
      <c r="BC108" s="186"/>
      <c r="BD108" s="186"/>
      <c r="BE108" s="186"/>
    </row>
    <row r="109" spans="1:57" ht="25.5" customHeight="1">
      <c r="A109" s="186"/>
      <c r="B109" s="186"/>
      <c r="C109" s="186"/>
      <c r="D109" s="186"/>
      <c r="E109" s="186"/>
      <c r="F109" s="211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92"/>
      <c r="AU109" s="238"/>
      <c r="AV109" s="186"/>
      <c r="AW109" s="186"/>
      <c r="AX109" s="186"/>
      <c r="AY109" s="186"/>
      <c r="AZ109" s="186"/>
      <c r="BA109" s="186"/>
      <c r="BB109" s="211"/>
      <c r="BC109" s="186"/>
      <c r="BD109" s="186"/>
      <c r="BE109" s="186"/>
    </row>
    <row r="110" spans="1:57" ht="25.5" customHeight="1">
      <c r="A110" s="186"/>
      <c r="B110" s="186"/>
      <c r="C110" s="186"/>
      <c r="D110" s="186"/>
      <c r="E110" s="186"/>
      <c r="F110" s="211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92"/>
      <c r="AU110" s="238"/>
      <c r="AV110" s="186"/>
      <c r="AW110" s="186"/>
      <c r="AX110" s="186"/>
      <c r="AY110" s="186"/>
      <c r="AZ110" s="186"/>
      <c r="BA110" s="186"/>
      <c r="BB110" s="211"/>
      <c r="BC110" s="186"/>
      <c r="BD110" s="186"/>
      <c r="BE110" s="186"/>
    </row>
    <row r="111" spans="1:57" ht="25.5" customHeight="1">
      <c r="A111" s="186"/>
      <c r="B111" s="186"/>
      <c r="C111" s="186"/>
      <c r="D111" s="186"/>
      <c r="E111" s="186"/>
      <c r="F111" s="211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92"/>
      <c r="AU111" s="238"/>
      <c r="AV111" s="186"/>
      <c r="AW111" s="186"/>
      <c r="AX111" s="186"/>
      <c r="AY111" s="186"/>
      <c r="AZ111" s="186"/>
      <c r="BA111" s="186"/>
      <c r="BB111" s="211"/>
      <c r="BC111" s="186"/>
      <c r="BD111" s="186"/>
      <c r="BE111" s="186"/>
    </row>
    <row r="112" spans="1:57" ht="25.5" customHeight="1">
      <c r="A112" s="186"/>
      <c r="B112" s="186"/>
      <c r="C112" s="186"/>
      <c r="D112" s="186"/>
      <c r="E112" s="186"/>
      <c r="F112" s="211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92"/>
      <c r="AU112" s="238"/>
      <c r="AV112" s="186"/>
      <c r="AW112" s="186"/>
      <c r="AX112" s="186"/>
      <c r="AY112" s="186"/>
      <c r="AZ112" s="186"/>
      <c r="BA112" s="186"/>
      <c r="BB112" s="211"/>
      <c r="BC112" s="186"/>
      <c r="BD112" s="186"/>
      <c r="BE112" s="186"/>
    </row>
    <row r="113" spans="1:57" ht="25.5" customHeight="1">
      <c r="A113" s="186"/>
      <c r="B113" s="186"/>
      <c r="C113" s="186"/>
      <c r="D113" s="186"/>
      <c r="E113" s="186"/>
      <c r="F113" s="211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92"/>
      <c r="AU113" s="238"/>
      <c r="AV113" s="186"/>
      <c r="AW113" s="186"/>
      <c r="AX113" s="186"/>
      <c r="AY113" s="186"/>
      <c r="AZ113" s="186"/>
      <c r="BA113" s="186"/>
      <c r="BB113" s="211"/>
      <c r="BC113" s="186"/>
      <c r="BD113" s="186"/>
      <c r="BE113" s="186"/>
    </row>
    <row r="114" spans="1:57" ht="25.5" customHeight="1">
      <c r="A114" s="186"/>
      <c r="B114" s="186"/>
      <c r="C114" s="186"/>
      <c r="D114" s="186"/>
      <c r="E114" s="186"/>
      <c r="F114" s="211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92"/>
      <c r="AU114" s="238"/>
      <c r="AV114" s="186"/>
      <c r="AW114" s="186"/>
      <c r="AX114" s="186"/>
      <c r="AY114" s="186"/>
      <c r="AZ114" s="186"/>
      <c r="BA114" s="186"/>
      <c r="BB114" s="211"/>
      <c r="BC114" s="186"/>
      <c r="BD114" s="186"/>
      <c r="BE114" s="186"/>
    </row>
    <row r="115" spans="1:57" ht="25.5" customHeight="1">
      <c r="A115" s="186"/>
      <c r="B115" s="186"/>
      <c r="C115" s="186"/>
      <c r="D115" s="186"/>
      <c r="E115" s="186"/>
      <c r="F115" s="211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92"/>
      <c r="AU115" s="238"/>
      <c r="AV115" s="186"/>
      <c r="AW115" s="186"/>
      <c r="AX115" s="186"/>
      <c r="AY115" s="186"/>
      <c r="AZ115" s="186"/>
      <c r="BA115" s="186"/>
      <c r="BB115" s="211"/>
      <c r="BC115" s="186"/>
      <c r="BD115" s="186"/>
      <c r="BE115" s="186"/>
    </row>
    <row r="116" spans="1:57" ht="25.5" customHeight="1">
      <c r="A116" s="186"/>
      <c r="B116" s="186"/>
      <c r="C116" s="186"/>
      <c r="D116" s="186"/>
      <c r="E116" s="186"/>
      <c r="F116" s="211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92"/>
      <c r="AU116" s="238"/>
      <c r="AV116" s="186"/>
      <c r="AW116" s="186"/>
      <c r="AX116" s="186"/>
      <c r="AY116" s="186"/>
      <c r="AZ116" s="186"/>
      <c r="BA116" s="186"/>
      <c r="BB116" s="211"/>
      <c r="BC116" s="186"/>
      <c r="BD116" s="186"/>
      <c r="BE116" s="186"/>
    </row>
    <row r="117" spans="1:57" ht="25.5" customHeight="1">
      <c r="A117" s="186"/>
      <c r="B117" s="186"/>
      <c r="C117" s="186"/>
      <c r="D117" s="186"/>
      <c r="E117" s="186"/>
      <c r="F117" s="211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92"/>
      <c r="AU117" s="238"/>
      <c r="AV117" s="186"/>
      <c r="AW117" s="186"/>
      <c r="AX117" s="186"/>
      <c r="AY117" s="186"/>
      <c r="AZ117" s="186"/>
      <c r="BA117" s="186"/>
      <c r="BB117" s="211"/>
      <c r="BC117" s="186"/>
      <c r="BD117" s="186"/>
      <c r="BE117" s="186"/>
    </row>
    <row r="118" spans="1:57" ht="25.5" customHeight="1">
      <c r="A118" s="186"/>
      <c r="B118" s="186"/>
      <c r="C118" s="186"/>
      <c r="D118" s="186"/>
      <c r="E118" s="186"/>
      <c r="F118" s="211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92"/>
      <c r="AU118" s="238"/>
      <c r="AV118" s="186"/>
      <c r="AW118" s="186"/>
      <c r="AX118" s="186"/>
      <c r="AY118" s="186"/>
      <c r="AZ118" s="186"/>
      <c r="BA118" s="186"/>
      <c r="BB118" s="211"/>
      <c r="BC118" s="186"/>
      <c r="BD118" s="186"/>
      <c r="BE118" s="186"/>
    </row>
    <row r="119" spans="1:57" ht="25.5" customHeight="1">
      <c r="A119" s="186"/>
      <c r="B119" s="186"/>
      <c r="C119" s="186"/>
      <c r="D119" s="186"/>
      <c r="E119" s="186"/>
      <c r="F119" s="211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92"/>
      <c r="AU119" s="238"/>
      <c r="AV119" s="186"/>
      <c r="AW119" s="186"/>
      <c r="AX119" s="186"/>
      <c r="AY119" s="186"/>
      <c r="AZ119" s="186"/>
      <c r="BA119" s="186"/>
      <c r="BB119" s="211"/>
      <c r="BC119" s="186"/>
      <c r="BD119" s="186"/>
      <c r="BE119" s="186"/>
    </row>
    <row r="120" spans="1:57" ht="25.5" customHeight="1">
      <c r="A120" s="186"/>
      <c r="B120" s="186"/>
      <c r="C120" s="186"/>
      <c r="D120" s="186"/>
      <c r="E120" s="186"/>
      <c r="F120" s="211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92"/>
      <c r="AU120" s="238"/>
      <c r="AV120" s="186"/>
      <c r="AW120" s="186"/>
      <c r="AX120" s="186"/>
      <c r="AY120" s="186"/>
      <c r="AZ120" s="186"/>
      <c r="BA120" s="186"/>
      <c r="BB120" s="211"/>
      <c r="BC120" s="186"/>
      <c r="BD120" s="186"/>
      <c r="BE120" s="186"/>
    </row>
    <row r="121" spans="1:57" ht="25.5" customHeight="1">
      <c r="A121" s="186"/>
      <c r="B121" s="186"/>
      <c r="C121" s="186"/>
      <c r="D121" s="186"/>
      <c r="E121" s="186"/>
      <c r="F121" s="211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92"/>
      <c r="AU121" s="238"/>
      <c r="AV121" s="186"/>
      <c r="AW121" s="186"/>
      <c r="AX121" s="186"/>
      <c r="AY121" s="186"/>
      <c r="AZ121" s="186"/>
      <c r="BA121" s="186"/>
      <c r="BB121" s="211"/>
      <c r="BC121" s="186"/>
      <c r="BD121" s="186"/>
      <c r="BE121" s="186"/>
    </row>
    <row r="122" spans="1:57" ht="25.5" customHeight="1">
      <c r="A122" s="186"/>
      <c r="B122" s="186"/>
      <c r="C122" s="186"/>
      <c r="D122" s="186"/>
      <c r="E122" s="186"/>
      <c r="F122" s="211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92"/>
      <c r="AU122" s="238"/>
      <c r="AV122" s="186"/>
      <c r="AW122" s="186"/>
      <c r="AX122" s="186"/>
      <c r="AY122" s="186"/>
      <c r="AZ122" s="186"/>
      <c r="BA122" s="186"/>
      <c r="BB122" s="211"/>
      <c r="BC122" s="186"/>
      <c r="BD122" s="186"/>
      <c r="BE122" s="186"/>
    </row>
    <row r="123" spans="1:57" ht="25.5" customHeight="1">
      <c r="A123" s="186"/>
      <c r="B123" s="186"/>
      <c r="C123" s="186"/>
      <c r="D123" s="186"/>
      <c r="E123" s="186"/>
      <c r="F123" s="211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92"/>
      <c r="AU123" s="238"/>
      <c r="AV123" s="186"/>
      <c r="AW123" s="186"/>
      <c r="AX123" s="186"/>
      <c r="AY123" s="186"/>
      <c r="AZ123" s="186"/>
      <c r="BA123" s="186"/>
      <c r="BB123" s="211"/>
      <c r="BC123" s="186"/>
      <c r="BD123" s="186"/>
      <c r="BE123" s="186"/>
    </row>
    <row r="124" spans="1:57" ht="25.5" customHeight="1">
      <c r="A124" s="186"/>
      <c r="B124" s="186"/>
      <c r="C124" s="186"/>
      <c r="D124" s="186"/>
      <c r="E124" s="186"/>
      <c r="F124" s="211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92"/>
      <c r="AU124" s="238"/>
      <c r="AV124" s="186"/>
      <c r="AW124" s="186"/>
      <c r="AX124" s="186"/>
      <c r="AY124" s="186"/>
      <c r="AZ124" s="186"/>
      <c r="BA124" s="186"/>
      <c r="BB124" s="211"/>
      <c r="BC124" s="186"/>
      <c r="BD124" s="186"/>
      <c r="BE124" s="186"/>
    </row>
    <row r="125" spans="1:57" ht="25.5" customHeight="1">
      <c r="A125" s="186"/>
      <c r="B125" s="186"/>
      <c r="C125" s="186"/>
      <c r="D125" s="186"/>
      <c r="E125" s="186"/>
      <c r="F125" s="211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92"/>
      <c r="AU125" s="238"/>
      <c r="AV125" s="186"/>
      <c r="AW125" s="186"/>
      <c r="AX125" s="186"/>
      <c r="AY125" s="186"/>
      <c r="AZ125" s="186"/>
      <c r="BA125" s="186"/>
      <c r="BB125" s="211"/>
      <c r="BC125" s="186"/>
      <c r="BD125" s="186"/>
      <c r="BE125" s="186"/>
    </row>
    <row r="126" spans="1:57" ht="25.5" customHeight="1">
      <c r="A126" s="186"/>
      <c r="B126" s="186"/>
      <c r="C126" s="186"/>
      <c r="D126" s="186"/>
      <c r="E126" s="186"/>
      <c r="F126" s="211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92"/>
      <c r="AU126" s="238"/>
      <c r="AV126" s="186"/>
      <c r="AW126" s="186"/>
      <c r="AX126" s="186"/>
      <c r="AY126" s="186"/>
      <c r="AZ126" s="186"/>
      <c r="BA126" s="186"/>
      <c r="BB126" s="211"/>
      <c r="BC126" s="186"/>
      <c r="BD126" s="186"/>
      <c r="BE126" s="186"/>
    </row>
    <row r="127" spans="1:57" ht="25.5" customHeight="1">
      <c r="A127" s="186"/>
      <c r="B127" s="186"/>
      <c r="C127" s="186"/>
      <c r="D127" s="186"/>
      <c r="E127" s="186"/>
      <c r="F127" s="211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92"/>
      <c r="AU127" s="238"/>
      <c r="AV127" s="186"/>
      <c r="AW127" s="186"/>
      <c r="AX127" s="186"/>
      <c r="AY127" s="186"/>
      <c r="AZ127" s="186"/>
      <c r="BA127" s="186"/>
      <c r="BB127" s="211"/>
      <c r="BC127" s="186"/>
      <c r="BD127" s="186"/>
      <c r="BE127" s="186"/>
    </row>
    <row r="128" spans="1:57" ht="25.5" customHeight="1">
      <c r="A128" s="186"/>
      <c r="B128" s="186"/>
      <c r="C128" s="186"/>
      <c r="D128" s="186"/>
      <c r="E128" s="186"/>
      <c r="F128" s="211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92"/>
      <c r="AU128" s="238"/>
      <c r="AV128" s="186"/>
      <c r="AW128" s="186"/>
      <c r="AX128" s="186"/>
      <c r="AY128" s="186"/>
      <c r="AZ128" s="186"/>
      <c r="BA128" s="186"/>
      <c r="BB128" s="211"/>
      <c r="BC128" s="186"/>
      <c r="BD128" s="186"/>
      <c r="BE128" s="186"/>
    </row>
    <row r="129" spans="1:57" ht="25.5" customHeight="1">
      <c r="A129" s="186"/>
      <c r="B129" s="186"/>
      <c r="C129" s="186"/>
      <c r="D129" s="186"/>
      <c r="E129" s="186"/>
      <c r="F129" s="211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92"/>
      <c r="AU129" s="238"/>
      <c r="AV129" s="186"/>
      <c r="AW129" s="186"/>
      <c r="AX129" s="186"/>
      <c r="AY129" s="186"/>
      <c r="AZ129" s="186"/>
      <c r="BA129" s="186"/>
      <c r="BB129" s="211"/>
      <c r="BC129" s="186"/>
      <c r="BD129" s="186"/>
      <c r="BE129" s="186"/>
    </row>
    <row r="130" spans="1:57" ht="25.5" customHeight="1">
      <c r="A130" s="186"/>
      <c r="B130" s="186"/>
      <c r="C130" s="186"/>
      <c r="D130" s="186"/>
      <c r="E130" s="186"/>
      <c r="F130" s="211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92"/>
      <c r="AU130" s="238"/>
      <c r="AV130" s="186"/>
      <c r="AW130" s="186"/>
      <c r="AX130" s="186"/>
      <c r="AY130" s="186"/>
      <c r="AZ130" s="186"/>
      <c r="BA130" s="186"/>
      <c r="BB130" s="211"/>
      <c r="BC130" s="186"/>
      <c r="BD130" s="186"/>
      <c r="BE130" s="186"/>
    </row>
    <row r="131" spans="1:57" ht="25.5" customHeight="1">
      <c r="A131" s="186"/>
      <c r="B131" s="186"/>
      <c r="C131" s="186"/>
      <c r="D131" s="186"/>
      <c r="E131" s="186"/>
      <c r="F131" s="211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92"/>
      <c r="AU131" s="238"/>
      <c r="AV131" s="186"/>
      <c r="AW131" s="186"/>
      <c r="AX131" s="186"/>
      <c r="AY131" s="186"/>
      <c r="AZ131" s="186"/>
      <c r="BA131" s="186"/>
      <c r="BB131" s="211"/>
      <c r="BC131" s="186"/>
      <c r="BD131" s="186"/>
      <c r="BE131" s="186"/>
    </row>
    <row r="132" spans="1:57" ht="25.5" customHeight="1">
      <c r="A132" s="186"/>
      <c r="B132" s="186"/>
      <c r="C132" s="186"/>
      <c r="D132" s="186"/>
      <c r="E132" s="186"/>
      <c r="F132" s="211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92"/>
      <c r="AU132" s="238"/>
      <c r="AV132" s="186"/>
      <c r="AW132" s="186"/>
      <c r="AX132" s="186"/>
      <c r="AY132" s="186"/>
      <c r="AZ132" s="186"/>
      <c r="BA132" s="186"/>
      <c r="BB132" s="211"/>
      <c r="BC132" s="186"/>
      <c r="BD132" s="186"/>
      <c r="BE132" s="186"/>
    </row>
    <row r="133" spans="1:57" ht="25.5" customHeight="1">
      <c r="A133" s="186"/>
      <c r="B133" s="186"/>
      <c r="C133" s="186"/>
      <c r="D133" s="186"/>
      <c r="E133" s="186"/>
      <c r="F133" s="211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92"/>
      <c r="AU133" s="238"/>
      <c r="AV133" s="186"/>
      <c r="AW133" s="186"/>
      <c r="AX133" s="186"/>
      <c r="AY133" s="186"/>
      <c r="AZ133" s="186"/>
      <c r="BA133" s="186"/>
      <c r="BB133" s="211"/>
      <c r="BC133" s="186"/>
      <c r="BD133" s="186"/>
      <c r="BE133" s="186"/>
    </row>
    <row r="134" spans="1:57" ht="25.5" customHeight="1">
      <c r="A134" s="186"/>
      <c r="B134" s="186"/>
      <c r="C134" s="186"/>
      <c r="D134" s="186"/>
      <c r="E134" s="186"/>
      <c r="F134" s="211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92"/>
      <c r="AU134" s="238"/>
      <c r="AV134" s="186"/>
      <c r="AW134" s="186"/>
      <c r="AX134" s="186"/>
      <c r="AY134" s="186"/>
      <c r="AZ134" s="186"/>
      <c r="BA134" s="186"/>
      <c r="BB134" s="211"/>
      <c r="BC134" s="186"/>
      <c r="BD134" s="186"/>
      <c r="BE134" s="186"/>
    </row>
    <row r="135" spans="1:57" ht="25.5" customHeight="1">
      <c r="A135" s="186"/>
      <c r="B135" s="186"/>
      <c r="C135" s="186"/>
      <c r="D135" s="186"/>
      <c r="E135" s="186"/>
      <c r="F135" s="211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92"/>
      <c r="AU135" s="238"/>
      <c r="AV135" s="186"/>
      <c r="AW135" s="186"/>
      <c r="AX135" s="186"/>
      <c r="AY135" s="186"/>
      <c r="AZ135" s="186"/>
      <c r="BA135" s="186"/>
      <c r="BB135" s="211"/>
      <c r="BC135" s="186"/>
      <c r="BD135" s="186"/>
      <c r="BE135" s="186"/>
    </row>
    <row r="136" spans="1:57" ht="25.5" customHeight="1">
      <c r="A136" s="186"/>
      <c r="B136" s="186"/>
      <c r="C136" s="186"/>
      <c r="D136" s="186"/>
      <c r="E136" s="186"/>
      <c r="F136" s="211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92"/>
      <c r="AU136" s="238"/>
      <c r="AV136" s="186"/>
      <c r="AW136" s="186"/>
      <c r="AX136" s="186"/>
      <c r="AY136" s="186"/>
      <c r="AZ136" s="186"/>
      <c r="BA136" s="186"/>
      <c r="BB136" s="211"/>
      <c r="BC136" s="186"/>
      <c r="BD136" s="186"/>
      <c r="BE136" s="186"/>
    </row>
    <row r="137" spans="1:57" ht="25.5" customHeight="1">
      <c r="A137" s="186"/>
      <c r="B137" s="186"/>
      <c r="C137" s="186"/>
      <c r="D137" s="186"/>
      <c r="E137" s="186"/>
      <c r="F137" s="211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92"/>
      <c r="AU137" s="238"/>
      <c r="AV137" s="186"/>
      <c r="AW137" s="186"/>
      <c r="AX137" s="186"/>
      <c r="AY137" s="186"/>
      <c r="AZ137" s="186"/>
      <c r="BA137" s="186"/>
      <c r="BB137" s="211"/>
      <c r="BC137" s="186"/>
      <c r="BD137" s="186"/>
      <c r="BE137" s="186"/>
    </row>
    <row r="138" spans="1:57" ht="25.5" customHeight="1">
      <c r="A138" s="186"/>
      <c r="B138" s="186"/>
      <c r="C138" s="186"/>
      <c r="D138" s="186"/>
      <c r="E138" s="186"/>
      <c r="F138" s="211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92"/>
      <c r="AU138" s="238"/>
      <c r="AV138" s="186"/>
      <c r="AW138" s="186"/>
      <c r="AX138" s="186"/>
      <c r="AY138" s="186"/>
      <c r="AZ138" s="186"/>
      <c r="BA138" s="186"/>
      <c r="BB138" s="211"/>
      <c r="BC138" s="186"/>
      <c r="BD138" s="186"/>
      <c r="BE138" s="186"/>
    </row>
    <row r="139" spans="1:57" ht="25.5" customHeight="1">
      <c r="A139" s="186"/>
      <c r="B139" s="186"/>
      <c r="C139" s="186"/>
      <c r="D139" s="186"/>
      <c r="E139" s="186"/>
      <c r="F139" s="211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92"/>
      <c r="AU139" s="238"/>
      <c r="AV139" s="186"/>
      <c r="AW139" s="186"/>
      <c r="AX139" s="186"/>
      <c r="AY139" s="186"/>
      <c r="AZ139" s="186"/>
      <c r="BA139" s="186"/>
      <c r="BB139" s="211"/>
      <c r="BC139" s="186"/>
      <c r="BD139" s="186"/>
      <c r="BE139" s="186"/>
    </row>
    <row r="140" spans="1:57" ht="25.5" customHeight="1">
      <c r="A140" s="186"/>
      <c r="B140" s="186"/>
      <c r="C140" s="186"/>
      <c r="D140" s="186"/>
      <c r="E140" s="186"/>
      <c r="F140" s="211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92"/>
      <c r="AU140" s="238"/>
      <c r="AV140" s="186"/>
      <c r="AW140" s="186"/>
      <c r="AX140" s="186"/>
      <c r="AY140" s="186"/>
      <c r="AZ140" s="186"/>
      <c r="BA140" s="186"/>
      <c r="BB140" s="211"/>
      <c r="BC140" s="186"/>
      <c r="BD140" s="186"/>
      <c r="BE140" s="186"/>
    </row>
    <row r="141" spans="1:57" ht="25.5" customHeight="1">
      <c r="A141" s="186"/>
      <c r="B141" s="186"/>
      <c r="C141" s="186"/>
      <c r="D141" s="186"/>
      <c r="E141" s="186"/>
      <c r="F141" s="211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92"/>
      <c r="AU141" s="238"/>
      <c r="AV141" s="186"/>
      <c r="AW141" s="186"/>
      <c r="AX141" s="186"/>
      <c r="AY141" s="186"/>
      <c r="AZ141" s="186"/>
      <c r="BA141" s="186"/>
      <c r="BB141" s="211"/>
      <c r="BC141" s="186"/>
      <c r="BD141" s="186"/>
      <c r="BE141" s="186"/>
    </row>
    <row r="142" spans="1:57" ht="25.5" customHeight="1">
      <c r="A142" s="186"/>
      <c r="B142" s="186"/>
      <c r="C142" s="186"/>
      <c r="D142" s="186"/>
      <c r="E142" s="186"/>
      <c r="F142" s="211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92"/>
      <c r="AU142" s="238"/>
      <c r="AV142" s="186"/>
      <c r="AW142" s="186"/>
      <c r="AX142" s="186"/>
      <c r="AY142" s="186"/>
      <c r="AZ142" s="186"/>
      <c r="BA142" s="186"/>
      <c r="BB142" s="211"/>
      <c r="BC142" s="186"/>
      <c r="BD142" s="186"/>
      <c r="BE142" s="186"/>
    </row>
    <row r="143" spans="1:57" ht="25.5" customHeight="1">
      <c r="A143" s="186"/>
      <c r="B143" s="186"/>
      <c r="C143" s="186"/>
      <c r="D143" s="186"/>
      <c r="E143" s="186"/>
      <c r="F143" s="211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92"/>
      <c r="AU143" s="238"/>
      <c r="AV143" s="186"/>
      <c r="AW143" s="186"/>
      <c r="AX143" s="186"/>
      <c r="AY143" s="186"/>
      <c r="AZ143" s="186"/>
      <c r="BA143" s="186"/>
      <c r="BB143" s="211"/>
      <c r="BC143" s="186"/>
      <c r="BD143" s="186"/>
      <c r="BE143" s="186"/>
    </row>
    <row r="144" spans="1:57" ht="25.5" customHeight="1">
      <c r="A144" s="186"/>
      <c r="B144" s="186"/>
      <c r="C144" s="186"/>
      <c r="D144" s="186"/>
      <c r="E144" s="186"/>
      <c r="F144" s="211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92"/>
      <c r="AU144" s="238"/>
      <c r="AV144" s="186"/>
      <c r="AW144" s="186"/>
      <c r="AX144" s="186"/>
      <c r="AY144" s="186"/>
      <c r="AZ144" s="186"/>
      <c r="BA144" s="186"/>
      <c r="BB144" s="211"/>
      <c r="BC144" s="186"/>
      <c r="BD144" s="186"/>
      <c r="BE144" s="186"/>
    </row>
    <row r="145" spans="1:57" ht="25.5" customHeight="1">
      <c r="A145" s="186"/>
      <c r="B145" s="186"/>
      <c r="C145" s="186"/>
      <c r="D145" s="186"/>
      <c r="E145" s="186"/>
      <c r="F145" s="211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92"/>
      <c r="AU145" s="238"/>
      <c r="AV145" s="186"/>
      <c r="AW145" s="186"/>
      <c r="AX145" s="186"/>
      <c r="AY145" s="186"/>
      <c r="AZ145" s="186"/>
      <c r="BA145" s="186"/>
      <c r="BB145" s="211"/>
      <c r="BC145" s="186"/>
      <c r="BD145" s="186"/>
      <c r="BE145" s="186"/>
    </row>
    <row r="146" spans="1:57" ht="25.5" customHeight="1">
      <c r="A146" s="186"/>
      <c r="B146" s="186"/>
      <c r="C146" s="186"/>
      <c r="D146" s="186"/>
      <c r="E146" s="186"/>
      <c r="F146" s="211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92"/>
      <c r="AU146" s="238"/>
      <c r="AV146" s="186"/>
      <c r="AW146" s="186"/>
      <c r="AX146" s="186"/>
      <c r="AY146" s="186"/>
      <c r="AZ146" s="186"/>
      <c r="BA146" s="186"/>
      <c r="BB146" s="211"/>
      <c r="BC146" s="186"/>
      <c r="BD146" s="186"/>
      <c r="BE146" s="186"/>
    </row>
    <row r="147" spans="1:57" ht="25.5" customHeight="1">
      <c r="A147" s="186"/>
      <c r="B147" s="186"/>
      <c r="C147" s="186"/>
      <c r="D147" s="186"/>
      <c r="E147" s="186"/>
      <c r="F147" s="211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92"/>
      <c r="AU147" s="238"/>
      <c r="AV147" s="186"/>
      <c r="AW147" s="186"/>
      <c r="AX147" s="186"/>
      <c r="AY147" s="186"/>
      <c r="AZ147" s="186"/>
      <c r="BA147" s="186"/>
      <c r="BB147" s="211"/>
      <c r="BC147" s="186"/>
      <c r="BD147" s="186"/>
      <c r="BE147" s="186"/>
    </row>
    <row r="148" spans="1:57" ht="25.5" customHeight="1">
      <c r="A148" s="186"/>
      <c r="B148" s="186"/>
      <c r="C148" s="186"/>
      <c r="D148" s="186"/>
      <c r="E148" s="186"/>
      <c r="F148" s="211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92"/>
      <c r="AU148" s="238"/>
      <c r="AV148" s="186"/>
      <c r="AW148" s="186"/>
      <c r="AX148" s="186"/>
      <c r="AY148" s="186"/>
      <c r="AZ148" s="186"/>
      <c r="BA148" s="186"/>
      <c r="BB148" s="211"/>
      <c r="BC148" s="186"/>
      <c r="BD148" s="186"/>
      <c r="BE148" s="186"/>
    </row>
    <row r="149" spans="1:57" ht="25.5" customHeight="1">
      <c r="A149" s="186"/>
      <c r="B149" s="186"/>
      <c r="C149" s="186"/>
      <c r="D149" s="186"/>
      <c r="E149" s="186"/>
      <c r="F149" s="211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92"/>
      <c r="AU149" s="238"/>
      <c r="AV149" s="186"/>
      <c r="AW149" s="186"/>
      <c r="AX149" s="186"/>
      <c r="AY149" s="186"/>
      <c r="AZ149" s="186"/>
      <c r="BA149" s="186"/>
      <c r="BB149" s="211"/>
      <c r="BC149" s="186"/>
      <c r="BD149" s="186"/>
      <c r="BE149" s="186"/>
    </row>
    <row r="150" spans="1:57" ht="25.5" customHeight="1">
      <c r="A150" s="186"/>
      <c r="B150" s="186"/>
      <c r="C150" s="186"/>
      <c r="D150" s="186"/>
      <c r="E150" s="186"/>
      <c r="F150" s="211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92"/>
      <c r="AU150" s="238"/>
      <c r="AV150" s="186"/>
      <c r="AW150" s="186"/>
      <c r="AX150" s="186"/>
      <c r="AY150" s="186"/>
      <c r="AZ150" s="186"/>
      <c r="BA150" s="186"/>
      <c r="BB150" s="211"/>
      <c r="BC150" s="186"/>
      <c r="BD150" s="186"/>
      <c r="BE150" s="186"/>
    </row>
    <row r="151" spans="1:57" ht="25.5" customHeight="1">
      <c r="A151" s="186"/>
      <c r="B151" s="186"/>
      <c r="C151" s="186"/>
      <c r="D151" s="186"/>
      <c r="E151" s="186"/>
      <c r="F151" s="211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92"/>
      <c r="AU151" s="238"/>
      <c r="AV151" s="186"/>
      <c r="AW151" s="186"/>
      <c r="AX151" s="186"/>
      <c r="AY151" s="186"/>
      <c r="AZ151" s="186"/>
      <c r="BA151" s="186"/>
      <c r="BB151" s="211"/>
      <c r="BC151" s="186"/>
      <c r="BD151" s="186"/>
      <c r="BE151" s="186"/>
    </row>
    <row r="152" spans="1:57" ht="25.5" customHeight="1">
      <c r="A152" s="186"/>
      <c r="B152" s="186"/>
      <c r="C152" s="186"/>
      <c r="D152" s="186"/>
      <c r="E152" s="186"/>
      <c r="F152" s="211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92"/>
      <c r="AU152" s="238"/>
      <c r="AV152" s="186"/>
      <c r="AW152" s="186"/>
      <c r="AX152" s="186"/>
      <c r="AY152" s="186"/>
      <c r="AZ152" s="186"/>
      <c r="BA152" s="186"/>
      <c r="BB152" s="211"/>
      <c r="BC152" s="186"/>
      <c r="BD152" s="186"/>
      <c r="BE152" s="186"/>
    </row>
    <row r="153" spans="1:57" ht="25.5" customHeight="1">
      <c r="A153" s="186"/>
      <c r="B153" s="186"/>
      <c r="C153" s="186"/>
      <c r="D153" s="186"/>
      <c r="E153" s="186"/>
      <c r="F153" s="211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92"/>
      <c r="AU153" s="238"/>
      <c r="AV153" s="186"/>
      <c r="AW153" s="186"/>
      <c r="AX153" s="186"/>
      <c r="AY153" s="186"/>
      <c r="AZ153" s="186"/>
      <c r="BA153" s="186"/>
      <c r="BB153" s="211"/>
      <c r="BC153" s="186"/>
      <c r="BD153" s="186"/>
      <c r="BE153" s="186"/>
    </row>
    <row r="154" spans="1:57" ht="25.5" customHeight="1">
      <c r="A154" s="186"/>
      <c r="B154" s="186"/>
      <c r="C154" s="186"/>
      <c r="D154" s="186"/>
      <c r="E154" s="186"/>
      <c r="F154" s="211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92"/>
      <c r="AU154" s="238"/>
      <c r="AV154" s="186"/>
      <c r="AW154" s="186"/>
      <c r="AX154" s="186"/>
      <c r="AY154" s="186"/>
      <c r="AZ154" s="186"/>
      <c r="BA154" s="186"/>
      <c r="BB154" s="211"/>
      <c r="BC154" s="186"/>
      <c r="BD154" s="186"/>
      <c r="BE154" s="186"/>
    </row>
    <row r="155" spans="1:57" ht="25.5" customHeight="1">
      <c r="A155" s="186"/>
      <c r="B155" s="186"/>
      <c r="C155" s="186"/>
      <c r="D155" s="186"/>
      <c r="E155" s="186"/>
      <c r="F155" s="211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92"/>
      <c r="AU155" s="238"/>
      <c r="AV155" s="186"/>
      <c r="AW155" s="186"/>
      <c r="AX155" s="186"/>
      <c r="AY155" s="186"/>
      <c r="AZ155" s="186"/>
      <c r="BA155" s="186"/>
      <c r="BB155" s="211"/>
      <c r="BC155" s="186"/>
      <c r="BD155" s="186"/>
      <c r="BE155" s="186"/>
    </row>
    <row r="156" spans="1:57" ht="25.5" customHeight="1">
      <c r="A156" s="186"/>
      <c r="B156" s="186"/>
      <c r="C156" s="186"/>
      <c r="D156" s="186"/>
      <c r="E156" s="186"/>
      <c r="F156" s="211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92"/>
      <c r="AU156" s="238"/>
      <c r="AV156" s="186"/>
      <c r="AW156" s="186"/>
      <c r="AX156" s="186"/>
      <c r="AY156" s="186"/>
      <c r="AZ156" s="186"/>
      <c r="BA156" s="186"/>
      <c r="BB156" s="211"/>
      <c r="BC156" s="186"/>
      <c r="BD156" s="186"/>
      <c r="BE156" s="186"/>
    </row>
    <row r="157" spans="1:57" ht="25.5" customHeight="1">
      <c r="A157" s="186"/>
      <c r="B157" s="186"/>
      <c r="C157" s="186"/>
      <c r="D157" s="186"/>
      <c r="E157" s="186"/>
      <c r="F157" s="211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92"/>
      <c r="AU157" s="238"/>
      <c r="AV157" s="186"/>
      <c r="AW157" s="186"/>
      <c r="AX157" s="186"/>
      <c r="AY157" s="186"/>
      <c r="AZ157" s="186"/>
      <c r="BA157" s="186"/>
      <c r="BB157" s="211"/>
      <c r="BC157" s="186"/>
      <c r="BD157" s="186"/>
      <c r="BE157" s="186"/>
    </row>
    <row r="158" spans="1:57" ht="25.5" customHeight="1">
      <c r="A158" s="186"/>
      <c r="B158" s="186"/>
      <c r="C158" s="186"/>
      <c r="D158" s="186"/>
      <c r="E158" s="186"/>
      <c r="F158" s="211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92"/>
      <c r="AU158" s="238"/>
      <c r="AV158" s="186"/>
      <c r="AW158" s="186"/>
      <c r="AX158" s="186"/>
      <c r="AY158" s="186"/>
      <c r="AZ158" s="186"/>
      <c r="BA158" s="186"/>
      <c r="BB158" s="211"/>
      <c r="BC158" s="186"/>
      <c r="BD158" s="186"/>
      <c r="BE158" s="186"/>
    </row>
    <row r="159" spans="1:57" ht="25.5" customHeight="1">
      <c r="A159" s="186"/>
      <c r="B159" s="186"/>
      <c r="C159" s="186"/>
      <c r="D159" s="186"/>
      <c r="E159" s="186"/>
      <c r="F159" s="211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92"/>
      <c r="AU159" s="238"/>
      <c r="AV159" s="186"/>
      <c r="AW159" s="186"/>
      <c r="AX159" s="186"/>
      <c r="AY159" s="186"/>
      <c r="AZ159" s="186"/>
      <c r="BA159" s="186"/>
      <c r="BB159" s="211"/>
      <c r="BC159" s="186"/>
      <c r="BD159" s="186"/>
      <c r="BE159" s="186"/>
    </row>
    <row r="160" spans="1:57" ht="25.5" customHeight="1">
      <c r="A160" s="186"/>
      <c r="B160" s="186"/>
      <c r="C160" s="186"/>
      <c r="D160" s="186"/>
      <c r="E160" s="186"/>
      <c r="F160" s="211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92"/>
      <c r="AU160" s="238"/>
      <c r="AV160" s="186"/>
      <c r="AW160" s="186"/>
      <c r="AX160" s="186"/>
      <c r="AY160" s="186"/>
      <c r="AZ160" s="186"/>
      <c r="BA160" s="186"/>
      <c r="BB160" s="211"/>
      <c r="BC160" s="186"/>
      <c r="BD160" s="186"/>
      <c r="BE160" s="186"/>
    </row>
    <row r="161" spans="1:57" ht="25.5" customHeight="1">
      <c r="A161" s="186"/>
      <c r="B161" s="186"/>
      <c r="C161" s="186"/>
      <c r="D161" s="186"/>
      <c r="E161" s="186"/>
      <c r="F161" s="211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92"/>
      <c r="AU161" s="238"/>
      <c r="AV161" s="186"/>
      <c r="AW161" s="186"/>
      <c r="AX161" s="186"/>
      <c r="AY161" s="186"/>
      <c r="AZ161" s="186"/>
      <c r="BA161" s="186"/>
      <c r="BB161" s="211"/>
      <c r="BC161" s="186"/>
      <c r="BD161" s="186"/>
      <c r="BE161" s="186"/>
    </row>
    <row r="162" spans="1:57" ht="25.5" customHeight="1">
      <c r="A162" s="186"/>
      <c r="B162" s="186"/>
      <c r="C162" s="186"/>
      <c r="D162" s="186"/>
      <c r="E162" s="186"/>
      <c r="F162" s="211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92"/>
      <c r="AU162" s="238"/>
      <c r="AV162" s="186"/>
      <c r="AW162" s="186"/>
      <c r="AX162" s="186"/>
      <c r="AY162" s="186"/>
      <c r="AZ162" s="186"/>
      <c r="BA162" s="186"/>
      <c r="BB162" s="211"/>
      <c r="BC162" s="186"/>
      <c r="BD162" s="186"/>
      <c r="BE162" s="186"/>
    </row>
    <row r="163" spans="1:57" ht="25.5" customHeight="1">
      <c r="A163" s="186"/>
      <c r="B163" s="186"/>
      <c r="C163" s="186"/>
      <c r="D163" s="186"/>
      <c r="E163" s="186"/>
      <c r="F163" s="211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92"/>
      <c r="AU163" s="238"/>
      <c r="AV163" s="186"/>
      <c r="AW163" s="186"/>
      <c r="AX163" s="186"/>
      <c r="AY163" s="186"/>
      <c r="AZ163" s="186"/>
      <c r="BA163" s="186"/>
      <c r="BB163" s="211"/>
      <c r="BC163" s="186"/>
      <c r="BD163" s="186"/>
      <c r="BE163" s="186"/>
    </row>
    <row r="164" spans="1:57" ht="25.5" customHeight="1">
      <c r="A164" s="186"/>
      <c r="B164" s="186"/>
      <c r="C164" s="186"/>
      <c r="D164" s="186"/>
      <c r="E164" s="186"/>
      <c r="F164" s="211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92"/>
      <c r="AU164" s="238"/>
      <c r="AV164" s="186"/>
      <c r="AW164" s="186"/>
      <c r="AX164" s="186"/>
      <c r="AY164" s="186"/>
      <c r="AZ164" s="186"/>
      <c r="BA164" s="186"/>
      <c r="BB164" s="211"/>
      <c r="BC164" s="186"/>
      <c r="BD164" s="186"/>
      <c r="BE164" s="186"/>
    </row>
    <row r="165" spans="1:57" ht="25.5" customHeight="1">
      <c r="A165" s="186"/>
      <c r="B165" s="186"/>
      <c r="C165" s="186"/>
      <c r="D165" s="186"/>
      <c r="E165" s="186"/>
      <c r="F165" s="211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92"/>
      <c r="AU165" s="238"/>
      <c r="AV165" s="186"/>
      <c r="AW165" s="186"/>
      <c r="AX165" s="186"/>
      <c r="AY165" s="186"/>
      <c r="AZ165" s="186"/>
      <c r="BA165" s="186"/>
      <c r="BB165" s="211"/>
      <c r="BC165" s="186"/>
      <c r="BD165" s="186"/>
      <c r="BE165" s="186"/>
    </row>
    <row r="166" spans="1:57" ht="25.5" customHeight="1">
      <c r="A166" s="186"/>
      <c r="B166" s="186"/>
      <c r="C166" s="186"/>
      <c r="D166" s="186"/>
      <c r="E166" s="186"/>
      <c r="F166" s="211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92"/>
      <c r="AU166" s="238"/>
      <c r="AV166" s="186"/>
      <c r="AW166" s="186"/>
      <c r="AX166" s="186"/>
      <c r="AY166" s="186"/>
      <c r="AZ166" s="186"/>
      <c r="BA166" s="186"/>
      <c r="BB166" s="211"/>
      <c r="BC166" s="186"/>
      <c r="BD166" s="186"/>
      <c r="BE166" s="186"/>
    </row>
    <row r="167" spans="1:57" ht="25.5" customHeight="1">
      <c r="A167" s="186"/>
      <c r="B167" s="186"/>
      <c r="C167" s="186"/>
      <c r="D167" s="186"/>
      <c r="E167" s="186"/>
      <c r="F167" s="211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92"/>
      <c r="AU167" s="238"/>
      <c r="AV167" s="186"/>
      <c r="AW167" s="186"/>
      <c r="AX167" s="186"/>
      <c r="AY167" s="186"/>
      <c r="AZ167" s="186"/>
      <c r="BA167" s="186"/>
      <c r="BB167" s="211"/>
      <c r="BC167" s="186"/>
      <c r="BD167" s="186"/>
      <c r="BE167" s="186"/>
    </row>
    <row r="168" spans="1:57" ht="25.5" customHeight="1">
      <c r="A168" s="186"/>
      <c r="B168" s="186"/>
      <c r="C168" s="186"/>
      <c r="D168" s="186"/>
      <c r="E168" s="186"/>
      <c r="F168" s="211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92"/>
      <c r="AU168" s="238"/>
      <c r="AV168" s="186"/>
      <c r="AW168" s="186"/>
      <c r="AX168" s="186"/>
      <c r="AY168" s="186"/>
      <c r="AZ168" s="186"/>
      <c r="BA168" s="186"/>
      <c r="BB168" s="211"/>
      <c r="BC168" s="186"/>
      <c r="BD168" s="186"/>
      <c r="BE168" s="186"/>
    </row>
    <row r="169" spans="1:57" ht="25.5" customHeight="1">
      <c r="A169" s="186"/>
      <c r="B169" s="186"/>
      <c r="C169" s="186"/>
      <c r="D169" s="186"/>
      <c r="E169" s="186"/>
      <c r="F169" s="211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92"/>
      <c r="AU169" s="238"/>
      <c r="AV169" s="186"/>
      <c r="AW169" s="186"/>
      <c r="AX169" s="186"/>
      <c r="AY169" s="186"/>
      <c r="AZ169" s="186"/>
      <c r="BA169" s="186"/>
      <c r="BB169" s="211"/>
      <c r="BC169" s="186"/>
      <c r="BD169" s="186"/>
      <c r="BE169" s="186"/>
    </row>
    <row r="170" spans="1:57" ht="25.5" customHeight="1">
      <c r="A170" s="186"/>
      <c r="B170" s="186"/>
      <c r="C170" s="186"/>
      <c r="D170" s="186"/>
      <c r="E170" s="186"/>
      <c r="F170" s="211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92"/>
      <c r="AU170" s="238"/>
      <c r="AV170" s="186"/>
      <c r="AW170" s="186"/>
      <c r="AX170" s="186"/>
      <c r="AY170" s="186"/>
      <c r="AZ170" s="186"/>
      <c r="BA170" s="186"/>
      <c r="BB170" s="211"/>
      <c r="BC170" s="186"/>
      <c r="BD170" s="186"/>
      <c r="BE170" s="186"/>
    </row>
    <row r="171" spans="1:57" ht="25.5" customHeight="1">
      <c r="A171" s="186"/>
      <c r="B171" s="186"/>
      <c r="C171" s="186"/>
      <c r="D171" s="186"/>
      <c r="E171" s="186"/>
      <c r="F171" s="211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92"/>
      <c r="AU171" s="238"/>
      <c r="AV171" s="186"/>
      <c r="AW171" s="186"/>
      <c r="AX171" s="186"/>
      <c r="AY171" s="186"/>
      <c r="AZ171" s="186"/>
      <c r="BA171" s="186"/>
      <c r="BB171" s="211"/>
      <c r="BC171" s="186"/>
      <c r="BD171" s="186"/>
      <c r="BE171" s="186"/>
    </row>
    <row r="172" spans="1:57" ht="25.5" customHeight="1">
      <c r="A172" s="186"/>
      <c r="B172" s="186"/>
      <c r="C172" s="186"/>
      <c r="D172" s="186"/>
      <c r="E172" s="186"/>
      <c r="F172" s="211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92"/>
      <c r="AU172" s="238"/>
      <c r="AV172" s="186"/>
      <c r="AW172" s="186"/>
      <c r="AX172" s="186"/>
      <c r="AY172" s="186"/>
      <c r="AZ172" s="186"/>
      <c r="BA172" s="186"/>
      <c r="BB172" s="211"/>
      <c r="BC172" s="186"/>
      <c r="BD172" s="186"/>
      <c r="BE172" s="186"/>
    </row>
    <row r="173" spans="1:57" ht="25.5" customHeight="1">
      <c r="A173" s="186"/>
      <c r="B173" s="186"/>
      <c r="C173" s="186"/>
      <c r="D173" s="186"/>
      <c r="E173" s="186"/>
      <c r="F173" s="211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92"/>
      <c r="AU173" s="238"/>
      <c r="AV173" s="186"/>
      <c r="AW173" s="186"/>
      <c r="AX173" s="186"/>
      <c r="AY173" s="186"/>
      <c r="AZ173" s="186"/>
      <c r="BA173" s="186"/>
      <c r="BB173" s="211"/>
      <c r="BC173" s="186"/>
      <c r="BD173" s="186"/>
      <c r="BE173" s="186"/>
    </row>
    <row r="174" spans="1:57" ht="25.5" customHeight="1">
      <c r="A174" s="186"/>
      <c r="B174" s="186"/>
      <c r="C174" s="186"/>
      <c r="D174" s="186"/>
      <c r="E174" s="186"/>
      <c r="F174" s="211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92"/>
      <c r="AU174" s="238"/>
      <c r="AV174" s="186"/>
      <c r="AW174" s="186"/>
      <c r="AX174" s="186"/>
      <c r="AY174" s="186"/>
      <c r="AZ174" s="186"/>
      <c r="BA174" s="186"/>
      <c r="BB174" s="211"/>
      <c r="BC174" s="186"/>
      <c r="BD174" s="186"/>
      <c r="BE174" s="186"/>
    </row>
    <row r="175" spans="1:57" ht="25.5" customHeight="1">
      <c r="A175" s="186"/>
      <c r="B175" s="186"/>
      <c r="C175" s="186"/>
      <c r="D175" s="186"/>
      <c r="E175" s="186"/>
      <c r="F175" s="211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92"/>
      <c r="AU175" s="238"/>
      <c r="AV175" s="186"/>
      <c r="AW175" s="186"/>
      <c r="AX175" s="186"/>
      <c r="AY175" s="186"/>
      <c r="AZ175" s="186"/>
      <c r="BA175" s="186"/>
      <c r="BB175" s="211"/>
      <c r="BC175" s="186"/>
      <c r="BD175" s="186"/>
      <c r="BE175" s="186"/>
    </row>
    <row r="176" spans="1:57" ht="25.5" customHeight="1">
      <c r="A176" s="186"/>
      <c r="B176" s="186"/>
      <c r="C176" s="186"/>
      <c r="D176" s="186"/>
      <c r="E176" s="186"/>
      <c r="F176" s="211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92"/>
      <c r="AU176" s="238"/>
      <c r="AV176" s="186"/>
      <c r="AW176" s="186"/>
      <c r="AX176" s="186"/>
      <c r="AY176" s="186"/>
      <c r="AZ176" s="186"/>
      <c r="BA176" s="186"/>
      <c r="BB176" s="211"/>
      <c r="BC176" s="186"/>
      <c r="BD176" s="186"/>
      <c r="BE176" s="186"/>
    </row>
    <row r="177" spans="1:57" ht="25.5" customHeight="1">
      <c r="A177" s="186"/>
      <c r="B177" s="186"/>
      <c r="C177" s="186"/>
      <c r="D177" s="186"/>
      <c r="E177" s="186"/>
      <c r="F177" s="211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92"/>
      <c r="AU177" s="238"/>
      <c r="AV177" s="186"/>
      <c r="AW177" s="186"/>
      <c r="AX177" s="186"/>
      <c r="AY177" s="186"/>
      <c r="AZ177" s="186"/>
      <c r="BA177" s="186"/>
      <c r="BB177" s="211"/>
      <c r="BC177" s="186"/>
      <c r="BD177" s="186"/>
      <c r="BE177" s="186"/>
    </row>
    <row r="178" spans="1:57" ht="25.5" customHeight="1">
      <c r="A178" s="186"/>
      <c r="B178" s="186"/>
      <c r="C178" s="186"/>
      <c r="D178" s="186"/>
      <c r="E178" s="186"/>
      <c r="F178" s="211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92"/>
      <c r="AU178" s="238"/>
      <c r="AV178" s="186"/>
      <c r="AW178" s="186"/>
      <c r="AX178" s="186"/>
      <c r="AY178" s="186"/>
      <c r="AZ178" s="186"/>
      <c r="BA178" s="186"/>
      <c r="BB178" s="211"/>
      <c r="BC178" s="186"/>
      <c r="BD178" s="186"/>
      <c r="BE178" s="186"/>
    </row>
    <row r="179" spans="1:57" ht="25.5" customHeight="1">
      <c r="A179" s="186"/>
      <c r="B179" s="186"/>
      <c r="C179" s="186"/>
      <c r="D179" s="186"/>
      <c r="E179" s="186"/>
      <c r="F179" s="211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92"/>
      <c r="AU179" s="238"/>
      <c r="AV179" s="186"/>
      <c r="AW179" s="186"/>
      <c r="AX179" s="186"/>
      <c r="AY179" s="186"/>
      <c r="AZ179" s="186"/>
      <c r="BA179" s="186"/>
      <c r="BB179" s="211"/>
      <c r="BC179" s="186"/>
      <c r="BD179" s="186"/>
      <c r="BE179" s="186"/>
    </row>
    <row r="180" spans="1:57" ht="25.5" customHeight="1">
      <c r="A180" s="186"/>
      <c r="B180" s="186"/>
      <c r="C180" s="186"/>
      <c r="D180" s="186"/>
      <c r="E180" s="186"/>
      <c r="F180" s="211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92"/>
      <c r="AU180" s="238"/>
      <c r="AV180" s="186"/>
      <c r="AW180" s="186"/>
      <c r="AX180" s="186"/>
      <c r="AY180" s="186"/>
      <c r="AZ180" s="186"/>
      <c r="BA180" s="186"/>
      <c r="BB180" s="211"/>
      <c r="BC180" s="186"/>
      <c r="BD180" s="186"/>
      <c r="BE180" s="186"/>
    </row>
    <row r="181" spans="1:57" ht="25.5" customHeight="1">
      <c r="A181" s="186"/>
      <c r="B181" s="186"/>
      <c r="C181" s="186"/>
      <c r="D181" s="186"/>
      <c r="E181" s="186"/>
      <c r="F181" s="211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92"/>
      <c r="AU181" s="238"/>
      <c r="AV181" s="186"/>
      <c r="AW181" s="186"/>
      <c r="AX181" s="186"/>
      <c r="AY181" s="186"/>
      <c r="AZ181" s="186"/>
      <c r="BA181" s="186"/>
      <c r="BB181" s="211"/>
      <c r="BC181" s="186"/>
      <c r="BD181" s="186"/>
      <c r="BE181" s="186"/>
    </row>
    <row r="182" spans="1:57" ht="25.5" customHeight="1">
      <c r="A182" s="186"/>
      <c r="B182" s="186"/>
      <c r="C182" s="186"/>
      <c r="D182" s="186"/>
      <c r="E182" s="186"/>
      <c r="F182" s="211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92"/>
      <c r="AU182" s="238"/>
      <c r="AV182" s="186"/>
      <c r="AW182" s="186"/>
      <c r="AX182" s="186"/>
      <c r="AY182" s="186"/>
      <c r="AZ182" s="186"/>
      <c r="BA182" s="186"/>
      <c r="BB182" s="211"/>
      <c r="BC182" s="186"/>
      <c r="BD182" s="186"/>
      <c r="BE182" s="186"/>
    </row>
    <row r="183" spans="1:57" ht="25.5" customHeight="1">
      <c r="A183" s="186"/>
      <c r="B183" s="186"/>
      <c r="C183" s="186"/>
      <c r="D183" s="186"/>
      <c r="E183" s="186"/>
      <c r="F183" s="211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92"/>
      <c r="AU183" s="238"/>
      <c r="AV183" s="186"/>
      <c r="AW183" s="186"/>
      <c r="AX183" s="186"/>
      <c r="AY183" s="186"/>
      <c r="AZ183" s="186"/>
      <c r="BA183" s="186"/>
      <c r="BB183" s="211"/>
      <c r="BC183" s="186"/>
      <c r="BD183" s="186"/>
      <c r="BE183" s="186"/>
    </row>
    <row r="184" spans="1:57" ht="25.5" customHeight="1">
      <c r="A184" s="186"/>
      <c r="B184" s="186"/>
      <c r="C184" s="186"/>
      <c r="D184" s="186"/>
      <c r="E184" s="186"/>
      <c r="F184" s="211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92"/>
      <c r="AU184" s="238"/>
      <c r="AV184" s="186"/>
      <c r="AW184" s="186"/>
      <c r="AX184" s="186"/>
      <c r="AY184" s="186"/>
      <c r="AZ184" s="186"/>
      <c r="BA184" s="186"/>
      <c r="BB184" s="211"/>
      <c r="BC184" s="186"/>
      <c r="BD184" s="186"/>
      <c r="BE184" s="186"/>
    </row>
    <row r="185" spans="1:57" ht="25.5" customHeight="1">
      <c r="A185" s="186"/>
      <c r="B185" s="186"/>
      <c r="C185" s="186"/>
      <c r="D185" s="186"/>
      <c r="E185" s="186"/>
      <c r="F185" s="211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92"/>
      <c r="AU185" s="238"/>
      <c r="AV185" s="186"/>
      <c r="AW185" s="186"/>
      <c r="AX185" s="186"/>
      <c r="AY185" s="186"/>
      <c r="AZ185" s="186"/>
      <c r="BA185" s="186"/>
      <c r="BB185" s="211"/>
      <c r="BC185" s="186"/>
      <c r="BD185" s="186"/>
      <c r="BE185" s="186"/>
    </row>
    <row r="186" spans="1:57" ht="25.5" customHeight="1">
      <c r="A186" s="186"/>
      <c r="B186" s="186"/>
      <c r="C186" s="186"/>
      <c r="D186" s="186"/>
      <c r="E186" s="186"/>
      <c r="F186" s="211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92"/>
      <c r="AU186" s="238"/>
      <c r="AV186" s="186"/>
      <c r="AW186" s="186"/>
      <c r="AX186" s="186"/>
      <c r="AY186" s="186"/>
      <c r="AZ186" s="186"/>
      <c r="BA186" s="186"/>
      <c r="BB186" s="211"/>
      <c r="BC186" s="186"/>
      <c r="BD186" s="186"/>
      <c r="BE186" s="186"/>
    </row>
    <row r="187" spans="1:57" ht="25.5" customHeight="1">
      <c r="A187" s="186"/>
      <c r="B187" s="186"/>
      <c r="C187" s="186"/>
      <c r="D187" s="186"/>
      <c r="E187" s="186"/>
      <c r="F187" s="211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92"/>
      <c r="AU187" s="238"/>
      <c r="AV187" s="186"/>
      <c r="AW187" s="186"/>
      <c r="AX187" s="186"/>
      <c r="AY187" s="186"/>
      <c r="AZ187" s="186"/>
      <c r="BA187" s="186"/>
      <c r="BB187" s="211"/>
      <c r="BC187" s="186"/>
      <c r="BD187" s="186"/>
      <c r="BE187" s="186"/>
    </row>
    <row r="188" spans="1:57" ht="25.5" customHeight="1">
      <c r="A188" s="186"/>
      <c r="B188" s="186"/>
      <c r="C188" s="186"/>
      <c r="D188" s="186"/>
      <c r="E188" s="186"/>
      <c r="F188" s="211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92"/>
      <c r="AU188" s="238"/>
      <c r="AV188" s="186"/>
      <c r="AW188" s="186"/>
      <c r="AX188" s="186"/>
      <c r="AY188" s="186"/>
      <c r="AZ188" s="186"/>
      <c r="BA188" s="186"/>
      <c r="BB188" s="211"/>
      <c r="BC188" s="186"/>
      <c r="BD188" s="186"/>
      <c r="BE188" s="186"/>
    </row>
    <row r="189" spans="1:57" ht="25.5" customHeight="1">
      <c r="A189" s="186"/>
      <c r="B189" s="186"/>
      <c r="C189" s="186"/>
      <c r="D189" s="186"/>
      <c r="E189" s="186"/>
      <c r="F189" s="211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92"/>
      <c r="AU189" s="238"/>
      <c r="AV189" s="186"/>
      <c r="AW189" s="186"/>
      <c r="AX189" s="186"/>
      <c r="AY189" s="186"/>
      <c r="AZ189" s="186"/>
      <c r="BA189" s="186"/>
      <c r="BB189" s="211"/>
      <c r="BC189" s="186"/>
      <c r="BD189" s="186"/>
      <c r="BE189" s="186"/>
    </row>
    <row r="190" spans="1:57" ht="25.5" customHeight="1">
      <c r="A190" s="186"/>
      <c r="B190" s="186"/>
      <c r="C190" s="186"/>
      <c r="D190" s="186"/>
      <c r="E190" s="186"/>
      <c r="F190" s="211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92"/>
      <c r="AU190" s="238"/>
      <c r="AV190" s="186"/>
      <c r="AW190" s="186"/>
      <c r="AX190" s="186"/>
      <c r="AY190" s="186"/>
      <c r="AZ190" s="186"/>
      <c r="BA190" s="186"/>
      <c r="BB190" s="211"/>
      <c r="BC190" s="186"/>
      <c r="BD190" s="186"/>
      <c r="BE190" s="186"/>
    </row>
    <row r="191" spans="1:57" ht="25.5" customHeight="1">
      <c r="A191" s="186"/>
      <c r="B191" s="186"/>
      <c r="C191" s="186"/>
      <c r="D191" s="186"/>
      <c r="E191" s="186"/>
      <c r="F191" s="211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92"/>
      <c r="AU191" s="238"/>
      <c r="AV191" s="186"/>
      <c r="AW191" s="186"/>
      <c r="AX191" s="186"/>
      <c r="AY191" s="186"/>
      <c r="AZ191" s="186"/>
      <c r="BA191" s="186"/>
      <c r="BB191" s="211"/>
      <c r="BC191" s="186"/>
      <c r="BD191" s="186"/>
      <c r="BE191" s="186"/>
    </row>
    <row r="192" spans="1:57" ht="25.5" customHeight="1">
      <c r="A192" s="186"/>
      <c r="B192" s="186"/>
      <c r="C192" s="186"/>
      <c r="D192" s="186"/>
      <c r="E192" s="186"/>
      <c r="F192" s="211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92"/>
      <c r="AU192" s="238"/>
      <c r="AV192" s="186"/>
      <c r="AW192" s="186"/>
      <c r="AX192" s="186"/>
      <c r="AY192" s="186"/>
      <c r="AZ192" s="186"/>
      <c r="BA192" s="186"/>
      <c r="BB192" s="211"/>
      <c r="BC192" s="186"/>
      <c r="BD192" s="186"/>
      <c r="BE192" s="186"/>
    </row>
    <row r="193" spans="1:57" ht="25.5" customHeight="1">
      <c r="A193" s="186"/>
      <c r="B193" s="186"/>
      <c r="C193" s="186"/>
      <c r="D193" s="186"/>
      <c r="E193" s="186"/>
      <c r="F193" s="211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92"/>
      <c r="AU193" s="238"/>
      <c r="AV193" s="186"/>
      <c r="AW193" s="186"/>
      <c r="AX193" s="186"/>
      <c r="AY193" s="186"/>
      <c r="AZ193" s="186"/>
      <c r="BA193" s="186"/>
      <c r="BB193" s="211"/>
      <c r="BC193" s="186"/>
      <c r="BD193" s="186"/>
      <c r="BE193" s="186"/>
    </row>
    <row r="194" spans="1:57" ht="25.5" customHeight="1">
      <c r="A194" s="186"/>
      <c r="B194" s="186"/>
      <c r="C194" s="186"/>
      <c r="D194" s="186"/>
      <c r="E194" s="186"/>
      <c r="F194" s="211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92"/>
      <c r="AU194" s="238"/>
      <c r="AV194" s="186"/>
      <c r="AW194" s="186"/>
      <c r="AX194" s="186"/>
      <c r="AY194" s="186"/>
      <c r="AZ194" s="186"/>
      <c r="BA194" s="186"/>
      <c r="BB194" s="211"/>
      <c r="BC194" s="186"/>
      <c r="BD194" s="186"/>
      <c r="BE194" s="186"/>
    </row>
    <row r="195" spans="1:57" ht="25.5" customHeight="1">
      <c r="A195" s="186"/>
      <c r="B195" s="186"/>
      <c r="C195" s="186"/>
      <c r="D195" s="186"/>
      <c r="E195" s="186"/>
      <c r="F195" s="211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92"/>
      <c r="AU195" s="238"/>
      <c r="AV195" s="186"/>
      <c r="AW195" s="186"/>
      <c r="AX195" s="186"/>
      <c r="AY195" s="186"/>
      <c r="AZ195" s="186"/>
      <c r="BA195" s="186"/>
      <c r="BB195" s="211"/>
      <c r="BC195" s="186"/>
      <c r="BD195" s="186"/>
      <c r="BE195" s="186"/>
    </row>
    <row r="196" spans="1:57" ht="25.5" customHeight="1">
      <c r="A196" s="186"/>
      <c r="B196" s="186"/>
      <c r="C196" s="186"/>
      <c r="D196" s="186"/>
      <c r="E196" s="186"/>
      <c r="F196" s="211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92"/>
      <c r="AU196" s="238"/>
      <c r="AV196" s="186"/>
      <c r="AW196" s="186"/>
      <c r="AX196" s="186"/>
      <c r="AY196" s="186"/>
      <c r="AZ196" s="186"/>
      <c r="BA196" s="186"/>
      <c r="BB196" s="211"/>
      <c r="BC196" s="186"/>
      <c r="BD196" s="186"/>
      <c r="BE196" s="186"/>
    </row>
    <row r="197" spans="1:57" ht="25.5" customHeight="1">
      <c r="A197" s="186"/>
      <c r="B197" s="186"/>
      <c r="C197" s="186"/>
      <c r="D197" s="186"/>
      <c r="E197" s="186"/>
      <c r="F197" s="211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92"/>
      <c r="AU197" s="238"/>
      <c r="AV197" s="186"/>
      <c r="AW197" s="186"/>
      <c r="AX197" s="186"/>
      <c r="AY197" s="186"/>
      <c r="AZ197" s="186"/>
      <c r="BA197" s="186"/>
      <c r="BB197" s="211"/>
      <c r="BC197" s="186"/>
      <c r="BD197" s="186"/>
      <c r="BE197" s="186"/>
    </row>
    <row r="198" spans="1:57" ht="25.5" customHeight="1">
      <c r="A198" s="186"/>
      <c r="B198" s="186"/>
      <c r="C198" s="186"/>
      <c r="D198" s="186"/>
      <c r="E198" s="186"/>
      <c r="F198" s="211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92"/>
      <c r="AU198" s="238"/>
      <c r="AV198" s="186"/>
      <c r="AW198" s="186"/>
      <c r="AX198" s="186"/>
      <c r="AY198" s="186"/>
      <c r="AZ198" s="186"/>
      <c r="BA198" s="186"/>
      <c r="BB198" s="211"/>
      <c r="BC198" s="186"/>
      <c r="BD198" s="186"/>
      <c r="BE198" s="186"/>
    </row>
    <row r="199" spans="1:57" ht="25.5" customHeight="1">
      <c r="A199" s="186"/>
      <c r="B199" s="186"/>
      <c r="C199" s="186"/>
      <c r="D199" s="186"/>
      <c r="E199" s="186"/>
      <c r="F199" s="211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92"/>
      <c r="AU199" s="238"/>
      <c r="AV199" s="186"/>
      <c r="AW199" s="186"/>
      <c r="AX199" s="186"/>
      <c r="AY199" s="186"/>
      <c r="AZ199" s="186"/>
      <c r="BA199" s="186"/>
      <c r="BB199" s="211"/>
      <c r="BC199" s="186"/>
      <c r="BD199" s="186"/>
      <c r="BE199" s="186"/>
    </row>
    <row r="200" spans="1:57" ht="25.5" customHeight="1">
      <c r="A200" s="186"/>
      <c r="B200" s="186"/>
      <c r="C200" s="186"/>
      <c r="D200" s="186"/>
      <c r="E200" s="186"/>
      <c r="F200" s="211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92"/>
      <c r="AU200" s="238"/>
      <c r="AV200" s="186"/>
      <c r="AW200" s="186"/>
      <c r="AX200" s="186"/>
      <c r="AY200" s="186"/>
      <c r="AZ200" s="186"/>
      <c r="BA200" s="186"/>
      <c r="BB200" s="211"/>
      <c r="BC200" s="186"/>
      <c r="BD200" s="186"/>
      <c r="BE200" s="186"/>
    </row>
    <row r="201" spans="1:57" ht="25.5" customHeight="1">
      <c r="A201" s="186"/>
      <c r="B201" s="186"/>
      <c r="C201" s="186"/>
      <c r="D201" s="186"/>
      <c r="E201" s="186"/>
      <c r="F201" s="211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92"/>
      <c r="AU201" s="238"/>
      <c r="AV201" s="186"/>
      <c r="AW201" s="186"/>
      <c r="AX201" s="186"/>
      <c r="AY201" s="186"/>
      <c r="AZ201" s="186"/>
      <c r="BA201" s="186"/>
      <c r="BB201" s="211"/>
      <c r="BC201" s="186"/>
      <c r="BD201" s="186"/>
      <c r="BE201" s="186"/>
    </row>
    <row r="202" spans="1:57" ht="25.5" customHeight="1">
      <c r="A202" s="186"/>
      <c r="B202" s="186"/>
      <c r="C202" s="186"/>
      <c r="D202" s="186"/>
      <c r="E202" s="186"/>
      <c r="F202" s="211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92"/>
      <c r="AU202" s="238"/>
      <c r="AV202" s="186"/>
      <c r="AW202" s="186"/>
      <c r="AX202" s="186"/>
      <c r="AY202" s="186"/>
      <c r="AZ202" s="186"/>
      <c r="BA202" s="186"/>
      <c r="BB202" s="211"/>
      <c r="BC202" s="186"/>
      <c r="BD202" s="186"/>
      <c r="BE202" s="186"/>
    </row>
    <row r="203" spans="1:57" ht="25.5" customHeight="1">
      <c r="A203" s="186"/>
      <c r="B203" s="186"/>
      <c r="C203" s="186"/>
      <c r="D203" s="186"/>
      <c r="E203" s="186"/>
      <c r="F203" s="211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92"/>
      <c r="AU203" s="238"/>
      <c r="AV203" s="186"/>
      <c r="AW203" s="186"/>
      <c r="AX203" s="186"/>
      <c r="AY203" s="186"/>
      <c r="AZ203" s="186"/>
      <c r="BA203" s="186"/>
      <c r="BB203" s="211"/>
      <c r="BC203" s="186"/>
      <c r="BD203" s="186"/>
      <c r="BE203" s="186"/>
    </row>
    <row r="204" spans="1:57" ht="25.5" customHeight="1">
      <c r="A204" s="186"/>
      <c r="B204" s="186"/>
      <c r="C204" s="186"/>
      <c r="D204" s="186"/>
      <c r="E204" s="186"/>
      <c r="F204" s="211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92"/>
      <c r="AU204" s="238"/>
      <c r="AV204" s="186"/>
      <c r="AW204" s="186"/>
      <c r="AX204" s="186"/>
      <c r="AY204" s="186"/>
      <c r="AZ204" s="186"/>
      <c r="BA204" s="186"/>
      <c r="BB204" s="211"/>
      <c r="BC204" s="186"/>
      <c r="BD204" s="186"/>
      <c r="BE204" s="186"/>
    </row>
    <row r="205" spans="1:57" ht="25.5" customHeight="1">
      <c r="A205" s="186"/>
      <c r="B205" s="186"/>
      <c r="C205" s="186"/>
      <c r="D205" s="186"/>
      <c r="E205" s="186"/>
      <c r="F205" s="211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92"/>
      <c r="AU205" s="238"/>
      <c r="AV205" s="186"/>
      <c r="AW205" s="186"/>
      <c r="AX205" s="186"/>
      <c r="AY205" s="186"/>
      <c r="AZ205" s="186"/>
      <c r="BA205" s="186"/>
      <c r="BB205" s="211"/>
      <c r="BC205" s="186"/>
      <c r="BD205" s="186"/>
      <c r="BE205" s="186"/>
    </row>
    <row r="206" spans="1:57" ht="25.5" customHeight="1">
      <c r="A206" s="186"/>
      <c r="B206" s="186"/>
      <c r="C206" s="186"/>
      <c r="D206" s="186"/>
      <c r="E206" s="186"/>
      <c r="F206" s="211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92"/>
      <c r="AU206" s="238"/>
      <c r="AV206" s="186"/>
      <c r="AW206" s="186"/>
      <c r="AX206" s="186"/>
      <c r="AY206" s="186"/>
      <c r="AZ206" s="186"/>
      <c r="BA206" s="186"/>
      <c r="BB206" s="211"/>
      <c r="BC206" s="186"/>
      <c r="BD206" s="186"/>
      <c r="BE206" s="186"/>
    </row>
    <row r="207" spans="1:57" ht="25.5" customHeight="1">
      <c r="A207" s="186"/>
      <c r="B207" s="186"/>
      <c r="C207" s="186"/>
      <c r="D207" s="186"/>
      <c r="E207" s="186"/>
      <c r="F207" s="211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92"/>
      <c r="AU207" s="238"/>
      <c r="AV207" s="186"/>
      <c r="AW207" s="186"/>
      <c r="AX207" s="186"/>
      <c r="AY207" s="186"/>
      <c r="AZ207" s="186"/>
      <c r="BA207" s="186"/>
      <c r="BB207" s="211"/>
      <c r="BC207" s="186"/>
      <c r="BD207" s="186"/>
      <c r="BE207" s="186"/>
    </row>
    <row r="208" spans="1:57" ht="25.5" customHeight="1">
      <c r="A208" s="186"/>
      <c r="B208" s="186"/>
      <c r="C208" s="186"/>
      <c r="D208" s="186"/>
      <c r="E208" s="186"/>
      <c r="F208" s="211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92"/>
      <c r="AU208" s="238"/>
      <c r="AV208" s="186"/>
      <c r="AW208" s="186"/>
      <c r="AX208" s="186"/>
      <c r="AY208" s="186"/>
      <c r="AZ208" s="186"/>
      <c r="BA208" s="186"/>
      <c r="BB208" s="211"/>
      <c r="BC208" s="186"/>
      <c r="BD208" s="186"/>
      <c r="BE208" s="186"/>
    </row>
    <row r="209" spans="1:57" ht="25.5" customHeight="1">
      <c r="A209" s="186"/>
      <c r="B209" s="186"/>
      <c r="C209" s="186"/>
      <c r="D209" s="186"/>
      <c r="E209" s="186"/>
      <c r="F209" s="211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92"/>
      <c r="AU209" s="238"/>
      <c r="AV209" s="186"/>
      <c r="AW209" s="186"/>
      <c r="AX209" s="186"/>
      <c r="AY209" s="186"/>
      <c r="AZ209" s="186"/>
      <c r="BA209" s="186"/>
      <c r="BB209" s="211"/>
      <c r="BC209" s="186"/>
      <c r="BD209" s="186"/>
      <c r="BE209" s="186"/>
    </row>
    <row r="210" spans="1:57" ht="25.5" customHeight="1">
      <c r="A210" s="186"/>
      <c r="B210" s="186"/>
      <c r="C210" s="186"/>
      <c r="D210" s="186"/>
      <c r="E210" s="186"/>
      <c r="F210" s="211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92"/>
      <c r="AU210" s="238"/>
      <c r="AV210" s="186"/>
      <c r="AW210" s="186"/>
      <c r="AX210" s="186"/>
      <c r="AY210" s="186"/>
      <c r="AZ210" s="186"/>
      <c r="BA210" s="186"/>
      <c r="BB210" s="211"/>
      <c r="BC210" s="186"/>
      <c r="BD210" s="186"/>
      <c r="BE210" s="186"/>
    </row>
    <row r="211" spans="1:57" ht="25.5" customHeight="1">
      <c r="A211" s="186"/>
      <c r="B211" s="186"/>
      <c r="C211" s="186"/>
      <c r="D211" s="186"/>
      <c r="E211" s="186"/>
      <c r="F211" s="211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92"/>
      <c r="AU211" s="238"/>
      <c r="AV211" s="186"/>
      <c r="AW211" s="186"/>
      <c r="AX211" s="186"/>
      <c r="AY211" s="186"/>
      <c r="AZ211" s="186"/>
      <c r="BA211" s="186"/>
      <c r="BB211" s="211"/>
      <c r="BC211" s="186"/>
      <c r="BD211" s="186"/>
      <c r="BE211" s="186"/>
    </row>
    <row r="212" spans="1:57" ht="25.5" customHeight="1">
      <c r="A212" s="186"/>
      <c r="B212" s="186"/>
      <c r="C212" s="186"/>
      <c r="D212" s="186"/>
      <c r="E212" s="186"/>
      <c r="F212" s="211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92"/>
      <c r="AU212" s="238"/>
      <c r="AV212" s="186"/>
      <c r="AW212" s="186"/>
      <c r="AX212" s="186"/>
      <c r="AY212" s="186"/>
      <c r="AZ212" s="186"/>
      <c r="BA212" s="186"/>
      <c r="BB212" s="211"/>
      <c r="BC212" s="186"/>
      <c r="BD212" s="186"/>
      <c r="BE212" s="186"/>
    </row>
    <row r="213" spans="1:57" ht="25.5" customHeight="1">
      <c r="A213" s="186"/>
      <c r="B213" s="186"/>
      <c r="C213" s="186"/>
      <c r="D213" s="186"/>
      <c r="E213" s="186"/>
      <c r="F213" s="211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92"/>
      <c r="AU213" s="238"/>
      <c r="AV213" s="186"/>
      <c r="AW213" s="186"/>
      <c r="AX213" s="186"/>
      <c r="AY213" s="186"/>
      <c r="AZ213" s="186"/>
      <c r="BA213" s="186"/>
      <c r="BB213" s="211"/>
      <c r="BC213" s="186"/>
      <c r="BD213" s="186"/>
      <c r="BE213" s="186"/>
    </row>
    <row r="214" spans="1:57" ht="25.5" customHeight="1">
      <c r="A214" s="186"/>
      <c r="B214" s="186"/>
      <c r="C214" s="186"/>
      <c r="D214" s="186"/>
      <c r="E214" s="186"/>
      <c r="F214" s="211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92"/>
      <c r="AU214" s="238"/>
      <c r="AV214" s="186"/>
      <c r="AW214" s="186"/>
      <c r="AX214" s="186"/>
      <c r="AY214" s="186"/>
      <c r="AZ214" s="186"/>
      <c r="BA214" s="186"/>
      <c r="BB214" s="211"/>
      <c r="BC214" s="186"/>
      <c r="BD214" s="186"/>
      <c r="BE214" s="186"/>
    </row>
    <row r="215" spans="1:57" ht="25.5" customHeight="1">
      <c r="A215" s="186"/>
      <c r="B215" s="186"/>
      <c r="C215" s="186"/>
      <c r="D215" s="186"/>
      <c r="E215" s="186"/>
      <c r="F215" s="211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92"/>
      <c r="AU215" s="238"/>
      <c r="AV215" s="186"/>
      <c r="AW215" s="186"/>
      <c r="AX215" s="186"/>
      <c r="AY215" s="186"/>
      <c r="AZ215" s="186"/>
      <c r="BA215" s="186"/>
      <c r="BB215" s="211"/>
      <c r="BC215" s="186"/>
      <c r="BD215" s="186"/>
      <c r="BE215" s="186"/>
    </row>
    <row r="216" spans="1:57" ht="25.5" customHeight="1">
      <c r="A216" s="186"/>
      <c r="B216" s="186"/>
      <c r="C216" s="186"/>
      <c r="D216" s="186"/>
      <c r="E216" s="186"/>
      <c r="F216" s="211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92"/>
      <c r="AU216" s="238"/>
      <c r="AV216" s="186"/>
      <c r="AW216" s="186"/>
      <c r="AX216" s="186"/>
      <c r="AY216" s="186"/>
      <c r="AZ216" s="186"/>
      <c r="BA216" s="186"/>
      <c r="BB216" s="211"/>
      <c r="BC216" s="186"/>
      <c r="BD216" s="186"/>
      <c r="BE216" s="186"/>
    </row>
    <row r="217" spans="1:57" ht="25.5" customHeight="1">
      <c r="A217" s="186"/>
      <c r="B217" s="186"/>
      <c r="C217" s="186"/>
      <c r="D217" s="186"/>
      <c r="E217" s="186"/>
      <c r="F217" s="211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92"/>
      <c r="AU217" s="238"/>
      <c r="AV217" s="186"/>
      <c r="AW217" s="186"/>
      <c r="AX217" s="186"/>
      <c r="AY217" s="186"/>
      <c r="AZ217" s="186"/>
      <c r="BA217" s="186"/>
      <c r="BB217" s="211"/>
      <c r="BC217" s="186"/>
      <c r="BD217" s="186"/>
      <c r="BE217" s="186"/>
    </row>
    <row r="218" spans="1:57" ht="25.5" customHeight="1">
      <c r="A218" s="186"/>
      <c r="B218" s="186"/>
      <c r="C218" s="186"/>
      <c r="D218" s="186"/>
      <c r="E218" s="186"/>
      <c r="F218" s="211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92"/>
      <c r="AU218" s="238"/>
      <c r="AV218" s="186"/>
      <c r="AW218" s="186"/>
      <c r="AX218" s="186"/>
      <c r="AY218" s="186"/>
      <c r="AZ218" s="186"/>
      <c r="BA218" s="186"/>
      <c r="BB218" s="211"/>
      <c r="BC218" s="186"/>
      <c r="BD218" s="186"/>
      <c r="BE218" s="186"/>
    </row>
    <row r="219" spans="1:57" ht="25.5" customHeight="1">
      <c r="A219" s="186"/>
      <c r="B219" s="186"/>
      <c r="C219" s="186"/>
      <c r="D219" s="186"/>
      <c r="E219" s="186"/>
      <c r="F219" s="211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92"/>
      <c r="AU219" s="238"/>
      <c r="AV219" s="186"/>
      <c r="AW219" s="186"/>
      <c r="AX219" s="186"/>
      <c r="AY219" s="186"/>
      <c r="AZ219" s="186"/>
      <c r="BA219" s="186"/>
      <c r="BB219" s="211"/>
      <c r="BC219" s="186"/>
      <c r="BD219" s="186"/>
      <c r="BE219" s="186"/>
    </row>
    <row r="220" spans="1:57" ht="25.5" customHeight="1">
      <c r="A220" s="186"/>
      <c r="B220" s="186"/>
      <c r="C220" s="186"/>
      <c r="D220" s="186"/>
      <c r="E220" s="186"/>
      <c r="F220" s="211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92"/>
      <c r="AU220" s="238"/>
      <c r="AV220" s="186"/>
      <c r="AW220" s="186"/>
      <c r="AX220" s="186"/>
      <c r="AY220" s="186"/>
      <c r="AZ220" s="186"/>
      <c r="BA220" s="186"/>
      <c r="BB220" s="211"/>
      <c r="BC220" s="186"/>
      <c r="BD220" s="186"/>
      <c r="BE220" s="186"/>
    </row>
    <row r="221" spans="1:57" ht="25.5" customHeight="1">
      <c r="A221" s="186"/>
      <c r="B221" s="186"/>
      <c r="C221" s="186"/>
      <c r="D221" s="186"/>
      <c r="E221" s="186"/>
      <c r="F221" s="211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92"/>
      <c r="AU221" s="238"/>
      <c r="AV221" s="186"/>
      <c r="AW221" s="186"/>
      <c r="AX221" s="186"/>
      <c r="AY221" s="186"/>
      <c r="AZ221" s="186"/>
      <c r="BA221" s="186"/>
      <c r="BB221" s="211"/>
      <c r="BC221" s="186"/>
      <c r="BD221" s="186"/>
      <c r="BE221" s="186"/>
    </row>
    <row r="222" spans="1:57" ht="25.5" customHeight="1">
      <c r="A222" s="186"/>
      <c r="B222" s="186"/>
      <c r="C222" s="186"/>
      <c r="D222" s="186"/>
      <c r="E222" s="186"/>
      <c r="F222" s="211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92"/>
      <c r="AU222" s="238"/>
      <c r="AV222" s="186"/>
      <c r="AW222" s="186"/>
      <c r="AX222" s="186"/>
      <c r="AY222" s="186"/>
      <c r="AZ222" s="186"/>
      <c r="BA222" s="186"/>
      <c r="BB222" s="211"/>
      <c r="BC222" s="186"/>
      <c r="BD222" s="186"/>
      <c r="BE222" s="186"/>
    </row>
    <row r="223" spans="1:57" ht="25.5" customHeight="1">
      <c r="A223" s="186"/>
      <c r="B223" s="186"/>
      <c r="C223" s="186"/>
      <c r="D223" s="186"/>
      <c r="E223" s="186"/>
      <c r="F223" s="211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92"/>
      <c r="AU223" s="238"/>
      <c r="AV223" s="186"/>
      <c r="AW223" s="186"/>
      <c r="AX223" s="186"/>
      <c r="AY223" s="186"/>
      <c r="AZ223" s="186"/>
      <c r="BA223" s="186"/>
      <c r="BB223" s="211"/>
      <c r="BC223" s="186"/>
      <c r="BD223" s="186"/>
      <c r="BE223" s="186"/>
    </row>
    <row r="224" spans="1:57" ht="25.5" customHeight="1">
      <c r="A224" s="186"/>
      <c r="B224" s="186"/>
      <c r="C224" s="186"/>
      <c r="D224" s="186"/>
      <c r="E224" s="186"/>
      <c r="F224" s="211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92"/>
      <c r="AU224" s="238"/>
      <c r="AV224" s="186"/>
      <c r="AW224" s="186"/>
      <c r="AX224" s="186"/>
      <c r="AY224" s="186"/>
      <c r="AZ224" s="186"/>
      <c r="BA224" s="186"/>
      <c r="BB224" s="211"/>
      <c r="BC224" s="186"/>
      <c r="BD224" s="186"/>
      <c r="BE224" s="186"/>
    </row>
    <row r="225" spans="1:57" ht="25.5" customHeight="1">
      <c r="A225" s="186"/>
      <c r="B225" s="186"/>
      <c r="C225" s="186"/>
      <c r="D225" s="186"/>
      <c r="E225" s="186"/>
      <c r="F225" s="211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92"/>
      <c r="AU225" s="238"/>
      <c r="AV225" s="186"/>
      <c r="AW225" s="186"/>
      <c r="AX225" s="186"/>
      <c r="AY225" s="186"/>
      <c r="AZ225" s="186"/>
      <c r="BA225" s="186"/>
      <c r="BB225" s="211"/>
      <c r="BC225" s="186"/>
      <c r="BD225" s="186"/>
      <c r="BE225" s="186"/>
    </row>
    <row r="226" spans="1:57" ht="25.5" customHeight="1">
      <c r="A226" s="186"/>
      <c r="B226" s="186"/>
      <c r="C226" s="186"/>
      <c r="D226" s="186"/>
      <c r="E226" s="186"/>
      <c r="F226" s="211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92"/>
      <c r="AU226" s="238"/>
      <c r="AV226" s="186"/>
      <c r="AW226" s="186"/>
      <c r="AX226" s="186"/>
      <c r="AY226" s="186"/>
      <c r="AZ226" s="186"/>
      <c r="BA226" s="186"/>
      <c r="BB226" s="211"/>
      <c r="BC226" s="186"/>
      <c r="BD226" s="186"/>
      <c r="BE226" s="186"/>
    </row>
    <row r="227" spans="1:57" ht="25.5" customHeight="1">
      <c r="A227" s="186"/>
      <c r="B227" s="186"/>
      <c r="C227" s="186"/>
      <c r="D227" s="186"/>
      <c r="E227" s="186"/>
      <c r="F227" s="211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92"/>
      <c r="AU227" s="238"/>
      <c r="AV227" s="186"/>
      <c r="AW227" s="186"/>
      <c r="AX227" s="186"/>
      <c r="AY227" s="186"/>
      <c r="AZ227" s="186"/>
      <c r="BA227" s="186"/>
      <c r="BB227" s="211"/>
      <c r="BC227" s="186"/>
      <c r="BD227" s="186"/>
      <c r="BE227" s="186"/>
    </row>
    <row r="228" spans="1:57" ht="25.5" customHeight="1">
      <c r="A228" s="186"/>
      <c r="B228" s="186"/>
      <c r="C228" s="186"/>
      <c r="D228" s="186"/>
      <c r="E228" s="186"/>
      <c r="F228" s="211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92"/>
      <c r="AU228" s="238"/>
      <c r="AV228" s="186"/>
      <c r="AW228" s="186"/>
      <c r="AX228" s="186"/>
      <c r="AY228" s="186"/>
      <c r="AZ228" s="186"/>
      <c r="BA228" s="186"/>
      <c r="BB228" s="211"/>
      <c r="BC228" s="186"/>
      <c r="BD228" s="186"/>
      <c r="BE228" s="186"/>
    </row>
    <row r="229" spans="1:57" ht="25.5" customHeight="1">
      <c r="A229" s="186"/>
      <c r="B229" s="186"/>
      <c r="C229" s="186"/>
      <c r="D229" s="186"/>
      <c r="E229" s="186"/>
      <c r="F229" s="211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92"/>
      <c r="AU229" s="238"/>
      <c r="AV229" s="186"/>
      <c r="AW229" s="186"/>
      <c r="AX229" s="186"/>
      <c r="AY229" s="186"/>
      <c r="AZ229" s="186"/>
      <c r="BA229" s="186"/>
      <c r="BB229" s="211"/>
      <c r="BC229" s="186"/>
      <c r="BD229" s="186"/>
      <c r="BE229" s="186"/>
    </row>
    <row r="230" spans="1:57" ht="25.5" customHeight="1">
      <c r="A230" s="186"/>
      <c r="B230" s="186"/>
      <c r="C230" s="186"/>
      <c r="D230" s="186"/>
      <c r="E230" s="186"/>
      <c r="F230" s="211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92"/>
      <c r="AU230" s="238"/>
      <c r="AV230" s="186"/>
      <c r="AW230" s="186"/>
      <c r="AX230" s="186"/>
      <c r="AY230" s="186"/>
      <c r="AZ230" s="186"/>
      <c r="BA230" s="186"/>
      <c r="BB230" s="211"/>
      <c r="BC230" s="186"/>
      <c r="BD230" s="186"/>
      <c r="BE230" s="186"/>
    </row>
    <row r="231" spans="1:57" ht="25.5" customHeight="1">
      <c r="A231" s="186"/>
      <c r="B231" s="186"/>
      <c r="C231" s="186"/>
      <c r="D231" s="186"/>
      <c r="E231" s="186"/>
      <c r="F231" s="211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92"/>
      <c r="AU231" s="238"/>
      <c r="AV231" s="186"/>
      <c r="AW231" s="186"/>
      <c r="AX231" s="186"/>
      <c r="AY231" s="186"/>
      <c r="AZ231" s="186"/>
      <c r="BA231" s="186"/>
      <c r="BB231" s="211"/>
      <c r="BC231" s="186"/>
      <c r="BD231" s="186"/>
      <c r="BE231" s="186"/>
    </row>
    <row r="232" spans="1:57" ht="25.5" customHeight="1">
      <c r="A232" s="186"/>
      <c r="B232" s="186"/>
      <c r="C232" s="186"/>
      <c r="D232" s="186"/>
      <c r="E232" s="186"/>
      <c r="F232" s="211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92"/>
      <c r="AU232" s="238"/>
      <c r="AV232" s="186"/>
      <c r="AW232" s="186"/>
      <c r="AX232" s="186"/>
      <c r="AY232" s="186"/>
      <c r="AZ232" s="186"/>
      <c r="BA232" s="186"/>
      <c r="BB232" s="211"/>
      <c r="BC232" s="186"/>
      <c r="BD232" s="186"/>
      <c r="BE232" s="186"/>
    </row>
    <row r="233" spans="1:57" ht="25.5" customHeight="1">
      <c r="A233" s="186"/>
      <c r="B233" s="186"/>
      <c r="C233" s="186"/>
      <c r="D233" s="186"/>
      <c r="E233" s="186"/>
      <c r="F233" s="211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92"/>
      <c r="AU233" s="238"/>
      <c r="AV233" s="186"/>
      <c r="AW233" s="186"/>
      <c r="AX233" s="186"/>
      <c r="AY233" s="186"/>
      <c r="AZ233" s="186"/>
      <c r="BA233" s="186"/>
      <c r="BB233" s="211"/>
      <c r="BC233" s="186"/>
      <c r="BD233" s="186"/>
      <c r="BE233" s="186"/>
    </row>
    <row r="234" spans="1:57" ht="25.5" customHeight="1">
      <c r="A234" s="186"/>
      <c r="B234" s="186"/>
      <c r="C234" s="186"/>
      <c r="D234" s="186"/>
      <c r="E234" s="186"/>
      <c r="F234" s="211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92"/>
      <c r="AU234" s="238"/>
      <c r="AV234" s="186"/>
      <c r="AW234" s="186"/>
      <c r="AX234" s="186"/>
      <c r="AY234" s="186"/>
      <c r="AZ234" s="186"/>
      <c r="BA234" s="186"/>
      <c r="BB234" s="211"/>
      <c r="BC234" s="186"/>
      <c r="BD234" s="186"/>
      <c r="BE234" s="186"/>
    </row>
    <row r="235" spans="1:57" ht="25.5" customHeight="1">
      <c r="A235" s="186"/>
      <c r="B235" s="186"/>
      <c r="C235" s="186"/>
      <c r="D235" s="186"/>
      <c r="E235" s="186"/>
      <c r="F235" s="211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92"/>
      <c r="AU235" s="238"/>
      <c r="AV235" s="186"/>
      <c r="AW235" s="186"/>
      <c r="AX235" s="186"/>
      <c r="AY235" s="186"/>
      <c r="AZ235" s="186"/>
      <c r="BA235" s="186"/>
      <c r="BB235" s="211"/>
      <c r="BC235" s="186"/>
      <c r="BD235" s="186"/>
      <c r="BE235" s="186"/>
    </row>
    <row r="236" spans="1:57" ht="25.5" customHeight="1">
      <c r="A236" s="186"/>
      <c r="B236" s="186"/>
      <c r="C236" s="186"/>
      <c r="D236" s="186"/>
      <c r="E236" s="186"/>
      <c r="F236" s="211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92"/>
      <c r="AU236" s="238"/>
      <c r="AV236" s="186"/>
      <c r="AW236" s="186"/>
      <c r="AX236" s="186"/>
      <c r="AY236" s="186"/>
      <c r="AZ236" s="186"/>
      <c r="BA236" s="186"/>
      <c r="BB236" s="211"/>
      <c r="BC236" s="186"/>
      <c r="BD236" s="186"/>
      <c r="BE236" s="186"/>
    </row>
    <row r="237" spans="1:57" ht="25.5" customHeight="1">
      <c r="A237" s="186"/>
      <c r="B237" s="186"/>
      <c r="C237" s="186"/>
      <c r="D237" s="186"/>
      <c r="E237" s="186"/>
      <c r="F237" s="211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92"/>
      <c r="AU237" s="238"/>
      <c r="AV237" s="186"/>
      <c r="AW237" s="186"/>
      <c r="AX237" s="186"/>
      <c r="AY237" s="186"/>
      <c r="AZ237" s="186"/>
      <c r="BA237" s="186"/>
      <c r="BB237" s="211"/>
      <c r="BC237" s="186"/>
      <c r="BD237" s="186"/>
      <c r="BE237" s="186"/>
    </row>
    <row r="238" spans="1:57" ht="25.5" customHeight="1">
      <c r="A238" s="186"/>
      <c r="B238" s="186"/>
      <c r="C238" s="186"/>
      <c r="D238" s="186"/>
      <c r="E238" s="186"/>
      <c r="F238" s="211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92"/>
      <c r="AU238" s="238"/>
      <c r="AV238" s="186"/>
      <c r="AW238" s="186"/>
      <c r="AX238" s="186"/>
      <c r="AY238" s="186"/>
      <c r="AZ238" s="186"/>
      <c r="BA238" s="186"/>
      <c r="BB238" s="211"/>
      <c r="BC238" s="186"/>
      <c r="BD238" s="186"/>
      <c r="BE238" s="186"/>
    </row>
    <row r="239" spans="1:57" ht="25.5" customHeight="1">
      <c r="A239" s="186"/>
      <c r="B239" s="186"/>
      <c r="C239" s="186"/>
      <c r="D239" s="186"/>
      <c r="E239" s="186"/>
      <c r="F239" s="211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92"/>
      <c r="AU239" s="238"/>
      <c r="AV239" s="186"/>
      <c r="AW239" s="186"/>
      <c r="AX239" s="186"/>
      <c r="AY239" s="186"/>
      <c r="AZ239" s="186"/>
      <c r="BA239" s="186"/>
      <c r="BB239" s="211"/>
      <c r="BC239" s="186"/>
      <c r="BD239" s="186"/>
      <c r="BE239" s="186"/>
    </row>
    <row r="240" spans="1:57" ht="25.5" customHeight="1">
      <c r="A240" s="186"/>
      <c r="B240" s="186"/>
      <c r="C240" s="186"/>
      <c r="D240" s="186"/>
      <c r="E240" s="186"/>
      <c r="F240" s="211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92"/>
      <c r="AU240" s="238"/>
      <c r="AV240" s="186"/>
      <c r="AW240" s="186"/>
      <c r="AX240" s="186"/>
      <c r="AY240" s="186"/>
      <c r="AZ240" s="186"/>
      <c r="BA240" s="186"/>
      <c r="BB240" s="211"/>
      <c r="BC240" s="186"/>
      <c r="BD240" s="186"/>
      <c r="BE240" s="186"/>
    </row>
    <row r="241" spans="1:57" ht="25.5" customHeight="1">
      <c r="A241" s="186"/>
      <c r="B241" s="186"/>
      <c r="C241" s="186"/>
      <c r="D241" s="186"/>
      <c r="E241" s="186"/>
      <c r="F241" s="211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92"/>
      <c r="AU241" s="238"/>
      <c r="AV241" s="186"/>
      <c r="AW241" s="186"/>
      <c r="AX241" s="186"/>
      <c r="AY241" s="186"/>
      <c r="AZ241" s="186"/>
      <c r="BA241" s="186"/>
      <c r="BB241" s="211"/>
      <c r="BC241" s="186"/>
      <c r="BD241" s="186"/>
      <c r="BE241" s="186"/>
    </row>
    <row r="242" spans="1:57" ht="25.5" customHeight="1">
      <c r="A242" s="186"/>
      <c r="B242" s="186"/>
      <c r="C242" s="186"/>
      <c r="D242" s="186"/>
      <c r="E242" s="186"/>
      <c r="F242" s="211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92"/>
      <c r="AU242" s="238"/>
      <c r="AV242" s="186"/>
      <c r="AW242" s="186"/>
      <c r="AX242" s="186"/>
      <c r="AY242" s="186"/>
      <c r="AZ242" s="186"/>
      <c r="BA242" s="186"/>
      <c r="BB242" s="211"/>
      <c r="BC242" s="186"/>
      <c r="BD242" s="186"/>
      <c r="BE242" s="186"/>
    </row>
    <row r="243" spans="1:57" ht="25.5" customHeight="1">
      <c r="A243" s="186"/>
      <c r="B243" s="186"/>
      <c r="C243" s="186"/>
      <c r="D243" s="186"/>
      <c r="E243" s="186"/>
      <c r="F243" s="211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92"/>
      <c r="AU243" s="238"/>
      <c r="AV243" s="186"/>
      <c r="AW243" s="186"/>
      <c r="AX243" s="186"/>
      <c r="AY243" s="186"/>
      <c r="AZ243" s="186"/>
      <c r="BA243" s="186"/>
      <c r="BB243" s="211"/>
      <c r="BC243" s="186"/>
      <c r="BD243" s="186"/>
      <c r="BE243" s="186"/>
    </row>
    <row r="244" spans="1:57" ht="25.5" customHeight="1">
      <c r="A244" s="186"/>
      <c r="B244" s="186"/>
      <c r="C244" s="186"/>
      <c r="D244" s="186"/>
      <c r="E244" s="186"/>
      <c r="F244" s="211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92"/>
      <c r="AU244" s="238"/>
      <c r="AV244" s="186"/>
      <c r="AW244" s="186"/>
      <c r="AX244" s="186"/>
      <c r="AY244" s="186"/>
      <c r="AZ244" s="186"/>
      <c r="BA244" s="186"/>
      <c r="BB244" s="211"/>
      <c r="BC244" s="186"/>
      <c r="BD244" s="186"/>
      <c r="BE244" s="186"/>
    </row>
    <row r="245" spans="1:57" ht="25.5" customHeight="1">
      <c r="A245" s="186"/>
      <c r="B245" s="186"/>
      <c r="C245" s="186"/>
      <c r="D245" s="186"/>
      <c r="E245" s="186"/>
      <c r="F245" s="211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92"/>
      <c r="AU245" s="238"/>
      <c r="AV245" s="186"/>
      <c r="AW245" s="186"/>
      <c r="AX245" s="186"/>
      <c r="AY245" s="186"/>
      <c r="AZ245" s="186"/>
      <c r="BA245" s="186"/>
      <c r="BB245" s="211"/>
      <c r="BC245" s="186"/>
      <c r="BD245" s="186"/>
      <c r="BE245" s="186"/>
    </row>
    <row r="246" spans="1:57" ht="25.5" customHeight="1">
      <c r="A246" s="186"/>
      <c r="B246" s="186"/>
      <c r="C246" s="186"/>
      <c r="D246" s="186"/>
      <c r="E246" s="186"/>
      <c r="F246" s="211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92"/>
      <c r="AU246" s="238"/>
      <c r="AV246" s="186"/>
      <c r="AW246" s="186"/>
      <c r="AX246" s="186"/>
      <c r="AY246" s="186"/>
      <c r="AZ246" s="186"/>
      <c r="BA246" s="186"/>
      <c r="BB246" s="211"/>
      <c r="BC246" s="186"/>
      <c r="BD246" s="186"/>
      <c r="BE246" s="186"/>
    </row>
    <row r="247" spans="1:57" ht="25.5" customHeight="1">
      <c r="A247" s="186"/>
      <c r="B247" s="186"/>
      <c r="C247" s="186"/>
      <c r="D247" s="186"/>
      <c r="E247" s="186"/>
      <c r="F247" s="211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92"/>
      <c r="AU247" s="238"/>
      <c r="AV247" s="186"/>
      <c r="AW247" s="186"/>
      <c r="AX247" s="186"/>
      <c r="AY247" s="186"/>
      <c r="AZ247" s="186"/>
      <c r="BA247" s="186"/>
      <c r="BB247" s="211"/>
      <c r="BC247" s="186"/>
      <c r="BD247" s="186"/>
      <c r="BE247" s="186"/>
    </row>
    <row r="248" spans="1:57" ht="25.5" customHeight="1">
      <c r="A248" s="186"/>
      <c r="B248" s="186"/>
      <c r="C248" s="186"/>
      <c r="D248" s="186"/>
      <c r="E248" s="186"/>
      <c r="F248" s="211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92"/>
      <c r="AU248" s="238"/>
      <c r="AV248" s="186"/>
      <c r="AW248" s="186"/>
      <c r="AX248" s="186"/>
      <c r="AY248" s="186"/>
      <c r="AZ248" s="186"/>
      <c r="BA248" s="186"/>
      <c r="BB248" s="211"/>
      <c r="BC248" s="186"/>
      <c r="BD248" s="186"/>
      <c r="BE248" s="186"/>
    </row>
    <row r="249" spans="1:57" ht="25.5" customHeight="1">
      <c r="A249" s="186"/>
      <c r="B249" s="186"/>
      <c r="C249" s="186"/>
      <c r="D249" s="186"/>
      <c r="E249" s="186"/>
      <c r="F249" s="211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92"/>
      <c r="AU249" s="238"/>
      <c r="AV249" s="186"/>
      <c r="AW249" s="186"/>
      <c r="AX249" s="186"/>
      <c r="AY249" s="186"/>
      <c r="AZ249" s="186"/>
      <c r="BA249" s="186"/>
      <c r="BB249" s="211"/>
      <c r="BC249" s="186"/>
      <c r="BD249" s="186"/>
      <c r="BE249" s="186"/>
    </row>
    <row r="250" spans="1:57" ht="25.5" customHeight="1">
      <c r="A250" s="186"/>
      <c r="B250" s="186"/>
      <c r="C250" s="186"/>
      <c r="D250" s="186"/>
      <c r="E250" s="186"/>
      <c r="F250" s="211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92"/>
      <c r="AU250" s="238"/>
      <c r="AV250" s="186"/>
      <c r="AW250" s="186"/>
      <c r="AX250" s="186"/>
      <c r="AY250" s="186"/>
      <c r="AZ250" s="186"/>
      <c r="BA250" s="186"/>
      <c r="BB250" s="211"/>
      <c r="BC250" s="186"/>
      <c r="BD250" s="186"/>
      <c r="BE250" s="186"/>
    </row>
    <row r="251" spans="1:57" ht="25.5" customHeight="1">
      <c r="A251" s="186"/>
      <c r="B251" s="186"/>
      <c r="C251" s="186"/>
      <c r="D251" s="186"/>
      <c r="E251" s="186"/>
      <c r="F251" s="211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92"/>
      <c r="AU251" s="238"/>
      <c r="AV251" s="186"/>
      <c r="AW251" s="186"/>
      <c r="AX251" s="186"/>
      <c r="AY251" s="186"/>
      <c r="AZ251" s="186"/>
      <c r="BA251" s="186"/>
      <c r="BB251" s="211"/>
      <c r="BC251" s="186"/>
      <c r="BD251" s="186"/>
      <c r="BE251" s="186"/>
    </row>
    <row r="252" spans="1:57" ht="25.5" customHeight="1">
      <c r="A252" s="186"/>
      <c r="B252" s="186"/>
      <c r="C252" s="186"/>
      <c r="D252" s="186"/>
      <c r="E252" s="186"/>
      <c r="F252" s="211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92"/>
      <c r="AU252" s="238"/>
      <c r="AV252" s="186"/>
      <c r="AW252" s="186"/>
      <c r="AX252" s="186"/>
      <c r="AY252" s="186"/>
      <c r="AZ252" s="186"/>
      <c r="BA252" s="186"/>
      <c r="BB252" s="211"/>
      <c r="BC252" s="186"/>
      <c r="BD252" s="186"/>
      <c r="BE252" s="186"/>
    </row>
    <row r="253" spans="1:57" ht="25.5" customHeight="1">
      <c r="A253" s="186"/>
      <c r="B253" s="186"/>
      <c r="C253" s="186"/>
      <c r="D253" s="186"/>
      <c r="E253" s="186"/>
      <c r="F253" s="211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92"/>
      <c r="AU253" s="238"/>
      <c r="AV253" s="186"/>
      <c r="AW253" s="186"/>
      <c r="AX253" s="186"/>
      <c r="AY253" s="186"/>
      <c r="AZ253" s="186"/>
      <c r="BA253" s="186"/>
      <c r="BB253" s="211"/>
      <c r="BC253" s="186"/>
      <c r="BD253" s="186"/>
      <c r="BE253" s="186"/>
    </row>
    <row r="254" spans="1:57" ht="25.5" customHeight="1">
      <c r="A254" s="186"/>
      <c r="B254" s="186"/>
      <c r="C254" s="186"/>
      <c r="D254" s="186"/>
      <c r="E254" s="186"/>
      <c r="F254" s="211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92"/>
      <c r="AU254" s="238"/>
      <c r="AV254" s="186"/>
      <c r="AW254" s="186"/>
      <c r="AX254" s="186"/>
      <c r="AY254" s="186"/>
      <c r="AZ254" s="186"/>
      <c r="BA254" s="186"/>
      <c r="BB254" s="211"/>
      <c r="BC254" s="186"/>
      <c r="BD254" s="186"/>
      <c r="BE254" s="186"/>
    </row>
    <row r="255" spans="1:57" ht="25.5" customHeight="1">
      <c r="A255" s="186"/>
      <c r="B255" s="186"/>
      <c r="C255" s="186"/>
      <c r="D255" s="186"/>
      <c r="E255" s="186"/>
      <c r="F255" s="211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92"/>
      <c r="AU255" s="238"/>
      <c r="AV255" s="186"/>
      <c r="AW255" s="186"/>
      <c r="AX255" s="186"/>
      <c r="AY255" s="186"/>
      <c r="AZ255" s="186"/>
      <c r="BA255" s="186"/>
      <c r="BB255" s="211"/>
      <c r="BC255" s="186"/>
      <c r="BD255" s="186"/>
      <c r="BE255" s="186"/>
    </row>
    <row r="256" spans="1:57" ht="25.5" customHeight="1">
      <c r="A256" s="186"/>
      <c r="B256" s="186"/>
      <c r="C256" s="186"/>
      <c r="D256" s="186"/>
      <c r="E256" s="186"/>
      <c r="F256" s="211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92"/>
      <c r="AU256" s="238"/>
      <c r="AV256" s="186"/>
      <c r="AW256" s="186"/>
      <c r="AX256" s="186"/>
      <c r="AY256" s="186"/>
      <c r="AZ256" s="186"/>
      <c r="BA256" s="186"/>
      <c r="BB256" s="211"/>
      <c r="BC256" s="186"/>
      <c r="BD256" s="186"/>
      <c r="BE256" s="186"/>
    </row>
    <row r="257" spans="1:57" ht="25.5" customHeight="1">
      <c r="A257" s="186"/>
      <c r="B257" s="186"/>
      <c r="C257" s="186"/>
      <c r="D257" s="186"/>
      <c r="E257" s="186"/>
      <c r="F257" s="211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92"/>
      <c r="AU257" s="238"/>
      <c r="AV257" s="186"/>
      <c r="AW257" s="186"/>
      <c r="AX257" s="186"/>
      <c r="AY257" s="186"/>
      <c r="AZ257" s="186"/>
      <c r="BA257" s="186"/>
      <c r="BB257" s="211"/>
      <c r="BC257" s="186"/>
      <c r="BD257" s="186"/>
      <c r="BE257" s="186"/>
    </row>
    <row r="258" spans="1:57" ht="25.5" customHeight="1">
      <c r="A258" s="186"/>
      <c r="B258" s="186"/>
      <c r="C258" s="186"/>
      <c r="D258" s="186"/>
      <c r="E258" s="186"/>
      <c r="F258" s="211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92"/>
      <c r="AU258" s="238"/>
      <c r="AV258" s="186"/>
      <c r="AW258" s="186"/>
      <c r="AX258" s="186"/>
      <c r="AY258" s="186"/>
      <c r="AZ258" s="186"/>
      <c r="BA258" s="186"/>
      <c r="BB258" s="211"/>
      <c r="BC258" s="186"/>
      <c r="BD258" s="186"/>
      <c r="BE258" s="186"/>
    </row>
    <row r="259" spans="1:57" ht="25.5" customHeight="1">
      <c r="A259" s="186"/>
      <c r="B259" s="186"/>
      <c r="C259" s="186"/>
      <c r="D259" s="186"/>
      <c r="E259" s="186"/>
      <c r="F259" s="211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92"/>
      <c r="AU259" s="238"/>
      <c r="AV259" s="186"/>
      <c r="AW259" s="186"/>
      <c r="AX259" s="186"/>
      <c r="AY259" s="186"/>
      <c r="AZ259" s="186"/>
      <c r="BA259" s="186"/>
      <c r="BB259" s="211"/>
      <c r="BC259" s="186"/>
      <c r="BD259" s="186"/>
      <c r="BE259" s="186"/>
    </row>
    <row r="260" spans="1:57" ht="25.5" customHeight="1">
      <c r="A260" s="186"/>
      <c r="B260" s="186"/>
      <c r="C260" s="186"/>
      <c r="D260" s="186"/>
      <c r="E260" s="186"/>
      <c r="F260" s="211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92"/>
      <c r="AU260" s="238"/>
      <c r="AV260" s="186"/>
      <c r="AW260" s="186"/>
      <c r="AX260" s="186"/>
      <c r="AY260" s="186"/>
      <c r="AZ260" s="186"/>
      <c r="BA260" s="186"/>
      <c r="BB260" s="211"/>
      <c r="BC260" s="186"/>
      <c r="BD260" s="186"/>
      <c r="BE260" s="186"/>
    </row>
    <row r="261" spans="1:57" ht="25.5" customHeight="1">
      <c r="A261" s="186"/>
      <c r="B261" s="186"/>
      <c r="C261" s="186"/>
      <c r="D261" s="186"/>
      <c r="E261" s="186"/>
      <c r="F261" s="211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92"/>
      <c r="AU261" s="238"/>
      <c r="AV261" s="186"/>
      <c r="AW261" s="186"/>
      <c r="AX261" s="186"/>
      <c r="AY261" s="186"/>
      <c r="AZ261" s="186"/>
      <c r="BA261" s="186"/>
      <c r="BB261" s="211"/>
      <c r="BC261" s="186"/>
      <c r="BD261" s="186"/>
      <c r="BE261" s="186"/>
    </row>
    <row r="262" spans="1:57" ht="25.5" customHeight="1">
      <c r="A262" s="186"/>
      <c r="B262" s="186"/>
      <c r="C262" s="186"/>
      <c r="D262" s="186"/>
      <c r="E262" s="186"/>
      <c r="F262" s="211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92"/>
      <c r="AU262" s="238"/>
      <c r="AV262" s="186"/>
      <c r="AW262" s="186"/>
      <c r="AX262" s="186"/>
      <c r="AY262" s="186"/>
      <c r="AZ262" s="186"/>
      <c r="BA262" s="186"/>
      <c r="BB262" s="211"/>
      <c r="BC262" s="186"/>
      <c r="BD262" s="186"/>
      <c r="BE262" s="186"/>
    </row>
    <row r="263" spans="1:57" ht="25.5" customHeight="1">
      <c r="A263" s="186"/>
      <c r="B263" s="186"/>
      <c r="C263" s="186"/>
      <c r="D263" s="186"/>
      <c r="E263" s="186"/>
      <c r="F263" s="211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92"/>
      <c r="AU263" s="238"/>
      <c r="AV263" s="186"/>
      <c r="AW263" s="186"/>
      <c r="AX263" s="186"/>
      <c r="AY263" s="186"/>
      <c r="AZ263" s="186"/>
      <c r="BA263" s="186"/>
      <c r="BB263" s="211"/>
      <c r="BC263" s="186"/>
      <c r="BD263" s="186"/>
      <c r="BE263" s="186"/>
    </row>
    <row r="264" spans="1:57" ht="25.5" customHeight="1">
      <c r="A264" s="186"/>
      <c r="B264" s="186"/>
      <c r="C264" s="186"/>
      <c r="D264" s="186"/>
      <c r="E264" s="186"/>
      <c r="F264" s="211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92"/>
      <c r="AU264" s="238"/>
      <c r="AV264" s="186"/>
      <c r="AW264" s="186"/>
      <c r="AX264" s="186"/>
      <c r="AY264" s="186"/>
      <c r="AZ264" s="186"/>
      <c r="BA264" s="186"/>
      <c r="BB264" s="211"/>
      <c r="BC264" s="186"/>
      <c r="BD264" s="186"/>
      <c r="BE264" s="186"/>
    </row>
    <row r="265" spans="1:57" ht="25.5" customHeight="1">
      <c r="A265" s="186"/>
      <c r="B265" s="186"/>
      <c r="C265" s="186"/>
      <c r="D265" s="186"/>
      <c r="E265" s="186"/>
      <c r="F265" s="211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92"/>
      <c r="AU265" s="238"/>
      <c r="AV265" s="186"/>
      <c r="AW265" s="186"/>
      <c r="AX265" s="186"/>
      <c r="AY265" s="186"/>
      <c r="AZ265" s="186"/>
      <c r="BA265" s="186"/>
      <c r="BB265" s="211"/>
      <c r="BC265" s="186"/>
      <c r="BD265" s="186"/>
      <c r="BE265" s="186"/>
    </row>
    <row r="266" spans="1:57" ht="25.5" customHeight="1">
      <c r="A266" s="186"/>
      <c r="B266" s="186"/>
      <c r="C266" s="186"/>
      <c r="D266" s="186"/>
      <c r="E266" s="186"/>
      <c r="F266" s="211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92"/>
      <c r="AU266" s="238"/>
      <c r="AV266" s="186"/>
      <c r="AW266" s="186"/>
      <c r="AX266" s="186"/>
      <c r="AY266" s="186"/>
      <c r="AZ266" s="186"/>
      <c r="BA266" s="186"/>
      <c r="BB266" s="211"/>
      <c r="BC266" s="186"/>
      <c r="BD266" s="186"/>
      <c r="BE266" s="186"/>
    </row>
    <row r="267" spans="1:57" ht="25.5" customHeight="1">
      <c r="A267" s="186"/>
      <c r="B267" s="186"/>
      <c r="C267" s="186"/>
      <c r="D267" s="186"/>
      <c r="E267" s="186"/>
      <c r="F267" s="211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92"/>
      <c r="AU267" s="238"/>
      <c r="AV267" s="186"/>
      <c r="AW267" s="186"/>
      <c r="AX267" s="186"/>
      <c r="AY267" s="186"/>
      <c r="AZ267" s="186"/>
      <c r="BA267" s="186"/>
      <c r="BB267" s="211"/>
      <c r="BC267" s="186"/>
      <c r="BD267" s="186"/>
      <c r="BE267" s="186"/>
    </row>
    <row r="268" spans="1:57" ht="25.5" customHeight="1">
      <c r="A268" s="186"/>
      <c r="B268" s="186"/>
      <c r="C268" s="186"/>
      <c r="D268" s="186"/>
      <c r="E268" s="186"/>
      <c r="F268" s="211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92"/>
      <c r="AU268" s="238"/>
      <c r="AV268" s="186"/>
      <c r="AW268" s="186"/>
      <c r="AX268" s="186"/>
      <c r="AY268" s="186"/>
      <c r="AZ268" s="186"/>
      <c r="BA268" s="186"/>
      <c r="BB268" s="211"/>
      <c r="BC268" s="186"/>
      <c r="BD268" s="186"/>
      <c r="BE268" s="186"/>
    </row>
    <row r="269" spans="1:57" ht="25.5" customHeight="1">
      <c r="A269" s="186"/>
      <c r="B269" s="186"/>
      <c r="C269" s="186"/>
      <c r="D269" s="186"/>
      <c r="E269" s="186"/>
      <c r="F269" s="211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92"/>
      <c r="AU269" s="238"/>
      <c r="AV269" s="186"/>
      <c r="AW269" s="186"/>
      <c r="AX269" s="186"/>
      <c r="AY269" s="186"/>
      <c r="AZ269" s="186"/>
      <c r="BA269" s="186"/>
      <c r="BB269" s="211"/>
      <c r="BC269" s="186"/>
      <c r="BD269" s="186"/>
      <c r="BE269" s="186"/>
    </row>
    <row r="270" spans="1:57" ht="25.5" customHeight="1">
      <c r="A270" s="186"/>
      <c r="B270" s="186"/>
      <c r="C270" s="186"/>
      <c r="D270" s="186"/>
      <c r="E270" s="186"/>
      <c r="F270" s="211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92"/>
      <c r="AU270" s="238"/>
      <c r="AV270" s="186"/>
      <c r="AW270" s="186"/>
      <c r="AX270" s="186"/>
      <c r="AY270" s="186"/>
      <c r="AZ270" s="186"/>
      <c r="BA270" s="186"/>
      <c r="BB270" s="211"/>
      <c r="BC270" s="186"/>
      <c r="BD270" s="186"/>
      <c r="BE270" s="186"/>
    </row>
    <row r="271" spans="1:57" ht="25.5" customHeight="1">
      <c r="A271" s="186"/>
      <c r="B271" s="186"/>
      <c r="C271" s="186"/>
      <c r="D271" s="186"/>
      <c r="E271" s="186"/>
      <c r="F271" s="211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92"/>
      <c r="AU271" s="238"/>
      <c r="AV271" s="186"/>
      <c r="AW271" s="186"/>
      <c r="AX271" s="186"/>
      <c r="AY271" s="186"/>
      <c r="AZ271" s="186"/>
      <c r="BA271" s="186"/>
      <c r="BB271" s="211"/>
      <c r="BC271" s="186"/>
      <c r="BD271" s="186"/>
      <c r="BE271" s="186"/>
    </row>
    <row r="272" spans="1:57" ht="25.5" customHeight="1">
      <c r="A272" s="186"/>
      <c r="B272" s="186"/>
      <c r="C272" s="186"/>
      <c r="D272" s="186"/>
      <c r="E272" s="186"/>
      <c r="F272" s="211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92"/>
      <c r="AU272" s="238"/>
      <c r="AV272" s="186"/>
      <c r="AW272" s="186"/>
      <c r="AX272" s="186"/>
      <c r="AY272" s="186"/>
      <c r="AZ272" s="186"/>
      <c r="BA272" s="186"/>
      <c r="BB272" s="211"/>
      <c r="BC272" s="186"/>
      <c r="BD272" s="186"/>
      <c r="BE272" s="186"/>
    </row>
    <row r="273" spans="1:57" ht="25.5" customHeight="1">
      <c r="A273" s="186"/>
      <c r="B273" s="186"/>
      <c r="C273" s="186"/>
      <c r="D273" s="186"/>
      <c r="E273" s="186"/>
      <c r="F273" s="211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92"/>
      <c r="AU273" s="238"/>
      <c r="AV273" s="186"/>
      <c r="AW273" s="186"/>
      <c r="AX273" s="186"/>
      <c r="AY273" s="186"/>
      <c r="AZ273" s="186"/>
      <c r="BA273" s="186"/>
      <c r="BB273" s="211"/>
      <c r="BC273" s="186"/>
      <c r="BD273" s="186"/>
      <c r="BE273" s="186"/>
    </row>
    <row r="274" spans="1:57" ht="25.5" customHeight="1">
      <c r="A274" s="186"/>
      <c r="B274" s="186"/>
      <c r="C274" s="186"/>
      <c r="D274" s="186"/>
      <c r="E274" s="186"/>
      <c r="F274" s="211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92"/>
      <c r="AU274" s="238"/>
      <c r="AV274" s="186"/>
      <c r="AW274" s="186"/>
      <c r="AX274" s="186"/>
      <c r="AY274" s="186"/>
      <c r="AZ274" s="186"/>
      <c r="BA274" s="186"/>
      <c r="BB274" s="211"/>
      <c r="BC274" s="186"/>
      <c r="BD274" s="186"/>
      <c r="BE274" s="186"/>
    </row>
    <row r="275" spans="1:57" ht="25.5" customHeight="1">
      <c r="A275" s="186"/>
      <c r="B275" s="186"/>
      <c r="C275" s="186"/>
      <c r="D275" s="186"/>
      <c r="E275" s="186"/>
      <c r="F275" s="211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92"/>
      <c r="AU275" s="238"/>
      <c r="AV275" s="186"/>
      <c r="AW275" s="186"/>
      <c r="AX275" s="186"/>
      <c r="AY275" s="186"/>
      <c r="AZ275" s="186"/>
      <c r="BA275" s="186"/>
      <c r="BB275" s="211"/>
      <c r="BC275" s="186"/>
      <c r="BD275" s="186"/>
      <c r="BE275" s="186"/>
    </row>
    <row r="276" spans="1:57" ht="25.5" customHeight="1">
      <c r="A276" s="186"/>
      <c r="B276" s="186"/>
      <c r="C276" s="186"/>
      <c r="D276" s="186"/>
      <c r="E276" s="186"/>
      <c r="F276" s="211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92"/>
      <c r="AU276" s="238"/>
      <c r="AV276" s="186"/>
      <c r="AW276" s="186"/>
      <c r="AX276" s="186"/>
      <c r="AY276" s="186"/>
      <c r="AZ276" s="186"/>
      <c r="BA276" s="186"/>
      <c r="BB276" s="211"/>
      <c r="BC276" s="186"/>
      <c r="BD276" s="186"/>
      <c r="BE276" s="186"/>
    </row>
    <row r="277" spans="1:57" ht="25.5" customHeight="1">
      <c r="A277" s="186"/>
      <c r="B277" s="186"/>
      <c r="C277" s="186"/>
      <c r="D277" s="186"/>
      <c r="E277" s="186"/>
      <c r="F277" s="211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92"/>
      <c r="AU277" s="238"/>
      <c r="AV277" s="186"/>
      <c r="AW277" s="186"/>
      <c r="AX277" s="186"/>
      <c r="AY277" s="186"/>
      <c r="AZ277" s="186"/>
      <c r="BA277" s="186"/>
      <c r="BB277" s="211"/>
      <c r="BC277" s="186"/>
      <c r="BD277" s="186"/>
      <c r="BE277" s="186"/>
    </row>
    <row r="278" spans="1:57" ht="25.5" customHeight="1">
      <c r="A278" s="186"/>
      <c r="B278" s="186"/>
      <c r="C278" s="186"/>
      <c r="D278" s="186"/>
      <c r="E278" s="186"/>
      <c r="F278" s="211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92"/>
      <c r="AU278" s="238"/>
      <c r="AV278" s="186"/>
      <c r="AW278" s="186"/>
      <c r="AX278" s="186"/>
      <c r="AY278" s="186"/>
      <c r="AZ278" s="186"/>
      <c r="BA278" s="186"/>
      <c r="BB278" s="211"/>
      <c r="BC278" s="186"/>
      <c r="BD278" s="186"/>
      <c r="BE278" s="186"/>
    </row>
    <row r="279" spans="1:57" ht="25.5" customHeight="1">
      <c r="A279" s="186"/>
      <c r="B279" s="186"/>
      <c r="C279" s="186"/>
      <c r="D279" s="186"/>
      <c r="E279" s="186"/>
      <c r="F279" s="211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92"/>
      <c r="AU279" s="238"/>
      <c r="AV279" s="186"/>
      <c r="AW279" s="186"/>
      <c r="AX279" s="186"/>
      <c r="AY279" s="186"/>
      <c r="AZ279" s="186"/>
      <c r="BA279" s="186"/>
      <c r="BB279" s="211"/>
      <c r="BC279" s="186"/>
      <c r="BD279" s="186"/>
      <c r="BE279" s="186"/>
    </row>
    <row r="280" spans="1:57" ht="25.5" customHeight="1">
      <c r="A280" s="186"/>
      <c r="B280" s="186"/>
      <c r="C280" s="186"/>
      <c r="D280" s="186"/>
      <c r="E280" s="186"/>
      <c r="F280" s="211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92"/>
      <c r="AU280" s="238"/>
      <c r="AV280" s="186"/>
      <c r="AW280" s="186"/>
      <c r="AX280" s="186"/>
      <c r="AY280" s="186"/>
      <c r="AZ280" s="186"/>
      <c r="BA280" s="186"/>
      <c r="BB280" s="211"/>
      <c r="BC280" s="186"/>
      <c r="BD280" s="186"/>
      <c r="BE280" s="186"/>
    </row>
    <row r="281" spans="1:57" ht="25.5" customHeight="1">
      <c r="A281" s="186"/>
      <c r="B281" s="186"/>
      <c r="C281" s="186"/>
      <c r="D281" s="186"/>
      <c r="E281" s="186"/>
      <c r="F281" s="211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92"/>
      <c r="AU281" s="238"/>
      <c r="AV281" s="186"/>
      <c r="AW281" s="186"/>
      <c r="AX281" s="186"/>
      <c r="AY281" s="186"/>
      <c r="AZ281" s="186"/>
      <c r="BA281" s="186"/>
      <c r="BB281" s="211"/>
      <c r="BC281" s="186"/>
      <c r="BD281" s="186"/>
      <c r="BE281" s="186"/>
    </row>
    <row r="282" spans="1:57" ht="25.5" customHeight="1">
      <c r="A282" s="186"/>
      <c r="B282" s="186"/>
      <c r="C282" s="186"/>
      <c r="D282" s="186"/>
      <c r="E282" s="186"/>
      <c r="F282" s="211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92"/>
      <c r="AU282" s="238"/>
      <c r="AV282" s="186"/>
      <c r="AW282" s="186"/>
      <c r="AX282" s="186"/>
      <c r="AY282" s="186"/>
      <c r="AZ282" s="186"/>
      <c r="BA282" s="186"/>
      <c r="BB282" s="211"/>
      <c r="BC282" s="186"/>
      <c r="BD282" s="186"/>
      <c r="BE282" s="186"/>
    </row>
    <row r="283" spans="1:57" ht="25.5" customHeight="1">
      <c r="A283" s="186"/>
      <c r="B283" s="186"/>
      <c r="C283" s="186"/>
      <c r="D283" s="186"/>
      <c r="E283" s="186"/>
      <c r="F283" s="211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92"/>
      <c r="AU283" s="238"/>
      <c r="AV283" s="186"/>
      <c r="AW283" s="186"/>
      <c r="AX283" s="186"/>
      <c r="AY283" s="186"/>
      <c r="AZ283" s="186"/>
      <c r="BA283" s="186"/>
      <c r="BB283" s="211"/>
      <c r="BC283" s="186"/>
      <c r="BD283" s="186"/>
      <c r="BE283" s="186"/>
    </row>
    <row r="284" spans="1:57" ht="25.5" customHeight="1">
      <c r="A284" s="186"/>
      <c r="B284" s="186"/>
      <c r="C284" s="186"/>
      <c r="D284" s="186"/>
      <c r="E284" s="186"/>
      <c r="F284" s="211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92"/>
      <c r="AU284" s="238"/>
      <c r="AV284" s="186"/>
      <c r="AW284" s="186"/>
      <c r="AX284" s="186"/>
      <c r="AY284" s="186"/>
      <c r="AZ284" s="186"/>
      <c r="BA284" s="186"/>
      <c r="BB284" s="211"/>
      <c r="BC284" s="186"/>
      <c r="BD284" s="186"/>
      <c r="BE284" s="186"/>
    </row>
    <row r="285" spans="1:57" ht="25.5" customHeight="1">
      <c r="A285" s="186"/>
      <c r="B285" s="186"/>
      <c r="C285" s="186"/>
      <c r="D285" s="186"/>
      <c r="E285" s="186"/>
      <c r="F285" s="211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92"/>
      <c r="AU285" s="238"/>
      <c r="AV285" s="186"/>
      <c r="AW285" s="186"/>
      <c r="AX285" s="186"/>
      <c r="AY285" s="186"/>
      <c r="AZ285" s="186"/>
      <c r="BA285" s="186"/>
      <c r="BB285" s="211"/>
      <c r="BC285" s="186"/>
      <c r="BD285" s="186"/>
      <c r="BE285" s="186"/>
    </row>
    <row r="286" spans="1:57" ht="25.5" customHeight="1">
      <c r="A286" s="186"/>
      <c r="B286" s="186"/>
      <c r="C286" s="186"/>
      <c r="D286" s="186"/>
      <c r="E286" s="186"/>
      <c r="F286" s="211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92"/>
      <c r="AU286" s="238"/>
      <c r="AV286" s="186"/>
      <c r="AW286" s="186"/>
      <c r="AX286" s="186"/>
      <c r="AY286" s="186"/>
      <c r="AZ286" s="186"/>
      <c r="BA286" s="186"/>
      <c r="BB286" s="211"/>
      <c r="BC286" s="186"/>
      <c r="BD286" s="186"/>
      <c r="BE286" s="186"/>
    </row>
    <row r="287" spans="1:57" ht="25.5" customHeight="1">
      <c r="A287" s="186"/>
      <c r="B287" s="186"/>
      <c r="C287" s="186"/>
      <c r="D287" s="186"/>
      <c r="E287" s="186"/>
      <c r="F287" s="211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92"/>
      <c r="AU287" s="238"/>
      <c r="AV287" s="186"/>
      <c r="AW287" s="186"/>
      <c r="AX287" s="186"/>
      <c r="AY287" s="186"/>
      <c r="AZ287" s="186"/>
      <c r="BA287" s="186"/>
      <c r="BB287" s="211"/>
      <c r="BC287" s="186"/>
      <c r="BD287" s="186"/>
      <c r="BE287" s="186"/>
    </row>
    <row r="288" spans="1:57" ht="25.5" customHeight="1">
      <c r="A288" s="186"/>
      <c r="B288" s="186"/>
      <c r="C288" s="186"/>
      <c r="D288" s="186"/>
      <c r="E288" s="186"/>
      <c r="F288" s="211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92"/>
      <c r="AU288" s="238"/>
      <c r="AV288" s="186"/>
      <c r="AW288" s="186"/>
      <c r="AX288" s="186"/>
      <c r="AY288" s="186"/>
      <c r="AZ288" s="186"/>
      <c r="BA288" s="186"/>
      <c r="BB288" s="211"/>
      <c r="BC288" s="186"/>
      <c r="BD288" s="186"/>
      <c r="BE288" s="186"/>
    </row>
    <row r="289" spans="1:57" ht="25.5" customHeight="1">
      <c r="A289" s="186"/>
      <c r="B289" s="186"/>
      <c r="C289" s="186"/>
      <c r="D289" s="186"/>
      <c r="E289" s="186"/>
      <c r="F289" s="211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92"/>
      <c r="AU289" s="238"/>
      <c r="AV289" s="186"/>
      <c r="AW289" s="186"/>
      <c r="AX289" s="186"/>
      <c r="AY289" s="186"/>
      <c r="AZ289" s="186"/>
      <c r="BA289" s="186"/>
      <c r="BB289" s="211"/>
      <c r="BC289" s="186"/>
      <c r="BD289" s="186"/>
      <c r="BE289" s="186"/>
    </row>
    <row r="290" spans="1:57" ht="25.5" customHeight="1">
      <c r="A290" s="186"/>
      <c r="B290" s="186"/>
      <c r="C290" s="186"/>
      <c r="D290" s="186"/>
      <c r="E290" s="186"/>
      <c r="F290" s="211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92"/>
      <c r="AU290" s="238"/>
      <c r="AV290" s="186"/>
      <c r="AW290" s="186"/>
      <c r="AX290" s="186"/>
      <c r="AY290" s="186"/>
      <c r="AZ290" s="186"/>
      <c r="BA290" s="186"/>
      <c r="BB290" s="211"/>
      <c r="BC290" s="186"/>
      <c r="BD290" s="186"/>
      <c r="BE290" s="186"/>
    </row>
    <row r="291" spans="1:57" ht="25.5" customHeight="1">
      <c r="A291" s="186"/>
      <c r="B291" s="186"/>
      <c r="C291" s="186"/>
      <c r="D291" s="186"/>
      <c r="E291" s="186"/>
      <c r="F291" s="211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92"/>
      <c r="AU291" s="238"/>
      <c r="AV291" s="186"/>
      <c r="AW291" s="186"/>
      <c r="AX291" s="186"/>
      <c r="AY291" s="186"/>
      <c r="AZ291" s="186"/>
      <c r="BA291" s="186"/>
      <c r="BB291" s="211"/>
      <c r="BC291" s="186"/>
      <c r="BD291" s="186"/>
      <c r="BE291" s="186"/>
    </row>
    <row r="292" spans="1:57" ht="25.5" customHeight="1">
      <c r="A292" s="186"/>
      <c r="B292" s="186"/>
      <c r="C292" s="186"/>
      <c r="D292" s="186"/>
      <c r="E292" s="186"/>
      <c r="F292" s="211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92"/>
      <c r="AU292" s="238"/>
      <c r="AV292" s="186"/>
      <c r="AW292" s="186"/>
      <c r="AX292" s="186"/>
      <c r="AY292" s="186"/>
      <c r="AZ292" s="186"/>
      <c r="BA292" s="186"/>
      <c r="BB292" s="211"/>
      <c r="BC292" s="186"/>
      <c r="BD292" s="186"/>
      <c r="BE292" s="186"/>
    </row>
    <row r="293" spans="1:57" ht="25.5" customHeight="1">
      <c r="A293" s="186"/>
      <c r="B293" s="186"/>
      <c r="C293" s="186"/>
      <c r="D293" s="186"/>
      <c r="E293" s="186"/>
      <c r="F293" s="211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92"/>
      <c r="AU293" s="238"/>
      <c r="AV293" s="186"/>
      <c r="AW293" s="186"/>
      <c r="AX293" s="186"/>
      <c r="AY293" s="186"/>
      <c r="AZ293" s="186"/>
      <c r="BA293" s="186"/>
      <c r="BB293" s="211"/>
      <c r="BC293" s="186"/>
      <c r="BD293" s="186"/>
      <c r="BE293" s="186"/>
    </row>
    <row r="294" spans="1:57" ht="25.5" customHeight="1">
      <c r="A294" s="186"/>
      <c r="B294" s="186"/>
      <c r="C294" s="186"/>
      <c r="D294" s="186"/>
      <c r="E294" s="186"/>
      <c r="F294" s="211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92"/>
      <c r="AU294" s="238"/>
      <c r="AV294" s="186"/>
      <c r="AW294" s="186"/>
      <c r="AX294" s="186"/>
      <c r="AY294" s="186"/>
      <c r="AZ294" s="186"/>
      <c r="BA294" s="186"/>
      <c r="BB294" s="211"/>
      <c r="BC294" s="186"/>
      <c r="BD294" s="186"/>
      <c r="BE294" s="186"/>
    </row>
    <row r="295" spans="1:57" ht="25.5" customHeight="1">
      <c r="A295" s="186"/>
      <c r="B295" s="186"/>
      <c r="C295" s="186"/>
      <c r="D295" s="186"/>
      <c r="E295" s="186"/>
      <c r="F295" s="211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92"/>
      <c r="AU295" s="238"/>
      <c r="AV295" s="186"/>
      <c r="AW295" s="186"/>
      <c r="AX295" s="186"/>
      <c r="AY295" s="186"/>
      <c r="AZ295" s="186"/>
      <c r="BA295" s="186"/>
      <c r="BB295" s="211"/>
      <c r="BC295" s="186"/>
      <c r="BD295" s="186"/>
      <c r="BE295" s="186"/>
    </row>
    <row r="296" spans="1:57" ht="25.5" customHeight="1">
      <c r="A296" s="186"/>
      <c r="B296" s="186"/>
      <c r="C296" s="186"/>
      <c r="D296" s="186"/>
      <c r="E296" s="186"/>
      <c r="F296" s="211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92"/>
      <c r="AU296" s="238"/>
      <c r="AV296" s="186"/>
      <c r="AW296" s="186"/>
      <c r="AX296" s="186"/>
      <c r="AY296" s="186"/>
      <c r="AZ296" s="186"/>
      <c r="BA296" s="186"/>
      <c r="BB296" s="211"/>
      <c r="BC296" s="186"/>
      <c r="BD296" s="186"/>
      <c r="BE296" s="186"/>
    </row>
    <row r="297" spans="1:57" ht="25.5" customHeight="1">
      <c r="A297" s="186"/>
      <c r="B297" s="186"/>
      <c r="C297" s="186"/>
      <c r="D297" s="186"/>
      <c r="E297" s="186"/>
      <c r="F297" s="211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92"/>
      <c r="AU297" s="238"/>
      <c r="AV297" s="186"/>
      <c r="AW297" s="186"/>
      <c r="AX297" s="186"/>
      <c r="AY297" s="186"/>
      <c r="AZ297" s="186"/>
      <c r="BA297" s="186"/>
      <c r="BB297" s="211"/>
      <c r="BC297" s="186"/>
      <c r="BD297" s="186"/>
      <c r="BE297" s="186"/>
    </row>
    <row r="298" spans="1:57" ht="25.5" customHeight="1">
      <c r="A298" s="186"/>
      <c r="B298" s="186"/>
      <c r="C298" s="186"/>
      <c r="D298" s="186"/>
      <c r="E298" s="186"/>
      <c r="F298" s="211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92"/>
      <c r="AU298" s="238"/>
      <c r="AV298" s="186"/>
      <c r="AW298" s="186"/>
      <c r="AX298" s="186"/>
      <c r="AY298" s="186"/>
      <c r="AZ298" s="186"/>
      <c r="BA298" s="186"/>
      <c r="BB298" s="211"/>
      <c r="BC298" s="186"/>
      <c r="BD298" s="186"/>
      <c r="BE298" s="186"/>
    </row>
    <row r="299" spans="1:57" ht="25.5" customHeight="1">
      <c r="A299" s="186"/>
      <c r="B299" s="186"/>
      <c r="C299" s="186"/>
      <c r="D299" s="186"/>
      <c r="E299" s="186"/>
      <c r="F299" s="211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92"/>
      <c r="AU299" s="238"/>
      <c r="AV299" s="186"/>
      <c r="AW299" s="186"/>
      <c r="AX299" s="186"/>
      <c r="AY299" s="186"/>
      <c r="AZ299" s="186"/>
      <c r="BA299" s="186"/>
      <c r="BB299" s="211"/>
      <c r="BC299" s="186"/>
      <c r="BD299" s="186"/>
      <c r="BE299" s="186"/>
    </row>
    <row r="300" spans="1:57" ht="25.5" customHeight="1">
      <c r="A300" s="186"/>
      <c r="B300" s="186"/>
      <c r="C300" s="186"/>
      <c r="D300" s="186"/>
      <c r="E300" s="186"/>
      <c r="F300" s="211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92"/>
      <c r="AU300" s="238"/>
      <c r="AV300" s="186"/>
      <c r="AW300" s="186"/>
      <c r="AX300" s="186"/>
      <c r="AY300" s="186"/>
      <c r="AZ300" s="186"/>
      <c r="BA300" s="186"/>
      <c r="BB300" s="211"/>
      <c r="BC300" s="186"/>
      <c r="BD300" s="186"/>
      <c r="BE300" s="186"/>
    </row>
    <row r="301" spans="1:57" ht="25.5" customHeight="1">
      <c r="A301" s="186"/>
      <c r="B301" s="186"/>
      <c r="C301" s="186"/>
      <c r="D301" s="186"/>
      <c r="E301" s="186"/>
      <c r="F301" s="211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92"/>
      <c r="AU301" s="238"/>
      <c r="AV301" s="186"/>
      <c r="AW301" s="186"/>
      <c r="AX301" s="186"/>
      <c r="AY301" s="186"/>
      <c r="AZ301" s="186"/>
      <c r="BA301" s="186"/>
      <c r="BB301" s="211"/>
      <c r="BC301" s="186"/>
      <c r="BD301" s="186"/>
      <c r="BE301" s="186"/>
    </row>
    <row r="302" spans="1:57" ht="25.5" customHeight="1">
      <c r="A302" s="186"/>
      <c r="B302" s="186"/>
      <c r="C302" s="186"/>
      <c r="D302" s="186"/>
      <c r="E302" s="186"/>
      <c r="F302" s="211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92"/>
      <c r="AU302" s="238"/>
      <c r="AV302" s="186"/>
      <c r="AW302" s="186"/>
      <c r="AX302" s="186"/>
      <c r="AY302" s="186"/>
      <c r="AZ302" s="186"/>
      <c r="BA302" s="186"/>
      <c r="BB302" s="211"/>
      <c r="BC302" s="186"/>
      <c r="BD302" s="186"/>
      <c r="BE302" s="186"/>
    </row>
    <row r="303" spans="1:57" ht="25.5" customHeight="1">
      <c r="A303" s="186"/>
      <c r="B303" s="186"/>
      <c r="C303" s="186"/>
      <c r="D303" s="186"/>
      <c r="E303" s="186"/>
      <c r="F303" s="211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92"/>
      <c r="AU303" s="238"/>
      <c r="AV303" s="186"/>
      <c r="AW303" s="186"/>
      <c r="AX303" s="186"/>
      <c r="AY303" s="186"/>
      <c r="AZ303" s="186"/>
      <c r="BA303" s="186"/>
      <c r="BB303" s="211"/>
      <c r="BC303" s="186"/>
      <c r="BD303" s="186"/>
      <c r="BE303" s="186"/>
    </row>
    <row r="304" spans="1:57" ht="25.5" customHeight="1">
      <c r="A304" s="186"/>
      <c r="B304" s="186"/>
      <c r="C304" s="186"/>
      <c r="D304" s="186"/>
      <c r="E304" s="186"/>
      <c r="F304" s="211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92"/>
      <c r="AU304" s="238"/>
      <c r="AV304" s="186"/>
      <c r="AW304" s="186"/>
      <c r="AX304" s="186"/>
      <c r="AY304" s="186"/>
      <c r="AZ304" s="186"/>
      <c r="BA304" s="186"/>
      <c r="BB304" s="211"/>
      <c r="BC304" s="186"/>
      <c r="BD304" s="186"/>
      <c r="BE304" s="186"/>
    </row>
    <row r="305" spans="1:57" ht="25.5" customHeight="1">
      <c r="A305" s="186"/>
      <c r="B305" s="186"/>
      <c r="C305" s="186"/>
      <c r="D305" s="186"/>
      <c r="E305" s="186"/>
      <c r="F305" s="211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92"/>
      <c r="AU305" s="238"/>
      <c r="AV305" s="186"/>
      <c r="AW305" s="186"/>
      <c r="AX305" s="186"/>
      <c r="AY305" s="186"/>
      <c r="AZ305" s="186"/>
      <c r="BA305" s="186"/>
      <c r="BB305" s="211"/>
      <c r="BC305" s="186"/>
      <c r="BD305" s="186"/>
      <c r="BE305" s="186"/>
    </row>
    <row r="306" spans="1:57" ht="25.5" customHeight="1">
      <c r="A306" s="186"/>
      <c r="B306" s="186"/>
      <c r="C306" s="186"/>
      <c r="D306" s="186"/>
      <c r="E306" s="186"/>
      <c r="F306" s="211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92"/>
      <c r="AU306" s="238"/>
      <c r="AV306" s="186"/>
      <c r="AW306" s="186"/>
      <c r="AX306" s="186"/>
      <c r="AY306" s="186"/>
      <c r="AZ306" s="186"/>
      <c r="BA306" s="186"/>
      <c r="BB306" s="211"/>
      <c r="BC306" s="186"/>
      <c r="BD306" s="186"/>
      <c r="BE306" s="186"/>
    </row>
    <row r="307" spans="1:57" ht="25.5" customHeight="1">
      <c r="A307" s="186"/>
      <c r="B307" s="186"/>
      <c r="C307" s="186"/>
      <c r="D307" s="186"/>
      <c r="E307" s="186"/>
      <c r="F307" s="211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92"/>
      <c r="AU307" s="238"/>
      <c r="AV307" s="186"/>
      <c r="AW307" s="186"/>
      <c r="AX307" s="186"/>
      <c r="AY307" s="186"/>
      <c r="AZ307" s="186"/>
      <c r="BA307" s="186"/>
      <c r="BB307" s="211"/>
      <c r="BC307" s="186"/>
      <c r="BD307" s="186"/>
      <c r="BE307" s="186"/>
    </row>
    <row r="308" spans="1:57" ht="25.5" customHeight="1">
      <c r="A308" s="186"/>
      <c r="B308" s="186"/>
      <c r="C308" s="186"/>
      <c r="D308" s="186"/>
      <c r="E308" s="186"/>
      <c r="F308" s="211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92"/>
      <c r="AU308" s="238"/>
      <c r="AV308" s="186"/>
      <c r="AW308" s="186"/>
      <c r="AX308" s="186"/>
      <c r="AY308" s="186"/>
      <c r="AZ308" s="186"/>
      <c r="BA308" s="186"/>
      <c r="BB308" s="211"/>
      <c r="BC308" s="186"/>
      <c r="BD308" s="186"/>
      <c r="BE308" s="186"/>
    </row>
    <row r="309" spans="1:57" ht="25.5" customHeight="1">
      <c r="A309" s="186"/>
      <c r="B309" s="186"/>
      <c r="C309" s="186"/>
      <c r="D309" s="186"/>
      <c r="E309" s="186"/>
      <c r="F309" s="211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92"/>
      <c r="AU309" s="238"/>
      <c r="AV309" s="186"/>
      <c r="AW309" s="186"/>
      <c r="AX309" s="186"/>
      <c r="AY309" s="186"/>
      <c r="AZ309" s="186"/>
      <c r="BA309" s="186"/>
      <c r="BB309" s="211"/>
      <c r="BC309" s="186"/>
      <c r="BD309" s="186"/>
      <c r="BE309" s="186"/>
    </row>
    <row r="310" spans="1:57" ht="25.5" customHeight="1">
      <c r="A310" s="186"/>
      <c r="B310" s="186"/>
      <c r="C310" s="186"/>
      <c r="D310" s="186"/>
      <c r="E310" s="186"/>
      <c r="F310" s="211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92"/>
      <c r="AU310" s="238"/>
      <c r="AV310" s="186"/>
      <c r="AW310" s="186"/>
      <c r="AX310" s="186"/>
      <c r="AY310" s="186"/>
      <c r="AZ310" s="186"/>
      <c r="BA310" s="186"/>
      <c r="BB310" s="211"/>
      <c r="BC310" s="186"/>
      <c r="BD310" s="186"/>
      <c r="BE310" s="186"/>
    </row>
    <row r="311" spans="1:57" ht="25.5" customHeight="1">
      <c r="A311" s="186"/>
      <c r="B311" s="186"/>
      <c r="C311" s="186"/>
      <c r="D311" s="186"/>
      <c r="E311" s="186"/>
      <c r="F311" s="211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92"/>
      <c r="AU311" s="238"/>
      <c r="AV311" s="186"/>
      <c r="AW311" s="186"/>
      <c r="AX311" s="186"/>
      <c r="AY311" s="186"/>
      <c r="AZ311" s="186"/>
      <c r="BA311" s="186"/>
      <c r="BB311" s="211"/>
      <c r="BC311" s="186"/>
      <c r="BD311" s="186"/>
      <c r="BE311" s="186"/>
    </row>
    <row r="312" spans="1:57" ht="25.5" customHeight="1">
      <c r="A312" s="186"/>
      <c r="B312" s="186"/>
      <c r="C312" s="186"/>
      <c r="D312" s="186"/>
      <c r="E312" s="186"/>
      <c r="F312" s="211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92"/>
      <c r="AU312" s="238"/>
      <c r="AV312" s="186"/>
      <c r="AW312" s="186"/>
      <c r="AX312" s="186"/>
      <c r="AY312" s="186"/>
      <c r="AZ312" s="186"/>
      <c r="BA312" s="186"/>
      <c r="BB312" s="211"/>
      <c r="BC312" s="186"/>
      <c r="BD312" s="186"/>
      <c r="BE312" s="186"/>
    </row>
    <row r="313" spans="1:57" ht="25.5" customHeight="1">
      <c r="A313" s="186"/>
      <c r="B313" s="186"/>
      <c r="C313" s="186"/>
      <c r="D313" s="186"/>
      <c r="E313" s="186"/>
      <c r="F313" s="211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92"/>
      <c r="AU313" s="238"/>
      <c r="AV313" s="186"/>
      <c r="AW313" s="186"/>
      <c r="AX313" s="186"/>
      <c r="AY313" s="186"/>
      <c r="AZ313" s="186"/>
      <c r="BA313" s="186"/>
      <c r="BB313" s="211"/>
      <c r="BC313" s="186"/>
      <c r="BD313" s="186"/>
      <c r="BE313" s="186"/>
    </row>
    <row r="314" spans="1:57" ht="25.5" customHeight="1">
      <c r="A314" s="186"/>
      <c r="B314" s="186"/>
      <c r="C314" s="186"/>
      <c r="D314" s="186"/>
      <c r="E314" s="186"/>
      <c r="F314" s="211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92"/>
      <c r="AU314" s="238"/>
      <c r="AV314" s="186"/>
      <c r="AW314" s="186"/>
      <c r="AX314" s="186"/>
      <c r="AY314" s="186"/>
      <c r="AZ314" s="186"/>
      <c r="BA314" s="186"/>
      <c r="BB314" s="211"/>
      <c r="BC314" s="186"/>
      <c r="BD314" s="186"/>
      <c r="BE314" s="186"/>
    </row>
    <row r="315" spans="1:57" ht="25.5" customHeight="1">
      <c r="A315" s="186"/>
      <c r="B315" s="186"/>
      <c r="C315" s="186"/>
      <c r="D315" s="186"/>
      <c r="E315" s="186"/>
      <c r="F315" s="211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92"/>
      <c r="AU315" s="238"/>
      <c r="AV315" s="186"/>
      <c r="AW315" s="186"/>
      <c r="AX315" s="186"/>
      <c r="AY315" s="186"/>
      <c r="AZ315" s="186"/>
      <c r="BA315" s="186"/>
      <c r="BB315" s="211"/>
      <c r="BC315" s="186"/>
      <c r="BD315" s="186"/>
      <c r="BE315" s="186"/>
    </row>
    <row r="316" spans="1:57" ht="25.5" customHeight="1">
      <c r="A316" s="186"/>
      <c r="B316" s="186"/>
      <c r="C316" s="186"/>
      <c r="D316" s="186"/>
      <c r="E316" s="186"/>
      <c r="F316" s="211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92"/>
      <c r="AU316" s="238"/>
      <c r="AV316" s="186"/>
      <c r="AW316" s="186"/>
      <c r="AX316" s="186"/>
      <c r="AY316" s="186"/>
      <c r="AZ316" s="186"/>
      <c r="BA316" s="186"/>
      <c r="BB316" s="211"/>
      <c r="BC316" s="186"/>
      <c r="BD316" s="186"/>
      <c r="BE316" s="186"/>
    </row>
    <row r="317" spans="1:57" ht="25.5" customHeight="1">
      <c r="A317" s="186"/>
      <c r="B317" s="186"/>
      <c r="C317" s="186"/>
      <c r="D317" s="186"/>
      <c r="E317" s="186"/>
      <c r="F317" s="211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92"/>
      <c r="AU317" s="238"/>
      <c r="AV317" s="186"/>
      <c r="AW317" s="186"/>
      <c r="AX317" s="186"/>
      <c r="AY317" s="186"/>
      <c r="AZ317" s="186"/>
      <c r="BA317" s="186"/>
      <c r="BB317" s="211"/>
      <c r="BC317" s="186"/>
      <c r="BD317" s="186"/>
      <c r="BE317" s="186"/>
    </row>
    <row r="318" spans="1:57" ht="25.5" customHeight="1">
      <c r="A318" s="186"/>
      <c r="B318" s="186"/>
      <c r="C318" s="186"/>
      <c r="D318" s="186"/>
      <c r="E318" s="186"/>
      <c r="F318" s="211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92"/>
      <c r="AU318" s="238"/>
      <c r="AV318" s="186"/>
      <c r="AW318" s="186"/>
      <c r="AX318" s="186"/>
      <c r="AY318" s="186"/>
      <c r="AZ318" s="186"/>
      <c r="BA318" s="186"/>
      <c r="BB318" s="211"/>
      <c r="BC318" s="186"/>
      <c r="BD318" s="186"/>
      <c r="BE318" s="186"/>
    </row>
    <row r="319" spans="1:57" ht="25.5" customHeight="1">
      <c r="A319" s="186"/>
      <c r="B319" s="186"/>
      <c r="C319" s="186"/>
      <c r="D319" s="186"/>
      <c r="E319" s="186"/>
      <c r="F319" s="211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92"/>
      <c r="AU319" s="238"/>
      <c r="AV319" s="186"/>
      <c r="AW319" s="186"/>
      <c r="AX319" s="186"/>
      <c r="AY319" s="186"/>
      <c r="AZ319" s="186"/>
      <c r="BA319" s="186"/>
      <c r="BB319" s="211"/>
      <c r="BC319" s="186"/>
      <c r="BD319" s="186"/>
      <c r="BE319" s="186"/>
    </row>
    <row r="320" spans="1:57" ht="25.5" customHeight="1">
      <c r="A320" s="186"/>
      <c r="B320" s="186"/>
      <c r="C320" s="186"/>
      <c r="D320" s="186"/>
      <c r="E320" s="186"/>
      <c r="F320" s="211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92"/>
      <c r="AU320" s="238"/>
      <c r="AV320" s="186"/>
      <c r="AW320" s="186"/>
      <c r="AX320" s="186"/>
      <c r="AY320" s="186"/>
      <c r="AZ320" s="186"/>
      <c r="BA320" s="186"/>
      <c r="BB320" s="211"/>
      <c r="BC320" s="186"/>
      <c r="BD320" s="186"/>
      <c r="BE320" s="186"/>
    </row>
    <row r="321" spans="1:57" ht="25.5" customHeight="1">
      <c r="A321" s="186"/>
      <c r="B321" s="186"/>
      <c r="C321" s="186"/>
      <c r="D321" s="186"/>
      <c r="E321" s="186"/>
      <c r="F321" s="211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92"/>
      <c r="AU321" s="238"/>
      <c r="AV321" s="186"/>
      <c r="AW321" s="186"/>
      <c r="AX321" s="186"/>
      <c r="AY321" s="186"/>
      <c r="AZ321" s="186"/>
      <c r="BA321" s="186"/>
      <c r="BB321" s="211"/>
      <c r="BC321" s="186"/>
      <c r="BD321" s="186"/>
      <c r="BE321" s="186"/>
    </row>
    <row r="322" spans="1:57" ht="25.5" customHeight="1">
      <c r="A322" s="186"/>
      <c r="B322" s="186"/>
      <c r="C322" s="186"/>
      <c r="D322" s="186"/>
      <c r="E322" s="186"/>
      <c r="F322" s="211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92"/>
      <c r="AU322" s="238"/>
      <c r="AV322" s="186"/>
      <c r="AW322" s="186"/>
      <c r="AX322" s="186"/>
      <c r="AY322" s="186"/>
      <c r="AZ322" s="186"/>
      <c r="BA322" s="186"/>
      <c r="BB322" s="211"/>
      <c r="BC322" s="186"/>
      <c r="BD322" s="186"/>
      <c r="BE322" s="186"/>
    </row>
    <row r="323" spans="1:57" ht="25.5" customHeight="1">
      <c r="A323" s="186"/>
      <c r="B323" s="186"/>
      <c r="C323" s="186"/>
      <c r="D323" s="186"/>
      <c r="E323" s="186"/>
      <c r="F323" s="211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92"/>
      <c r="AU323" s="238"/>
      <c r="AV323" s="186"/>
      <c r="AW323" s="186"/>
      <c r="AX323" s="186"/>
      <c r="AY323" s="186"/>
      <c r="AZ323" s="186"/>
      <c r="BA323" s="186"/>
      <c r="BB323" s="211"/>
      <c r="BC323" s="186"/>
      <c r="BD323" s="186"/>
      <c r="BE323" s="186"/>
    </row>
    <row r="324" spans="1:57" ht="25.5" customHeight="1">
      <c r="A324" s="186"/>
      <c r="B324" s="186"/>
      <c r="C324" s="186"/>
      <c r="D324" s="186"/>
      <c r="E324" s="186"/>
      <c r="F324" s="211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92"/>
      <c r="AU324" s="238"/>
      <c r="AV324" s="186"/>
      <c r="AW324" s="186"/>
      <c r="AX324" s="186"/>
      <c r="AY324" s="186"/>
      <c r="AZ324" s="186"/>
      <c r="BA324" s="186"/>
      <c r="BB324" s="211"/>
      <c r="BC324" s="186"/>
      <c r="BD324" s="186"/>
      <c r="BE324" s="186"/>
    </row>
    <row r="325" spans="1:57" ht="25.5" customHeight="1">
      <c r="A325" s="186"/>
      <c r="B325" s="186"/>
      <c r="C325" s="186"/>
      <c r="D325" s="186"/>
      <c r="E325" s="186"/>
      <c r="F325" s="211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92"/>
      <c r="AU325" s="238"/>
      <c r="AV325" s="186"/>
      <c r="AW325" s="186"/>
      <c r="AX325" s="186"/>
      <c r="AY325" s="186"/>
      <c r="AZ325" s="186"/>
      <c r="BA325" s="186"/>
      <c r="BB325" s="211"/>
      <c r="BC325" s="186"/>
      <c r="BD325" s="186"/>
      <c r="BE325" s="186"/>
    </row>
    <row r="326" spans="1:57" ht="25.5" customHeight="1">
      <c r="A326" s="186"/>
      <c r="B326" s="186"/>
      <c r="C326" s="186"/>
      <c r="D326" s="186"/>
      <c r="E326" s="186"/>
      <c r="F326" s="211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92"/>
      <c r="AU326" s="238"/>
      <c r="AV326" s="186"/>
      <c r="AW326" s="186"/>
      <c r="AX326" s="186"/>
      <c r="AY326" s="186"/>
      <c r="AZ326" s="186"/>
      <c r="BA326" s="186"/>
      <c r="BB326" s="211"/>
      <c r="BC326" s="186"/>
      <c r="BD326" s="186"/>
      <c r="BE326" s="186"/>
    </row>
    <row r="327" spans="1:57" ht="25.5" customHeight="1">
      <c r="A327" s="186"/>
      <c r="B327" s="186"/>
      <c r="C327" s="186"/>
      <c r="D327" s="186"/>
      <c r="E327" s="186"/>
      <c r="F327" s="211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92"/>
      <c r="AU327" s="238"/>
      <c r="AV327" s="186"/>
      <c r="AW327" s="186"/>
      <c r="AX327" s="186"/>
      <c r="AY327" s="186"/>
      <c r="AZ327" s="186"/>
      <c r="BA327" s="186"/>
      <c r="BB327" s="211"/>
      <c r="BC327" s="186"/>
      <c r="BD327" s="186"/>
      <c r="BE327" s="186"/>
    </row>
    <row r="328" spans="1:57" ht="25.5" customHeight="1">
      <c r="A328" s="186"/>
      <c r="B328" s="186"/>
      <c r="C328" s="186"/>
      <c r="D328" s="186"/>
      <c r="E328" s="186"/>
      <c r="F328" s="211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92"/>
      <c r="AU328" s="238"/>
      <c r="AV328" s="186"/>
      <c r="AW328" s="186"/>
      <c r="AX328" s="186"/>
      <c r="AY328" s="186"/>
      <c r="AZ328" s="186"/>
      <c r="BA328" s="186"/>
      <c r="BB328" s="211"/>
      <c r="BC328" s="186"/>
      <c r="BD328" s="186"/>
      <c r="BE328" s="186"/>
    </row>
    <row r="329" spans="1:57" ht="25.5" customHeight="1">
      <c r="A329" s="186"/>
      <c r="B329" s="186"/>
      <c r="C329" s="186"/>
      <c r="D329" s="186"/>
      <c r="E329" s="186"/>
      <c r="F329" s="211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92"/>
      <c r="AU329" s="238"/>
      <c r="AV329" s="186"/>
      <c r="AW329" s="186"/>
      <c r="AX329" s="186"/>
      <c r="AY329" s="186"/>
      <c r="AZ329" s="186"/>
      <c r="BA329" s="186"/>
      <c r="BB329" s="211"/>
      <c r="BC329" s="186"/>
      <c r="BD329" s="186"/>
      <c r="BE329" s="186"/>
    </row>
    <row r="330" spans="1:57" ht="25.5" customHeight="1">
      <c r="A330" s="186"/>
      <c r="B330" s="186"/>
      <c r="C330" s="186"/>
      <c r="D330" s="186"/>
      <c r="E330" s="186"/>
      <c r="F330" s="211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92"/>
      <c r="AU330" s="238"/>
      <c r="AV330" s="186"/>
      <c r="AW330" s="186"/>
      <c r="AX330" s="186"/>
      <c r="AY330" s="186"/>
      <c r="AZ330" s="186"/>
      <c r="BA330" s="186"/>
      <c r="BB330" s="211"/>
      <c r="BC330" s="186"/>
      <c r="BD330" s="186"/>
      <c r="BE330" s="186"/>
    </row>
    <row r="331" spans="1:57" ht="25.5" customHeight="1">
      <c r="A331" s="186"/>
      <c r="B331" s="186"/>
      <c r="C331" s="186"/>
      <c r="D331" s="186"/>
      <c r="E331" s="186"/>
      <c r="F331" s="211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92"/>
      <c r="AU331" s="238"/>
      <c r="AV331" s="186"/>
      <c r="AW331" s="186"/>
      <c r="AX331" s="186"/>
      <c r="AY331" s="186"/>
      <c r="AZ331" s="186"/>
      <c r="BA331" s="186"/>
      <c r="BB331" s="211"/>
      <c r="BC331" s="186"/>
      <c r="BD331" s="186"/>
      <c r="BE331" s="186"/>
    </row>
    <row r="332" spans="1:57" ht="25.5" customHeight="1">
      <c r="A332" s="186"/>
      <c r="B332" s="186"/>
      <c r="C332" s="186"/>
      <c r="D332" s="186"/>
      <c r="E332" s="186"/>
      <c r="F332" s="211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92"/>
      <c r="AU332" s="238"/>
      <c r="AV332" s="186"/>
      <c r="AW332" s="186"/>
      <c r="AX332" s="186"/>
      <c r="AY332" s="186"/>
      <c r="AZ332" s="186"/>
      <c r="BA332" s="186"/>
      <c r="BB332" s="211"/>
      <c r="BC332" s="186"/>
      <c r="BD332" s="186"/>
      <c r="BE332" s="186"/>
    </row>
    <row r="333" spans="1:57" ht="25.5" customHeight="1">
      <c r="A333" s="186"/>
      <c r="B333" s="186"/>
      <c r="C333" s="186"/>
      <c r="D333" s="186"/>
      <c r="E333" s="186"/>
      <c r="F333" s="211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92"/>
      <c r="AU333" s="238"/>
      <c r="AV333" s="186"/>
      <c r="AW333" s="186"/>
      <c r="AX333" s="186"/>
      <c r="AY333" s="186"/>
      <c r="AZ333" s="186"/>
      <c r="BA333" s="186"/>
      <c r="BB333" s="211"/>
      <c r="BC333" s="186"/>
      <c r="BD333" s="186"/>
      <c r="BE333" s="186"/>
    </row>
    <row r="334" spans="1:57" ht="25.5" customHeight="1">
      <c r="A334" s="186"/>
      <c r="B334" s="186"/>
      <c r="C334" s="186"/>
      <c r="D334" s="186"/>
      <c r="E334" s="186"/>
      <c r="F334" s="211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92"/>
      <c r="AU334" s="238"/>
      <c r="AV334" s="186"/>
      <c r="AW334" s="186"/>
      <c r="AX334" s="186"/>
      <c r="AY334" s="186"/>
      <c r="AZ334" s="186"/>
      <c r="BA334" s="186"/>
      <c r="BB334" s="211"/>
      <c r="BC334" s="186"/>
      <c r="BD334" s="186"/>
      <c r="BE334" s="186"/>
    </row>
    <row r="335" spans="1:57" ht="25.5" customHeight="1">
      <c r="A335" s="186"/>
      <c r="B335" s="186"/>
      <c r="C335" s="186"/>
      <c r="D335" s="186"/>
      <c r="E335" s="186"/>
      <c r="F335" s="211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92"/>
      <c r="AU335" s="238"/>
      <c r="AV335" s="186"/>
      <c r="AW335" s="186"/>
      <c r="AX335" s="186"/>
      <c r="AY335" s="186"/>
      <c r="AZ335" s="186"/>
      <c r="BA335" s="186"/>
      <c r="BB335" s="211"/>
      <c r="BC335" s="186"/>
      <c r="BD335" s="186"/>
      <c r="BE335" s="186"/>
    </row>
    <row r="336" spans="1:57" ht="25.5" customHeight="1">
      <c r="A336" s="186"/>
      <c r="B336" s="186"/>
      <c r="C336" s="186"/>
      <c r="D336" s="186"/>
      <c r="E336" s="186"/>
      <c r="F336" s="211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92"/>
      <c r="AU336" s="238"/>
      <c r="AV336" s="186"/>
      <c r="AW336" s="186"/>
      <c r="AX336" s="186"/>
      <c r="AY336" s="186"/>
      <c r="AZ336" s="186"/>
      <c r="BA336" s="186"/>
      <c r="BB336" s="211"/>
      <c r="BC336" s="186"/>
      <c r="BD336" s="186"/>
      <c r="BE336" s="186"/>
    </row>
    <row r="337" spans="1:57" ht="25.5" customHeight="1">
      <c r="A337" s="186"/>
      <c r="B337" s="186"/>
      <c r="C337" s="186"/>
      <c r="D337" s="186"/>
      <c r="E337" s="186"/>
      <c r="F337" s="211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92"/>
      <c r="AU337" s="238"/>
      <c r="AV337" s="186"/>
      <c r="AW337" s="186"/>
      <c r="AX337" s="186"/>
      <c r="AY337" s="186"/>
      <c r="AZ337" s="186"/>
      <c r="BA337" s="186"/>
      <c r="BB337" s="211"/>
      <c r="BC337" s="186"/>
      <c r="BD337" s="186"/>
      <c r="BE337" s="186"/>
    </row>
    <row r="338" spans="1:57" ht="25.5" customHeight="1">
      <c r="A338" s="186"/>
      <c r="B338" s="186"/>
      <c r="C338" s="186"/>
      <c r="D338" s="186"/>
      <c r="E338" s="186"/>
      <c r="F338" s="211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92"/>
      <c r="AU338" s="238"/>
      <c r="AV338" s="186"/>
      <c r="AW338" s="186"/>
      <c r="AX338" s="186"/>
      <c r="AY338" s="186"/>
      <c r="AZ338" s="186"/>
      <c r="BA338" s="186"/>
      <c r="BB338" s="211"/>
      <c r="BC338" s="186"/>
      <c r="BD338" s="186"/>
      <c r="BE338" s="186"/>
    </row>
    <row r="339" spans="1:57" ht="25.5" customHeight="1">
      <c r="A339" s="186"/>
      <c r="B339" s="186"/>
      <c r="C339" s="186"/>
      <c r="D339" s="186"/>
      <c r="E339" s="186"/>
      <c r="F339" s="211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92"/>
      <c r="AU339" s="238"/>
      <c r="AV339" s="186"/>
      <c r="AW339" s="186"/>
      <c r="AX339" s="186"/>
      <c r="AY339" s="186"/>
      <c r="AZ339" s="186"/>
      <c r="BA339" s="186"/>
      <c r="BB339" s="211"/>
      <c r="BC339" s="186"/>
      <c r="BD339" s="186"/>
      <c r="BE339" s="186"/>
    </row>
    <row r="340" spans="1:57" ht="25.5" customHeight="1">
      <c r="A340" s="186"/>
      <c r="B340" s="186"/>
      <c r="C340" s="186"/>
      <c r="D340" s="186"/>
      <c r="E340" s="186"/>
      <c r="F340" s="211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92"/>
      <c r="AU340" s="238"/>
      <c r="AV340" s="186"/>
      <c r="AW340" s="186"/>
      <c r="AX340" s="186"/>
      <c r="AY340" s="186"/>
      <c r="AZ340" s="186"/>
      <c r="BA340" s="186"/>
      <c r="BB340" s="211"/>
      <c r="BC340" s="186"/>
      <c r="BD340" s="186"/>
      <c r="BE340" s="186"/>
    </row>
    <row r="341" spans="1:57" ht="25.5" customHeight="1">
      <c r="A341" s="186"/>
      <c r="B341" s="186"/>
      <c r="C341" s="186"/>
      <c r="D341" s="186"/>
      <c r="E341" s="186"/>
      <c r="F341" s="211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92"/>
      <c r="AU341" s="238"/>
      <c r="AV341" s="186"/>
      <c r="AW341" s="186"/>
      <c r="AX341" s="186"/>
      <c r="AY341" s="186"/>
      <c r="AZ341" s="186"/>
      <c r="BA341" s="186"/>
      <c r="BB341" s="211"/>
      <c r="BC341" s="186"/>
      <c r="BD341" s="186"/>
      <c r="BE341" s="186"/>
    </row>
    <row r="342" spans="1:57" ht="25.5" customHeight="1">
      <c r="A342" s="186"/>
      <c r="B342" s="186"/>
      <c r="C342" s="186"/>
      <c r="D342" s="186"/>
      <c r="E342" s="186"/>
      <c r="F342" s="211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92"/>
      <c r="AU342" s="238"/>
      <c r="AV342" s="186"/>
      <c r="AW342" s="186"/>
      <c r="AX342" s="186"/>
      <c r="AY342" s="186"/>
      <c r="AZ342" s="186"/>
      <c r="BA342" s="186"/>
      <c r="BB342" s="211"/>
      <c r="BC342" s="186"/>
      <c r="BD342" s="186"/>
      <c r="BE342" s="186"/>
    </row>
    <row r="343" spans="1:57" ht="25.5" customHeight="1">
      <c r="A343" s="186"/>
      <c r="B343" s="186"/>
      <c r="C343" s="186"/>
      <c r="D343" s="186"/>
      <c r="E343" s="186"/>
      <c r="F343" s="211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92"/>
      <c r="AU343" s="238"/>
      <c r="AV343" s="186"/>
      <c r="AW343" s="186"/>
      <c r="AX343" s="186"/>
      <c r="AY343" s="186"/>
      <c r="AZ343" s="186"/>
      <c r="BA343" s="186"/>
      <c r="BB343" s="211"/>
      <c r="BC343" s="186"/>
      <c r="BD343" s="186"/>
      <c r="BE343" s="186"/>
    </row>
    <row r="344" spans="1:57" ht="25.5" customHeight="1">
      <c r="A344" s="186"/>
      <c r="B344" s="186"/>
      <c r="C344" s="186"/>
      <c r="D344" s="186"/>
      <c r="E344" s="186"/>
      <c r="F344" s="211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92"/>
      <c r="AU344" s="238"/>
      <c r="AV344" s="186"/>
      <c r="AW344" s="186"/>
      <c r="AX344" s="186"/>
      <c r="AY344" s="186"/>
      <c r="AZ344" s="186"/>
      <c r="BA344" s="186"/>
      <c r="BB344" s="211"/>
      <c r="BC344" s="186"/>
      <c r="BD344" s="186"/>
      <c r="BE344" s="186"/>
    </row>
    <row r="345" spans="1:57" ht="25.5" customHeight="1">
      <c r="A345" s="186"/>
      <c r="B345" s="186"/>
      <c r="C345" s="186"/>
      <c r="D345" s="186"/>
      <c r="E345" s="186"/>
      <c r="F345" s="211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92"/>
      <c r="AU345" s="238"/>
      <c r="AV345" s="186"/>
      <c r="AW345" s="186"/>
      <c r="AX345" s="186"/>
      <c r="AY345" s="186"/>
      <c r="AZ345" s="186"/>
      <c r="BA345" s="186"/>
      <c r="BB345" s="211"/>
      <c r="BC345" s="186"/>
      <c r="BD345" s="186"/>
      <c r="BE345" s="186"/>
    </row>
    <row r="346" spans="1:57" ht="25.5" customHeight="1">
      <c r="A346" s="186"/>
      <c r="B346" s="186"/>
      <c r="C346" s="186"/>
      <c r="D346" s="186"/>
      <c r="E346" s="186"/>
      <c r="F346" s="211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92"/>
      <c r="AU346" s="238"/>
      <c r="AV346" s="186"/>
      <c r="AW346" s="186"/>
      <c r="AX346" s="186"/>
      <c r="AY346" s="186"/>
      <c r="AZ346" s="186"/>
      <c r="BA346" s="186"/>
      <c r="BB346" s="211"/>
      <c r="BC346" s="186"/>
      <c r="BD346" s="186"/>
      <c r="BE346" s="186"/>
    </row>
    <row r="347" spans="1:57" ht="25.5" customHeight="1">
      <c r="A347" s="186"/>
      <c r="B347" s="186"/>
      <c r="C347" s="186"/>
      <c r="D347" s="186"/>
      <c r="E347" s="186"/>
      <c r="F347" s="211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92"/>
      <c r="AU347" s="238"/>
      <c r="AV347" s="186"/>
      <c r="AW347" s="186"/>
      <c r="AX347" s="186"/>
      <c r="AY347" s="186"/>
      <c r="AZ347" s="186"/>
      <c r="BA347" s="186"/>
      <c r="BB347" s="211"/>
      <c r="BC347" s="186"/>
      <c r="BD347" s="186"/>
      <c r="BE347" s="186"/>
    </row>
    <row r="348" spans="1:57" ht="25.5" customHeight="1">
      <c r="A348" s="186"/>
      <c r="B348" s="186"/>
      <c r="C348" s="186"/>
      <c r="D348" s="186"/>
      <c r="E348" s="186"/>
      <c r="F348" s="211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92"/>
      <c r="AU348" s="238"/>
      <c r="AV348" s="186"/>
      <c r="AW348" s="186"/>
      <c r="AX348" s="186"/>
      <c r="AY348" s="186"/>
      <c r="AZ348" s="186"/>
      <c r="BA348" s="186"/>
      <c r="BB348" s="211"/>
      <c r="BC348" s="186"/>
      <c r="BD348" s="186"/>
      <c r="BE348" s="186"/>
    </row>
    <row r="349" spans="1:57" ht="25.5" customHeight="1">
      <c r="A349" s="186"/>
      <c r="B349" s="186"/>
      <c r="C349" s="186"/>
      <c r="D349" s="186"/>
      <c r="E349" s="186"/>
      <c r="F349" s="211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92"/>
      <c r="AU349" s="238"/>
      <c r="AV349" s="186"/>
      <c r="AW349" s="186"/>
      <c r="AX349" s="186"/>
      <c r="AY349" s="186"/>
      <c r="AZ349" s="186"/>
      <c r="BA349" s="186"/>
      <c r="BB349" s="211"/>
      <c r="BC349" s="186"/>
      <c r="BD349" s="186"/>
      <c r="BE349" s="186"/>
    </row>
    <row r="350" spans="1:57" ht="25.5" customHeight="1">
      <c r="A350" s="186"/>
      <c r="B350" s="186"/>
      <c r="C350" s="186"/>
      <c r="D350" s="186"/>
      <c r="E350" s="186"/>
      <c r="F350" s="211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92"/>
      <c r="AU350" s="238"/>
      <c r="AV350" s="186"/>
      <c r="AW350" s="186"/>
      <c r="AX350" s="186"/>
      <c r="AY350" s="186"/>
      <c r="AZ350" s="186"/>
      <c r="BA350" s="186"/>
      <c r="BB350" s="211"/>
      <c r="BC350" s="186"/>
      <c r="BD350" s="186"/>
      <c r="BE350" s="186"/>
    </row>
    <row r="351" spans="1:57" ht="25.5" customHeight="1">
      <c r="A351" s="186"/>
      <c r="B351" s="186"/>
      <c r="C351" s="186"/>
      <c r="D351" s="186"/>
      <c r="E351" s="186"/>
      <c r="F351" s="211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92"/>
      <c r="AU351" s="238"/>
      <c r="AV351" s="186"/>
      <c r="AW351" s="186"/>
      <c r="AX351" s="186"/>
      <c r="AY351" s="186"/>
      <c r="AZ351" s="186"/>
      <c r="BA351" s="186"/>
      <c r="BB351" s="211"/>
      <c r="BC351" s="186"/>
      <c r="BD351" s="186"/>
      <c r="BE351" s="186"/>
    </row>
    <row r="352" spans="1:57" ht="25.5" customHeight="1">
      <c r="A352" s="186"/>
      <c r="B352" s="186"/>
      <c r="C352" s="186"/>
      <c r="D352" s="186"/>
      <c r="E352" s="186"/>
      <c r="F352" s="211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92"/>
      <c r="AU352" s="238"/>
      <c r="AV352" s="186"/>
      <c r="AW352" s="186"/>
      <c r="AX352" s="186"/>
      <c r="AY352" s="186"/>
      <c r="AZ352" s="186"/>
      <c r="BA352" s="186"/>
      <c r="BB352" s="211"/>
      <c r="BC352" s="186"/>
      <c r="BD352" s="186"/>
      <c r="BE352" s="186"/>
    </row>
    <row r="353" spans="1:57" ht="25.5" customHeight="1">
      <c r="A353" s="186"/>
      <c r="B353" s="186"/>
      <c r="C353" s="186"/>
      <c r="D353" s="186"/>
      <c r="E353" s="186"/>
      <c r="F353" s="211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92"/>
      <c r="AU353" s="238"/>
      <c r="AV353" s="186"/>
      <c r="AW353" s="186"/>
      <c r="AX353" s="186"/>
      <c r="AY353" s="186"/>
      <c r="AZ353" s="186"/>
      <c r="BA353" s="186"/>
      <c r="BB353" s="211"/>
      <c r="BC353" s="186"/>
      <c r="BD353" s="186"/>
      <c r="BE353" s="186"/>
    </row>
    <row r="354" spans="1:57" ht="25.5" customHeight="1">
      <c r="A354" s="186"/>
      <c r="B354" s="186"/>
      <c r="C354" s="186"/>
      <c r="D354" s="186"/>
      <c r="E354" s="186"/>
      <c r="F354" s="211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92"/>
      <c r="AU354" s="238"/>
      <c r="AV354" s="186"/>
      <c r="AW354" s="186"/>
      <c r="AX354" s="186"/>
      <c r="AY354" s="186"/>
      <c r="AZ354" s="186"/>
      <c r="BA354" s="186"/>
      <c r="BB354" s="211"/>
      <c r="BC354" s="186"/>
      <c r="BD354" s="186"/>
      <c r="BE354" s="186"/>
    </row>
    <row r="355" spans="1:57" ht="25.5" customHeight="1">
      <c r="A355" s="186"/>
      <c r="B355" s="186"/>
      <c r="C355" s="186"/>
      <c r="D355" s="186"/>
      <c r="E355" s="186"/>
      <c r="F355" s="211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92"/>
      <c r="AU355" s="238"/>
      <c r="AV355" s="186"/>
      <c r="AW355" s="186"/>
      <c r="AX355" s="186"/>
      <c r="AY355" s="186"/>
      <c r="AZ355" s="186"/>
      <c r="BA355" s="186"/>
      <c r="BB355" s="211"/>
      <c r="BC355" s="186"/>
      <c r="BD355" s="186"/>
      <c r="BE355" s="186"/>
    </row>
    <row r="356" spans="1:57" ht="25.5" customHeight="1">
      <c r="A356" s="186"/>
      <c r="B356" s="186"/>
      <c r="C356" s="186"/>
      <c r="D356" s="186"/>
      <c r="E356" s="186"/>
      <c r="F356" s="211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92"/>
      <c r="AU356" s="238"/>
      <c r="AV356" s="186"/>
      <c r="AW356" s="186"/>
      <c r="AX356" s="186"/>
      <c r="AY356" s="186"/>
      <c r="AZ356" s="186"/>
      <c r="BA356" s="186"/>
      <c r="BB356" s="211"/>
      <c r="BC356" s="186"/>
      <c r="BD356" s="186"/>
      <c r="BE356" s="186"/>
    </row>
    <row r="357" spans="1:57" ht="25.5" customHeight="1">
      <c r="A357" s="186"/>
      <c r="B357" s="186"/>
      <c r="C357" s="186"/>
      <c r="D357" s="186"/>
      <c r="E357" s="186"/>
      <c r="F357" s="211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92"/>
      <c r="AU357" s="238"/>
      <c r="AV357" s="186"/>
      <c r="AW357" s="186"/>
      <c r="AX357" s="186"/>
      <c r="AY357" s="186"/>
      <c r="AZ357" s="186"/>
      <c r="BA357" s="186"/>
      <c r="BB357" s="211"/>
      <c r="BC357" s="186"/>
      <c r="BD357" s="186"/>
      <c r="BE357" s="186"/>
    </row>
    <row r="358" spans="1:57" ht="25.5" customHeight="1">
      <c r="A358" s="186"/>
      <c r="B358" s="186"/>
      <c r="C358" s="186"/>
      <c r="D358" s="186"/>
      <c r="E358" s="186"/>
      <c r="F358" s="211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92"/>
      <c r="AU358" s="238"/>
      <c r="AV358" s="186"/>
      <c r="AW358" s="186"/>
      <c r="AX358" s="186"/>
      <c r="AY358" s="186"/>
      <c r="AZ358" s="186"/>
      <c r="BA358" s="186"/>
      <c r="BB358" s="211"/>
      <c r="BC358" s="186"/>
      <c r="BD358" s="186"/>
      <c r="BE358" s="186"/>
    </row>
    <row r="359" spans="1:57" ht="25.5" customHeight="1">
      <c r="A359" s="186"/>
      <c r="B359" s="186"/>
      <c r="C359" s="186"/>
      <c r="D359" s="186"/>
      <c r="E359" s="186"/>
      <c r="F359" s="211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92"/>
      <c r="AU359" s="238"/>
      <c r="AV359" s="186"/>
      <c r="AW359" s="186"/>
      <c r="AX359" s="186"/>
      <c r="AY359" s="186"/>
      <c r="AZ359" s="186"/>
      <c r="BA359" s="186"/>
      <c r="BB359" s="211"/>
      <c r="BC359" s="186"/>
      <c r="BD359" s="186"/>
      <c r="BE359" s="186"/>
    </row>
    <row r="360" spans="1:57" ht="25.5" customHeight="1">
      <c r="A360" s="186"/>
      <c r="B360" s="186"/>
      <c r="C360" s="186"/>
      <c r="D360" s="186"/>
      <c r="E360" s="186"/>
      <c r="F360" s="211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92"/>
      <c r="AU360" s="238"/>
      <c r="AV360" s="186"/>
      <c r="AW360" s="186"/>
      <c r="AX360" s="186"/>
      <c r="AY360" s="186"/>
      <c r="AZ360" s="186"/>
      <c r="BA360" s="186"/>
      <c r="BB360" s="211"/>
      <c r="BC360" s="186"/>
      <c r="BD360" s="186"/>
      <c r="BE360" s="186"/>
    </row>
    <row r="361" spans="1:57" ht="25.5" customHeight="1">
      <c r="A361" s="186"/>
      <c r="B361" s="186"/>
      <c r="C361" s="186"/>
      <c r="D361" s="186"/>
      <c r="E361" s="186"/>
      <c r="F361" s="211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92"/>
      <c r="AU361" s="238"/>
      <c r="AV361" s="186"/>
      <c r="AW361" s="186"/>
      <c r="AX361" s="186"/>
      <c r="AY361" s="186"/>
      <c r="AZ361" s="186"/>
      <c r="BA361" s="186"/>
      <c r="BB361" s="211"/>
      <c r="BC361" s="186"/>
      <c r="BD361" s="186"/>
      <c r="BE361" s="186"/>
    </row>
    <row r="362" spans="1:57" ht="25.5" customHeight="1">
      <c r="A362" s="186"/>
      <c r="B362" s="186"/>
      <c r="C362" s="186"/>
      <c r="D362" s="186"/>
      <c r="E362" s="186"/>
      <c r="F362" s="211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92"/>
      <c r="AU362" s="238"/>
      <c r="AV362" s="186"/>
      <c r="AW362" s="186"/>
      <c r="AX362" s="186"/>
      <c r="AY362" s="186"/>
      <c r="AZ362" s="186"/>
      <c r="BA362" s="186"/>
      <c r="BB362" s="211"/>
      <c r="BC362" s="186"/>
      <c r="BD362" s="186"/>
      <c r="BE362" s="186"/>
    </row>
    <row r="363" spans="1:57" ht="25.5" customHeight="1">
      <c r="A363" s="186"/>
      <c r="B363" s="186"/>
      <c r="C363" s="186"/>
      <c r="D363" s="186"/>
      <c r="E363" s="186"/>
      <c r="F363" s="211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92"/>
      <c r="AU363" s="238"/>
      <c r="AV363" s="186"/>
      <c r="AW363" s="186"/>
      <c r="AX363" s="186"/>
      <c r="AY363" s="186"/>
      <c r="AZ363" s="186"/>
      <c r="BA363" s="186"/>
      <c r="BB363" s="211"/>
      <c r="BC363" s="186"/>
      <c r="BD363" s="186"/>
      <c r="BE363" s="186"/>
    </row>
    <row r="364" spans="1:57" ht="25.5" customHeight="1">
      <c r="A364" s="186"/>
      <c r="B364" s="186"/>
      <c r="C364" s="186"/>
      <c r="D364" s="186"/>
      <c r="E364" s="186"/>
      <c r="F364" s="211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92"/>
      <c r="AU364" s="238"/>
      <c r="AV364" s="186"/>
      <c r="AW364" s="186"/>
      <c r="AX364" s="186"/>
      <c r="AY364" s="186"/>
      <c r="AZ364" s="186"/>
      <c r="BA364" s="186"/>
      <c r="BB364" s="211"/>
      <c r="BC364" s="186"/>
      <c r="BD364" s="186"/>
      <c r="BE364" s="186"/>
    </row>
    <row r="365" spans="1:57" ht="25.5" customHeight="1">
      <c r="A365" s="186"/>
      <c r="B365" s="186"/>
      <c r="C365" s="186"/>
      <c r="D365" s="186"/>
      <c r="E365" s="186"/>
      <c r="F365" s="211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92"/>
      <c r="AU365" s="238"/>
      <c r="AV365" s="186"/>
      <c r="AW365" s="186"/>
      <c r="AX365" s="186"/>
      <c r="AY365" s="186"/>
      <c r="AZ365" s="186"/>
      <c r="BA365" s="186"/>
      <c r="BB365" s="211"/>
      <c r="BC365" s="186"/>
      <c r="BD365" s="186"/>
      <c r="BE365" s="186"/>
    </row>
    <row r="366" spans="1:57" ht="25.5" customHeight="1">
      <c r="A366" s="186"/>
      <c r="B366" s="186"/>
      <c r="C366" s="186"/>
      <c r="D366" s="186"/>
      <c r="E366" s="186"/>
      <c r="F366" s="211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92"/>
      <c r="AU366" s="238"/>
      <c r="AV366" s="186"/>
      <c r="AW366" s="186"/>
      <c r="AX366" s="186"/>
      <c r="AY366" s="186"/>
      <c r="AZ366" s="186"/>
      <c r="BA366" s="186"/>
      <c r="BB366" s="211"/>
      <c r="BC366" s="186"/>
      <c r="BD366" s="186"/>
      <c r="BE366" s="186"/>
    </row>
    <row r="367" spans="1:57" ht="25.5" customHeight="1">
      <c r="A367" s="186"/>
      <c r="B367" s="186"/>
      <c r="C367" s="186"/>
      <c r="D367" s="186"/>
      <c r="E367" s="186"/>
      <c r="F367" s="211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92"/>
      <c r="AU367" s="238"/>
      <c r="AV367" s="186"/>
      <c r="AW367" s="186"/>
      <c r="AX367" s="186"/>
      <c r="AY367" s="186"/>
      <c r="AZ367" s="186"/>
      <c r="BA367" s="186"/>
      <c r="BB367" s="211"/>
      <c r="BC367" s="186"/>
      <c r="BD367" s="186"/>
      <c r="BE367" s="186"/>
    </row>
    <row r="368" spans="1:57" ht="25.5" customHeight="1">
      <c r="A368" s="186"/>
      <c r="B368" s="186"/>
      <c r="C368" s="186"/>
      <c r="D368" s="186"/>
      <c r="E368" s="186"/>
      <c r="F368" s="211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92"/>
      <c r="AU368" s="238"/>
      <c r="AV368" s="186"/>
      <c r="AW368" s="186"/>
      <c r="AX368" s="186"/>
      <c r="AY368" s="186"/>
      <c r="AZ368" s="186"/>
      <c r="BA368" s="186"/>
      <c r="BB368" s="211"/>
      <c r="BC368" s="186"/>
      <c r="BD368" s="186"/>
      <c r="BE368" s="186"/>
    </row>
    <row r="369" spans="1:57" ht="25.5" customHeight="1">
      <c r="A369" s="186"/>
      <c r="B369" s="186"/>
      <c r="C369" s="186"/>
      <c r="D369" s="186"/>
      <c r="E369" s="186"/>
      <c r="F369" s="211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92"/>
      <c r="AU369" s="238"/>
      <c r="AV369" s="186"/>
      <c r="AW369" s="186"/>
      <c r="AX369" s="186"/>
      <c r="AY369" s="186"/>
      <c r="AZ369" s="186"/>
      <c r="BA369" s="186"/>
      <c r="BB369" s="211"/>
      <c r="BC369" s="186"/>
      <c r="BD369" s="186"/>
      <c r="BE369" s="186"/>
    </row>
    <row r="370" spans="1:57" ht="25.5" customHeight="1">
      <c r="A370" s="186"/>
      <c r="B370" s="186"/>
      <c r="C370" s="186"/>
      <c r="D370" s="186"/>
      <c r="E370" s="186"/>
      <c r="F370" s="211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92"/>
      <c r="AU370" s="238"/>
      <c r="AV370" s="186"/>
      <c r="AW370" s="186"/>
      <c r="AX370" s="186"/>
      <c r="AY370" s="186"/>
      <c r="AZ370" s="186"/>
      <c r="BA370" s="186"/>
      <c r="BB370" s="211"/>
      <c r="BC370" s="186"/>
      <c r="BD370" s="186"/>
      <c r="BE370" s="186"/>
    </row>
    <row r="371" spans="1:57" ht="25.5" customHeight="1">
      <c r="A371" s="186"/>
      <c r="B371" s="186"/>
      <c r="C371" s="186"/>
      <c r="D371" s="186"/>
      <c r="E371" s="186"/>
      <c r="F371" s="211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92"/>
      <c r="AU371" s="238"/>
      <c r="AV371" s="186"/>
      <c r="AW371" s="186"/>
      <c r="AX371" s="186"/>
      <c r="AY371" s="186"/>
      <c r="AZ371" s="186"/>
      <c r="BA371" s="186"/>
      <c r="BB371" s="211"/>
      <c r="BC371" s="186"/>
      <c r="BD371" s="186"/>
      <c r="BE371" s="186"/>
    </row>
    <row r="372" spans="1:57" ht="25.5" customHeight="1">
      <c r="A372" s="186"/>
      <c r="B372" s="186"/>
      <c r="C372" s="186"/>
      <c r="D372" s="186"/>
      <c r="E372" s="186"/>
      <c r="F372" s="211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92"/>
      <c r="AU372" s="238"/>
      <c r="AV372" s="186"/>
      <c r="AW372" s="186"/>
      <c r="AX372" s="186"/>
      <c r="AY372" s="186"/>
      <c r="AZ372" s="186"/>
      <c r="BA372" s="186"/>
      <c r="BB372" s="211"/>
      <c r="BC372" s="186"/>
      <c r="BD372" s="186"/>
      <c r="BE372" s="186"/>
    </row>
    <row r="373" spans="1:57" ht="25.5" customHeight="1">
      <c r="A373" s="186"/>
      <c r="B373" s="186"/>
      <c r="C373" s="186"/>
      <c r="D373" s="186"/>
      <c r="E373" s="186"/>
      <c r="F373" s="211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92"/>
      <c r="AU373" s="238"/>
      <c r="AV373" s="186"/>
      <c r="AW373" s="186"/>
      <c r="AX373" s="186"/>
      <c r="AY373" s="186"/>
      <c r="AZ373" s="186"/>
      <c r="BA373" s="186"/>
      <c r="BB373" s="211"/>
      <c r="BC373" s="186"/>
      <c r="BD373" s="186"/>
      <c r="BE373" s="186"/>
    </row>
    <row r="374" spans="1:57" ht="25.5" customHeight="1">
      <c r="A374" s="186"/>
      <c r="B374" s="186"/>
      <c r="C374" s="186"/>
      <c r="D374" s="186"/>
      <c r="E374" s="186"/>
      <c r="F374" s="211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92"/>
      <c r="AU374" s="238"/>
      <c r="AV374" s="186"/>
      <c r="AW374" s="186"/>
      <c r="AX374" s="186"/>
      <c r="AY374" s="186"/>
      <c r="AZ374" s="186"/>
      <c r="BA374" s="186"/>
      <c r="BB374" s="211"/>
      <c r="BC374" s="186"/>
      <c r="BD374" s="186"/>
      <c r="BE374" s="186"/>
    </row>
    <row r="375" spans="1:57" ht="25.5" customHeight="1">
      <c r="A375" s="186"/>
      <c r="B375" s="186"/>
      <c r="C375" s="186"/>
      <c r="D375" s="186"/>
      <c r="E375" s="186"/>
      <c r="F375" s="211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92"/>
      <c r="AU375" s="238"/>
      <c r="AV375" s="186"/>
      <c r="AW375" s="186"/>
      <c r="AX375" s="186"/>
      <c r="AY375" s="186"/>
      <c r="AZ375" s="186"/>
      <c r="BA375" s="186"/>
      <c r="BB375" s="211"/>
      <c r="BC375" s="186"/>
      <c r="BD375" s="186"/>
      <c r="BE375" s="186"/>
    </row>
    <row r="376" spans="1:57" ht="25.5" customHeight="1">
      <c r="A376" s="186"/>
      <c r="B376" s="186"/>
      <c r="C376" s="186"/>
      <c r="D376" s="186"/>
      <c r="E376" s="186"/>
      <c r="F376" s="211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92"/>
      <c r="AU376" s="238"/>
      <c r="AV376" s="186"/>
      <c r="AW376" s="186"/>
      <c r="AX376" s="186"/>
      <c r="AY376" s="186"/>
      <c r="AZ376" s="186"/>
      <c r="BA376" s="186"/>
      <c r="BB376" s="211"/>
      <c r="BC376" s="186"/>
      <c r="BD376" s="186"/>
      <c r="BE376" s="186"/>
    </row>
    <row r="377" spans="1:57" ht="25.5" customHeight="1">
      <c r="A377" s="186"/>
      <c r="B377" s="186"/>
      <c r="C377" s="186"/>
      <c r="D377" s="186"/>
      <c r="E377" s="186"/>
      <c r="F377" s="211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92"/>
      <c r="AU377" s="238"/>
      <c r="AV377" s="186"/>
      <c r="AW377" s="186"/>
      <c r="AX377" s="186"/>
      <c r="AY377" s="186"/>
      <c r="AZ377" s="186"/>
      <c r="BA377" s="186"/>
      <c r="BB377" s="211"/>
      <c r="BC377" s="186"/>
      <c r="BD377" s="186"/>
      <c r="BE377" s="186"/>
    </row>
    <row r="378" spans="1:57" ht="25.5" customHeight="1">
      <c r="A378" s="186"/>
      <c r="B378" s="186"/>
      <c r="C378" s="186"/>
      <c r="D378" s="186"/>
      <c r="E378" s="186"/>
      <c r="F378" s="211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92"/>
      <c r="AU378" s="238"/>
      <c r="AV378" s="186"/>
      <c r="AW378" s="186"/>
      <c r="AX378" s="186"/>
      <c r="AY378" s="186"/>
      <c r="AZ378" s="186"/>
      <c r="BA378" s="186"/>
      <c r="BB378" s="211"/>
      <c r="BC378" s="186"/>
      <c r="BD378" s="186"/>
      <c r="BE378" s="186"/>
    </row>
    <row r="379" spans="1:57" ht="25.5" customHeight="1">
      <c r="A379" s="186"/>
      <c r="B379" s="186"/>
      <c r="C379" s="186"/>
      <c r="D379" s="186"/>
      <c r="E379" s="186"/>
      <c r="F379" s="211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92"/>
      <c r="AU379" s="238"/>
      <c r="AV379" s="186"/>
      <c r="AW379" s="186"/>
      <c r="AX379" s="186"/>
      <c r="AY379" s="186"/>
      <c r="AZ379" s="186"/>
      <c r="BA379" s="186"/>
      <c r="BB379" s="211"/>
      <c r="BC379" s="186"/>
      <c r="BD379" s="186"/>
      <c r="BE379" s="186"/>
    </row>
    <row r="380" spans="1:57" ht="25.5" customHeight="1">
      <c r="A380" s="186"/>
      <c r="B380" s="186"/>
      <c r="C380" s="186"/>
      <c r="D380" s="186"/>
      <c r="E380" s="186"/>
      <c r="F380" s="211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92"/>
      <c r="AU380" s="238"/>
      <c r="AV380" s="186"/>
      <c r="AW380" s="186"/>
      <c r="AX380" s="186"/>
      <c r="AY380" s="186"/>
      <c r="AZ380" s="186"/>
      <c r="BA380" s="186"/>
      <c r="BB380" s="211"/>
      <c r="BC380" s="186"/>
      <c r="BD380" s="186"/>
      <c r="BE380" s="186"/>
    </row>
    <row r="381" spans="1:57" ht="25.5" customHeight="1">
      <c r="A381" s="186"/>
      <c r="B381" s="186"/>
      <c r="C381" s="186"/>
      <c r="D381" s="186"/>
      <c r="E381" s="186"/>
      <c r="F381" s="211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92"/>
      <c r="AU381" s="238"/>
      <c r="AV381" s="186"/>
      <c r="AW381" s="186"/>
      <c r="AX381" s="186"/>
      <c r="AY381" s="186"/>
      <c r="AZ381" s="186"/>
      <c r="BA381" s="186"/>
      <c r="BB381" s="211"/>
      <c r="BC381" s="186"/>
      <c r="BD381" s="186"/>
      <c r="BE381" s="186"/>
    </row>
    <row r="382" spans="1:57" ht="25.5" customHeight="1">
      <c r="A382" s="186"/>
      <c r="B382" s="186"/>
      <c r="C382" s="186"/>
      <c r="D382" s="186"/>
      <c r="E382" s="186"/>
      <c r="F382" s="211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92"/>
      <c r="AU382" s="238"/>
      <c r="AV382" s="186"/>
      <c r="AW382" s="186"/>
      <c r="AX382" s="186"/>
      <c r="AY382" s="186"/>
      <c r="AZ382" s="186"/>
      <c r="BA382" s="186"/>
      <c r="BB382" s="211"/>
      <c r="BC382" s="186"/>
      <c r="BD382" s="186"/>
      <c r="BE382" s="186"/>
    </row>
    <row r="383" spans="1:57" ht="25.5" customHeight="1">
      <c r="A383" s="186"/>
      <c r="B383" s="186"/>
      <c r="C383" s="186"/>
      <c r="D383" s="186"/>
      <c r="E383" s="186"/>
      <c r="F383" s="211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92"/>
      <c r="AU383" s="238"/>
      <c r="AV383" s="186"/>
      <c r="AW383" s="186"/>
      <c r="AX383" s="186"/>
      <c r="AY383" s="186"/>
      <c r="AZ383" s="186"/>
      <c r="BA383" s="186"/>
      <c r="BB383" s="211"/>
      <c r="BC383" s="186"/>
      <c r="BD383" s="186"/>
      <c r="BE383" s="186"/>
    </row>
    <row r="384" spans="1:57" ht="25.5" customHeight="1">
      <c r="A384" s="186"/>
      <c r="B384" s="186"/>
      <c r="C384" s="186"/>
      <c r="D384" s="186"/>
      <c r="E384" s="186"/>
      <c r="F384" s="211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92"/>
      <c r="AU384" s="238"/>
      <c r="AV384" s="186"/>
      <c r="AW384" s="186"/>
      <c r="AX384" s="186"/>
      <c r="AY384" s="186"/>
      <c r="AZ384" s="186"/>
      <c r="BA384" s="186"/>
      <c r="BB384" s="211"/>
      <c r="BC384" s="186"/>
      <c r="BD384" s="186"/>
      <c r="BE384" s="186"/>
    </row>
    <row r="385" spans="1:57" ht="25.5" customHeight="1">
      <c r="A385" s="186"/>
      <c r="B385" s="186"/>
      <c r="C385" s="186"/>
      <c r="D385" s="186"/>
      <c r="E385" s="186"/>
      <c r="F385" s="211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92"/>
      <c r="AU385" s="238"/>
      <c r="AV385" s="186"/>
      <c r="AW385" s="186"/>
      <c r="AX385" s="186"/>
      <c r="AY385" s="186"/>
      <c r="AZ385" s="186"/>
      <c r="BA385" s="186"/>
      <c r="BB385" s="211"/>
      <c r="BC385" s="186"/>
      <c r="BD385" s="186"/>
      <c r="BE385" s="186"/>
    </row>
    <row r="386" spans="1:57" ht="25.5" customHeight="1">
      <c r="A386" s="186"/>
      <c r="B386" s="186"/>
      <c r="C386" s="186"/>
      <c r="D386" s="186"/>
      <c r="E386" s="186"/>
      <c r="F386" s="211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92"/>
      <c r="AU386" s="238"/>
      <c r="AV386" s="186"/>
      <c r="AW386" s="186"/>
      <c r="AX386" s="186"/>
      <c r="AY386" s="186"/>
      <c r="AZ386" s="186"/>
      <c r="BA386" s="186"/>
      <c r="BB386" s="211"/>
      <c r="BC386" s="186"/>
      <c r="BD386" s="186"/>
      <c r="BE386" s="186"/>
    </row>
    <row r="387" spans="1:57" ht="25.5" customHeight="1">
      <c r="A387" s="186"/>
      <c r="B387" s="186"/>
      <c r="C387" s="186"/>
      <c r="D387" s="186"/>
      <c r="E387" s="186"/>
      <c r="F387" s="211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92"/>
      <c r="AU387" s="238"/>
      <c r="AV387" s="186"/>
      <c r="AW387" s="186"/>
      <c r="AX387" s="186"/>
      <c r="AY387" s="186"/>
      <c r="AZ387" s="186"/>
      <c r="BA387" s="186"/>
      <c r="BB387" s="211"/>
      <c r="BC387" s="186"/>
      <c r="BD387" s="186"/>
      <c r="BE387" s="186"/>
    </row>
    <row r="388" spans="1:57" ht="25.5" customHeight="1">
      <c r="A388" s="186"/>
      <c r="B388" s="186"/>
      <c r="C388" s="186"/>
      <c r="D388" s="186"/>
      <c r="E388" s="186"/>
      <c r="F388" s="211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92"/>
      <c r="AU388" s="238"/>
      <c r="AV388" s="186"/>
      <c r="AW388" s="186"/>
      <c r="AX388" s="186"/>
      <c r="AY388" s="186"/>
      <c r="AZ388" s="186"/>
      <c r="BA388" s="186"/>
      <c r="BB388" s="211"/>
      <c r="BC388" s="186"/>
      <c r="BD388" s="186"/>
      <c r="BE388" s="186"/>
    </row>
    <row r="389" spans="1:57" ht="25.5" customHeight="1">
      <c r="A389" s="186"/>
      <c r="B389" s="186"/>
      <c r="C389" s="186"/>
      <c r="D389" s="186"/>
      <c r="E389" s="186"/>
      <c r="F389" s="211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92"/>
      <c r="AU389" s="238"/>
      <c r="AV389" s="186"/>
      <c r="AW389" s="186"/>
      <c r="AX389" s="186"/>
      <c r="AY389" s="186"/>
      <c r="AZ389" s="186"/>
      <c r="BA389" s="186"/>
      <c r="BB389" s="211"/>
      <c r="BC389" s="186"/>
      <c r="BD389" s="186"/>
      <c r="BE389" s="186"/>
    </row>
    <row r="390" spans="1:57" ht="25.5" customHeight="1">
      <c r="A390" s="186"/>
      <c r="B390" s="186"/>
      <c r="C390" s="186"/>
      <c r="D390" s="186"/>
      <c r="E390" s="186"/>
      <c r="F390" s="211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92"/>
      <c r="AU390" s="238"/>
      <c r="AV390" s="186"/>
      <c r="AW390" s="186"/>
      <c r="AX390" s="186"/>
      <c r="AY390" s="186"/>
      <c r="AZ390" s="186"/>
      <c r="BA390" s="186"/>
      <c r="BB390" s="211"/>
      <c r="BC390" s="186"/>
      <c r="BD390" s="186"/>
      <c r="BE390" s="186"/>
    </row>
    <row r="391" spans="1:57" ht="25.5" customHeight="1">
      <c r="A391" s="186"/>
      <c r="B391" s="186"/>
      <c r="C391" s="186"/>
      <c r="D391" s="186"/>
      <c r="E391" s="186"/>
      <c r="F391" s="211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92"/>
      <c r="AU391" s="238"/>
      <c r="AV391" s="186"/>
      <c r="AW391" s="186"/>
      <c r="AX391" s="186"/>
      <c r="AY391" s="186"/>
      <c r="AZ391" s="186"/>
      <c r="BA391" s="186"/>
      <c r="BB391" s="211"/>
      <c r="BC391" s="186"/>
      <c r="BD391" s="186"/>
      <c r="BE391" s="186"/>
    </row>
    <row r="392" spans="1:57" ht="25.5" customHeight="1">
      <c r="A392" s="186"/>
      <c r="B392" s="186"/>
      <c r="C392" s="186"/>
      <c r="D392" s="186"/>
      <c r="E392" s="186"/>
      <c r="F392" s="211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92"/>
      <c r="AU392" s="238"/>
      <c r="AV392" s="186"/>
      <c r="AW392" s="186"/>
      <c r="AX392" s="186"/>
      <c r="AY392" s="186"/>
      <c r="AZ392" s="186"/>
      <c r="BA392" s="186"/>
      <c r="BB392" s="211"/>
      <c r="BC392" s="186"/>
      <c r="BD392" s="186"/>
      <c r="BE392" s="186"/>
    </row>
    <row r="393" spans="1:57" ht="25.5" customHeight="1">
      <c r="A393" s="186"/>
      <c r="B393" s="186"/>
      <c r="C393" s="186"/>
      <c r="D393" s="186"/>
      <c r="E393" s="186"/>
      <c r="F393" s="211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92"/>
      <c r="AU393" s="238"/>
      <c r="AV393" s="186"/>
      <c r="AW393" s="186"/>
      <c r="AX393" s="186"/>
      <c r="AY393" s="186"/>
      <c r="AZ393" s="186"/>
      <c r="BA393" s="186"/>
      <c r="BB393" s="211"/>
      <c r="BC393" s="186"/>
      <c r="BD393" s="186"/>
      <c r="BE393" s="186"/>
    </row>
    <row r="394" spans="1:57" ht="25.5" customHeight="1">
      <c r="A394" s="186"/>
      <c r="B394" s="186"/>
      <c r="C394" s="186"/>
      <c r="D394" s="186"/>
      <c r="E394" s="186"/>
      <c r="F394" s="211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92"/>
      <c r="AU394" s="238"/>
      <c r="AV394" s="186"/>
      <c r="AW394" s="186"/>
      <c r="AX394" s="186"/>
      <c r="AY394" s="186"/>
      <c r="AZ394" s="186"/>
      <c r="BA394" s="186"/>
      <c r="BB394" s="211"/>
      <c r="BC394" s="186"/>
      <c r="BD394" s="186"/>
      <c r="BE394" s="186"/>
    </row>
    <row r="395" spans="1:57" ht="25.5" customHeight="1">
      <c r="A395" s="186"/>
      <c r="B395" s="186"/>
      <c r="C395" s="186"/>
      <c r="D395" s="186"/>
      <c r="E395" s="186"/>
      <c r="F395" s="211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92"/>
      <c r="AU395" s="238"/>
      <c r="AV395" s="186"/>
      <c r="AW395" s="186"/>
      <c r="AX395" s="186"/>
      <c r="AY395" s="186"/>
      <c r="AZ395" s="186"/>
      <c r="BA395" s="186"/>
      <c r="BB395" s="211"/>
      <c r="BC395" s="186"/>
      <c r="BD395" s="186"/>
      <c r="BE395" s="186"/>
    </row>
    <row r="396" spans="1:57" ht="25.5" customHeight="1">
      <c r="A396" s="186"/>
      <c r="B396" s="186"/>
      <c r="C396" s="186"/>
      <c r="D396" s="186"/>
      <c r="E396" s="186"/>
      <c r="F396" s="211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92"/>
      <c r="AU396" s="238"/>
      <c r="AV396" s="186"/>
      <c r="AW396" s="186"/>
      <c r="AX396" s="186"/>
      <c r="AY396" s="186"/>
      <c r="AZ396" s="186"/>
      <c r="BA396" s="186"/>
      <c r="BB396" s="211"/>
      <c r="BC396" s="186"/>
      <c r="BD396" s="186"/>
      <c r="BE396" s="186"/>
    </row>
    <row r="397" spans="1:57" ht="25.5" customHeight="1">
      <c r="A397" s="186"/>
      <c r="B397" s="186"/>
      <c r="C397" s="186"/>
      <c r="D397" s="186"/>
      <c r="E397" s="186"/>
      <c r="F397" s="211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92"/>
      <c r="AU397" s="238"/>
      <c r="AV397" s="186"/>
      <c r="AW397" s="186"/>
      <c r="AX397" s="186"/>
      <c r="AY397" s="186"/>
      <c r="AZ397" s="186"/>
      <c r="BA397" s="186"/>
      <c r="BB397" s="211"/>
      <c r="BC397" s="186"/>
      <c r="BD397" s="186"/>
      <c r="BE397" s="186"/>
    </row>
    <row r="398" spans="1:57" ht="25.5" customHeight="1">
      <c r="A398" s="186"/>
      <c r="B398" s="186"/>
      <c r="C398" s="186"/>
      <c r="D398" s="186"/>
      <c r="E398" s="186"/>
      <c r="F398" s="211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92"/>
      <c r="AU398" s="238"/>
      <c r="AV398" s="186"/>
      <c r="AW398" s="186"/>
      <c r="AX398" s="186"/>
      <c r="AY398" s="186"/>
      <c r="AZ398" s="186"/>
      <c r="BA398" s="186"/>
      <c r="BB398" s="211"/>
      <c r="BC398" s="186"/>
      <c r="BD398" s="186"/>
      <c r="BE398" s="186"/>
    </row>
    <row r="399" spans="1:57" ht="25.5" customHeight="1">
      <c r="A399" s="186"/>
      <c r="B399" s="186"/>
      <c r="C399" s="186"/>
      <c r="D399" s="186"/>
      <c r="E399" s="186"/>
      <c r="F399" s="211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92"/>
      <c r="AU399" s="238"/>
      <c r="AV399" s="186"/>
      <c r="AW399" s="186"/>
      <c r="AX399" s="186"/>
      <c r="AY399" s="186"/>
      <c r="AZ399" s="186"/>
      <c r="BA399" s="186"/>
      <c r="BB399" s="211"/>
      <c r="BC399" s="186"/>
      <c r="BD399" s="186"/>
      <c r="BE399" s="186"/>
    </row>
    <row r="400" spans="1:57" ht="25.5" customHeight="1">
      <c r="A400" s="186"/>
      <c r="B400" s="186"/>
      <c r="C400" s="186"/>
      <c r="D400" s="186"/>
      <c r="E400" s="186"/>
      <c r="F400" s="211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92"/>
      <c r="AU400" s="238"/>
      <c r="AV400" s="186"/>
      <c r="AW400" s="186"/>
      <c r="AX400" s="186"/>
      <c r="AY400" s="186"/>
      <c r="AZ400" s="186"/>
      <c r="BA400" s="186"/>
      <c r="BB400" s="211"/>
      <c r="BC400" s="186"/>
      <c r="BD400" s="186"/>
      <c r="BE400" s="186"/>
    </row>
    <row r="401" spans="1:57" ht="25.5" customHeight="1">
      <c r="A401" s="186"/>
      <c r="B401" s="186"/>
      <c r="C401" s="186"/>
      <c r="D401" s="186"/>
      <c r="E401" s="186"/>
      <c r="F401" s="211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92"/>
      <c r="AU401" s="238"/>
      <c r="AV401" s="186"/>
      <c r="AW401" s="186"/>
      <c r="AX401" s="186"/>
      <c r="AY401" s="186"/>
      <c r="AZ401" s="186"/>
      <c r="BA401" s="186"/>
      <c r="BB401" s="211"/>
      <c r="BC401" s="186"/>
      <c r="BD401" s="186"/>
      <c r="BE401" s="186"/>
    </row>
    <row r="402" spans="1:57" ht="25.5" customHeight="1">
      <c r="A402" s="186"/>
      <c r="B402" s="186"/>
      <c r="C402" s="186"/>
      <c r="D402" s="186"/>
      <c r="E402" s="186"/>
      <c r="F402" s="211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92"/>
      <c r="AU402" s="238"/>
      <c r="AV402" s="186"/>
      <c r="AW402" s="186"/>
      <c r="AX402" s="186"/>
      <c r="AY402" s="186"/>
      <c r="AZ402" s="186"/>
      <c r="BA402" s="186"/>
      <c r="BB402" s="211"/>
      <c r="BC402" s="186"/>
      <c r="BD402" s="186"/>
      <c r="BE402" s="186"/>
    </row>
    <row r="403" spans="1:57" ht="25.5" customHeight="1">
      <c r="A403" s="186"/>
      <c r="B403" s="186"/>
      <c r="C403" s="186"/>
      <c r="D403" s="186"/>
      <c r="E403" s="186"/>
      <c r="F403" s="211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92"/>
      <c r="AU403" s="238"/>
      <c r="AV403" s="186"/>
      <c r="AW403" s="186"/>
      <c r="AX403" s="186"/>
      <c r="AY403" s="186"/>
      <c r="AZ403" s="186"/>
      <c r="BA403" s="186"/>
      <c r="BB403" s="211"/>
      <c r="BC403" s="186"/>
      <c r="BD403" s="186"/>
      <c r="BE403" s="186"/>
    </row>
    <row r="404" spans="1:57" ht="25.5" customHeight="1">
      <c r="A404" s="186"/>
      <c r="B404" s="186"/>
      <c r="C404" s="186"/>
      <c r="D404" s="186"/>
      <c r="E404" s="186"/>
      <c r="F404" s="211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92"/>
      <c r="AU404" s="238"/>
      <c r="AV404" s="186"/>
      <c r="AW404" s="186"/>
      <c r="AX404" s="186"/>
      <c r="AY404" s="186"/>
      <c r="AZ404" s="186"/>
      <c r="BA404" s="186"/>
      <c r="BB404" s="211"/>
      <c r="BC404" s="186"/>
      <c r="BD404" s="186"/>
      <c r="BE404" s="186"/>
    </row>
    <row r="405" spans="1:57" ht="25.5" customHeight="1">
      <c r="A405" s="186"/>
      <c r="B405" s="186"/>
      <c r="C405" s="186"/>
      <c r="D405" s="186"/>
      <c r="E405" s="186"/>
      <c r="F405" s="211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92"/>
      <c r="AU405" s="238"/>
      <c r="AV405" s="186"/>
      <c r="AW405" s="186"/>
      <c r="AX405" s="186"/>
      <c r="AY405" s="186"/>
      <c r="AZ405" s="186"/>
      <c r="BA405" s="186"/>
      <c r="BB405" s="211"/>
      <c r="BC405" s="186"/>
      <c r="BD405" s="186"/>
      <c r="BE405" s="186"/>
    </row>
    <row r="406" spans="1:57" ht="25.5" customHeight="1">
      <c r="A406" s="186"/>
      <c r="B406" s="186"/>
      <c r="C406" s="186"/>
      <c r="D406" s="186"/>
      <c r="E406" s="186"/>
      <c r="F406" s="211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92"/>
      <c r="AU406" s="238"/>
      <c r="AV406" s="186"/>
      <c r="AW406" s="186"/>
      <c r="AX406" s="186"/>
      <c r="AY406" s="186"/>
      <c r="AZ406" s="186"/>
      <c r="BA406" s="186"/>
      <c r="BB406" s="211"/>
      <c r="BC406" s="186"/>
      <c r="BD406" s="186"/>
      <c r="BE406" s="186"/>
    </row>
    <row r="407" spans="1:57" ht="25.5" customHeight="1">
      <c r="A407" s="186"/>
      <c r="B407" s="186"/>
      <c r="C407" s="186"/>
      <c r="D407" s="186"/>
      <c r="E407" s="186"/>
      <c r="F407" s="211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92"/>
      <c r="AU407" s="238"/>
      <c r="AV407" s="186"/>
      <c r="AW407" s="186"/>
      <c r="AX407" s="186"/>
      <c r="AY407" s="186"/>
      <c r="AZ407" s="186"/>
      <c r="BA407" s="186"/>
      <c r="BB407" s="211"/>
      <c r="BC407" s="186"/>
      <c r="BD407" s="186"/>
      <c r="BE407" s="186"/>
    </row>
    <row r="408" spans="1:57" ht="25.5" customHeight="1">
      <c r="A408" s="186"/>
      <c r="B408" s="186"/>
      <c r="C408" s="186"/>
      <c r="D408" s="186"/>
      <c r="E408" s="186"/>
      <c r="F408" s="211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92"/>
      <c r="AU408" s="238"/>
      <c r="AV408" s="186"/>
      <c r="AW408" s="186"/>
      <c r="AX408" s="186"/>
      <c r="AY408" s="186"/>
      <c r="AZ408" s="186"/>
      <c r="BA408" s="186"/>
      <c r="BB408" s="211"/>
      <c r="BC408" s="186"/>
      <c r="BD408" s="186"/>
      <c r="BE408" s="186"/>
    </row>
    <row r="409" spans="1:57" ht="25.5" customHeight="1">
      <c r="A409" s="186"/>
      <c r="B409" s="186"/>
      <c r="C409" s="186"/>
      <c r="D409" s="186"/>
      <c r="E409" s="186"/>
      <c r="F409" s="211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92"/>
      <c r="AU409" s="238"/>
      <c r="AV409" s="186"/>
      <c r="AW409" s="186"/>
      <c r="AX409" s="186"/>
      <c r="AY409" s="186"/>
      <c r="AZ409" s="186"/>
      <c r="BA409" s="186"/>
      <c r="BB409" s="211"/>
      <c r="BC409" s="186"/>
      <c r="BD409" s="186"/>
      <c r="BE409" s="186"/>
    </row>
    <row r="410" spans="1:57" ht="25.5" customHeight="1">
      <c r="A410" s="186"/>
      <c r="B410" s="186"/>
      <c r="C410" s="186"/>
      <c r="D410" s="186"/>
      <c r="E410" s="186"/>
      <c r="F410" s="211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92"/>
      <c r="AU410" s="238"/>
      <c r="AV410" s="186"/>
      <c r="AW410" s="186"/>
      <c r="AX410" s="186"/>
      <c r="AY410" s="186"/>
      <c r="AZ410" s="186"/>
      <c r="BA410" s="186"/>
      <c r="BB410" s="211"/>
      <c r="BC410" s="186"/>
      <c r="BD410" s="186"/>
      <c r="BE410" s="186"/>
    </row>
    <row r="411" spans="1:57" ht="25.5" customHeight="1">
      <c r="A411" s="186"/>
      <c r="B411" s="186"/>
      <c r="C411" s="186"/>
      <c r="D411" s="186"/>
      <c r="E411" s="186"/>
      <c r="F411" s="211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92"/>
      <c r="AU411" s="238"/>
      <c r="AV411" s="186"/>
      <c r="AW411" s="186"/>
      <c r="AX411" s="186"/>
      <c r="AY411" s="186"/>
      <c r="AZ411" s="186"/>
      <c r="BA411" s="186"/>
      <c r="BB411" s="211"/>
      <c r="BC411" s="186"/>
      <c r="BD411" s="186"/>
      <c r="BE411" s="186"/>
    </row>
    <row r="412" spans="1:57" ht="25.5" customHeight="1">
      <c r="A412" s="186"/>
      <c r="B412" s="186"/>
      <c r="C412" s="186"/>
      <c r="D412" s="186"/>
      <c r="E412" s="186"/>
      <c r="F412" s="211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92"/>
      <c r="AU412" s="238"/>
      <c r="AV412" s="186"/>
      <c r="AW412" s="186"/>
      <c r="AX412" s="186"/>
      <c r="AY412" s="186"/>
      <c r="AZ412" s="186"/>
      <c r="BA412" s="186"/>
      <c r="BB412" s="211"/>
      <c r="BC412" s="186"/>
      <c r="BD412" s="186"/>
      <c r="BE412" s="186"/>
    </row>
    <row r="413" spans="1:57" ht="25.5" customHeight="1">
      <c r="A413" s="186"/>
      <c r="B413" s="186"/>
      <c r="C413" s="186"/>
      <c r="D413" s="186"/>
      <c r="E413" s="186"/>
      <c r="F413" s="211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92"/>
      <c r="AU413" s="238"/>
      <c r="AV413" s="186"/>
      <c r="AW413" s="186"/>
      <c r="AX413" s="186"/>
      <c r="AY413" s="186"/>
      <c r="AZ413" s="186"/>
      <c r="BA413" s="186"/>
      <c r="BB413" s="211"/>
      <c r="BC413" s="186"/>
      <c r="BD413" s="186"/>
      <c r="BE413" s="186"/>
    </row>
    <row r="414" spans="1:57" ht="25.5" customHeight="1">
      <c r="A414" s="186"/>
      <c r="B414" s="186"/>
      <c r="C414" s="186"/>
      <c r="D414" s="186"/>
      <c r="E414" s="186"/>
      <c r="F414" s="211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92"/>
      <c r="AU414" s="238"/>
      <c r="AV414" s="186"/>
      <c r="AW414" s="186"/>
      <c r="AX414" s="186"/>
      <c r="AY414" s="186"/>
      <c r="AZ414" s="186"/>
      <c r="BA414" s="186"/>
      <c r="BB414" s="211"/>
      <c r="BC414" s="186"/>
      <c r="BD414" s="186"/>
      <c r="BE414" s="186"/>
    </row>
    <row r="415" spans="1:57" ht="25.5" customHeight="1">
      <c r="A415" s="186"/>
      <c r="B415" s="186"/>
      <c r="C415" s="186"/>
      <c r="D415" s="186"/>
      <c r="E415" s="186"/>
      <c r="F415" s="211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92"/>
      <c r="AU415" s="238"/>
      <c r="AV415" s="186"/>
      <c r="AW415" s="186"/>
      <c r="AX415" s="186"/>
      <c r="AY415" s="186"/>
      <c r="AZ415" s="186"/>
      <c r="BA415" s="186"/>
      <c r="BB415" s="211"/>
      <c r="BC415" s="186"/>
      <c r="BD415" s="186"/>
      <c r="BE415" s="186"/>
    </row>
    <row r="416" spans="1:57" ht="25.5" customHeight="1">
      <c r="A416" s="186"/>
      <c r="B416" s="186"/>
      <c r="C416" s="186"/>
      <c r="D416" s="186"/>
      <c r="E416" s="186"/>
      <c r="F416" s="211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92"/>
      <c r="AU416" s="238"/>
      <c r="AV416" s="186"/>
      <c r="AW416" s="186"/>
      <c r="AX416" s="186"/>
      <c r="AY416" s="186"/>
      <c r="AZ416" s="186"/>
      <c r="BA416" s="186"/>
      <c r="BB416" s="211"/>
      <c r="BC416" s="186"/>
      <c r="BD416" s="186"/>
      <c r="BE416" s="186"/>
    </row>
    <row r="417" spans="1:57" ht="25.5" customHeight="1">
      <c r="A417" s="186"/>
      <c r="B417" s="186"/>
      <c r="C417" s="186"/>
      <c r="D417" s="186"/>
      <c r="E417" s="186"/>
      <c r="F417" s="211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92"/>
      <c r="AU417" s="238"/>
      <c r="AV417" s="186"/>
      <c r="AW417" s="186"/>
      <c r="AX417" s="186"/>
      <c r="AY417" s="186"/>
      <c r="AZ417" s="186"/>
      <c r="BA417" s="186"/>
      <c r="BB417" s="211"/>
      <c r="BC417" s="186"/>
      <c r="BD417" s="186"/>
      <c r="BE417" s="186"/>
    </row>
    <row r="418" spans="1:57" ht="25.5" customHeight="1">
      <c r="A418" s="186"/>
      <c r="B418" s="186"/>
      <c r="C418" s="186"/>
      <c r="D418" s="186"/>
      <c r="E418" s="186"/>
      <c r="F418" s="211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92"/>
      <c r="AU418" s="238"/>
      <c r="AV418" s="186"/>
      <c r="AW418" s="186"/>
      <c r="AX418" s="186"/>
      <c r="AY418" s="186"/>
      <c r="AZ418" s="186"/>
      <c r="BA418" s="186"/>
      <c r="BB418" s="211"/>
      <c r="BC418" s="186"/>
      <c r="BD418" s="186"/>
      <c r="BE418" s="186"/>
    </row>
    <row r="419" spans="1:57" ht="25.5" customHeight="1">
      <c r="A419" s="186"/>
      <c r="B419" s="186"/>
      <c r="C419" s="186"/>
      <c r="D419" s="186"/>
      <c r="E419" s="186"/>
      <c r="F419" s="211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92"/>
      <c r="AU419" s="238"/>
      <c r="AV419" s="186"/>
      <c r="AW419" s="186"/>
      <c r="AX419" s="186"/>
      <c r="AY419" s="186"/>
      <c r="AZ419" s="186"/>
      <c r="BA419" s="186"/>
      <c r="BB419" s="211"/>
      <c r="BC419" s="186"/>
      <c r="BD419" s="186"/>
      <c r="BE419" s="186"/>
    </row>
    <row r="420" spans="1:57" ht="25.5" customHeight="1">
      <c r="A420" s="186"/>
      <c r="B420" s="186"/>
      <c r="C420" s="186"/>
      <c r="D420" s="186"/>
      <c r="E420" s="186"/>
      <c r="F420" s="211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92"/>
      <c r="AU420" s="238"/>
      <c r="AV420" s="186"/>
      <c r="AW420" s="186"/>
      <c r="AX420" s="186"/>
      <c r="AY420" s="186"/>
      <c r="AZ420" s="186"/>
      <c r="BA420" s="186"/>
      <c r="BB420" s="211"/>
      <c r="BC420" s="186"/>
      <c r="BD420" s="186"/>
      <c r="BE420" s="186"/>
    </row>
    <row r="421" spans="1:57" ht="25.5" customHeight="1">
      <c r="A421" s="186"/>
      <c r="B421" s="186"/>
      <c r="C421" s="186"/>
      <c r="D421" s="186"/>
      <c r="E421" s="186"/>
      <c r="F421" s="211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92"/>
      <c r="AU421" s="238"/>
      <c r="AV421" s="186"/>
      <c r="AW421" s="186"/>
      <c r="AX421" s="186"/>
      <c r="AY421" s="186"/>
      <c r="AZ421" s="186"/>
      <c r="BA421" s="186"/>
      <c r="BB421" s="211"/>
      <c r="BC421" s="186"/>
      <c r="BD421" s="186"/>
      <c r="BE421" s="186"/>
    </row>
    <row r="422" spans="1:57" ht="25.5" customHeight="1">
      <c r="A422" s="186"/>
      <c r="B422" s="186"/>
      <c r="C422" s="186"/>
      <c r="D422" s="186"/>
      <c r="E422" s="186"/>
      <c r="F422" s="211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92"/>
      <c r="AU422" s="238"/>
      <c r="AV422" s="186"/>
      <c r="AW422" s="186"/>
      <c r="AX422" s="186"/>
      <c r="AY422" s="186"/>
      <c r="AZ422" s="186"/>
      <c r="BA422" s="186"/>
      <c r="BB422" s="211"/>
      <c r="BC422" s="186"/>
      <c r="BD422" s="186"/>
      <c r="BE422" s="186"/>
    </row>
    <row r="423" spans="1:57" ht="25.5" customHeight="1">
      <c r="A423" s="186"/>
      <c r="B423" s="186"/>
      <c r="C423" s="186"/>
      <c r="D423" s="186"/>
      <c r="E423" s="186"/>
      <c r="F423" s="211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92"/>
      <c r="AU423" s="238"/>
      <c r="AV423" s="186"/>
      <c r="AW423" s="186"/>
      <c r="AX423" s="186"/>
      <c r="AY423" s="186"/>
      <c r="AZ423" s="186"/>
      <c r="BA423" s="186"/>
      <c r="BB423" s="211"/>
      <c r="BC423" s="186"/>
      <c r="BD423" s="186"/>
      <c r="BE423" s="186"/>
    </row>
    <row r="424" spans="1:57" ht="25.5" customHeight="1">
      <c r="A424" s="186"/>
      <c r="B424" s="186"/>
      <c r="C424" s="186"/>
      <c r="D424" s="186"/>
      <c r="E424" s="186"/>
      <c r="F424" s="211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92"/>
      <c r="AU424" s="238"/>
      <c r="AV424" s="186"/>
      <c r="AW424" s="186"/>
      <c r="AX424" s="186"/>
      <c r="AY424" s="186"/>
      <c r="AZ424" s="186"/>
      <c r="BA424" s="186"/>
      <c r="BB424" s="211"/>
      <c r="BC424" s="186"/>
      <c r="BD424" s="186"/>
      <c r="BE424" s="186"/>
    </row>
    <row r="425" spans="1:57" ht="25.5" customHeight="1">
      <c r="A425" s="186"/>
      <c r="B425" s="186"/>
      <c r="C425" s="186"/>
      <c r="D425" s="186"/>
      <c r="E425" s="186"/>
      <c r="F425" s="211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92"/>
      <c r="AU425" s="238"/>
      <c r="AV425" s="186"/>
      <c r="AW425" s="186"/>
      <c r="AX425" s="186"/>
      <c r="AY425" s="186"/>
      <c r="AZ425" s="186"/>
      <c r="BA425" s="186"/>
      <c r="BB425" s="211"/>
      <c r="BC425" s="186"/>
      <c r="BD425" s="186"/>
      <c r="BE425" s="186"/>
    </row>
    <row r="426" spans="1:57" ht="25.5" customHeight="1">
      <c r="A426" s="186"/>
      <c r="B426" s="186"/>
      <c r="C426" s="186"/>
      <c r="D426" s="186"/>
      <c r="E426" s="186"/>
      <c r="F426" s="211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92"/>
      <c r="AU426" s="238"/>
      <c r="AV426" s="186"/>
      <c r="AW426" s="186"/>
      <c r="AX426" s="186"/>
      <c r="AY426" s="186"/>
      <c r="AZ426" s="186"/>
      <c r="BA426" s="186"/>
      <c r="BB426" s="211"/>
      <c r="BC426" s="186"/>
      <c r="BD426" s="186"/>
      <c r="BE426" s="186"/>
    </row>
    <row r="427" spans="1:57" ht="25.5" customHeight="1">
      <c r="A427" s="186"/>
      <c r="B427" s="186"/>
      <c r="C427" s="186"/>
      <c r="D427" s="186"/>
      <c r="E427" s="186"/>
      <c r="F427" s="211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92"/>
      <c r="AU427" s="238"/>
      <c r="AV427" s="186"/>
      <c r="AW427" s="186"/>
      <c r="AX427" s="186"/>
      <c r="AY427" s="186"/>
      <c r="AZ427" s="186"/>
      <c r="BA427" s="186"/>
      <c r="BB427" s="211"/>
      <c r="BC427" s="186"/>
      <c r="BD427" s="186"/>
      <c r="BE427" s="186"/>
    </row>
    <row r="428" spans="1:57" ht="25.5" customHeight="1">
      <c r="A428" s="186"/>
      <c r="B428" s="186"/>
      <c r="C428" s="186"/>
      <c r="D428" s="186"/>
      <c r="E428" s="186"/>
      <c r="F428" s="211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92"/>
      <c r="AU428" s="238"/>
      <c r="AV428" s="186"/>
      <c r="AW428" s="186"/>
      <c r="AX428" s="186"/>
      <c r="AY428" s="186"/>
      <c r="AZ428" s="186"/>
      <c r="BA428" s="186"/>
      <c r="BB428" s="211"/>
      <c r="BC428" s="186"/>
      <c r="BD428" s="186"/>
      <c r="BE428" s="186"/>
    </row>
    <row r="429" spans="1:57" ht="25.5" customHeight="1">
      <c r="A429" s="186"/>
      <c r="B429" s="186"/>
      <c r="C429" s="186"/>
      <c r="D429" s="186"/>
      <c r="E429" s="186"/>
      <c r="F429" s="211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92"/>
      <c r="AU429" s="238"/>
      <c r="AV429" s="186"/>
      <c r="AW429" s="186"/>
      <c r="AX429" s="186"/>
      <c r="AY429" s="186"/>
      <c r="AZ429" s="186"/>
      <c r="BA429" s="186"/>
      <c r="BB429" s="211"/>
      <c r="BC429" s="186"/>
      <c r="BD429" s="186"/>
      <c r="BE429" s="186"/>
    </row>
    <row r="430" spans="1:57" ht="25.5" customHeight="1">
      <c r="A430" s="186"/>
      <c r="B430" s="186"/>
      <c r="C430" s="186"/>
      <c r="D430" s="186"/>
      <c r="E430" s="186"/>
      <c r="F430" s="211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92"/>
      <c r="AU430" s="238"/>
      <c r="AV430" s="186"/>
      <c r="AW430" s="186"/>
      <c r="AX430" s="186"/>
      <c r="AY430" s="186"/>
      <c r="AZ430" s="186"/>
      <c r="BA430" s="186"/>
      <c r="BB430" s="211"/>
      <c r="BC430" s="186"/>
      <c r="BD430" s="186"/>
      <c r="BE430" s="186"/>
    </row>
    <row r="431" spans="1:57" ht="25.5" customHeight="1">
      <c r="A431" s="186"/>
      <c r="B431" s="186"/>
      <c r="C431" s="186"/>
      <c r="D431" s="186"/>
      <c r="E431" s="186"/>
      <c r="F431" s="211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92"/>
      <c r="AU431" s="238"/>
      <c r="AV431" s="186"/>
      <c r="AW431" s="186"/>
      <c r="AX431" s="186"/>
      <c r="AY431" s="186"/>
      <c r="AZ431" s="186"/>
      <c r="BA431" s="186"/>
      <c r="BB431" s="211"/>
      <c r="BC431" s="186"/>
      <c r="BD431" s="186"/>
      <c r="BE431" s="186"/>
    </row>
    <row r="432" spans="1:57" ht="25.5" customHeight="1">
      <c r="A432" s="186"/>
      <c r="B432" s="186"/>
      <c r="C432" s="186"/>
      <c r="D432" s="186"/>
      <c r="E432" s="186"/>
      <c r="F432" s="211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92"/>
      <c r="AU432" s="238"/>
      <c r="AV432" s="186"/>
      <c r="AW432" s="186"/>
      <c r="AX432" s="186"/>
      <c r="AY432" s="186"/>
      <c r="AZ432" s="186"/>
      <c r="BA432" s="186"/>
      <c r="BB432" s="211"/>
      <c r="BC432" s="186"/>
      <c r="BD432" s="186"/>
      <c r="BE432" s="186"/>
    </row>
    <row r="433" spans="1:57" ht="25.5" customHeight="1">
      <c r="A433" s="186"/>
      <c r="B433" s="186"/>
      <c r="C433" s="186"/>
      <c r="D433" s="186"/>
      <c r="E433" s="186"/>
      <c r="F433" s="211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92"/>
      <c r="AU433" s="238"/>
      <c r="AV433" s="186"/>
      <c r="AW433" s="186"/>
      <c r="AX433" s="186"/>
      <c r="AY433" s="186"/>
      <c r="AZ433" s="186"/>
      <c r="BA433" s="186"/>
      <c r="BB433" s="211"/>
      <c r="BC433" s="186"/>
      <c r="BD433" s="186"/>
      <c r="BE433" s="186"/>
    </row>
    <row r="434" spans="1:57" ht="25.5" customHeight="1">
      <c r="A434" s="186"/>
      <c r="B434" s="186"/>
      <c r="C434" s="186"/>
      <c r="D434" s="186"/>
      <c r="E434" s="186"/>
      <c r="F434" s="211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92"/>
      <c r="AU434" s="238"/>
      <c r="AV434" s="186"/>
      <c r="AW434" s="186"/>
      <c r="AX434" s="186"/>
      <c r="AY434" s="186"/>
      <c r="AZ434" s="186"/>
      <c r="BA434" s="186"/>
      <c r="BB434" s="211"/>
      <c r="BC434" s="186"/>
      <c r="BD434" s="186"/>
      <c r="BE434" s="186"/>
    </row>
    <row r="435" spans="1:57" ht="25.5" customHeight="1">
      <c r="A435" s="186"/>
      <c r="B435" s="186"/>
      <c r="C435" s="186"/>
      <c r="D435" s="186"/>
      <c r="E435" s="186"/>
      <c r="F435" s="211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92"/>
      <c r="AU435" s="238"/>
      <c r="AV435" s="186"/>
      <c r="AW435" s="186"/>
      <c r="AX435" s="186"/>
      <c r="AY435" s="186"/>
      <c r="AZ435" s="186"/>
      <c r="BA435" s="186"/>
      <c r="BB435" s="211"/>
      <c r="BC435" s="186"/>
      <c r="BD435" s="186"/>
      <c r="BE435" s="186"/>
    </row>
    <row r="436" spans="1:57" ht="25.5" customHeight="1">
      <c r="A436" s="186"/>
      <c r="B436" s="186"/>
      <c r="C436" s="186"/>
      <c r="D436" s="186"/>
      <c r="E436" s="186"/>
      <c r="F436" s="211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92"/>
      <c r="AU436" s="238"/>
      <c r="AV436" s="186"/>
      <c r="AW436" s="186"/>
      <c r="AX436" s="186"/>
      <c r="AY436" s="186"/>
      <c r="AZ436" s="186"/>
      <c r="BA436" s="186"/>
      <c r="BB436" s="211"/>
      <c r="BC436" s="186"/>
      <c r="BD436" s="186"/>
      <c r="BE436" s="186"/>
    </row>
    <row r="437" spans="1:57" ht="25.5" customHeight="1">
      <c r="A437" s="186"/>
      <c r="B437" s="186"/>
      <c r="C437" s="186"/>
      <c r="D437" s="186"/>
      <c r="E437" s="186"/>
      <c r="F437" s="211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92"/>
      <c r="AU437" s="238"/>
      <c r="AV437" s="186"/>
      <c r="AW437" s="186"/>
      <c r="AX437" s="186"/>
      <c r="AY437" s="186"/>
      <c r="AZ437" s="186"/>
      <c r="BA437" s="186"/>
      <c r="BB437" s="211"/>
      <c r="BC437" s="186"/>
      <c r="BD437" s="186"/>
      <c r="BE437" s="186"/>
    </row>
    <row r="438" spans="1:57" ht="25.5" customHeight="1">
      <c r="A438" s="186"/>
      <c r="B438" s="186"/>
      <c r="C438" s="186"/>
      <c r="D438" s="186"/>
      <c r="E438" s="186"/>
      <c r="F438" s="211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92"/>
      <c r="AU438" s="238"/>
      <c r="AV438" s="186"/>
      <c r="AW438" s="186"/>
      <c r="AX438" s="186"/>
      <c r="AY438" s="186"/>
      <c r="AZ438" s="186"/>
      <c r="BA438" s="186"/>
      <c r="BB438" s="211"/>
      <c r="BC438" s="186"/>
      <c r="BD438" s="186"/>
      <c r="BE438" s="186"/>
    </row>
    <row r="439" spans="1:57" ht="25.5" customHeight="1">
      <c r="A439" s="186"/>
      <c r="B439" s="186"/>
      <c r="C439" s="186"/>
      <c r="D439" s="186"/>
      <c r="E439" s="186"/>
      <c r="F439" s="211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92"/>
      <c r="AU439" s="238"/>
      <c r="AV439" s="186"/>
      <c r="AW439" s="186"/>
      <c r="AX439" s="186"/>
      <c r="AY439" s="186"/>
      <c r="AZ439" s="186"/>
      <c r="BA439" s="186"/>
      <c r="BB439" s="211"/>
      <c r="BC439" s="186"/>
      <c r="BD439" s="186"/>
      <c r="BE439" s="186"/>
    </row>
    <row r="440" spans="1:57" ht="25.5" customHeight="1">
      <c r="A440" s="186"/>
      <c r="B440" s="186"/>
      <c r="C440" s="186"/>
      <c r="D440" s="186"/>
      <c r="E440" s="186"/>
      <c r="F440" s="211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92"/>
      <c r="AU440" s="238"/>
      <c r="AV440" s="186"/>
      <c r="AW440" s="186"/>
      <c r="AX440" s="186"/>
      <c r="AY440" s="186"/>
      <c r="AZ440" s="186"/>
      <c r="BA440" s="186"/>
      <c r="BB440" s="211"/>
      <c r="BC440" s="186"/>
      <c r="BD440" s="186"/>
      <c r="BE440" s="186"/>
    </row>
    <row r="441" spans="1:57" ht="25.5" customHeight="1">
      <c r="A441" s="186"/>
      <c r="B441" s="186"/>
      <c r="C441" s="186"/>
      <c r="D441" s="186"/>
      <c r="E441" s="186"/>
      <c r="F441" s="211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92"/>
      <c r="AU441" s="238"/>
      <c r="AV441" s="186"/>
      <c r="AW441" s="186"/>
      <c r="AX441" s="186"/>
      <c r="AY441" s="186"/>
      <c r="AZ441" s="186"/>
      <c r="BA441" s="186"/>
      <c r="BB441" s="211"/>
      <c r="BC441" s="186"/>
      <c r="BD441" s="186"/>
      <c r="BE441" s="186"/>
    </row>
    <row r="442" spans="1:57" ht="25.5" customHeight="1">
      <c r="A442" s="186"/>
      <c r="B442" s="186"/>
      <c r="C442" s="186"/>
      <c r="D442" s="186"/>
      <c r="E442" s="186"/>
      <c r="F442" s="211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92"/>
      <c r="AU442" s="238"/>
      <c r="AV442" s="186"/>
      <c r="AW442" s="186"/>
      <c r="AX442" s="186"/>
      <c r="AY442" s="186"/>
      <c r="AZ442" s="186"/>
      <c r="BA442" s="186"/>
      <c r="BB442" s="211"/>
      <c r="BC442" s="186"/>
      <c r="BD442" s="186"/>
      <c r="BE442" s="186"/>
    </row>
    <row r="443" spans="1:57" ht="25.5" customHeight="1">
      <c r="A443" s="186"/>
      <c r="B443" s="186"/>
      <c r="C443" s="186"/>
      <c r="D443" s="186"/>
      <c r="E443" s="186"/>
      <c r="F443" s="211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92"/>
      <c r="AU443" s="238"/>
      <c r="AV443" s="186"/>
      <c r="AW443" s="186"/>
      <c r="AX443" s="186"/>
      <c r="AY443" s="186"/>
      <c r="AZ443" s="186"/>
      <c r="BA443" s="186"/>
      <c r="BB443" s="211"/>
      <c r="BC443" s="186"/>
      <c r="BD443" s="186"/>
      <c r="BE443" s="186"/>
    </row>
    <row r="444" spans="1:57" ht="25.5" customHeight="1">
      <c r="A444" s="186"/>
      <c r="B444" s="186"/>
      <c r="C444" s="186"/>
      <c r="D444" s="186"/>
      <c r="E444" s="186"/>
      <c r="F444" s="211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92"/>
      <c r="AU444" s="238"/>
      <c r="AV444" s="186"/>
      <c r="AW444" s="186"/>
      <c r="AX444" s="186"/>
      <c r="AY444" s="186"/>
      <c r="AZ444" s="186"/>
      <c r="BA444" s="186"/>
      <c r="BB444" s="211"/>
      <c r="BC444" s="186"/>
      <c r="BD444" s="186"/>
      <c r="BE444" s="186"/>
    </row>
    <row r="445" spans="1:57" ht="25.5" customHeight="1">
      <c r="A445" s="186"/>
      <c r="B445" s="186"/>
      <c r="C445" s="186"/>
      <c r="D445" s="186"/>
      <c r="E445" s="186"/>
      <c r="F445" s="211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92"/>
      <c r="AU445" s="238"/>
      <c r="AV445" s="186"/>
      <c r="AW445" s="186"/>
      <c r="AX445" s="186"/>
      <c r="AY445" s="186"/>
      <c r="AZ445" s="186"/>
      <c r="BA445" s="186"/>
      <c r="BB445" s="211"/>
      <c r="BC445" s="186"/>
      <c r="BD445" s="186"/>
      <c r="BE445" s="186"/>
    </row>
    <row r="446" spans="1:57" ht="25.5" customHeight="1">
      <c r="A446" s="186"/>
      <c r="B446" s="186"/>
      <c r="C446" s="186"/>
      <c r="D446" s="186"/>
      <c r="E446" s="186"/>
      <c r="F446" s="211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92"/>
      <c r="AU446" s="238"/>
      <c r="AV446" s="186"/>
      <c r="AW446" s="186"/>
      <c r="AX446" s="186"/>
      <c r="AY446" s="186"/>
      <c r="AZ446" s="186"/>
      <c r="BA446" s="186"/>
      <c r="BB446" s="211"/>
      <c r="BC446" s="186"/>
      <c r="BD446" s="186"/>
      <c r="BE446" s="186"/>
    </row>
    <row r="447" spans="1:57" ht="25.5" customHeight="1">
      <c r="A447" s="186"/>
      <c r="B447" s="186"/>
      <c r="C447" s="186"/>
      <c r="D447" s="186"/>
      <c r="E447" s="186"/>
      <c r="F447" s="211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92"/>
      <c r="AU447" s="238"/>
      <c r="AV447" s="186"/>
      <c r="AW447" s="186"/>
      <c r="AX447" s="186"/>
      <c r="AY447" s="186"/>
      <c r="AZ447" s="186"/>
      <c r="BA447" s="186"/>
      <c r="BB447" s="211"/>
      <c r="BC447" s="186"/>
      <c r="BD447" s="186"/>
      <c r="BE447" s="186"/>
    </row>
    <row r="448" spans="1:57" ht="25.5" customHeight="1">
      <c r="A448" s="186"/>
      <c r="B448" s="186"/>
      <c r="C448" s="186"/>
      <c r="D448" s="186"/>
      <c r="E448" s="186"/>
      <c r="F448" s="211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92"/>
      <c r="AU448" s="238"/>
      <c r="AV448" s="186"/>
      <c r="AW448" s="186"/>
      <c r="AX448" s="186"/>
      <c r="AY448" s="186"/>
      <c r="AZ448" s="186"/>
      <c r="BA448" s="186"/>
      <c r="BB448" s="211"/>
      <c r="BC448" s="186"/>
      <c r="BD448" s="186"/>
      <c r="BE448" s="186"/>
    </row>
    <row r="449" spans="1:57" ht="25.5" customHeight="1">
      <c r="A449" s="186"/>
      <c r="B449" s="186"/>
      <c r="C449" s="186"/>
      <c r="D449" s="186"/>
      <c r="E449" s="186"/>
      <c r="F449" s="211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92"/>
      <c r="AU449" s="238"/>
      <c r="AV449" s="186"/>
      <c r="AW449" s="186"/>
      <c r="AX449" s="186"/>
      <c r="AY449" s="186"/>
      <c r="AZ449" s="186"/>
      <c r="BA449" s="186"/>
      <c r="BB449" s="211"/>
      <c r="BC449" s="186"/>
      <c r="BD449" s="186"/>
      <c r="BE449" s="186"/>
    </row>
    <row r="450" spans="1:57" ht="25.5" customHeight="1">
      <c r="A450" s="186"/>
      <c r="B450" s="186"/>
      <c r="C450" s="186"/>
      <c r="D450" s="186"/>
      <c r="E450" s="186"/>
      <c r="F450" s="211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92"/>
      <c r="AU450" s="238"/>
      <c r="AV450" s="186"/>
      <c r="AW450" s="186"/>
      <c r="AX450" s="186"/>
      <c r="AY450" s="186"/>
      <c r="AZ450" s="186"/>
      <c r="BA450" s="186"/>
      <c r="BB450" s="211"/>
      <c r="BC450" s="186"/>
      <c r="BD450" s="186"/>
      <c r="BE450" s="186"/>
    </row>
    <row r="451" spans="1:57" ht="25.5" customHeight="1">
      <c r="A451" s="186"/>
      <c r="B451" s="186"/>
      <c r="C451" s="186"/>
      <c r="D451" s="186"/>
      <c r="E451" s="186"/>
      <c r="F451" s="211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92"/>
      <c r="AU451" s="238"/>
      <c r="AV451" s="186"/>
      <c r="AW451" s="186"/>
      <c r="AX451" s="186"/>
      <c r="AY451" s="186"/>
      <c r="AZ451" s="186"/>
      <c r="BA451" s="186"/>
      <c r="BB451" s="211"/>
      <c r="BC451" s="186"/>
      <c r="BD451" s="186"/>
      <c r="BE451" s="186"/>
    </row>
    <row r="452" spans="1:57" ht="25.5" customHeight="1">
      <c r="A452" s="186"/>
      <c r="B452" s="186"/>
      <c r="C452" s="186"/>
      <c r="D452" s="186"/>
      <c r="E452" s="186"/>
      <c r="F452" s="211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92"/>
      <c r="AU452" s="238"/>
      <c r="AV452" s="186"/>
      <c r="AW452" s="186"/>
      <c r="AX452" s="186"/>
      <c r="AY452" s="186"/>
      <c r="AZ452" s="186"/>
      <c r="BA452" s="186"/>
      <c r="BB452" s="211"/>
      <c r="BC452" s="186"/>
      <c r="BD452" s="186"/>
      <c r="BE452" s="186"/>
    </row>
    <row r="453" spans="1:57" ht="25.5" customHeight="1">
      <c r="A453" s="186"/>
      <c r="B453" s="186"/>
      <c r="C453" s="186"/>
      <c r="D453" s="186"/>
      <c r="E453" s="186"/>
      <c r="F453" s="211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92"/>
      <c r="AU453" s="238"/>
      <c r="AV453" s="186"/>
      <c r="AW453" s="186"/>
      <c r="AX453" s="186"/>
      <c r="AY453" s="186"/>
      <c r="AZ453" s="186"/>
      <c r="BA453" s="186"/>
      <c r="BB453" s="211"/>
      <c r="BC453" s="186"/>
      <c r="BD453" s="186"/>
      <c r="BE453" s="186"/>
    </row>
    <row r="454" spans="1:57" ht="25.5" customHeight="1">
      <c r="A454" s="186"/>
      <c r="B454" s="186"/>
      <c r="C454" s="186"/>
      <c r="D454" s="186"/>
      <c r="E454" s="186"/>
      <c r="F454" s="211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92"/>
      <c r="AU454" s="238"/>
      <c r="AV454" s="186"/>
      <c r="AW454" s="186"/>
      <c r="AX454" s="186"/>
      <c r="AY454" s="186"/>
      <c r="AZ454" s="186"/>
      <c r="BA454" s="186"/>
      <c r="BB454" s="211"/>
      <c r="BC454" s="186"/>
      <c r="BD454" s="186"/>
      <c r="BE454" s="186"/>
    </row>
    <row r="455" spans="1:57" ht="25.5" customHeight="1">
      <c r="A455" s="186"/>
      <c r="B455" s="186"/>
      <c r="C455" s="186"/>
      <c r="D455" s="186"/>
      <c r="E455" s="186"/>
      <c r="F455" s="211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92"/>
      <c r="AU455" s="238"/>
      <c r="AV455" s="186"/>
      <c r="AW455" s="186"/>
      <c r="AX455" s="186"/>
      <c r="AY455" s="186"/>
      <c r="AZ455" s="186"/>
      <c r="BA455" s="186"/>
      <c r="BB455" s="211"/>
      <c r="BC455" s="186"/>
      <c r="BD455" s="186"/>
      <c r="BE455" s="186"/>
    </row>
    <row r="456" spans="1:57" ht="25.5" customHeight="1">
      <c r="A456" s="186"/>
      <c r="B456" s="186"/>
      <c r="C456" s="186"/>
      <c r="D456" s="186"/>
      <c r="E456" s="186"/>
      <c r="F456" s="211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92"/>
      <c r="AU456" s="238"/>
      <c r="AV456" s="186"/>
      <c r="AW456" s="186"/>
      <c r="AX456" s="186"/>
      <c r="AY456" s="186"/>
      <c r="AZ456" s="186"/>
      <c r="BA456" s="186"/>
      <c r="BB456" s="211"/>
      <c r="BC456" s="186"/>
      <c r="BD456" s="186"/>
      <c r="BE456" s="186"/>
    </row>
    <row r="457" spans="1:57" ht="25.5" customHeight="1">
      <c r="A457" s="186"/>
      <c r="B457" s="186"/>
      <c r="C457" s="186"/>
      <c r="D457" s="186"/>
      <c r="E457" s="186"/>
      <c r="F457" s="211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92"/>
      <c r="AU457" s="238"/>
      <c r="AV457" s="186"/>
      <c r="AW457" s="186"/>
      <c r="AX457" s="186"/>
      <c r="AY457" s="186"/>
      <c r="AZ457" s="186"/>
      <c r="BA457" s="186"/>
      <c r="BB457" s="211"/>
      <c r="BC457" s="186"/>
      <c r="BD457" s="186"/>
      <c r="BE457" s="186"/>
    </row>
    <row r="458" spans="1:57" ht="25.5" customHeight="1">
      <c r="A458" s="186"/>
      <c r="B458" s="186"/>
      <c r="C458" s="186"/>
      <c r="D458" s="186"/>
      <c r="E458" s="186"/>
      <c r="F458" s="211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92"/>
      <c r="AU458" s="238"/>
      <c r="AV458" s="186"/>
      <c r="AW458" s="186"/>
      <c r="AX458" s="186"/>
      <c r="AY458" s="186"/>
      <c r="AZ458" s="186"/>
      <c r="BA458" s="186"/>
      <c r="BB458" s="211"/>
      <c r="BC458" s="186"/>
      <c r="BD458" s="186"/>
      <c r="BE458" s="186"/>
    </row>
    <row r="459" spans="1:57" ht="25.5" customHeight="1">
      <c r="A459" s="186"/>
      <c r="B459" s="186"/>
      <c r="C459" s="186"/>
      <c r="D459" s="186"/>
      <c r="E459" s="186"/>
      <c r="F459" s="211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92"/>
      <c r="AU459" s="238"/>
      <c r="AV459" s="186"/>
      <c r="AW459" s="186"/>
      <c r="AX459" s="186"/>
      <c r="AY459" s="186"/>
      <c r="AZ459" s="186"/>
      <c r="BA459" s="186"/>
      <c r="BB459" s="211"/>
      <c r="BC459" s="186"/>
      <c r="BD459" s="186"/>
      <c r="BE459" s="186"/>
    </row>
    <row r="460" spans="1:57" ht="25.5" customHeight="1">
      <c r="A460" s="186"/>
      <c r="B460" s="186"/>
      <c r="C460" s="186"/>
      <c r="D460" s="186"/>
      <c r="E460" s="186"/>
      <c r="F460" s="211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92"/>
      <c r="AU460" s="238"/>
      <c r="AV460" s="186"/>
      <c r="AW460" s="186"/>
      <c r="AX460" s="186"/>
      <c r="AY460" s="186"/>
      <c r="AZ460" s="186"/>
      <c r="BA460" s="186"/>
      <c r="BB460" s="211"/>
      <c r="BC460" s="186"/>
      <c r="BD460" s="186"/>
      <c r="BE460" s="186"/>
    </row>
    <row r="461" spans="1:57" ht="25.5" customHeight="1">
      <c r="A461" s="186"/>
      <c r="B461" s="186"/>
      <c r="C461" s="186"/>
      <c r="D461" s="186"/>
      <c r="E461" s="186"/>
      <c r="F461" s="211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92"/>
      <c r="AU461" s="238"/>
      <c r="AV461" s="186"/>
      <c r="AW461" s="186"/>
      <c r="AX461" s="186"/>
      <c r="AY461" s="186"/>
      <c r="AZ461" s="186"/>
      <c r="BA461" s="186"/>
      <c r="BB461" s="211"/>
      <c r="BC461" s="186"/>
      <c r="BD461" s="186"/>
      <c r="BE461" s="186"/>
    </row>
    <row r="462" spans="1:57" ht="25.5" customHeight="1">
      <c r="A462" s="186"/>
      <c r="B462" s="186"/>
      <c r="C462" s="186"/>
      <c r="D462" s="186"/>
      <c r="E462" s="186"/>
      <c r="F462" s="211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92"/>
      <c r="AU462" s="238"/>
      <c r="AV462" s="186"/>
      <c r="AW462" s="186"/>
      <c r="AX462" s="186"/>
      <c r="AY462" s="186"/>
      <c r="AZ462" s="186"/>
      <c r="BA462" s="186"/>
      <c r="BB462" s="211"/>
      <c r="BC462" s="186"/>
      <c r="BD462" s="186"/>
      <c r="BE462" s="186"/>
    </row>
    <row r="463" spans="1:57" ht="25.5" customHeight="1">
      <c r="A463" s="186"/>
      <c r="B463" s="186"/>
      <c r="C463" s="186"/>
      <c r="D463" s="186"/>
      <c r="E463" s="186"/>
      <c r="F463" s="211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92"/>
      <c r="AU463" s="238"/>
      <c r="AV463" s="186"/>
      <c r="AW463" s="186"/>
      <c r="AX463" s="186"/>
      <c r="AY463" s="186"/>
      <c r="AZ463" s="186"/>
      <c r="BA463" s="186"/>
      <c r="BB463" s="211"/>
      <c r="BC463" s="186"/>
      <c r="BD463" s="186"/>
      <c r="BE463" s="186"/>
    </row>
    <row r="464" spans="1:57" ht="25.5" customHeight="1">
      <c r="A464" s="186"/>
      <c r="B464" s="186"/>
      <c r="C464" s="186"/>
      <c r="D464" s="186"/>
      <c r="E464" s="186"/>
      <c r="F464" s="211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92"/>
      <c r="AU464" s="238"/>
      <c r="AV464" s="186"/>
      <c r="AW464" s="186"/>
      <c r="AX464" s="186"/>
      <c r="AY464" s="186"/>
      <c r="AZ464" s="186"/>
      <c r="BA464" s="186"/>
      <c r="BB464" s="211"/>
      <c r="BC464" s="186"/>
      <c r="BD464" s="186"/>
      <c r="BE464" s="186"/>
    </row>
    <row r="465" spans="1:57" ht="25.5" customHeight="1">
      <c r="A465" s="186"/>
      <c r="B465" s="186"/>
      <c r="C465" s="186"/>
      <c r="D465" s="186"/>
      <c r="E465" s="186"/>
      <c r="F465" s="211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92"/>
      <c r="AU465" s="238"/>
      <c r="AV465" s="186"/>
      <c r="AW465" s="186"/>
      <c r="AX465" s="186"/>
      <c r="AY465" s="186"/>
      <c r="AZ465" s="186"/>
      <c r="BA465" s="186"/>
      <c r="BB465" s="211"/>
      <c r="BC465" s="186"/>
      <c r="BD465" s="186"/>
      <c r="BE465" s="186"/>
    </row>
    <row r="466" spans="1:57" ht="25.5" customHeight="1">
      <c r="A466" s="186"/>
      <c r="B466" s="186"/>
      <c r="C466" s="186"/>
      <c r="D466" s="186"/>
      <c r="E466" s="186"/>
      <c r="F466" s="211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92"/>
      <c r="AU466" s="238"/>
      <c r="AV466" s="186"/>
      <c r="AW466" s="186"/>
      <c r="AX466" s="186"/>
      <c r="AY466" s="186"/>
      <c r="AZ466" s="186"/>
      <c r="BA466" s="186"/>
      <c r="BB466" s="211"/>
      <c r="BC466" s="186"/>
      <c r="BD466" s="186"/>
      <c r="BE466" s="186"/>
    </row>
    <row r="467" spans="1:57" ht="25.5" customHeight="1">
      <c r="A467" s="186"/>
      <c r="B467" s="186"/>
      <c r="C467" s="186"/>
      <c r="D467" s="186"/>
      <c r="E467" s="186"/>
      <c r="F467" s="211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92"/>
      <c r="AU467" s="238"/>
      <c r="AV467" s="186"/>
      <c r="AW467" s="186"/>
      <c r="AX467" s="186"/>
      <c r="AY467" s="186"/>
      <c r="AZ467" s="186"/>
      <c r="BA467" s="186"/>
      <c r="BB467" s="211"/>
      <c r="BC467" s="186"/>
      <c r="BD467" s="186"/>
      <c r="BE467" s="186"/>
    </row>
    <row r="468" spans="1:57" ht="25.5" customHeight="1">
      <c r="A468" s="186"/>
      <c r="B468" s="186"/>
      <c r="C468" s="186"/>
      <c r="D468" s="186"/>
      <c r="E468" s="186"/>
      <c r="F468" s="211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92"/>
      <c r="AU468" s="238"/>
      <c r="AV468" s="186"/>
      <c r="AW468" s="186"/>
      <c r="AX468" s="186"/>
      <c r="AY468" s="186"/>
      <c r="AZ468" s="186"/>
      <c r="BA468" s="186"/>
      <c r="BB468" s="211"/>
      <c r="BC468" s="186"/>
      <c r="BD468" s="186"/>
      <c r="BE468" s="186"/>
    </row>
    <row r="469" spans="1:57" ht="25.5" customHeight="1">
      <c r="A469" s="186"/>
      <c r="B469" s="186"/>
      <c r="C469" s="186"/>
      <c r="D469" s="186"/>
      <c r="E469" s="186"/>
      <c r="F469" s="211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92"/>
      <c r="AU469" s="238"/>
      <c r="AV469" s="186"/>
      <c r="AW469" s="186"/>
      <c r="AX469" s="186"/>
      <c r="AY469" s="186"/>
      <c r="AZ469" s="186"/>
      <c r="BA469" s="186"/>
      <c r="BB469" s="211"/>
      <c r="BC469" s="186"/>
      <c r="BD469" s="186"/>
      <c r="BE469" s="186"/>
    </row>
    <row r="470" spans="1:57" ht="25.5" customHeight="1">
      <c r="A470" s="186"/>
      <c r="B470" s="186"/>
      <c r="C470" s="186"/>
      <c r="D470" s="186"/>
      <c r="E470" s="186"/>
      <c r="F470" s="211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92"/>
      <c r="AU470" s="238"/>
      <c r="AV470" s="186"/>
      <c r="AW470" s="186"/>
      <c r="AX470" s="186"/>
      <c r="AY470" s="186"/>
      <c r="AZ470" s="186"/>
      <c r="BA470" s="186"/>
      <c r="BB470" s="211"/>
      <c r="BC470" s="186"/>
      <c r="BD470" s="186"/>
      <c r="BE470" s="186"/>
    </row>
    <row r="471" spans="1:57" ht="25.5" customHeight="1">
      <c r="A471" s="186"/>
      <c r="B471" s="186"/>
      <c r="C471" s="186"/>
      <c r="D471" s="186"/>
      <c r="E471" s="186"/>
      <c r="F471" s="211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92"/>
      <c r="AU471" s="238"/>
      <c r="AV471" s="186"/>
      <c r="AW471" s="186"/>
      <c r="AX471" s="186"/>
      <c r="AY471" s="186"/>
      <c r="AZ471" s="186"/>
      <c r="BA471" s="186"/>
      <c r="BB471" s="211"/>
      <c r="BC471" s="186"/>
      <c r="BD471" s="186"/>
      <c r="BE471" s="186"/>
    </row>
    <row r="472" spans="1:57" ht="25.5" customHeight="1">
      <c r="A472" s="186"/>
      <c r="B472" s="186"/>
      <c r="C472" s="186"/>
      <c r="D472" s="186"/>
      <c r="E472" s="186"/>
      <c r="F472" s="211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92"/>
      <c r="AU472" s="238"/>
      <c r="AV472" s="186"/>
      <c r="AW472" s="186"/>
      <c r="AX472" s="186"/>
      <c r="AY472" s="186"/>
      <c r="AZ472" s="186"/>
      <c r="BA472" s="186"/>
      <c r="BB472" s="211"/>
      <c r="BC472" s="186"/>
      <c r="BD472" s="186"/>
      <c r="BE472" s="186"/>
    </row>
    <row r="473" spans="1:57" ht="25.5" customHeight="1">
      <c r="A473" s="186"/>
      <c r="B473" s="186"/>
      <c r="C473" s="186"/>
      <c r="D473" s="186"/>
      <c r="E473" s="186"/>
      <c r="F473" s="211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92"/>
      <c r="AU473" s="238"/>
      <c r="AV473" s="186"/>
      <c r="AW473" s="186"/>
      <c r="AX473" s="186"/>
      <c r="AY473" s="186"/>
      <c r="AZ473" s="186"/>
      <c r="BA473" s="186"/>
      <c r="BB473" s="211"/>
      <c r="BC473" s="186"/>
      <c r="BD473" s="186"/>
      <c r="BE473" s="186"/>
    </row>
    <row r="474" spans="1:57" ht="25.5" customHeight="1">
      <c r="A474" s="186"/>
      <c r="B474" s="186"/>
      <c r="C474" s="186"/>
      <c r="D474" s="186"/>
      <c r="E474" s="186"/>
      <c r="F474" s="211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92"/>
      <c r="AU474" s="238"/>
      <c r="AV474" s="186"/>
      <c r="AW474" s="186"/>
      <c r="AX474" s="186"/>
      <c r="AY474" s="186"/>
      <c r="AZ474" s="186"/>
      <c r="BA474" s="186"/>
      <c r="BB474" s="211"/>
      <c r="BC474" s="186"/>
      <c r="BD474" s="186"/>
      <c r="BE474" s="186"/>
    </row>
    <row r="475" spans="1:57" ht="25.5" customHeight="1">
      <c r="A475" s="186"/>
      <c r="B475" s="186"/>
      <c r="C475" s="186"/>
      <c r="D475" s="186"/>
      <c r="E475" s="186"/>
      <c r="F475" s="211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92"/>
      <c r="AU475" s="238"/>
      <c r="AV475" s="186"/>
      <c r="AW475" s="186"/>
      <c r="AX475" s="186"/>
      <c r="AY475" s="186"/>
      <c r="AZ475" s="186"/>
      <c r="BA475" s="186"/>
      <c r="BB475" s="211"/>
      <c r="BC475" s="186"/>
      <c r="BD475" s="186"/>
      <c r="BE475" s="186"/>
    </row>
    <row r="476" spans="1:57" ht="25.5" customHeight="1">
      <c r="A476" s="186"/>
      <c r="B476" s="186"/>
      <c r="C476" s="186"/>
      <c r="D476" s="186"/>
      <c r="E476" s="186"/>
      <c r="F476" s="211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92"/>
      <c r="AU476" s="238"/>
      <c r="AV476" s="186"/>
      <c r="AW476" s="186"/>
      <c r="AX476" s="186"/>
      <c r="AY476" s="186"/>
      <c r="AZ476" s="186"/>
      <c r="BA476" s="186"/>
      <c r="BB476" s="211"/>
      <c r="BC476" s="186"/>
      <c r="BD476" s="186"/>
      <c r="BE476" s="186"/>
    </row>
    <row r="477" spans="1:57" ht="25.5" customHeight="1">
      <c r="A477" s="186"/>
      <c r="B477" s="186"/>
      <c r="C477" s="186"/>
      <c r="D477" s="186"/>
      <c r="E477" s="186"/>
      <c r="F477" s="211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92"/>
      <c r="AU477" s="238"/>
      <c r="AV477" s="186"/>
      <c r="AW477" s="186"/>
      <c r="AX477" s="186"/>
      <c r="AY477" s="186"/>
      <c r="AZ477" s="186"/>
      <c r="BA477" s="186"/>
      <c r="BB477" s="211"/>
      <c r="BC477" s="186"/>
      <c r="BD477" s="186"/>
      <c r="BE477" s="186"/>
    </row>
    <row r="478" spans="1:57" ht="25.5" customHeight="1">
      <c r="A478" s="186"/>
      <c r="B478" s="186"/>
      <c r="C478" s="186"/>
      <c r="D478" s="186"/>
      <c r="E478" s="186"/>
      <c r="F478" s="211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92"/>
      <c r="AU478" s="238"/>
      <c r="AV478" s="186"/>
      <c r="AW478" s="186"/>
      <c r="AX478" s="186"/>
      <c r="AY478" s="186"/>
      <c r="AZ478" s="186"/>
      <c r="BA478" s="186"/>
      <c r="BB478" s="211"/>
      <c r="BC478" s="186"/>
      <c r="BD478" s="186"/>
      <c r="BE478" s="186"/>
    </row>
    <row r="479" spans="1:57" ht="25.5" customHeight="1">
      <c r="A479" s="186"/>
      <c r="B479" s="186"/>
      <c r="C479" s="186"/>
      <c r="D479" s="186"/>
      <c r="E479" s="186"/>
      <c r="F479" s="211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92"/>
      <c r="AU479" s="238"/>
      <c r="AV479" s="186"/>
      <c r="AW479" s="186"/>
      <c r="AX479" s="186"/>
      <c r="AY479" s="186"/>
      <c r="AZ479" s="186"/>
      <c r="BA479" s="186"/>
      <c r="BB479" s="211"/>
      <c r="BC479" s="186"/>
      <c r="BD479" s="186"/>
      <c r="BE479" s="186"/>
    </row>
    <row r="480" spans="1:57" ht="25.5" customHeight="1">
      <c r="A480" s="186"/>
      <c r="B480" s="186"/>
      <c r="C480" s="186"/>
      <c r="D480" s="186"/>
      <c r="E480" s="186"/>
      <c r="F480" s="211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92"/>
      <c r="AU480" s="238"/>
      <c r="AV480" s="186"/>
      <c r="AW480" s="186"/>
      <c r="AX480" s="186"/>
      <c r="AY480" s="186"/>
      <c r="AZ480" s="186"/>
      <c r="BA480" s="186"/>
      <c r="BB480" s="211"/>
      <c r="BC480" s="186"/>
      <c r="BD480" s="186"/>
      <c r="BE480" s="186"/>
    </row>
    <row r="481" spans="1:57" ht="25.5" customHeight="1">
      <c r="A481" s="186"/>
      <c r="B481" s="186"/>
      <c r="C481" s="186"/>
      <c r="D481" s="186"/>
      <c r="E481" s="186"/>
      <c r="F481" s="211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92"/>
      <c r="AU481" s="238"/>
      <c r="AV481" s="186"/>
      <c r="AW481" s="186"/>
      <c r="AX481" s="186"/>
      <c r="AY481" s="186"/>
      <c r="AZ481" s="186"/>
      <c r="BA481" s="186"/>
      <c r="BB481" s="211"/>
      <c r="BC481" s="186"/>
      <c r="BD481" s="186"/>
      <c r="BE481" s="186"/>
    </row>
    <row r="482" spans="1:57" ht="25.5" customHeight="1">
      <c r="A482" s="186"/>
      <c r="B482" s="186"/>
      <c r="C482" s="186"/>
      <c r="D482" s="186"/>
      <c r="E482" s="186"/>
      <c r="F482" s="211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92"/>
      <c r="AU482" s="238"/>
      <c r="AV482" s="186"/>
      <c r="AW482" s="186"/>
      <c r="AX482" s="186"/>
      <c r="AY482" s="186"/>
      <c r="AZ482" s="186"/>
      <c r="BA482" s="186"/>
      <c r="BB482" s="211"/>
      <c r="BC482" s="186"/>
      <c r="BD482" s="186"/>
      <c r="BE482" s="186"/>
    </row>
    <row r="483" spans="1:57" ht="25.5" customHeight="1">
      <c r="A483" s="186"/>
      <c r="B483" s="186"/>
      <c r="C483" s="186"/>
      <c r="D483" s="186"/>
      <c r="E483" s="186"/>
      <c r="F483" s="211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92"/>
      <c r="AU483" s="238"/>
      <c r="AV483" s="186"/>
      <c r="AW483" s="186"/>
      <c r="AX483" s="186"/>
      <c r="AY483" s="186"/>
      <c r="AZ483" s="186"/>
      <c r="BA483" s="186"/>
      <c r="BB483" s="211"/>
      <c r="BC483" s="186"/>
      <c r="BD483" s="186"/>
      <c r="BE483" s="186"/>
    </row>
    <row r="484" spans="1:57" ht="25.5" customHeight="1">
      <c r="A484" s="186"/>
      <c r="B484" s="186"/>
      <c r="C484" s="186"/>
      <c r="D484" s="186"/>
      <c r="E484" s="186"/>
      <c r="F484" s="211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92"/>
      <c r="AU484" s="238"/>
      <c r="AV484" s="186"/>
      <c r="AW484" s="186"/>
      <c r="AX484" s="186"/>
      <c r="AY484" s="186"/>
      <c r="AZ484" s="186"/>
      <c r="BA484" s="186"/>
      <c r="BB484" s="211"/>
      <c r="BC484" s="186"/>
      <c r="BD484" s="186"/>
      <c r="BE484" s="186"/>
    </row>
    <row r="485" spans="1:57" ht="25.5" customHeight="1">
      <c r="A485" s="186"/>
      <c r="B485" s="186"/>
      <c r="C485" s="186"/>
      <c r="D485" s="186"/>
      <c r="E485" s="186"/>
      <c r="F485" s="211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92"/>
      <c r="AU485" s="238"/>
      <c r="AV485" s="186"/>
      <c r="AW485" s="186"/>
      <c r="AX485" s="186"/>
      <c r="AY485" s="186"/>
      <c r="AZ485" s="186"/>
      <c r="BA485" s="186"/>
      <c r="BB485" s="211"/>
      <c r="BC485" s="186"/>
      <c r="BD485" s="186"/>
      <c r="BE485" s="186"/>
    </row>
    <row r="486" spans="1:57" ht="25.5" customHeight="1">
      <c r="A486" s="186"/>
      <c r="B486" s="186"/>
      <c r="C486" s="186"/>
      <c r="D486" s="186"/>
      <c r="E486" s="186"/>
      <c r="F486" s="211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92"/>
      <c r="AU486" s="238"/>
      <c r="AV486" s="186"/>
      <c r="AW486" s="186"/>
      <c r="AX486" s="186"/>
      <c r="AY486" s="186"/>
      <c r="AZ486" s="186"/>
      <c r="BA486" s="186"/>
      <c r="BB486" s="211"/>
      <c r="BC486" s="186"/>
      <c r="BD486" s="186"/>
      <c r="BE486" s="186"/>
    </row>
    <row r="487" spans="1:57" ht="25.5" customHeight="1">
      <c r="A487" s="186"/>
      <c r="B487" s="186"/>
      <c r="C487" s="186"/>
      <c r="D487" s="186"/>
      <c r="E487" s="186"/>
      <c r="F487" s="211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92"/>
      <c r="AU487" s="238"/>
      <c r="AV487" s="186"/>
      <c r="AW487" s="186"/>
      <c r="AX487" s="186"/>
      <c r="AY487" s="186"/>
      <c r="AZ487" s="186"/>
      <c r="BA487" s="186"/>
      <c r="BB487" s="211"/>
      <c r="BC487" s="186"/>
      <c r="BD487" s="186"/>
      <c r="BE487" s="186"/>
    </row>
    <row r="488" spans="1:57" ht="25.5" customHeight="1">
      <c r="A488" s="186"/>
      <c r="B488" s="186"/>
      <c r="C488" s="186"/>
      <c r="D488" s="186"/>
      <c r="E488" s="186"/>
      <c r="F488" s="211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92"/>
      <c r="AU488" s="238"/>
      <c r="AV488" s="186"/>
      <c r="AW488" s="186"/>
      <c r="AX488" s="186"/>
      <c r="AY488" s="186"/>
      <c r="AZ488" s="186"/>
      <c r="BA488" s="186"/>
      <c r="BB488" s="211"/>
      <c r="BC488" s="186"/>
      <c r="BD488" s="186"/>
      <c r="BE488" s="186"/>
    </row>
    <row r="489" spans="1:57" ht="25.5" customHeight="1">
      <c r="A489" s="186"/>
      <c r="B489" s="186"/>
      <c r="C489" s="186"/>
      <c r="D489" s="186"/>
      <c r="E489" s="186"/>
      <c r="F489" s="211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92"/>
      <c r="AU489" s="238"/>
      <c r="AV489" s="186"/>
      <c r="AW489" s="186"/>
      <c r="AX489" s="186"/>
      <c r="AY489" s="186"/>
      <c r="AZ489" s="186"/>
      <c r="BA489" s="186"/>
      <c r="BB489" s="211"/>
      <c r="BC489" s="186"/>
      <c r="BD489" s="186"/>
      <c r="BE489" s="186"/>
    </row>
    <row r="490" spans="1:57" ht="25.5" customHeight="1">
      <c r="A490" s="186"/>
      <c r="B490" s="186"/>
      <c r="C490" s="186"/>
      <c r="D490" s="186"/>
      <c r="E490" s="186"/>
      <c r="F490" s="211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92"/>
      <c r="AU490" s="238"/>
      <c r="AV490" s="186"/>
      <c r="AW490" s="186"/>
      <c r="AX490" s="186"/>
      <c r="AY490" s="186"/>
      <c r="AZ490" s="186"/>
      <c r="BA490" s="186"/>
      <c r="BB490" s="211"/>
      <c r="BC490" s="186"/>
      <c r="BD490" s="186"/>
      <c r="BE490" s="186"/>
    </row>
    <row r="491" spans="1:57" ht="25.5" customHeight="1">
      <c r="A491" s="186"/>
      <c r="B491" s="186"/>
      <c r="C491" s="186"/>
      <c r="D491" s="186"/>
      <c r="E491" s="186"/>
      <c r="F491" s="211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92"/>
      <c r="AU491" s="238"/>
      <c r="AV491" s="186"/>
      <c r="AW491" s="186"/>
      <c r="AX491" s="186"/>
      <c r="AY491" s="186"/>
      <c r="AZ491" s="186"/>
      <c r="BA491" s="186"/>
      <c r="BB491" s="211"/>
      <c r="BC491" s="186"/>
      <c r="BD491" s="186"/>
      <c r="BE491" s="186"/>
    </row>
    <row r="492" spans="1:57" ht="25.5" customHeight="1">
      <c r="A492" s="186"/>
      <c r="B492" s="186"/>
      <c r="C492" s="186"/>
      <c r="D492" s="186"/>
      <c r="E492" s="186"/>
      <c r="F492" s="211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92"/>
      <c r="AU492" s="238"/>
      <c r="AV492" s="186"/>
      <c r="AW492" s="186"/>
      <c r="AX492" s="186"/>
      <c r="AY492" s="186"/>
      <c r="AZ492" s="186"/>
      <c r="BA492" s="186"/>
      <c r="BB492" s="211"/>
      <c r="BC492" s="186"/>
      <c r="BD492" s="186"/>
      <c r="BE492" s="186"/>
    </row>
    <row r="493" spans="1:57" ht="25.5" customHeight="1">
      <c r="A493" s="186"/>
      <c r="B493" s="186"/>
      <c r="C493" s="186"/>
      <c r="D493" s="186"/>
      <c r="E493" s="186"/>
      <c r="F493" s="211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92"/>
      <c r="AU493" s="238"/>
      <c r="AV493" s="186"/>
      <c r="AW493" s="186"/>
      <c r="AX493" s="186"/>
      <c r="AY493" s="186"/>
      <c r="AZ493" s="186"/>
      <c r="BA493" s="186"/>
      <c r="BB493" s="211"/>
      <c r="BC493" s="186"/>
      <c r="BD493" s="186"/>
      <c r="BE493" s="186"/>
    </row>
    <row r="494" spans="1:57" ht="25.5" customHeight="1">
      <c r="A494" s="186"/>
      <c r="B494" s="186"/>
      <c r="C494" s="186"/>
      <c r="D494" s="186"/>
      <c r="E494" s="186"/>
      <c r="F494" s="211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92"/>
      <c r="AU494" s="238"/>
      <c r="AV494" s="186"/>
      <c r="AW494" s="186"/>
      <c r="AX494" s="186"/>
      <c r="AY494" s="186"/>
      <c r="AZ494" s="186"/>
      <c r="BA494" s="186"/>
      <c r="BB494" s="211"/>
      <c r="BC494" s="186"/>
      <c r="BD494" s="186"/>
      <c r="BE494" s="186"/>
    </row>
    <row r="495" spans="1:57" ht="25.5" customHeight="1">
      <c r="A495" s="186"/>
      <c r="B495" s="186"/>
      <c r="C495" s="186"/>
      <c r="D495" s="186"/>
      <c r="E495" s="186"/>
      <c r="F495" s="211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92"/>
      <c r="AU495" s="238"/>
      <c r="AV495" s="186"/>
      <c r="AW495" s="186"/>
      <c r="AX495" s="186"/>
      <c r="AY495" s="186"/>
      <c r="AZ495" s="186"/>
      <c r="BA495" s="186"/>
      <c r="BB495" s="211"/>
      <c r="BC495" s="186"/>
      <c r="BD495" s="186"/>
      <c r="BE495" s="186"/>
    </row>
    <row r="496" spans="1:57" ht="25.5" customHeight="1">
      <c r="A496" s="186"/>
      <c r="B496" s="186"/>
      <c r="C496" s="186"/>
      <c r="D496" s="186"/>
      <c r="E496" s="186"/>
      <c r="F496" s="211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92"/>
      <c r="AU496" s="238"/>
      <c r="AV496" s="186"/>
      <c r="AW496" s="186"/>
      <c r="AX496" s="186"/>
      <c r="AY496" s="186"/>
      <c r="AZ496" s="186"/>
      <c r="BA496" s="186"/>
      <c r="BB496" s="211"/>
      <c r="BC496" s="186"/>
      <c r="BD496" s="186"/>
      <c r="BE496" s="186"/>
    </row>
    <row r="497" spans="1:57" ht="25.5" customHeight="1">
      <c r="A497" s="186"/>
      <c r="B497" s="186"/>
      <c r="C497" s="186"/>
      <c r="D497" s="186"/>
      <c r="E497" s="186"/>
      <c r="F497" s="211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92"/>
      <c r="AU497" s="238"/>
      <c r="AV497" s="186"/>
      <c r="AW497" s="186"/>
      <c r="AX497" s="186"/>
      <c r="AY497" s="186"/>
      <c r="AZ497" s="186"/>
      <c r="BA497" s="186"/>
      <c r="BB497" s="211"/>
      <c r="BC497" s="186"/>
      <c r="BD497" s="186"/>
      <c r="BE497" s="186"/>
    </row>
    <row r="498" spans="1:57" ht="25.5" customHeight="1">
      <c r="A498" s="186"/>
      <c r="B498" s="186"/>
      <c r="C498" s="186"/>
      <c r="D498" s="186"/>
      <c r="E498" s="186"/>
      <c r="F498" s="211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92"/>
      <c r="AU498" s="238"/>
      <c r="AV498" s="186"/>
      <c r="AW498" s="186"/>
      <c r="AX498" s="186"/>
      <c r="AY498" s="186"/>
      <c r="AZ498" s="186"/>
      <c r="BA498" s="186"/>
      <c r="BB498" s="211"/>
      <c r="BC498" s="186"/>
      <c r="BD498" s="186"/>
      <c r="BE498" s="186"/>
    </row>
    <row r="499" spans="1:57" ht="25.5" customHeight="1">
      <c r="A499" s="186"/>
      <c r="B499" s="186"/>
      <c r="C499" s="186"/>
      <c r="D499" s="186"/>
      <c r="E499" s="186"/>
      <c r="F499" s="211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92"/>
      <c r="AU499" s="238"/>
      <c r="AV499" s="186"/>
      <c r="AW499" s="186"/>
      <c r="AX499" s="186"/>
      <c r="AY499" s="186"/>
      <c r="AZ499" s="186"/>
      <c r="BA499" s="186"/>
      <c r="BB499" s="211"/>
      <c r="BC499" s="186"/>
      <c r="BD499" s="186"/>
      <c r="BE499" s="186"/>
    </row>
    <row r="500" spans="1:57" ht="25.5" customHeight="1">
      <c r="A500" s="186"/>
      <c r="B500" s="186"/>
      <c r="C500" s="186"/>
      <c r="D500" s="186"/>
      <c r="E500" s="186"/>
      <c r="F500" s="211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92"/>
      <c r="AU500" s="238"/>
      <c r="AV500" s="186"/>
      <c r="AW500" s="186"/>
      <c r="AX500" s="186"/>
      <c r="AY500" s="186"/>
      <c r="AZ500" s="186"/>
      <c r="BA500" s="186"/>
      <c r="BB500" s="211"/>
      <c r="BC500" s="186"/>
      <c r="BD500" s="186"/>
      <c r="BE500" s="186"/>
    </row>
    <row r="501" spans="1:57" ht="25.5" customHeight="1">
      <c r="A501" s="186"/>
      <c r="B501" s="186"/>
      <c r="C501" s="186"/>
      <c r="D501" s="186"/>
      <c r="E501" s="186"/>
      <c r="F501" s="211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92"/>
      <c r="AU501" s="238"/>
      <c r="AV501" s="186"/>
      <c r="AW501" s="186"/>
      <c r="AX501" s="186"/>
      <c r="AY501" s="186"/>
      <c r="AZ501" s="186"/>
      <c r="BA501" s="186"/>
      <c r="BB501" s="211"/>
      <c r="BC501" s="186"/>
      <c r="BD501" s="186"/>
      <c r="BE501" s="186"/>
    </row>
    <row r="502" spans="1:57" ht="25.5" customHeight="1">
      <c r="A502" s="186"/>
      <c r="B502" s="186"/>
      <c r="C502" s="186"/>
      <c r="D502" s="186"/>
      <c r="E502" s="186"/>
      <c r="F502" s="211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92"/>
      <c r="AU502" s="238"/>
      <c r="AV502" s="186"/>
      <c r="AW502" s="186"/>
      <c r="AX502" s="186"/>
      <c r="AY502" s="186"/>
      <c r="AZ502" s="186"/>
      <c r="BA502" s="186"/>
      <c r="BB502" s="211"/>
      <c r="BC502" s="186"/>
      <c r="BD502" s="186"/>
      <c r="BE502" s="186"/>
    </row>
    <row r="503" spans="1:57" ht="25.5" customHeight="1">
      <c r="A503" s="186"/>
      <c r="B503" s="186"/>
      <c r="C503" s="186"/>
      <c r="D503" s="186"/>
      <c r="E503" s="186"/>
      <c r="F503" s="211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92"/>
      <c r="AU503" s="238"/>
      <c r="AV503" s="186"/>
      <c r="AW503" s="186"/>
      <c r="AX503" s="186"/>
      <c r="AY503" s="186"/>
      <c r="AZ503" s="186"/>
      <c r="BA503" s="186"/>
      <c r="BB503" s="211"/>
      <c r="BC503" s="186"/>
      <c r="BD503" s="186"/>
      <c r="BE503" s="186"/>
    </row>
    <row r="504" spans="1:57" ht="25.5" customHeight="1">
      <c r="A504" s="186"/>
      <c r="B504" s="186"/>
      <c r="C504" s="186"/>
      <c r="D504" s="186"/>
      <c r="E504" s="186"/>
      <c r="F504" s="211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92"/>
      <c r="AU504" s="238"/>
      <c r="AV504" s="186"/>
      <c r="AW504" s="186"/>
      <c r="AX504" s="186"/>
      <c r="AY504" s="186"/>
      <c r="AZ504" s="186"/>
      <c r="BA504" s="186"/>
      <c r="BB504" s="211"/>
      <c r="BC504" s="186"/>
      <c r="BD504" s="186"/>
      <c r="BE504" s="186"/>
    </row>
    <row r="505" spans="1:57" ht="25.5" customHeight="1">
      <c r="A505" s="186"/>
      <c r="B505" s="186"/>
      <c r="C505" s="186"/>
      <c r="D505" s="186"/>
      <c r="E505" s="186"/>
      <c r="F505" s="211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92"/>
      <c r="AU505" s="238"/>
      <c r="AV505" s="186"/>
      <c r="AW505" s="186"/>
      <c r="AX505" s="186"/>
      <c r="AY505" s="186"/>
      <c r="AZ505" s="186"/>
      <c r="BA505" s="186"/>
      <c r="BB505" s="211"/>
      <c r="BC505" s="186"/>
      <c r="BD505" s="186"/>
      <c r="BE505" s="186"/>
    </row>
    <row r="506" spans="1:57" ht="25.5" customHeight="1">
      <c r="A506" s="186"/>
      <c r="B506" s="186"/>
      <c r="C506" s="186"/>
      <c r="D506" s="186"/>
      <c r="E506" s="186"/>
      <c r="F506" s="211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92"/>
      <c r="AU506" s="238"/>
      <c r="AV506" s="186"/>
      <c r="AW506" s="186"/>
      <c r="AX506" s="186"/>
      <c r="AY506" s="186"/>
      <c r="AZ506" s="186"/>
      <c r="BA506" s="186"/>
      <c r="BB506" s="211"/>
      <c r="BC506" s="186"/>
      <c r="BD506" s="186"/>
      <c r="BE506" s="186"/>
    </row>
    <row r="507" spans="1:57" ht="25.5" customHeight="1">
      <c r="A507" s="186"/>
      <c r="B507" s="186"/>
      <c r="C507" s="186"/>
      <c r="D507" s="186"/>
      <c r="E507" s="186"/>
      <c r="F507" s="211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92"/>
      <c r="AU507" s="238"/>
      <c r="AV507" s="186"/>
      <c r="AW507" s="186"/>
      <c r="AX507" s="186"/>
      <c r="AY507" s="186"/>
      <c r="AZ507" s="186"/>
      <c r="BA507" s="186"/>
      <c r="BB507" s="211"/>
      <c r="BC507" s="186"/>
      <c r="BD507" s="186"/>
      <c r="BE507" s="186"/>
    </row>
    <row r="508" spans="1:57" ht="25.5" customHeight="1">
      <c r="A508" s="186"/>
      <c r="B508" s="186"/>
      <c r="C508" s="186"/>
      <c r="D508" s="186"/>
      <c r="E508" s="186"/>
      <c r="F508" s="211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92"/>
      <c r="AU508" s="238"/>
      <c r="AV508" s="186"/>
      <c r="AW508" s="186"/>
      <c r="AX508" s="186"/>
      <c r="AY508" s="186"/>
      <c r="AZ508" s="186"/>
      <c r="BA508" s="186"/>
      <c r="BB508" s="211"/>
      <c r="BC508" s="186"/>
      <c r="BD508" s="186"/>
      <c r="BE508" s="186"/>
    </row>
    <row r="509" spans="1:57" ht="25.5" customHeight="1">
      <c r="A509" s="186"/>
      <c r="B509" s="186"/>
      <c r="C509" s="186"/>
      <c r="D509" s="186"/>
      <c r="E509" s="186"/>
      <c r="F509" s="211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92"/>
      <c r="AU509" s="238"/>
      <c r="AV509" s="186"/>
      <c r="AW509" s="186"/>
      <c r="AX509" s="186"/>
      <c r="AY509" s="186"/>
      <c r="AZ509" s="186"/>
      <c r="BA509" s="186"/>
      <c r="BB509" s="211"/>
      <c r="BC509" s="186"/>
      <c r="BD509" s="186"/>
      <c r="BE509" s="186"/>
    </row>
    <row r="510" spans="1:57" ht="25.5" customHeight="1">
      <c r="A510" s="186"/>
      <c r="B510" s="186"/>
      <c r="C510" s="186"/>
      <c r="D510" s="186"/>
      <c r="E510" s="186"/>
      <c r="F510" s="211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92"/>
      <c r="AU510" s="238"/>
      <c r="AV510" s="186"/>
      <c r="AW510" s="186"/>
      <c r="AX510" s="186"/>
      <c r="AY510" s="186"/>
      <c r="AZ510" s="186"/>
      <c r="BA510" s="186"/>
      <c r="BB510" s="211"/>
      <c r="BC510" s="186"/>
      <c r="BD510" s="186"/>
      <c r="BE510" s="186"/>
    </row>
    <row r="511" spans="1:57" ht="25.5" customHeight="1">
      <c r="A511" s="186"/>
      <c r="B511" s="186"/>
      <c r="C511" s="186"/>
      <c r="D511" s="186"/>
      <c r="E511" s="186"/>
      <c r="F511" s="211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92"/>
      <c r="AU511" s="238"/>
      <c r="AV511" s="186"/>
      <c r="AW511" s="186"/>
      <c r="AX511" s="186"/>
      <c r="AY511" s="186"/>
      <c r="AZ511" s="186"/>
      <c r="BA511" s="186"/>
      <c r="BB511" s="211"/>
      <c r="BC511" s="186"/>
      <c r="BD511" s="186"/>
      <c r="BE511" s="186"/>
    </row>
    <row r="512" spans="1:57" ht="25.5" customHeight="1">
      <c r="A512" s="186"/>
      <c r="B512" s="186"/>
      <c r="C512" s="186"/>
      <c r="D512" s="186"/>
      <c r="E512" s="186"/>
      <c r="F512" s="211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92"/>
      <c r="AU512" s="238"/>
      <c r="AV512" s="186"/>
      <c r="AW512" s="186"/>
      <c r="AX512" s="186"/>
      <c r="AY512" s="186"/>
      <c r="AZ512" s="186"/>
      <c r="BA512" s="186"/>
      <c r="BB512" s="211"/>
      <c r="BC512" s="186"/>
      <c r="BD512" s="186"/>
      <c r="BE512" s="186"/>
    </row>
    <row r="513" spans="1:57" ht="25.5" customHeight="1">
      <c r="A513" s="186"/>
      <c r="B513" s="186"/>
      <c r="C513" s="186"/>
      <c r="D513" s="186"/>
      <c r="E513" s="186"/>
      <c r="F513" s="211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92"/>
      <c r="AU513" s="238"/>
      <c r="AV513" s="186"/>
      <c r="AW513" s="186"/>
      <c r="AX513" s="186"/>
      <c r="AY513" s="186"/>
      <c r="AZ513" s="186"/>
      <c r="BA513" s="186"/>
      <c r="BB513" s="211"/>
      <c r="BC513" s="186"/>
      <c r="BD513" s="186"/>
      <c r="BE513" s="186"/>
    </row>
    <row r="514" spans="1:57" ht="25.5" customHeight="1">
      <c r="A514" s="186"/>
      <c r="B514" s="186"/>
      <c r="C514" s="186"/>
      <c r="D514" s="186"/>
      <c r="E514" s="186"/>
      <c r="F514" s="211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92"/>
      <c r="AU514" s="238"/>
      <c r="AV514" s="186"/>
      <c r="AW514" s="186"/>
      <c r="AX514" s="186"/>
      <c r="AY514" s="186"/>
      <c r="AZ514" s="186"/>
      <c r="BA514" s="186"/>
      <c r="BB514" s="211"/>
      <c r="BC514" s="186"/>
      <c r="BD514" s="186"/>
      <c r="BE514" s="186"/>
    </row>
    <row r="515" spans="1:57" ht="25.5" customHeight="1">
      <c r="A515" s="186"/>
      <c r="B515" s="186"/>
      <c r="C515" s="186"/>
      <c r="D515" s="186"/>
      <c r="E515" s="186"/>
      <c r="F515" s="211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92"/>
      <c r="AU515" s="238"/>
      <c r="AV515" s="186"/>
      <c r="AW515" s="186"/>
      <c r="AX515" s="186"/>
      <c r="AY515" s="186"/>
      <c r="AZ515" s="186"/>
      <c r="BA515" s="186"/>
      <c r="BB515" s="211"/>
      <c r="BC515" s="186"/>
      <c r="BD515" s="186"/>
      <c r="BE515" s="186"/>
    </row>
    <row r="516" spans="1:57" ht="25.5" customHeight="1">
      <c r="A516" s="186"/>
      <c r="B516" s="186"/>
      <c r="C516" s="186"/>
      <c r="D516" s="186"/>
      <c r="E516" s="186"/>
      <c r="F516" s="211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92"/>
      <c r="AU516" s="238"/>
      <c r="AV516" s="186"/>
      <c r="AW516" s="186"/>
      <c r="AX516" s="186"/>
      <c r="AY516" s="186"/>
      <c r="AZ516" s="186"/>
      <c r="BA516" s="186"/>
      <c r="BB516" s="211"/>
      <c r="BC516" s="186"/>
      <c r="BD516" s="186"/>
      <c r="BE516" s="186"/>
    </row>
    <row r="517" spans="1:57" ht="25.5" customHeight="1">
      <c r="A517" s="186"/>
      <c r="B517" s="186"/>
      <c r="C517" s="186"/>
      <c r="D517" s="186"/>
      <c r="E517" s="186"/>
      <c r="F517" s="211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92"/>
      <c r="AU517" s="238"/>
      <c r="AV517" s="186"/>
      <c r="AW517" s="186"/>
      <c r="AX517" s="186"/>
      <c r="AY517" s="186"/>
      <c r="AZ517" s="186"/>
      <c r="BA517" s="186"/>
      <c r="BB517" s="211"/>
      <c r="BC517" s="186"/>
      <c r="BD517" s="186"/>
      <c r="BE517" s="186"/>
    </row>
    <row r="518" spans="1:57" ht="25.5" customHeight="1">
      <c r="A518" s="186"/>
      <c r="B518" s="186"/>
      <c r="C518" s="186"/>
      <c r="D518" s="186"/>
      <c r="E518" s="186"/>
      <c r="F518" s="211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92"/>
      <c r="AU518" s="238"/>
      <c r="AV518" s="186"/>
      <c r="AW518" s="186"/>
      <c r="AX518" s="186"/>
      <c r="AY518" s="186"/>
      <c r="AZ518" s="186"/>
      <c r="BA518" s="186"/>
      <c r="BB518" s="211"/>
      <c r="BC518" s="186"/>
      <c r="BD518" s="186"/>
      <c r="BE518" s="186"/>
    </row>
    <row r="519" spans="1:57" ht="25.5" customHeight="1">
      <c r="A519" s="186"/>
      <c r="B519" s="186"/>
      <c r="C519" s="186"/>
      <c r="D519" s="186"/>
      <c r="E519" s="186"/>
      <c r="F519" s="211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92"/>
      <c r="AU519" s="238"/>
      <c r="AV519" s="186"/>
      <c r="AW519" s="186"/>
      <c r="AX519" s="186"/>
      <c r="AY519" s="186"/>
      <c r="AZ519" s="186"/>
      <c r="BA519" s="186"/>
      <c r="BB519" s="211"/>
      <c r="BC519" s="186"/>
      <c r="BD519" s="186"/>
      <c r="BE519" s="186"/>
    </row>
    <row r="520" spans="1:57" ht="25.5" customHeight="1">
      <c r="A520" s="186"/>
      <c r="B520" s="186"/>
      <c r="C520" s="186"/>
      <c r="D520" s="186"/>
      <c r="E520" s="186"/>
      <c r="F520" s="211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92"/>
      <c r="AU520" s="238"/>
      <c r="AV520" s="186"/>
      <c r="AW520" s="186"/>
      <c r="AX520" s="186"/>
      <c r="AY520" s="186"/>
      <c r="AZ520" s="186"/>
      <c r="BA520" s="186"/>
      <c r="BB520" s="211"/>
      <c r="BC520" s="186"/>
      <c r="BD520" s="186"/>
      <c r="BE520" s="186"/>
    </row>
    <row r="521" spans="1:57" ht="25.5" customHeight="1">
      <c r="A521" s="186"/>
      <c r="B521" s="186"/>
      <c r="C521" s="186"/>
      <c r="D521" s="186"/>
      <c r="E521" s="186"/>
      <c r="F521" s="211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92"/>
      <c r="AU521" s="238"/>
      <c r="AV521" s="186"/>
      <c r="AW521" s="186"/>
      <c r="AX521" s="186"/>
      <c r="AY521" s="186"/>
      <c r="AZ521" s="186"/>
      <c r="BA521" s="186"/>
      <c r="BB521" s="211"/>
      <c r="BC521" s="186"/>
      <c r="BD521" s="186"/>
      <c r="BE521" s="186"/>
    </row>
    <row r="522" spans="1:57" ht="25.5" customHeight="1">
      <c r="A522" s="186"/>
      <c r="B522" s="186"/>
      <c r="C522" s="186"/>
      <c r="D522" s="186"/>
      <c r="E522" s="186"/>
      <c r="F522" s="211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92"/>
      <c r="AU522" s="238"/>
      <c r="AV522" s="186"/>
      <c r="AW522" s="186"/>
      <c r="AX522" s="186"/>
      <c r="AY522" s="186"/>
      <c r="AZ522" s="186"/>
      <c r="BA522" s="186"/>
      <c r="BB522" s="211"/>
      <c r="BC522" s="186"/>
      <c r="BD522" s="186"/>
      <c r="BE522" s="186"/>
    </row>
    <row r="523" spans="1:57" ht="25.5" customHeight="1">
      <c r="A523" s="186"/>
      <c r="B523" s="186"/>
      <c r="C523" s="186"/>
      <c r="D523" s="186"/>
      <c r="E523" s="186"/>
      <c r="F523" s="211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92"/>
      <c r="AU523" s="238"/>
      <c r="AV523" s="186"/>
      <c r="AW523" s="186"/>
      <c r="AX523" s="186"/>
      <c r="AY523" s="186"/>
      <c r="AZ523" s="186"/>
      <c r="BA523" s="186"/>
      <c r="BB523" s="211"/>
      <c r="BC523" s="186"/>
      <c r="BD523" s="186"/>
      <c r="BE523" s="186"/>
    </row>
    <row r="524" spans="1:57" ht="25.5" customHeight="1">
      <c r="A524" s="186"/>
      <c r="B524" s="186"/>
      <c r="C524" s="186"/>
      <c r="D524" s="186"/>
      <c r="E524" s="186"/>
      <c r="F524" s="211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92"/>
      <c r="AU524" s="238"/>
      <c r="AV524" s="186"/>
      <c r="AW524" s="186"/>
      <c r="AX524" s="186"/>
      <c r="AY524" s="186"/>
      <c r="AZ524" s="186"/>
      <c r="BA524" s="186"/>
      <c r="BB524" s="211"/>
      <c r="BC524" s="186"/>
      <c r="BD524" s="186"/>
      <c r="BE524" s="186"/>
    </row>
    <row r="525" spans="1:57" ht="25.5" customHeight="1">
      <c r="A525" s="186"/>
      <c r="B525" s="186"/>
      <c r="C525" s="186"/>
      <c r="D525" s="186"/>
      <c r="E525" s="186"/>
      <c r="F525" s="211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92"/>
      <c r="AU525" s="238"/>
      <c r="AV525" s="186"/>
      <c r="AW525" s="186"/>
      <c r="AX525" s="186"/>
      <c r="AY525" s="186"/>
      <c r="AZ525" s="186"/>
      <c r="BA525" s="186"/>
      <c r="BB525" s="211"/>
      <c r="BC525" s="186"/>
      <c r="BD525" s="186"/>
      <c r="BE525" s="186"/>
    </row>
    <row r="526" spans="1:57" ht="25.5" customHeight="1">
      <c r="A526" s="186"/>
      <c r="B526" s="186"/>
      <c r="C526" s="186"/>
      <c r="D526" s="186"/>
      <c r="E526" s="186"/>
      <c r="F526" s="211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92"/>
      <c r="AU526" s="238"/>
      <c r="AV526" s="186"/>
      <c r="AW526" s="186"/>
      <c r="AX526" s="186"/>
      <c r="AY526" s="186"/>
      <c r="AZ526" s="186"/>
      <c r="BA526" s="186"/>
      <c r="BB526" s="211"/>
      <c r="BC526" s="186"/>
      <c r="BD526" s="186"/>
      <c r="BE526" s="186"/>
    </row>
    <row r="527" spans="1:57" ht="25.5" customHeight="1">
      <c r="A527" s="186"/>
      <c r="B527" s="186"/>
      <c r="C527" s="186"/>
      <c r="D527" s="186"/>
      <c r="E527" s="186"/>
      <c r="F527" s="211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92"/>
      <c r="AU527" s="238"/>
      <c r="AV527" s="186"/>
      <c r="AW527" s="186"/>
      <c r="AX527" s="186"/>
      <c r="AY527" s="186"/>
      <c r="AZ527" s="186"/>
      <c r="BA527" s="186"/>
      <c r="BB527" s="211"/>
      <c r="BC527" s="186"/>
      <c r="BD527" s="186"/>
      <c r="BE527" s="186"/>
    </row>
    <row r="528" spans="1:57" ht="25.5" customHeight="1">
      <c r="A528" s="186"/>
      <c r="B528" s="186"/>
      <c r="C528" s="186"/>
      <c r="D528" s="186"/>
      <c r="E528" s="186"/>
      <c r="F528" s="211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92"/>
      <c r="AU528" s="238"/>
      <c r="AV528" s="186"/>
      <c r="AW528" s="186"/>
      <c r="AX528" s="186"/>
      <c r="AY528" s="186"/>
      <c r="AZ528" s="186"/>
      <c r="BA528" s="186"/>
      <c r="BB528" s="211"/>
      <c r="BC528" s="186"/>
      <c r="BD528" s="186"/>
      <c r="BE528" s="186"/>
    </row>
    <row r="529" spans="1:57" ht="25.5" customHeight="1">
      <c r="A529" s="186"/>
      <c r="B529" s="186"/>
      <c r="C529" s="186"/>
      <c r="D529" s="186"/>
      <c r="E529" s="186"/>
      <c r="F529" s="211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92"/>
      <c r="AU529" s="238"/>
      <c r="AV529" s="186"/>
      <c r="AW529" s="186"/>
      <c r="AX529" s="186"/>
      <c r="AY529" s="186"/>
      <c r="AZ529" s="186"/>
      <c r="BA529" s="186"/>
      <c r="BB529" s="211"/>
      <c r="BC529" s="186"/>
      <c r="BD529" s="186"/>
      <c r="BE529" s="186"/>
    </row>
    <row r="530" spans="1:57" ht="25.5" customHeight="1">
      <c r="A530" s="186"/>
      <c r="B530" s="186"/>
      <c r="C530" s="186"/>
      <c r="D530" s="186"/>
      <c r="E530" s="186"/>
      <c r="F530" s="211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92"/>
      <c r="AU530" s="238"/>
      <c r="AV530" s="186"/>
      <c r="AW530" s="186"/>
      <c r="AX530" s="186"/>
      <c r="AY530" s="186"/>
      <c r="AZ530" s="186"/>
      <c r="BA530" s="186"/>
      <c r="BB530" s="211"/>
      <c r="BC530" s="186"/>
      <c r="BD530" s="186"/>
      <c r="BE530" s="186"/>
    </row>
    <row r="531" spans="1:57" ht="25.5" customHeight="1">
      <c r="A531" s="186"/>
      <c r="B531" s="186"/>
      <c r="C531" s="186"/>
      <c r="D531" s="186"/>
      <c r="E531" s="186"/>
      <c r="F531" s="211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92"/>
      <c r="AU531" s="238"/>
      <c r="AV531" s="186"/>
      <c r="AW531" s="186"/>
      <c r="AX531" s="186"/>
      <c r="AY531" s="186"/>
      <c r="AZ531" s="186"/>
      <c r="BA531" s="186"/>
      <c r="BB531" s="211"/>
      <c r="BC531" s="186"/>
      <c r="BD531" s="186"/>
      <c r="BE531" s="186"/>
    </row>
    <row r="532" spans="1:57" ht="25.5" customHeight="1">
      <c r="A532" s="186"/>
      <c r="B532" s="186"/>
      <c r="C532" s="186"/>
      <c r="D532" s="186"/>
      <c r="E532" s="186"/>
      <c r="F532" s="211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92"/>
      <c r="AU532" s="238"/>
      <c r="AV532" s="186"/>
      <c r="AW532" s="186"/>
      <c r="AX532" s="186"/>
      <c r="AY532" s="186"/>
      <c r="AZ532" s="186"/>
      <c r="BA532" s="186"/>
      <c r="BB532" s="211"/>
      <c r="BC532" s="186"/>
      <c r="BD532" s="186"/>
      <c r="BE532" s="186"/>
    </row>
    <row r="533" spans="1:57" ht="25.5" customHeight="1">
      <c r="A533" s="186"/>
      <c r="B533" s="186"/>
      <c r="C533" s="186"/>
      <c r="D533" s="186"/>
      <c r="E533" s="186"/>
      <c r="F533" s="211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92"/>
      <c r="AU533" s="238"/>
      <c r="AV533" s="186"/>
      <c r="AW533" s="186"/>
      <c r="AX533" s="186"/>
      <c r="AY533" s="186"/>
      <c r="AZ533" s="186"/>
      <c r="BA533" s="186"/>
      <c r="BB533" s="211"/>
      <c r="BC533" s="186"/>
      <c r="BD533" s="186"/>
      <c r="BE533" s="186"/>
    </row>
    <row r="534" spans="1:57" ht="25.5" customHeight="1">
      <c r="A534" s="186"/>
      <c r="B534" s="186"/>
      <c r="C534" s="186"/>
      <c r="D534" s="186"/>
      <c r="E534" s="186"/>
      <c r="F534" s="211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92"/>
      <c r="AU534" s="238"/>
      <c r="AV534" s="186"/>
      <c r="AW534" s="186"/>
      <c r="AX534" s="186"/>
      <c r="AY534" s="186"/>
      <c r="AZ534" s="186"/>
      <c r="BA534" s="186"/>
      <c r="BB534" s="211"/>
      <c r="BC534" s="186"/>
      <c r="BD534" s="186"/>
      <c r="BE534" s="186"/>
    </row>
    <row r="535" spans="1:57" ht="25.5" customHeight="1">
      <c r="A535" s="186"/>
      <c r="B535" s="186"/>
      <c r="C535" s="186"/>
      <c r="D535" s="186"/>
      <c r="E535" s="186"/>
      <c r="F535" s="211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92"/>
      <c r="AU535" s="238"/>
      <c r="AV535" s="186"/>
      <c r="AW535" s="186"/>
      <c r="AX535" s="186"/>
      <c r="AY535" s="186"/>
      <c r="AZ535" s="186"/>
      <c r="BA535" s="186"/>
      <c r="BB535" s="211"/>
      <c r="BC535" s="186"/>
      <c r="BD535" s="186"/>
      <c r="BE535" s="186"/>
    </row>
    <row r="536" spans="1:57" ht="25.5" customHeight="1">
      <c r="A536" s="186"/>
      <c r="B536" s="186"/>
      <c r="C536" s="186"/>
      <c r="D536" s="186"/>
      <c r="E536" s="186"/>
      <c r="F536" s="211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92"/>
      <c r="AU536" s="238"/>
      <c r="AV536" s="186"/>
      <c r="AW536" s="186"/>
      <c r="AX536" s="186"/>
      <c r="AY536" s="186"/>
      <c r="AZ536" s="186"/>
      <c r="BA536" s="186"/>
      <c r="BB536" s="211"/>
      <c r="BC536" s="186"/>
      <c r="BD536" s="186"/>
      <c r="BE536" s="186"/>
    </row>
    <row r="537" spans="1:57" ht="25.5" customHeight="1">
      <c r="A537" s="186"/>
      <c r="B537" s="186"/>
      <c r="C537" s="186"/>
      <c r="D537" s="186"/>
      <c r="E537" s="186"/>
      <c r="F537" s="211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92"/>
      <c r="AU537" s="238"/>
      <c r="AV537" s="186"/>
      <c r="AW537" s="186"/>
      <c r="AX537" s="186"/>
      <c r="AY537" s="186"/>
      <c r="AZ537" s="186"/>
      <c r="BA537" s="186"/>
      <c r="BB537" s="211"/>
      <c r="BC537" s="186"/>
      <c r="BD537" s="186"/>
      <c r="BE537" s="186"/>
    </row>
    <row r="538" spans="1:57" ht="25.5" customHeight="1">
      <c r="A538" s="186"/>
      <c r="B538" s="186"/>
      <c r="C538" s="186"/>
      <c r="D538" s="186"/>
      <c r="E538" s="186"/>
      <c r="F538" s="211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92"/>
      <c r="AU538" s="238"/>
      <c r="AV538" s="186"/>
      <c r="AW538" s="186"/>
      <c r="AX538" s="186"/>
      <c r="AY538" s="186"/>
      <c r="AZ538" s="186"/>
      <c r="BA538" s="186"/>
      <c r="BB538" s="211"/>
      <c r="BC538" s="186"/>
      <c r="BD538" s="186"/>
      <c r="BE538" s="186"/>
    </row>
    <row r="539" spans="1:57" ht="25.5" customHeight="1">
      <c r="A539" s="186"/>
      <c r="B539" s="186"/>
      <c r="C539" s="186"/>
      <c r="D539" s="186"/>
      <c r="E539" s="186"/>
      <c r="F539" s="211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92"/>
      <c r="AU539" s="238"/>
      <c r="AV539" s="186"/>
      <c r="AW539" s="186"/>
      <c r="AX539" s="186"/>
      <c r="AY539" s="186"/>
      <c r="AZ539" s="186"/>
      <c r="BA539" s="186"/>
      <c r="BB539" s="211"/>
      <c r="BC539" s="186"/>
      <c r="BD539" s="186"/>
      <c r="BE539" s="186"/>
    </row>
    <row r="540" spans="1:57" ht="25.5" customHeight="1">
      <c r="A540" s="186"/>
      <c r="B540" s="186"/>
      <c r="C540" s="186"/>
      <c r="D540" s="186"/>
      <c r="E540" s="186"/>
      <c r="F540" s="211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92"/>
      <c r="AU540" s="238"/>
      <c r="AV540" s="186"/>
      <c r="AW540" s="186"/>
      <c r="AX540" s="186"/>
      <c r="AY540" s="186"/>
      <c r="AZ540" s="186"/>
      <c r="BA540" s="186"/>
      <c r="BB540" s="211"/>
      <c r="BC540" s="186"/>
      <c r="BD540" s="186"/>
      <c r="BE540" s="186"/>
    </row>
    <row r="541" spans="1:57" ht="25.5" customHeight="1">
      <c r="A541" s="186"/>
      <c r="B541" s="186"/>
      <c r="C541" s="186"/>
      <c r="D541" s="186"/>
      <c r="E541" s="186"/>
      <c r="F541" s="211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92"/>
      <c r="AU541" s="238"/>
      <c r="AV541" s="186"/>
      <c r="AW541" s="186"/>
      <c r="AX541" s="186"/>
      <c r="AY541" s="186"/>
      <c r="AZ541" s="186"/>
      <c r="BA541" s="186"/>
      <c r="BB541" s="211"/>
      <c r="BC541" s="186"/>
      <c r="BD541" s="186"/>
      <c r="BE541" s="186"/>
    </row>
    <row r="542" spans="1:57" ht="25.5" customHeight="1">
      <c r="A542" s="186"/>
      <c r="B542" s="186"/>
      <c r="C542" s="186"/>
      <c r="D542" s="186"/>
      <c r="E542" s="186"/>
      <c r="F542" s="211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92"/>
      <c r="AU542" s="238"/>
      <c r="AV542" s="186"/>
      <c r="AW542" s="186"/>
      <c r="AX542" s="186"/>
      <c r="AY542" s="186"/>
      <c r="AZ542" s="186"/>
      <c r="BA542" s="186"/>
      <c r="BB542" s="211"/>
      <c r="BC542" s="186"/>
      <c r="BD542" s="186"/>
      <c r="BE542" s="186"/>
    </row>
    <row r="543" spans="1:57" ht="25.5" customHeight="1">
      <c r="A543" s="186"/>
      <c r="B543" s="186"/>
      <c r="C543" s="186"/>
      <c r="D543" s="186"/>
      <c r="E543" s="186"/>
      <c r="F543" s="211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92"/>
      <c r="AU543" s="238"/>
      <c r="AV543" s="186"/>
      <c r="AW543" s="186"/>
      <c r="AX543" s="186"/>
      <c r="AY543" s="186"/>
      <c r="AZ543" s="186"/>
      <c r="BA543" s="186"/>
      <c r="BB543" s="211"/>
      <c r="BC543" s="186"/>
      <c r="BD543" s="186"/>
      <c r="BE543" s="186"/>
    </row>
    <row r="544" spans="1:57" ht="25.5" customHeight="1">
      <c r="A544" s="186"/>
      <c r="B544" s="186"/>
      <c r="C544" s="186"/>
      <c r="D544" s="186"/>
      <c r="E544" s="186"/>
      <c r="F544" s="211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92"/>
      <c r="AU544" s="238"/>
      <c r="AV544" s="186"/>
      <c r="AW544" s="186"/>
      <c r="AX544" s="186"/>
      <c r="AY544" s="186"/>
      <c r="AZ544" s="186"/>
      <c r="BA544" s="186"/>
      <c r="BB544" s="211"/>
      <c r="BC544" s="186"/>
      <c r="BD544" s="186"/>
      <c r="BE544" s="186"/>
    </row>
    <row r="545" spans="1:57" ht="25.5" customHeight="1">
      <c r="A545" s="186"/>
      <c r="B545" s="186"/>
      <c r="C545" s="186"/>
      <c r="D545" s="186"/>
      <c r="E545" s="186"/>
      <c r="F545" s="211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92"/>
      <c r="AU545" s="238"/>
      <c r="AV545" s="186"/>
      <c r="AW545" s="186"/>
      <c r="AX545" s="186"/>
      <c r="AY545" s="186"/>
      <c r="AZ545" s="186"/>
      <c r="BA545" s="186"/>
      <c r="BB545" s="211"/>
      <c r="BC545" s="186"/>
      <c r="BD545" s="186"/>
      <c r="BE545" s="186"/>
    </row>
    <row r="546" spans="1:57" ht="25.5" customHeight="1">
      <c r="A546" s="186"/>
      <c r="B546" s="186"/>
      <c r="C546" s="186"/>
      <c r="D546" s="186"/>
      <c r="E546" s="186"/>
      <c r="F546" s="211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92"/>
      <c r="AU546" s="238"/>
      <c r="AV546" s="186"/>
      <c r="AW546" s="186"/>
      <c r="AX546" s="186"/>
      <c r="AY546" s="186"/>
      <c r="AZ546" s="186"/>
      <c r="BA546" s="186"/>
      <c r="BB546" s="211"/>
      <c r="BC546" s="186"/>
      <c r="BD546" s="186"/>
      <c r="BE546" s="186"/>
    </row>
    <row r="547" spans="1:57" ht="25.5" customHeight="1">
      <c r="A547" s="186"/>
      <c r="B547" s="186"/>
      <c r="C547" s="186"/>
      <c r="D547" s="186"/>
      <c r="E547" s="186"/>
      <c r="F547" s="211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92"/>
      <c r="AU547" s="238"/>
      <c r="AV547" s="186"/>
      <c r="AW547" s="186"/>
      <c r="AX547" s="186"/>
      <c r="AY547" s="186"/>
      <c r="AZ547" s="186"/>
      <c r="BA547" s="186"/>
      <c r="BB547" s="211"/>
      <c r="BC547" s="186"/>
      <c r="BD547" s="186"/>
      <c r="BE547" s="186"/>
    </row>
    <row r="548" spans="1:57" ht="25.5" customHeight="1">
      <c r="A548" s="186"/>
      <c r="B548" s="186"/>
      <c r="C548" s="186"/>
      <c r="D548" s="186"/>
      <c r="E548" s="186"/>
      <c r="F548" s="211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92"/>
      <c r="AU548" s="238"/>
      <c r="AV548" s="186"/>
      <c r="AW548" s="186"/>
      <c r="AX548" s="186"/>
      <c r="AY548" s="186"/>
      <c r="AZ548" s="186"/>
      <c r="BA548" s="186"/>
      <c r="BB548" s="211"/>
      <c r="BC548" s="186"/>
      <c r="BD548" s="186"/>
      <c r="BE548" s="186"/>
    </row>
    <row r="549" spans="1:57" ht="25.5" customHeight="1">
      <c r="A549" s="186"/>
      <c r="B549" s="186"/>
      <c r="C549" s="186"/>
      <c r="D549" s="186"/>
      <c r="E549" s="186"/>
      <c r="F549" s="211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92"/>
      <c r="AU549" s="238"/>
      <c r="AV549" s="186"/>
      <c r="AW549" s="186"/>
      <c r="AX549" s="186"/>
      <c r="AY549" s="186"/>
      <c r="AZ549" s="186"/>
      <c r="BA549" s="186"/>
      <c r="BB549" s="211"/>
      <c r="BC549" s="186"/>
      <c r="BD549" s="186"/>
      <c r="BE549" s="186"/>
    </row>
    <row r="550" spans="1:57" ht="25.5" customHeight="1">
      <c r="A550" s="186"/>
      <c r="B550" s="186"/>
      <c r="C550" s="186"/>
      <c r="D550" s="186"/>
      <c r="E550" s="186"/>
      <c r="F550" s="211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92"/>
      <c r="AU550" s="238"/>
      <c r="AV550" s="186"/>
      <c r="AW550" s="186"/>
      <c r="AX550" s="186"/>
      <c r="AY550" s="186"/>
      <c r="AZ550" s="186"/>
      <c r="BA550" s="186"/>
      <c r="BB550" s="211"/>
      <c r="BC550" s="186"/>
      <c r="BD550" s="186"/>
      <c r="BE550" s="186"/>
    </row>
    <row r="551" spans="1:57" ht="25.5" customHeight="1">
      <c r="A551" s="186"/>
      <c r="B551" s="186"/>
      <c r="C551" s="186"/>
      <c r="D551" s="186"/>
      <c r="E551" s="186"/>
      <c r="F551" s="211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92"/>
      <c r="AU551" s="238"/>
      <c r="AV551" s="186"/>
      <c r="AW551" s="186"/>
      <c r="AX551" s="186"/>
      <c r="AY551" s="186"/>
      <c r="AZ551" s="186"/>
      <c r="BA551" s="186"/>
      <c r="BB551" s="211"/>
      <c r="BC551" s="186"/>
      <c r="BD551" s="186"/>
      <c r="BE551" s="186"/>
    </row>
    <row r="552" spans="1:57" ht="25.5" customHeight="1">
      <c r="A552" s="186"/>
      <c r="B552" s="186"/>
      <c r="C552" s="186"/>
      <c r="D552" s="186"/>
      <c r="E552" s="186"/>
      <c r="F552" s="211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92"/>
      <c r="AU552" s="238"/>
      <c r="AV552" s="186"/>
      <c r="AW552" s="186"/>
      <c r="AX552" s="186"/>
      <c r="AY552" s="186"/>
      <c r="AZ552" s="186"/>
      <c r="BA552" s="186"/>
      <c r="BB552" s="211"/>
      <c r="BC552" s="186"/>
      <c r="BD552" s="186"/>
      <c r="BE552" s="186"/>
    </row>
    <row r="553" spans="1:57" ht="25.5" customHeight="1">
      <c r="A553" s="186"/>
      <c r="B553" s="186"/>
      <c r="C553" s="186"/>
      <c r="D553" s="186"/>
      <c r="E553" s="186"/>
      <c r="F553" s="211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92"/>
      <c r="AU553" s="238"/>
      <c r="AV553" s="186"/>
      <c r="AW553" s="186"/>
      <c r="AX553" s="186"/>
      <c r="AY553" s="186"/>
      <c r="AZ553" s="186"/>
      <c r="BA553" s="186"/>
      <c r="BB553" s="211"/>
      <c r="BC553" s="186"/>
      <c r="BD553" s="186"/>
      <c r="BE553" s="186"/>
    </row>
    <row r="554" spans="1:57" ht="25.5" customHeight="1">
      <c r="A554" s="186"/>
      <c r="B554" s="186"/>
      <c r="C554" s="186"/>
      <c r="D554" s="186"/>
      <c r="E554" s="186"/>
      <c r="F554" s="211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92"/>
      <c r="AU554" s="238"/>
      <c r="AV554" s="186"/>
      <c r="AW554" s="186"/>
      <c r="AX554" s="186"/>
      <c r="AY554" s="186"/>
      <c r="AZ554" s="186"/>
      <c r="BA554" s="186"/>
      <c r="BB554" s="211"/>
      <c r="BC554" s="186"/>
      <c r="BD554" s="186"/>
      <c r="BE554" s="186"/>
    </row>
    <row r="555" spans="1:57" ht="25.5" customHeight="1">
      <c r="A555" s="186"/>
      <c r="B555" s="186"/>
      <c r="C555" s="186"/>
      <c r="D555" s="186"/>
      <c r="E555" s="186"/>
      <c r="F555" s="211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92"/>
      <c r="AU555" s="238"/>
      <c r="AV555" s="186"/>
      <c r="AW555" s="186"/>
      <c r="AX555" s="186"/>
      <c r="AY555" s="186"/>
      <c r="AZ555" s="186"/>
      <c r="BA555" s="186"/>
      <c r="BB555" s="211"/>
      <c r="BC555" s="186"/>
      <c r="BD555" s="186"/>
      <c r="BE555" s="186"/>
    </row>
    <row r="556" spans="1:57" ht="25.5" customHeight="1">
      <c r="A556" s="186"/>
      <c r="B556" s="186"/>
      <c r="C556" s="186"/>
      <c r="D556" s="186"/>
      <c r="E556" s="186"/>
      <c r="F556" s="211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92"/>
      <c r="AU556" s="238"/>
      <c r="AV556" s="186"/>
      <c r="AW556" s="186"/>
      <c r="AX556" s="186"/>
      <c r="AY556" s="186"/>
      <c r="AZ556" s="186"/>
      <c r="BA556" s="186"/>
      <c r="BB556" s="211"/>
      <c r="BC556" s="186"/>
      <c r="BD556" s="186"/>
      <c r="BE556" s="186"/>
    </row>
    <row r="557" spans="1:57" ht="25.5" customHeight="1">
      <c r="A557" s="186"/>
      <c r="B557" s="186"/>
      <c r="C557" s="186"/>
      <c r="D557" s="186"/>
      <c r="E557" s="186"/>
      <c r="F557" s="211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92"/>
      <c r="AU557" s="238"/>
      <c r="AV557" s="186"/>
      <c r="AW557" s="186"/>
      <c r="AX557" s="186"/>
      <c r="AY557" s="186"/>
      <c r="AZ557" s="186"/>
      <c r="BA557" s="186"/>
      <c r="BB557" s="211"/>
      <c r="BC557" s="186"/>
      <c r="BD557" s="186"/>
      <c r="BE557" s="186"/>
    </row>
    <row r="558" spans="1:57" ht="25.5" customHeight="1">
      <c r="A558" s="186"/>
      <c r="B558" s="186"/>
      <c r="C558" s="186"/>
      <c r="D558" s="186"/>
      <c r="E558" s="186"/>
      <c r="F558" s="211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92"/>
      <c r="AU558" s="238"/>
      <c r="AV558" s="186"/>
      <c r="AW558" s="186"/>
      <c r="AX558" s="186"/>
      <c r="AY558" s="186"/>
      <c r="AZ558" s="186"/>
      <c r="BA558" s="186"/>
      <c r="BB558" s="211"/>
      <c r="BC558" s="186"/>
      <c r="BD558" s="186"/>
      <c r="BE558" s="186"/>
    </row>
    <row r="559" spans="1:57" ht="25.5" customHeight="1">
      <c r="A559" s="186"/>
      <c r="B559" s="186"/>
      <c r="C559" s="186"/>
      <c r="D559" s="186"/>
      <c r="E559" s="186"/>
      <c r="F559" s="211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92"/>
      <c r="AU559" s="238"/>
      <c r="AV559" s="186"/>
      <c r="AW559" s="186"/>
      <c r="AX559" s="186"/>
      <c r="AY559" s="186"/>
      <c r="AZ559" s="186"/>
      <c r="BA559" s="186"/>
      <c r="BB559" s="211"/>
      <c r="BC559" s="186"/>
      <c r="BD559" s="186"/>
      <c r="BE559" s="186"/>
    </row>
    <row r="560" spans="1:57" ht="25.5" customHeight="1">
      <c r="A560" s="186"/>
      <c r="B560" s="186"/>
      <c r="C560" s="186"/>
      <c r="D560" s="186"/>
      <c r="E560" s="186"/>
      <c r="F560" s="211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92"/>
      <c r="AU560" s="238"/>
      <c r="AV560" s="186"/>
      <c r="AW560" s="186"/>
      <c r="AX560" s="186"/>
      <c r="AY560" s="186"/>
      <c r="AZ560" s="186"/>
      <c r="BA560" s="186"/>
      <c r="BB560" s="211"/>
      <c r="BC560" s="186"/>
      <c r="BD560" s="186"/>
      <c r="BE560" s="186"/>
    </row>
    <row r="561" spans="1:57" ht="25.5" customHeight="1">
      <c r="A561" s="186"/>
      <c r="B561" s="186"/>
      <c r="C561" s="186"/>
      <c r="D561" s="186"/>
      <c r="E561" s="186"/>
      <c r="F561" s="211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92"/>
      <c r="AU561" s="238"/>
      <c r="AV561" s="186"/>
      <c r="AW561" s="186"/>
      <c r="AX561" s="186"/>
      <c r="AY561" s="186"/>
      <c r="AZ561" s="186"/>
      <c r="BA561" s="186"/>
      <c r="BB561" s="211"/>
      <c r="BC561" s="186"/>
      <c r="BD561" s="186"/>
      <c r="BE561" s="186"/>
    </row>
    <row r="562" spans="1:57" ht="25.5" customHeight="1">
      <c r="A562" s="186"/>
      <c r="B562" s="186"/>
      <c r="C562" s="186"/>
      <c r="D562" s="186"/>
      <c r="E562" s="186"/>
      <c r="F562" s="211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92"/>
      <c r="AU562" s="238"/>
      <c r="AV562" s="186"/>
      <c r="AW562" s="186"/>
      <c r="AX562" s="186"/>
      <c r="AY562" s="186"/>
      <c r="AZ562" s="186"/>
      <c r="BA562" s="186"/>
      <c r="BB562" s="211"/>
      <c r="BC562" s="186"/>
      <c r="BD562" s="186"/>
      <c r="BE562" s="186"/>
    </row>
    <row r="563" spans="1:57" ht="25.5" customHeight="1">
      <c r="A563" s="186"/>
      <c r="B563" s="186"/>
      <c r="C563" s="186"/>
      <c r="D563" s="186"/>
      <c r="E563" s="186"/>
      <c r="F563" s="211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92"/>
      <c r="AU563" s="238"/>
      <c r="AV563" s="186"/>
      <c r="AW563" s="186"/>
      <c r="AX563" s="186"/>
      <c r="AY563" s="186"/>
      <c r="AZ563" s="186"/>
      <c r="BA563" s="186"/>
      <c r="BB563" s="211"/>
      <c r="BC563" s="186"/>
      <c r="BD563" s="186"/>
      <c r="BE563" s="186"/>
    </row>
    <row r="564" spans="1:57" ht="25.5" customHeight="1">
      <c r="A564" s="186"/>
      <c r="B564" s="186"/>
      <c r="C564" s="186"/>
      <c r="D564" s="186"/>
      <c r="E564" s="186"/>
      <c r="F564" s="211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92"/>
      <c r="AU564" s="238"/>
      <c r="AV564" s="186"/>
      <c r="AW564" s="186"/>
      <c r="AX564" s="186"/>
      <c r="AY564" s="186"/>
      <c r="AZ564" s="186"/>
      <c r="BA564" s="186"/>
      <c r="BB564" s="211"/>
      <c r="BC564" s="186"/>
      <c r="BD564" s="186"/>
      <c r="BE564" s="186"/>
    </row>
    <row r="565" spans="1:57" ht="25.5" customHeight="1">
      <c r="A565" s="186"/>
      <c r="B565" s="186"/>
      <c r="C565" s="186"/>
      <c r="D565" s="186"/>
      <c r="E565" s="186"/>
      <c r="F565" s="211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92"/>
      <c r="AU565" s="238"/>
      <c r="AV565" s="186"/>
      <c r="AW565" s="186"/>
      <c r="AX565" s="186"/>
      <c r="AY565" s="186"/>
      <c r="AZ565" s="186"/>
      <c r="BA565" s="186"/>
      <c r="BB565" s="211"/>
      <c r="BC565" s="186"/>
      <c r="BD565" s="186"/>
      <c r="BE565" s="186"/>
    </row>
    <row r="566" spans="1:57" ht="25.5" customHeight="1">
      <c r="A566" s="186"/>
      <c r="B566" s="186"/>
      <c r="C566" s="186"/>
      <c r="D566" s="186"/>
      <c r="E566" s="186"/>
      <c r="F566" s="211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92"/>
      <c r="AU566" s="238"/>
      <c r="AV566" s="186"/>
      <c r="AW566" s="186"/>
      <c r="AX566" s="186"/>
      <c r="AY566" s="186"/>
      <c r="AZ566" s="186"/>
      <c r="BA566" s="186"/>
      <c r="BB566" s="211"/>
      <c r="BC566" s="186"/>
      <c r="BD566" s="186"/>
      <c r="BE566" s="186"/>
    </row>
    <row r="567" spans="1:57" ht="25.5" customHeight="1">
      <c r="A567" s="186"/>
      <c r="B567" s="186"/>
      <c r="C567" s="186"/>
      <c r="D567" s="186"/>
      <c r="E567" s="186"/>
      <c r="F567" s="211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92"/>
      <c r="AU567" s="238"/>
      <c r="AV567" s="186"/>
      <c r="AW567" s="186"/>
      <c r="AX567" s="186"/>
      <c r="AY567" s="186"/>
      <c r="AZ567" s="186"/>
      <c r="BA567" s="186"/>
      <c r="BB567" s="211"/>
      <c r="BC567" s="186"/>
      <c r="BD567" s="186"/>
      <c r="BE567" s="186"/>
    </row>
    <row r="568" spans="1:57" ht="25.5" customHeight="1">
      <c r="A568" s="186"/>
      <c r="B568" s="186"/>
      <c r="C568" s="186"/>
      <c r="D568" s="186"/>
      <c r="E568" s="186"/>
      <c r="F568" s="211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92"/>
      <c r="AU568" s="238"/>
      <c r="AV568" s="186"/>
      <c r="AW568" s="186"/>
      <c r="AX568" s="186"/>
      <c r="AY568" s="186"/>
      <c r="AZ568" s="186"/>
      <c r="BA568" s="186"/>
      <c r="BB568" s="211"/>
      <c r="BC568" s="186"/>
      <c r="BD568" s="186"/>
      <c r="BE568" s="186"/>
    </row>
    <row r="569" spans="1:57" ht="25.5" customHeight="1">
      <c r="A569" s="186"/>
      <c r="B569" s="186"/>
      <c r="C569" s="186"/>
      <c r="D569" s="186"/>
      <c r="E569" s="186"/>
      <c r="F569" s="211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92"/>
      <c r="AU569" s="238"/>
      <c r="AV569" s="186"/>
      <c r="AW569" s="186"/>
      <c r="AX569" s="186"/>
      <c r="AY569" s="186"/>
      <c r="AZ569" s="186"/>
      <c r="BA569" s="186"/>
      <c r="BB569" s="211"/>
      <c r="BC569" s="186"/>
      <c r="BD569" s="186"/>
      <c r="BE569" s="186"/>
    </row>
    <row r="570" spans="1:57" ht="25.5" customHeight="1">
      <c r="A570" s="186"/>
      <c r="B570" s="186"/>
      <c r="C570" s="186"/>
      <c r="D570" s="186"/>
      <c r="E570" s="186"/>
      <c r="F570" s="211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92"/>
      <c r="AU570" s="238"/>
      <c r="AV570" s="186"/>
      <c r="AW570" s="186"/>
      <c r="AX570" s="186"/>
      <c r="AY570" s="186"/>
      <c r="AZ570" s="186"/>
      <c r="BA570" s="186"/>
      <c r="BB570" s="211"/>
      <c r="BC570" s="186"/>
      <c r="BD570" s="186"/>
      <c r="BE570" s="186"/>
    </row>
    <row r="571" spans="1:57" ht="25.5" customHeight="1">
      <c r="A571" s="186"/>
      <c r="B571" s="186"/>
      <c r="C571" s="186"/>
      <c r="D571" s="186"/>
      <c r="E571" s="186"/>
      <c r="F571" s="211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92"/>
      <c r="AU571" s="238"/>
      <c r="AV571" s="186"/>
      <c r="AW571" s="186"/>
      <c r="AX571" s="186"/>
      <c r="AY571" s="186"/>
      <c r="AZ571" s="186"/>
      <c r="BA571" s="186"/>
      <c r="BB571" s="211"/>
      <c r="BC571" s="186"/>
      <c r="BD571" s="186"/>
      <c r="BE571" s="186"/>
    </row>
    <row r="572" spans="1:57" ht="25.5" customHeight="1">
      <c r="A572" s="186"/>
      <c r="B572" s="186"/>
      <c r="C572" s="186"/>
      <c r="D572" s="186"/>
      <c r="E572" s="186"/>
      <c r="F572" s="211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92"/>
      <c r="AU572" s="238"/>
      <c r="AV572" s="186"/>
      <c r="AW572" s="186"/>
      <c r="AX572" s="186"/>
      <c r="AY572" s="186"/>
      <c r="AZ572" s="186"/>
      <c r="BA572" s="186"/>
      <c r="BB572" s="211"/>
      <c r="BC572" s="186"/>
      <c r="BD572" s="186"/>
      <c r="BE572" s="186"/>
    </row>
    <row r="573" spans="1:57" ht="25.5" customHeight="1">
      <c r="A573" s="186"/>
      <c r="B573" s="186"/>
      <c r="C573" s="186"/>
      <c r="D573" s="186"/>
      <c r="E573" s="186"/>
      <c r="F573" s="211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92"/>
      <c r="AU573" s="238"/>
      <c r="AV573" s="186"/>
      <c r="AW573" s="186"/>
      <c r="AX573" s="186"/>
      <c r="AY573" s="186"/>
      <c r="AZ573" s="186"/>
      <c r="BA573" s="186"/>
      <c r="BB573" s="211"/>
      <c r="BC573" s="186"/>
      <c r="BD573" s="186"/>
      <c r="BE573" s="186"/>
    </row>
    <row r="574" spans="1:57" ht="25.5" customHeight="1">
      <c r="A574" s="186"/>
      <c r="B574" s="186"/>
      <c r="C574" s="186"/>
      <c r="D574" s="186"/>
      <c r="E574" s="186"/>
      <c r="F574" s="211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92"/>
      <c r="AU574" s="238"/>
      <c r="AV574" s="186"/>
      <c r="AW574" s="186"/>
      <c r="AX574" s="186"/>
      <c r="AY574" s="186"/>
      <c r="AZ574" s="186"/>
      <c r="BA574" s="186"/>
      <c r="BB574" s="211"/>
      <c r="BC574" s="186"/>
      <c r="BD574" s="186"/>
      <c r="BE574" s="186"/>
    </row>
    <row r="575" spans="1:57" ht="25.5" customHeight="1">
      <c r="A575" s="186"/>
      <c r="B575" s="186"/>
      <c r="C575" s="186"/>
      <c r="D575" s="186"/>
      <c r="E575" s="186"/>
      <c r="F575" s="211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92"/>
      <c r="AU575" s="238"/>
      <c r="AV575" s="186"/>
      <c r="AW575" s="186"/>
      <c r="AX575" s="186"/>
      <c r="AY575" s="186"/>
      <c r="AZ575" s="186"/>
      <c r="BA575" s="186"/>
      <c r="BB575" s="211"/>
      <c r="BC575" s="186"/>
      <c r="BD575" s="186"/>
      <c r="BE575" s="186"/>
    </row>
    <row r="576" spans="1:57" ht="25.5" customHeight="1">
      <c r="A576" s="186"/>
      <c r="B576" s="186"/>
      <c r="C576" s="186"/>
      <c r="D576" s="186"/>
      <c r="E576" s="186"/>
      <c r="F576" s="211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92"/>
      <c r="AU576" s="238"/>
      <c r="AV576" s="186"/>
      <c r="AW576" s="186"/>
      <c r="AX576" s="186"/>
      <c r="AY576" s="186"/>
      <c r="AZ576" s="186"/>
      <c r="BA576" s="186"/>
      <c r="BB576" s="211"/>
      <c r="BC576" s="186"/>
      <c r="BD576" s="186"/>
      <c r="BE576" s="186"/>
    </row>
    <row r="577" spans="1:57" ht="25.5" customHeight="1">
      <c r="A577" s="186"/>
      <c r="B577" s="186"/>
      <c r="C577" s="186"/>
      <c r="D577" s="186"/>
      <c r="E577" s="186"/>
      <c r="F577" s="211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92"/>
      <c r="AU577" s="238"/>
      <c r="AV577" s="186"/>
      <c r="AW577" s="186"/>
      <c r="AX577" s="186"/>
      <c r="AY577" s="186"/>
      <c r="AZ577" s="186"/>
      <c r="BA577" s="186"/>
      <c r="BB577" s="211"/>
      <c r="BC577" s="186"/>
      <c r="BD577" s="186"/>
      <c r="BE577" s="186"/>
    </row>
    <row r="578" spans="1:57" ht="25.5" customHeight="1">
      <c r="A578" s="186"/>
      <c r="B578" s="186"/>
      <c r="C578" s="186"/>
      <c r="D578" s="186"/>
      <c r="E578" s="186"/>
      <c r="F578" s="211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92"/>
      <c r="AU578" s="238"/>
      <c r="AV578" s="186"/>
      <c r="AW578" s="186"/>
      <c r="AX578" s="186"/>
      <c r="AY578" s="186"/>
      <c r="AZ578" s="186"/>
      <c r="BA578" s="186"/>
      <c r="BB578" s="211"/>
      <c r="BC578" s="186"/>
      <c r="BD578" s="186"/>
      <c r="BE578" s="186"/>
    </row>
    <row r="579" spans="1:57" ht="25.5" customHeight="1">
      <c r="A579" s="186"/>
      <c r="B579" s="186"/>
      <c r="C579" s="186"/>
      <c r="D579" s="186"/>
      <c r="E579" s="186"/>
      <c r="F579" s="211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92"/>
      <c r="AU579" s="238"/>
      <c r="AV579" s="186"/>
      <c r="AW579" s="186"/>
      <c r="AX579" s="186"/>
      <c r="AY579" s="186"/>
      <c r="AZ579" s="186"/>
      <c r="BA579" s="186"/>
      <c r="BB579" s="211"/>
      <c r="BC579" s="186"/>
      <c r="BD579" s="186"/>
      <c r="BE579" s="186"/>
    </row>
    <row r="580" spans="1:57" ht="25.5" customHeight="1">
      <c r="A580" s="186"/>
      <c r="B580" s="186"/>
      <c r="C580" s="186"/>
      <c r="D580" s="186"/>
      <c r="E580" s="186"/>
      <c r="F580" s="211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92"/>
      <c r="AU580" s="238"/>
      <c r="AV580" s="186"/>
      <c r="AW580" s="186"/>
      <c r="AX580" s="186"/>
      <c r="AY580" s="186"/>
      <c r="AZ580" s="186"/>
      <c r="BA580" s="186"/>
      <c r="BB580" s="211"/>
      <c r="BC580" s="186"/>
      <c r="BD580" s="186"/>
      <c r="BE580" s="186"/>
    </row>
    <row r="581" spans="1:57" ht="25.5" customHeight="1">
      <c r="A581" s="186"/>
      <c r="B581" s="186"/>
      <c r="C581" s="186"/>
      <c r="D581" s="186"/>
      <c r="E581" s="186"/>
      <c r="F581" s="211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92"/>
      <c r="AU581" s="238"/>
      <c r="AV581" s="186"/>
      <c r="AW581" s="186"/>
      <c r="AX581" s="186"/>
      <c r="AY581" s="186"/>
      <c r="AZ581" s="186"/>
      <c r="BA581" s="186"/>
      <c r="BB581" s="211"/>
      <c r="BC581" s="186"/>
      <c r="BD581" s="186"/>
      <c r="BE581" s="186"/>
    </row>
    <row r="582" spans="1:57" ht="25.5" customHeight="1">
      <c r="A582" s="186"/>
      <c r="B582" s="186"/>
      <c r="C582" s="186"/>
      <c r="D582" s="186"/>
      <c r="E582" s="186"/>
      <c r="F582" s="211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92"/>
      <c r="AU582" s="238"/>
      <c r="AV582" s="186"/>
      <c r="AW582" s="186"/>
      <c r="AX582" s="186"/>
      <c r="AY582" s="186"/>
      <c r="AZ582" s="186"/>
      <c r="BA582" s="186"/>
      <c r="BB582" s="211"/>
      <c r="BC582" s="186"/>
      <c r="BD582" s="186"/>
      <c r="BE582" s="186"/>
    </row>
    <row r="583" spans="1:57" ht="25.5" customHeight="1">
      <c r="A583" s="186"/>
      <c r="B583" s="186"/>
      <c r="C583" s="186"/>
      <c r="D583" s="186"/>
      <c r="E583" s="186"/>
      <c r="F583" s="211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92"/>
      <c r="AU583" s="238"/>
      <c r="AV583" s="186"/>
      <c r="AW583" s="186"/>
      <c r="AX583" s="186"/>
      <c r="AY583" s="186"/>
      <c r="AZ583" s="186"/>
      <c r="BA583" s="186"/>
      <c r="BB583" s="211"/>
      <c r="BC583" s="186"/>
      <c r="BD583" s="186"/>
      <c r="BE583" s="186"/>
    </row>
    <row r="584" spans="1:57" ht="25.5" customHeight="1">
      <c r="A584" s="186"/>
      <c r="B584" s="186"/>
      <c r="C584" s="186"/>
      <c r="D584" s="186"/>
      <c r="E584" s="186"/>
      <c r="F584" s="211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92"/>
      <c r="AU584" s="238"/>
      <c r="AV584" s="186"/>
      <c r="AW584" s="186"/>
      <c r="AX584" s="186"/>
      <c r="AY584" s="186"/>
      <c r="AZ584" s="186"/>
      <c r="BA584" s="186"/>
      <c r="BB584" s="211"/>
      <c r="BC584" s="186"/>
      <c r="BD584" s="186"/>
      <c r="BE584" s="186"/>
    </row>
    <row r="585" spans="1:57" ht="25.5" customHeight="1">
      <c r="A585" s="186"/>
      <c r="B585" s="186"/>
      <c r="C585" s="186"/>
      <c r="D585" s="186"/>
      <c r="E585" s="186"/>
      <c r="F585" s="211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92"/>
      <c r="AU585" s="238"/>
      <c r="AV585" s="186"/>
      <c r="AW585" s="186"/>
      <c r="AX585" s="186"/>
      <c r="AY585" s="186"/>
      <c r="AZ585" s="186"/>
      <c r="BA585" s="186"/>
      <c r="BB585" s="211"/>
      <c r="BC585" s="186"/>
      <c r="BD585" s="186"/>
      <c r="BE585" s="186"/>
    </row>
    <row r="586" spans="1:57" ht="25.5" customHeight="1">
      <c r="A586" s="186"/>
      <c r="B586" s="186"/>
      <c r="C586" s="186"/>
      <c r="D586" s="186"/>
      <c r="E586" s="186"/>
      <c r="F586" s="211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92"/>
      <c r="AU586" s="238"/>
      <c r="AV586" s="186"/>
      <c r="AW586" s="186"/>
      <c r="AX586" s="186"/>
      <c r="AY586" s="186"/>
      <c r="AZ586" s="186"/>
      <c r="BA586" s="186"/>
      <c r="BB586" s="211"/>
      <c r="BC586" s="186"/>
      <c r="BD586" s="186"/>
      <c r="BE586" s="186"/>
    </row>
    <row r="587" spans="1:57" ht="25.5" customHeight="1">
      <c r="A587" s="186"/>
      <c r="B587" s="186"/>
      <c r="C587" s="186"/>
      <c r="D587" s="186"/>
      <c r="E587" s="186"/>
      <c r="F587" s="211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92"/>
      <c r="AU587" s="238"/>
      <c r="AV587" s="186"/>
      <c r="AW587" s="186"/>
      <c r="AX587" s="186"/>
      <c r="AY587" s="186"/>
      <c r="AZ587" s="186"/>
      <c r="BA587" s="186"/>
      <c r="BB587" s="211"/>
      <c r="BC587" s="186"/>
      <c r="BD587" s="186"/>
      <c r="BE587" s="186"/>
    </row>
    <row r="588" spans="1:57" ht="25.5" customHeight="1">
      <c r="A588" s="186"/>
      <c r="B588" s="186"/>
      <c r="C588" s="186"/>
      <c r="D588" s="186"/>
      <c r="E588" s="186"/>
      <c r="F588" s="211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92"/>
      <c r="AU588" s="238"/>
      <c r="AV588" s="186"/>
      <c r="AW588" s="186"/>
      <c r="AX588" s="186"/>
      <c r="AY588" s="186"/>
      <c r="AZ588" s="186"/>
      <c r="BA588" s="186"/>
      <c r="BB588" s="211"/>
      <c r="BC588" s="186"/>
      <c r="BD588" s="186"/>
      <c r="BE588" s="186"/>
    </row>
    <row r="589" spans="1:57" ht="25.5" customHeight="1">
      <c r="A589" s="186"/>
      <c r="B589" s="186"/>
      <c r="C589" s="186"/>
      <c r="D589" s="186"/>
      <c r="E589" s="186"/>
      <c r="F589" s="211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92"/>
      <c r="AU589" s="238"/>
      <c r="AV589" s="186"/>
      <c r="AW589" s="186"/>
      <c r="AX589" s="186"/>
      <c r="AY589" s="186"/>
      <c r="AZ589" s="186"/>
      <c r="BA589" s="186"/>
      <c r="BB589" s="211"/>
      <c r="BC589" s="186"/>
      <c r="BD589" s="186"/>
      <c r="BE589" s="186"/>
    </row>
    <row r="590" spans="1:57" ht="25.5" customHeight="1">
      <c r="A590" s="186"/>
      <c r="B590" s="186"/>
      <c r="C590" s="186"/>
      <c r="D590" s="186"/>
      <c r="E590" s="186"/>
      <c r="F590" s="211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92"/>
      <c r="AU590" s="238"/>
      <c r="AV590" s="186"/>
      <c r="AW590" s="186"/>
      <c r="AX590" s="186"/>
      <c r="AY590" s="186"/>
      <c r="AZ590" s="186"/>
      <c r="BA590" s="186"/>
      <c r="BB590" s="211"/>
      <c r="BC590" s="186"/>
      <c r="BD590" s="186"/>
      <c r="BE590" s="186"/>
    </row>
    <row r="591" spans="1:57" ht="25.5" customHeight="1">
      <c r="A591" s="186"/>
      <c r="B591" s="186"/>
      <c r="C591" s="186"/>
      <c r="D591" s="186"/>
      <c r="E591" s="186"/>
      <c r="F591" s="211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92"/>
      <c r="AU591" s="238"/>
      <c r="AV591" s="186"/>
      <c r="AW591" s="186"/>
      <c r="AX591" s="186"/>
      <c r="AY591" s="186"/>
      <c r="AZ591" s="186"/>
      <c r="BA591" s="186"/>
      <c r="BB591" s="211"/>
      <c r="BC591" s="186"/>
      <c r="BD591" s="186"/>
      <c r="BE591" s="186"/>
    </row>
    <row r="592" spans="1:57" ht="25.5" customHeight="1">
      <c r="A592" s="186"/>
      <c r="B592" s="186"/>
      <c r="C592" s="186"/>
      <c r="D592" s="186"/>
      <c r="E592" s="186"/>
      <c r="F592" s="211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92"/>
      <c r="AU592" s="238"/>
      <c r="AV592" s="186"/>
      <c r="AW592" s="186"/>
      <c r="AX592" s="186"/>
      <c r="AY592" s="186"/>
      <c r="AZ592" s="186"/>
      <c r="BA592" s="186"/>
      <c r="BB592" s="211"/>
      <c r="BC592" s="186"/>
      <c r="BD592" s="186"/>
      <c r="BE592" s="186"/>
    </row>
    <row r="593" spans="1:57" ht="25.5" customHeight="1">
      <c r="A593" s="186"/>
      <c r="B593" s="186"/>
      <c r="C593" s="186"/>
      <c r="D593" s="186"/>
      <c r="E593" s="186"/>
      <c r="F593" s="211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92"/>
      <c r="AU593" s="238"/>
      <c r="AV593" s="186"/>
      <c r="AW593" s="186"/>
      <c r="AX593" s="186"/>
      <c r="AY593" s="186"/>
      <c r="AZ593" s="186"/>
      <c r="BA593" s="186"/>
      <c r="BB593" s="211"/>
      <c r="BC593" s="186"/>
      <c r="BD593" s="186"/>
      <c r="BE593" s="186"/>
    </row>
    <row r="594" spans="1:57" ht="25.5" customHeight="1">
      <c r="A594" s="186"/>
      <c r="B594" s="186"/>
      <c r="C594" s="186"/>
      <c r="D594" s="186"/>
      <c r="E594" s="186"/>
      <c r="F594" s="211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92"/>
      <c r="AU594" s="238"/>
      <c r="AV594" s="186"/>
      <c r="AW594" s="186"/>
      <c r="AX594" s="186"/>
      <c r="AY594" s="186"/>
      <c r="AZ594" s="186"/>
      <c r="BA594" s="186"/>
      <c r="BB594" s="211"/>
      <c r="BC594" s="186"/>
      <c r="BD594" s="186"/>
      <c r="BE594" s="186"/>
    </row>
    <row r="595" spans="1:57" ht="25.5" customHeight="1">
      <c r="A595" s="186"/>
      <c r="B595" s="186"/>
      <c r="C595" s="186"/>
      <c r="D595" s="186"/>
      <c r="E595" s="186"/>
      <c r="F595" s="211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92"/>
      <c r="AU595" s="238"/>
      <c r="AV595" s="186"/>
      <c r="AW595" s="186"/>
      <c r="AX595" s="186"/>
      <c r="AY595" s="186"/>
      <c r="AZ595" s="186"/>
      <c r="BA595" s="186"/>
      <c r="BB595" s="211"/>
      <c r="BC595" s="186"/>
      <c r="BD595" s="186"/>
      <c r="BE595" s="186"/>
    </row>
    <row r="596" spans="1:57" ht="25.5" customHeight="1">
      <c r="A596" s="186"/>
      <c r="B596" s="186"/>
      <c r="C596" s="186"/>
      <c r="D596" s="186"/>
      <c r="E596" s="186"/>
      <c r="F596" s="211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92"/>
      <c r="AU596" s="238"/>
      <c r="AV596" s="186"/>
      <c r="AW596" s="186"/>
      <c r="AX596" s="186"/>
      <c r="AY596" s="186"/>
      <c r="AZ596" s="186"/>
      <c r="BA596" s="186"/>
      <c r="BB596" s="211"/>
      <c r="BC596" s="186"/>
      <c r="BD596" s="186"/>
      <c r="BE596" s="186"/>
    </row>
    <row r="597" spans="1:57" ht="25.5" customHeight="1">
      <c r="A597" s="186"/>
      <c r="B597" s="186"/>
      <c r="C597" s="186"/>
      <c r="D597" s="186"/>
      <c r="E597" s="186"/>
      <c r="F597" s="211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92"/>
      <c r="AU597" s="238"/>
      <c r="AV597" s="186"/>
      <c r="AW597" s="186"/>
      <c r="AX597" s="186"/>
      <c r="AY597" s="186"/>
      <c r="AZ597" s="186"/>
      <c r="BA597" s="186"/>
      <c r="BB597" s="211"/>
      <c r="BC597" s="186"/>
      <c r="BD597" s="186"/>
      <c r="BE597" s="186"/>
    </row>
    <row r="598" spans="1:57" ht="25.5" customHeight="1">
      <c r="A598" s="186"/>
      <c r="B598" s="186"/>
      <c r="C598" s="186"/>
      <c r="D598" s="186"/>
      <c r="E598" s="186"/>
      <c r="F598" s="211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92"/>
      <c r="AU598" s="238"/>
      <c r="AV598" s="186"/>
      <c r="AW598" s="186"/>
      <c r="AX598" s="186"/>
      <c r="AY598" s="186"/>
      <c r="AZ598" s="186"/>
      <c r="BA598" s="186"/>
      <c r="BB598" s="211"/>
      <c r="BC598" s="186"/>
      <c r="BD598" s="186"/>
      <c r="BE598" s="186"/>
    </row>
    <row r="599" spans="1:57" ht="25.5" customHeight="1">
      <c r="A599" s="186"/>
      <c r="B599" s="186"/>
      <c r="C599" s="186"/>
      <c r="D599" s="186"/>
      <c r="E599" s="186"/>
      <c r="F599" s="211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92"/>
      <c r="AU599" s="238"/>
      <c r="AV599" s="186"/>
      <c r="AW599" s="186"/>
      <c r="AX599" s="186"/>
      <c r="AY599" s="186"/>
      <c r="AZ599" s="186"/>
      <c r="BA599" s="186"/>
      <c r="BB599" s="211"/>
      <c r="BC599" s="186"/>
      <c r="BD599" s="186"/>
      <c r="BE599" s="186"/>
    </row>
    <row r="600" spans="1:57" ht="25.5" customHeight="1">
      <c r="A600" s="186"/>
      <c r="B600" s="186"/>
      <c r="C600" s="186"/>
      <c r="D600" s="186"/>
      <c r="E600" s="186"/>
      <c r="F600" s="211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92"/>
      <c r="AU600" s="238"/>
      <c r="AV600" s="186"/>
      <c r="AW600" s="186"/>
      <c r="AX600" s="186"/>
      <c r="AY600" s="186"/>
      <c r="AZ600" s="186"/>
      <c r="BA600" s="186"/>
      <c r="BB600" s="211"/>
      <c r="BC600" s="186"/>
      <c r="BD600" s="186"/>
      <c r="BE600" s="186"/>
    </row>
    <row r="601" spans="1:57" ht="25.5" customHeight="1">
      <c r="A601" s="186"/>
      <c r="B601" s="186"/>
      <c r="C601" s="186"/>
      <c r="D601" s="186"/>
      <c r="E601" s="186"/>
      <c r="F601" s="211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92"/>
      <c r="AU601" s="238"/>
      <c r="AV601" s="186"/>
      <c r="AW601" s="186"/>
      <c r="AX601" s="186"/>
      <c r="AY601" s="186"/>
      <c r="AZ601" s="186"/>
      <c r="BA601" s="186"/>
      <c r="BB601" s="211"/>
      <c r="BC601" s="186"/>
      <c r="BD601" s="186"/>
      <c r="BE601" s="186"/>
    </row>
    <row r="602" spans="1:57" ht="25.5" customHeight="1">
      <c r="A602" s="186"/>
      <c r="B602" s="186"/>
      <c r="C602" s="186"/>
      <c r="D602" s="186"/>
      <c r="E602" s="186"/>
      <c r="F602" s="211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92"/>
      <c r="AU602" s="238"/>
      <c r="AV602" s="186"/>
      <c r="AW602" s="186"/>
      <c r="AX602" s="186"/>
      <c r="AY602" s="186"/>
      <c r="AZ602" s="186"/>
      <c r="BA602" s="186"/>
      <c r="BB602" s="211"/>
      <c r="BC602" s="186"/>
      <c r="BD602" s="186"/>
      <c r="BE602" s="186"/>
    </row>
    <row r="603" spans="1:57" ht="25.5" customHeight="1">
      <c r="A603" s="186"/>
      <c r="B603" s="186"/>
      <c r="C603" s="186"/>
      <c r="D603" s="186"/>
      <c r="E603" s="186"/>
      <c r="F603" s="211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92"/>
      <c r="AU603" s="238"/>
      <c r="AV603" s="186"/>
      <c r="AW603" s="186"/>
      <c r="AX603" s="186"/>
      <c r="AY603" s="186"/>
      <c r="AZ603" s="186"/>
      <c r="BA603" s="186"/>
      <c r="BB603" s="211"/>
      <c r="BC603" s="186"/>
      <c r="BD603" s="186"/>
      <c r="BE603" s="186"/>
    </row>
    <row r="604" spans="1:57" ht="25.5" customHeight="1">
      <c r="A604" s="186"/>
      <c r="B604" s="186"/>
      <c r="C604" s="186"/>
      <c r="D604" s="186"/>
      <c r="E604" s="186"/>
      <c r="F604" s="211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92"/>
      <c r="AU604" s="238"/>
      <c r="AV604" s="186"/>
      <c r="AW604" s="186"/>
      <c r="AX604" s="186"/>
      <c r="AY604" s="186"/>
      <c r="AZ604" s="186"/>
      <c r="BA604" s="186"/>
      <c r="BB604" s="211"/>
      <c r="BC604" s="186"/>
      <c r="BD604" s="186"/>
      <c r="BE604" s="186"/>
    </row>
    <row r="605" spans="1:57" ht="25.5" customHeight="1">
      <c r="A605" s="186"/>
      <c r="B605" s="186"/>
      <c r="C605" s="186"/>
      <c r="D605" s="186"/>
      <c r="E605" s="186"/>
      <c r="F605" s="211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92"/>
      <c r="AU605" s="238"/>
      <c r="AV605" s="186"/>
      <c r="AW605" s="186"/>
      <c r="AX605" s="186"/>
      <c r="AY605" s="186"/>
      <c r="AZ605" s="186"/>
      <c r="BA605" s="186"/>
      <c r="BB605" s="211"/>
      <c r="BC605" s="186"/>
      <c r="BD605" s="186"/>
      <c r="BE605" s="186"/>
    </row>
    <row r="606" spans="1:57" ht="25.5" customHeight="1">
      <c r="A606" s="186"/>
      <c r="B606" s="186"/>
      <c r="C606" s="186"/>
      <c r="D606" s="186"/>
      <c r="E606" s="186"/>
      <c r="F606" s="211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92"/>
      <c r="AU606" s="238"/>
      <c r="AV606" s="186"/>
      <c r="AW606" s="186"/>
      <c r="AX606" s="186"/>
      <c r="AY606" s="186"/>
      <c r="AZ606" s="186"/>
      <c r="BA606" s="186"/>
      <c r="BB606" s="211"/>
      <c r="BC606" s="186"/>
      <c r="BD606" s="186"/>
      <c r="BE606" s="186"/>
    </row>
    <row r="607" spans="1:57" ht="25.5" customHeight="1">
      <c r="A607" s="186"/>
      <c r="B607" s="186"/>
      <c r="C607" s="186"/>
      <c r="D607" s="186"/>
      <c r="E607" s="186"/>
      <c r="F607" s="211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92"/>
      <c r="AU607" s="238"/>
      <c r="AV607" s="186"/>
      <c r="AW607" s="186"/>
      <c r="AX607" s="186"/>
      <c r="AY607" s="186"/>
      <c r="AZ607" s="186"/>
      <c r="BA607" s="186"/>
      <c r="BB607" s="211"/>
      <c r="BC607" s="186"/>
      <c r="BD607" s="186"/>
      <c r="BE607" s="186"/>
    </row>
    <row r="608" spans="1:57" ht="25.5" customHeight="1">
      <c r="A608" s="186"/>
      <c r="B608" s="186"/>
      <c r="C608" s="186"/>
      <c r="D608" s="186"/>
      <c r="E608" s="186"/>
      <c r="F608" s="211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92"/>
      <c r="AU608" s="238"/>
      <c r="AV608" s="186"/>
      <c r="AW608" s="186"/>
      <c r="AX608" s="186"/>
      <c r="AY608" s="186"/>
      <c r="AZ608" s="186"/>
      <c r="BA608" s="186"/>
      <c r="BB608" s="211"/>
      <c r="BC608" s="186"/>
      <c r="BD608" s="186"/>
      <c r="BE608" s="186"/>
    </row>
    <row r="609" spans="1:57" ht="25.5" customHeight="1">
      <c r="A609" s="186"/>
      <c r="B609" s="186"/>
      <c r="C609" s="186"/>
      <c r="D609" s="186"/>
      <c r="E609" s="186"/>
      <c r="F609" s="211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92"/>
      <c r="AU609" s="238"/>
      <c r="AV609" s="186"/>
      <c r="AW609" s="186"/>
      <c r="AX609" s="186"/>
      <c r="AY609" s="186"/>
      <c r="AZ609" s="186"/>
      <c r="BA609" s="186"/>
      <c r="BB609" s="211"/>
      <c r="BC609" s="186"/>
      <c r="BD609" s="186"/>
      <c r="BE609" s="186"/>
    </row>
    <row r="610" spans="1:57" ht="25.5" customHeight="1">
      <c r="A610" s="186"/>
      <c r="B610" s="186"/>
      <c r="C610" s="186"/>
      <c r="D610" s="186"/>
      <c r="E610" s="186"/>
      <c r="F610" s="211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92"/>
      <c r="AU610" s="238"/>
      <c r="AV610" s="186"/>
      <c r="AW610" s="186"/>
      <c r="AX610" s="186"/>
      <c r="AY610" s="186"/>
      <c r="AZ610" s="186"/>
      <c r="BA610" s="186"/>
      <c r="BB610" s="211"/>
      <c r="BC610" s="186"/>
      <c r="BD610" s="186"/>
      <c r="BE610" s="186"/>
    </row>
    <row r="611" spans="1:57" ht="25.5" customHeight="1">
      <c r="A611" s="186"/>
      <c r="B611" s="186"/>
      <c r="C611" s="186"/>
      <c r="D611" s="186"/>
      <c r="E611" s="186"/>
      <c r="F611" s="211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92"/>
      <c r="AU611" s="238"/>
      <c r="AV611" s="186"/>
      <c r="AW611" s="186"/>
      <c r="AX611" s="186"/>
      <c r="AY611" s="186"/>
      <c r="AZ611" s="186"/>
      <c r="BA611" s="186"/>
      <c r="BB611" s="211"/>
      <c r="BC611" s="186"/>
      <c r="BD611" s="186"/>
      <c r="BE611" s="186"/>
    </row>
    <row r="612" spans="1:57" ht="25.5" customHeight="1">
      <c r="A612" s="186"/>
      <c r="B612" s="186"/>
      <c r="C612" s="186"/>
      <c r="D612" s="186"/>
      <c r="E612" s="186"/>
      <c r="F612" s="211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92"/>
      <c r="AU612" s="238"/>
      <c r="AV612" s="186"/>
      <c r="AW612" s="186"/>
      <c r="AX612" s="186"/>
      <c r="AY612" s="186"/>
      <c r="AZ612" s="186"/>
      <c r="BA612" s="186"/>
      <c r="BB612" s="211"/>
      <c r="BC612" s="186"/>
      <c r="BD612" s="186"/>
      <c r="BE612" s="186"/>
    </row>
    <row r="613" spans="1:57" ht="25.5" customHeight="1">
      <c r="A613" s="186"/>
      <c r="B613" s="186"/>
      <c r="C613" s="186"/>
      <c r="D613" s="186"/>
      <c r="E613" s="186"/>
      <c r="F613" s="211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92"/>
      <c r="AU613" s="238"/>
      <c r="AV613" s="186"/>
      <c r="AW613" s="186"/>
      <c r="AX613" s="186"/>
      <c r="AY613" s="186"/>
      <c r="AZ613" s="186"/>
      <c r="BA613" s="186"/>
      <c r="BB613" s="211"/>
      <c r="BC613" s="186"/>
      <c r="BD613" s="186"/>
      <c r="BE613" s="186"/>
    </row>
    <row r="614" spans="1:57" ht="25.5" customHeight="1">
      <c r="A614" s="186"/>
      <c r="B614" s="186"/>
      <c r="C614" s="186"/>
      <c r="D614" s="186"/>
      <c r="E614" s="186"/>
      <c r="F614" s="211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92"/>
      <c r="AU614" s="238"/>
      <c r="AV614" s="186"/>
      <c r="AW614" s="186"/>
      <c r="AX614" s="186"/>
      <c r="AY614" s="186"/>
      <c r="AZ614" s="186"/>
      <c r="BA614" s="186"/>
      <c r="BB614" s="211"/>
      <c r="BC614" s="186"/>
      <c r="BD614" s="186"/>
      <c r="BE614" s="186"/>
    </row>
    <row r="615" spans="1:57" ht="25.5" customHeight="1">
      <c r="A615" s="186"/>
      <c r="B615" s="186"/>
      <c r="C615" s="186"/>
      <c r="D615" s="186"/>
      <c r="E615" s="186"/>
      <c r="F615" s="211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92"/>
      <c r="AU615" s="238"/>
      <c r="AV615" s="186"/>
      <c r="AW615" s="186"/>
      <c r="AX615" s="186"/>
      <c r="AY615" s="186"/>
      <c r="AZ615" s="186"/>
      <c r="BA615" s="186"/>
      <c r="BB615" s="211"/>
      <c r="BC615" s="186"/>
      <c r="BD615" s="186"/>
      <c r="BE615" s="186"/>
    </row>
    <row r="616" spans="1:57" ht="25.5" customHeight="1">
      <c r="A616" s="186"/>
      <c r="B616" s="186"/>
      <c r="C616" s="186"/>
      <c r="D616" s="186"/>
      <c r="E616" s="186"/>
      <c r="F616" s="211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92"/>
      <c r="AU616" s="238"/>
      <c r="AV616" s="186"/>
      <c r="AW616" s="186"/>
      <c r="AX616" s="186"/>
      <c r="AY616" s="186"/>
      <c r="AZ616" s="186"/>
      <c r="BA616" s="186"/>
      <c r="BB616" s="211"/>
      <c r="BC616" s="186"/>
      <c r="BD616" s="186"/>
      <c r="BE616" s="186"/>
    </row>
    <row r="617" spans="1:57" ht="25.5" customHeight="1">
      <c r="A617" s="186"/>
      <c r="B617" s="186"/>
      <c r="C617" s="186"/>
      <c r="D617" s="186"/>
      <c r="E617" s="186"/>
      <c r="F617" s="211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92"/>
      <c r="AU617" s="238"/>
      <c r="AV617" s="186"/>
      <c r="AW617" s="186"/>
      <c r="AX617" s="186"/>
      <c r="AY617" s="186"/>
      <c r="AZ617" s="186"/>
      <c r="BA617" s="186"/>
      <c r="BB617" s="211"/>
      <c r="BC617" s="186"/>
      <c r="BD617" s="186"/>
      <c r="BE617" s="186"/>
    </row>
    <row r="618" spans="1:57" ht="25.5" customHeight="1">
      <c r="A618" s="186"/>
      <c r="B618" s="186"/>
      <c r="C618" s="186"/>
      <c r="D618" s="186"/>
      <c r="E618" s="186"/>
      <c r="F618" s="211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92"/>
      <c r="AU618" s="238"/>
      <c r="AV618" s="186"/>
      <c r="AW618" s="186"/>
      <c r="AX618" s="186"/>
      <c r="AY618" s="186"/>
      <c r="AZ618" s="186"/>
      <c r="BA618" s="186"/>
      <c r="BB618" s="211"/>
      <c r="BC618" s="186"/>
      <c r="BD618" s="186"/>
      <c r="BE618" s="186"/>
    </row>
    <row r="619" spans="1:57" ht="25.5" customHeight="1">
      <c r="A619" s="186"/>
      <c r="B619" s="186"/>
      <c r="C619" s="186"/>
      <c r="D619" s="186"/>
      <c r="E619" s="186"/>
      <c r="F619" s="211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92"/>
      <c r="AU619" s="238"/>
      <c r="AV619" s="186"/>
      <c r="AW619" s="186"/>
      <c r="AX619" s="186"/>
      <c r="AY619" s="186"/>
      <c r="AZ619" s="186"/>
      <c r="BA619" s="186"/>
      <c r="BB619" s="211"/>
      <c r="BC619" s="186"/>
      <c r="BD619" s="186"/>
      <c r="BE619" s="186"/>
    </row>
    <row r="620" spans="1:57" ht="25.5" customHeight="1">
      <c r="A620" s="186"/>
      <c r="B620" s="186"/>
      <c r="C620" s="186"/>
      <c r="D620" s="186"/>
      <c r="E620" s="186"/>
      <c r="F620" s="211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92"/>
      <c r="AU620" s="238"/>
      <c r="AV620" s="186"/>
      <c r="AW620" s="186"/>
      <c r="AX620" s="186"/>
      <c r="AY620" s="186"/>
      <c r="AZ620" s="186"/>
      <c r="BA620" s="186"/>
      <c r="BB620" s="211"/>
      <c r="BC620" s="186"/>
      <c r="BD620" s="186"/>
      <c r="BE620" s="186"/>
    </row>
    <row r="621" spans="1:57" ht="25.5" customHeight="1">
      <c r="A621" s="186"/>
      <c r="B621" s="186"/>
      <c r="C621" s="186"/>
      <c r="D621" s="186"/>
      <c r="E621" s="186"/>
      <c r="F621" s="211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92"/>
      <c r="AU621" s="238"/>
      <c r="AV621" s="186"/>
      <c r="AW621" s="186"/>
      <c r="AX621" s="186"/>
      <c r="AY621" s="186"/>
      <c r="AZ621" s="186"/>
      <c r="BA621" s="186"/>
      <c r="BB621" s="211"/>
      <c r="BC621" s="186"/>
      <c r="BD621" s="186"/>
      <c r="BE621" s="186"/>
    </row>
    <row r="622" spans="1:57" ht="25.5" customHeight="1">
      <c r="A622" s="186"/>
      <c r="B622" s="186"/>
      <c r="C622" s="186"/>
      <c r="D622" s="186"/>
      <c r="E622" s="186"/>
      <c r="F622" s="211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92"/>
      <c r="AU622" s="238"/>
      <c r="AV622" s="186"/>
      <c r="AW622" s="186"/>
      <c r="AX622" s="186"/>
      <c r="AY622" s="186"/>
      <c r="AZ622" s="186"/>
      <c r="BA622" s="186"/>
      <c r="BB622" s="211"/>
      <c r="BC622" s="186"/>
      <c r="BD622" s="186"/>
      <c r="BE622" s="186"/>
    </row>
    <row r="623" spans="1:57" ht="25.5" customHeight="1">
      <c r="A623" s="186"/>
      <c r="B623" s="186"/>
      <c r="C623" s="186"/>
      <c r="D623" s="186"/>
      <c r="E623" s="186"/>
      <c r="F623" s="211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92"/>
      <c r="AU623" s="238"/>
      <c r="AV623" s="186"/>
      <c r="AW623" s="186"/>
      <c r="AX623" s="186"/>
      <c r="AY623" s="186"/>
      <c r="AZ623" s="186"/>
      <c r="BA623" s="186"/>
      <c r="BB623" s="211"/>
      <c r="BC623" s="186"/>
      <c r="BD623" s="186"/>
      <c r="BE623" s="186"/>
    </row>
    <row r="624" spans="1:57" ht="25.5" customHeight="1">
      <c r="A624" s="186"/>
      <c r="B624" s="186"/>
      <c r="C624" s="186"/>
      <c r="D624" s="186"/>
      <c r="E624" s="186"/>
      <c r="F624" s="211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92"/>
      <c r="AU624" s="238"/>
      <c r="AV624" s="186"/>
      <c r="AW624" s="186"/>
      <c r="AX624" s="186"/>
      <c r="AY624" s="186"/>
      <c r="AZ624" s="186"/>
      <c r="BA624" s="186"/>
      <c r="BB624" s="211"/>
      <c r="BC624" s="186"/>
      <c r="BD624" s="186"/>
      <c r="BE624" s="186"/>
    </row>
    <row r="625" spans="1:57" ht="25.5" customHeight="1">
      <c r="A625" s="186"/>
      <c r="B625" s="186"/>
      <c r="C625" s="186"/>
      <c r="D625" s="186"/>
      <c r="E625" s="186"/>
      <c r="F625" s="211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92"/>
      <c r="AU625" s="238"/>
      <c r="AV625" s="186"/>
      <c r="AW625" s="186"/>
      <c r="AX625" s="186"/>
      <c r="AY625" s="186"/>
      <c r="AZ625" s="186"/>
      <c r="BA625" s="186"/>
      <c r="BB625" s="211"/>
      <c r="BC625" s="186"/>
      <c r="BD625" s="186"/>
      <c r="BE625" s="186"/>
    </row>
    <row r="626" spans="1:57" ht="25.5" customHeight="1">
      <c r="A626" s="186"/>
      <c r="B626" s="186"/>
      <c r="C626" s="186"/>
      <c r="D626" s="186"/>
      <c r="E626" s="186"/>
      <c r="F626" s="211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92"/>
      <c r="AU626" s="238"/>
      <c r="AV626" s="186"/>
      <c r="AW626" s="186"/>
      <c r="AX626" s="186"/>
      <c r="AY626" s="186"/>
      <c r="AZ626" s="186"/>
      <c r="BA626" s="186"/>
      <c r="BB626" s="211"/>
      <c r="BC626" s="186"/>
      <c r="BD626" s="186"/>
      <c r="BE626" s="186"/>
    </row>
    <row r="627" spans="1:57" ht="25.5" customHeight="1">
      <c r="A627" s="186"/>
      <c r="B627" s="186"/>
      <c r="C627" s="186"/>
      <c r="D627" s="186"/>
      <c r="E627" s="186"/>
      <c r="F627" s="211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92"/>
      <c r="AU627" s="238"/>
      <c r="AV627" s="186"/>
      <c r="AW627" s="186"/>
      <c r="AX627" s="186"/>
      <c r="AY627" s="186"/>
      <c r="AZ627" s="186"/>
      <c r="BA627" s="186"/>
      <c r="BB627" s="211"/>
      <c r="BC627" s="186"/>
      <c r="BD627" s="186"/>
      <c r="BE627" s="186"/>
    </row>
    <row r="628" spans="1:57" ht="25.5" customHeight="1">
      <c r="A628" s="186"/>
      <c r="B628" s="186"/>
      <c r="C628" s="186"/>
      <c r="D628" s="186"/>
      <c r="E628" s="186"/>
      <c r="F628" s="211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92"/>
      <c r="AU628" s="238"/>
      <c r="AV628" s="186"/>
      <c r="AW628" s="186"/>
      <c r="AX628" s="186"/>
      <c r="AY628" s="186"/>
      <c r="AZ628" s="186"/>
      <c r="BA628" s="186"/>
      <c r="BB628" s="211"/>
      <c r="BC628" s="186"/>
      <c r="BD628" s="186"/>
      <c r="BE628" s="186"/>
    </row>
    <row r="629" spans="1:57" ht="25.5" customHeight="1">
      <c r="A629" s="186"/>
      <c r="B629" s="186"/>
      <c r="C629" s="186"/>
      <c r="D629" s="186"/>
      <c r="E629" s="186"/>
      <c r="F629" s="211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92"/>
      <c r="AU629" s="238"/>
      <c r="AV629" s="186"/>
      <c r="AW629" s="186"/>
      <c r="AX629" s="186"/>
      <c r="AY629" s="186"/>
      <c r="AZ629" s="186"/>
      <c r="BA629" s="186"/>
      <c r="BB629" s="211"/>
      <c r="BC629" s="186"/>
      <c r="BD629" s="186"/>
      <c r="BE629" s="186"/>
    </row>
    <row r="630" spans="1:57" ht="25.5" customHeight="1">
      <c r="A630" s="186"/>
      <c r="B630" s="186"/>
      <c r="C630" s="186"/>
      <c r="D630" s="186"/>
      <c r="E630" s="186"/>
      <c r="F630" s="211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92"/>
      <c r="AU630" s="238"/>
      <c r="AV630" s="186"/>
      <c r="AW630" s="186"/>
      <c r="AX630" s="186"/>
      <c r="AY630" s="186"/>
      <c r="AZ630" s="186"/>
      <c r="BA630" s="186"/>
      <c r="BB630" s="211"/>
      <c r="BC630" s="186"/>
      <c r="BD630" s="186"/>
      <c r="BE630" s="186"/>
    </row>
    <row r="631" spans="1:57" ht="25.5" customHeight="1">
      <c r="A631" s="186"/>
      <c r="B631" s="186"/>
      <c r="C631" s="186"/>
      <c r="D631" s="186"/>
      <c r="E631" s="186"/>
      <c r="F631" s="211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92"/>
      <c r="AU631" s="238"/>
      <c r="AV631" s="186"/>
      <c r="AW631" s="186"/>
      <c r="AX631" s="186"/>
      <c r="AY631" s="186"/>
      <c r="AZ631" s="186"/>
      <c r="BA631" s="186"/>
      <c r="BB631" s="211"/>
      <c r="BC631" s="186"/>
      <c r="BD631" s="186"/>
      <c r="BE631" s="186"/>
    </row>
    <row r="632" spans="1:57" ht="25.5" customHeight="1">
      <c r="A632" s="186"/>
      <c r="B632" s="186"/>
      <c r="C632" s="186"/>
      <c r="D632" s="186"/>
      <c r="E632" s="186"/>
      <c r="F632" s="211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92"/>
      <c r="AU632" s="238"/>
      <c r="AV632" s="186"/>
      <c r="AW632" s="186"/>
      <c r="AX632" s="186"/>
      <c r="AY632" s="186"/>
      <c r="AZ632" s="186"/>
      <c r="BA632" s="186"/>
      <c r="BB632" s="211"/>
      <c r="BC632" s="186"/>
      <c r="BD632" s="186"/>
      <c r="BE632" s="186"/>
    </row>
    <row r="633" spans="1:57" ht="25.5" customHeight="1">
      <c r="A633" s="186"/>
      <c r="B633" s="186"/>
      <c r="C633" s="186"/>
      <c r="D633" s="186"/>
      <c r="E633" s="186"/>
      <c r="F633" s="211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92"/>
      <c r="AU633" s="238"/>
      <c r="AV633" s="186"/>
      <c r="AW633" s="186"/>
      <c r="AX633" s="186"/>
      <c r="AY633" s="186"/>
      <c r="AZ633" s="186"/>
      <c r="BA633" s="186"/>
      <c r="BB633" s="211"/>
      <c r="BC633" s="186"/>
      <c r="BD633" s="186"/>
      <c r="BE633" s="186"/>
    </row>
    <row r="634" spans="1:57" ht="25.5" customHeight="1">
      <c r="A634" s="186"/>
      <c r="B634" s="186"/>
      <c r="C634" s="186"/>
      <c r="D634" s="186"/>
      <c r="E634" s="186"/>
      <c r="F634" s="211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92"/>
      <c r="AU634" s="238"/>
      <c r="AV634" s="186"/>
      <c r="AW634" s="186"/>
      <c r="AX634" s="186"/>
      <c r="AY634" s="186"/>
      <c r="AZ634" s="186"/>
      <c r="BA634" s="186"/>
      <c r="BB634" s="211"/>
      <c r="BC634" s="186"/>
      <c r="BD634" s="186"/>
      <c r="BE634" s="186"/>
    </row>
    <row r="635" spans="1:57" ht="25.5" customHeight="1">
      <c r="A635" s="186"/>
      <c r="B635" s="186"/>
      <c r="C635" s="186"/>
      <c r="D635" s="186"/>
      <c r="E635" s="186"/>
      <c r="F635" s="211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92"/>
      <c r="AU635" s="238"/>
      <c r="AV635" s="186"/>
      <c r="AW635" s="186"/>
      <c r="AX635" s="186"/>
      <c r="AY635" s="186"/>
      <c r="AZ635" s="186"/>
      <c r="BA635" s="186"/>
      <c r="BB635" s="211"/>
      <c r="BC635" s="186"/>
      <c r="BD635" s="186"/>
      <c r="BE635" s="186"/>
    </row>
    <row r="636" spans="1:57" ht="25.5" customHeight="1">
      <c r="A636" s="186"/>
      <c r="B636" s="186"/>
      <c r="C636" s="186"/>
      <c r="D636" s="186"/>
      <c r="E636" s="186"/>
      <c r="F636" s="211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92"/>
      <c r="AU636" s="238"/>
      <c r="AV636" s="186"/>
      <c r="AW636" s="186"/>
      <c r="AX636" s="186"/>
      <c r="AY636" s="186"/>
      <c r="AZ636" s="186"/>
      <c r="BA636" s="186"/>
      <c r="BB636" s="211"/>
      <c r="BC636" s="186"/>
      <c r="BD636" s="186"/>
      <c r="BE636" s="186"/>
    </row>
    <row r="637" spans="1:57" ht="25.5" customHeight="1">
      <c r="A637" s="186"/>
      <c r="B637" s="186"/>
      <c r="C637" s="186"/>
      <c r="D637" s="186"/>
      <c r="E637" s="186"/>
      <c r="F637" s="211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92"/>
      <c r="AU637" s="238"/>
      <c r="AV637" s="186"/>
      <c r="AW637" s="186"/>
      <c r="AX637" s="186"/>
      <c r="AY637" s="186"/>
      <c r="AZ637" s="186"/>
      <c r="BA637" s="186"/>
      <c r="BB637" s="211"/>
      <c r="BC637" s="186"/>
      <c r="BD637" s="186"/>
      <c r="BE637" s="186"/>
    </row>
    <row r="638" spans="1:57" ht="25.5" customHeight="1">
      <c r="A638" s="186"/>
      <c r="B638" s="186"/>
      <c r="C638" s="186"/>
      <c r="D638" s="186"/>
      <c r="E638" s="186"/>
      <c r="F638" s="211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92"/>
      <c r="AU638" s="238"/>
      <c r="AV638" s="186"/>
      <c r="AW638" s="186"/>
      <c r="AX638" s="186"/>
      <c r="AY638" s="186"/>
      <c r="AZ638" s="186"/>
      <c r="BA638" s="186"/>
      <c r="BB638" s="211"/>
      <c r="BC638" s="186"/>
      <c r="BD638" s="186"/>
      <c r="BE638" s="186"/>
    </row>
    <row r="639" spans="1:57" ht="25.5" customHeight="1">
      <c r="A639" s="186"/>
      <c r="B639" s="186"/>
      <c r="C639" s="186"/>
      <c r="D639" s="186"/>
      <c r="E639" s="186"/>
      <c r="F639" s="211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92"/>
      <c r="AU639" s="238"/>
      <c r="AV639" s="186"/>
      <c r="AW639" s="186"/>
      <c r="AX639" s="186"/>
      <c r="AY639" s="186"/>
      <c r="AZ639" s="186"/>
      <c r="BA639" s="186"/>
      <c r="BB639" s="211"/>
      <c r="BC639" s="186"/>
      <c r="BD639" s="186"/>
      <c r="BE639" s="186"/>
    </row>
    <row r="640" spans="1:57" ht="25.5" customHeight="1">
      <c r="A640" s="186"/>
      <c r="B640" s="186"/>
      <c r="C640" s="186"/>
      <c r="D640" s="186"/>
      <c r="E640" s="186"/>
      <c r="F640" s="211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92"/>
      <c r="AU640" s="238"/>
      <c r="AV640" s="186"/>
      <c r="AW640" s="186"/>
      <c r="AX640" s="186"/>
      <c r="AY640" s="186"/>
      <c r="AZ640" s="186"/>
      <c r="BA640" s="186"/>
      <c r="BB640" s="211"/>
      <c r="BC640" s="186"/>
      <c r="BD640" s="186"/>
      <c r="BE640" s="186"/>
    </row>
    <row r="641" spans="1:57" ht="25.5" customHeight="1">
      <c r="A641" s="186"/>
      <c r="B641" s="186"/>
      <c r="C641" s="186"/>
      <c r="D641" s="186"/>
      <c r="E641" s="186"/>
      <c r="F641" s="211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92"/>
      <c r="AU641" s="238"/>
      <c r="AV641" s="186"/>
      <c r="AW641" s="186"/>
      <c r="AX641" s="186"/>
      <c r="AY641" s="186"/>
      <c r="AZ641" s="186"/>
      <c r="BA641" s="186"/>
      <c r="BB641" s="211"/>
      <c r="BC641" s="186"/>
      <c r="BD641" s="186"/>
      <c r="BE641" s="186"/>
    </row>
    <row r="642" spans="1:57" ht="25.5" customHeight="1">
      <c r="A642" s="186"/>
      <c r="B642" s="186"/>
      <c r="C642" s="186"/>
      <c r="D642" s="186"/>
      <c r="E642" s="186"/>
      <c r="F642" s="211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92"/>
      <c r="AU642" s="238"/>
      <c r="AV642" s="186"/>
      <c r="AW642" s="186"/>
      <c r="AX642" s="186"/>
      <c r="AY642" s="186"/>
      <c r="AZ642" s="186"/>
      <c r="BA642" s="186"/>
      <c r="BB642" s="211"/>
      <c r="BC642" s="186"/>
      <c r="BD642" s="186"/>
      <c r="BE642" s="186"/>
    </row>
    <row r="643" spans="1:57" ht="25.5" customHeight="1">
      <c r="A643" s="186"/>
      <c r="B643" s="186"/>
      <c r="C643" s="186"/>
      <c r="D643" s="186"/>
      <c r="E643" s="186"/>
      <c r="F643" s="211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92"/>
      <c r="AU643" s="238"/>
      <c r="AV643" s="186"/>
      <c r="AW643" s="186"/>
      <c r="AX643" s="186"/>
      <c r="AY643" s="186"/>
      <c r="AZ643" s="186"/>
      <c r="BA643" s="186"/>
      <c r="BB643" s="211"/>
      <c r="BC643" s="186"/>
      <c r="BD643" s="186"/>
      <c r="BE643" s="186"/>
    </row>
    <row r="644" spans="1:57" ht="25.5" customHeight="1">
      <c r="A644" s="186"/>
      <c r="B644" s="186"/>
      <c r="C644" s="186"/>
      <c r="D644" s="186"/>
      <c r="E644" s="186"/>
      <c r="F644" s="211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92"/>
      <c r="AU644" s="238"/>
      <c r="AV644" s="186"/>
      <c r="AW644" s="186"/>
      <c r="AX644" s="186"/>
      <c r="AY644" s="186"/>
      <c r="AZ644" s="186"/>
      <c r="BA644" s="186"/>
      <c r="BB644" s="211"/>
      <c r="BC644" s="186"/>
      <c r="BD644" s="186"/>
      <c r="BE644" s="186"/>
    </row>
    <row r="645" spans="1:57" ht="25.5" customHeight="1">
      <c r="A645" s="186"/>
      <c r="B645" s="186"/>
      <c r="C645" s="186"/>
      <c r="D645" s="186"/>
      <c r="E645" s="186"/>
      <c r="F645" s="211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92"/>
      <c r="AU645" s="238"/>
      <c r="AV645" s="186"/>
      <c r="AW645" s="186"/>
      <c r="AX645" s="186"/>
      <c r="AY645" s="186"/>
      <c r="AZ645" s="186"/>
      <c r="BA645" s="186"/>
      <c r="BB645" s="211"/>
      <c r="BC645" s="186"/>
      <c r="BD645" s="186"/>
      <c r="BE645" s="186"/>
    </row>
    <row r="646" spans="1:57" ht="25.5" customHeight="1">
      <c r="A646" s="186"/>
      <c r="B646" s="186"/>
      <c r="C646" s="186"/>
      <c r="D646" s="186"/>
      <c r="E646" s="186"/>
      <c r="F646" s="211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92"/>
      <c r="AU646" s="238"/>
      <c r="AV646" s="186"/>
      <c r="AW646" s="186"/>
      <c r="AX646" s="186"/>
      <c r="AY646" s="186"/>
      <c r="AZ646" s="186"/>
      <c r="BA646" s="186"/>
      <c r="BB646" s="211"/>
      <c r="BC646" s="186"/>
      <c r="BD646" s="186"/>
      <c r="BE646" s="186"/>
    </row>
    <row r="647" spans="1:57" ht="25.5" customHeight="1">
      <c r="A647" s="186"/>
      <c r="B647" s="186"/>
      <c r="C647" s="186"/>
      <c r="D647" s="186"/>
      <c r="E647" s="186"/>
      <c r="F647" s="211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92"/>
      <c r="AU647" s="238"/>
      <c r="AV647" s="186"/>
      <c r="AW647" s="186"/>
      <c r="AX647" s="186"/>
      <c r="AY647" s="186"/>
      <c r="AZ647" s="186"/>
      <c r="BA647" s="186"/>
      <c r="BB647" s="211"/>
      <c r="BC647" s="186"/>
      <c r="BD647" s="186"/>
      <c r="BE647" s="186"/>
    </row>
    <row r="648" spans="1:57" ht="25.5" customHeight="1">
      <c r="A648" s="186"/>
      <c r="B648" s="186"/>
      <c r="C648" s="186"/>
      <c r="D648" s="186"/>
      <c r="E648" s="186"/>
      <c r="F648" s="211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92"/>
      <c r="AU648" s="238"/>
      <c r="AV648" s="186"/>
      <c r="AW648" s="186"/>
      <c r="AX648" s="186"/>
      <c r="AY648" s="186"/>
      <c r="AZ648" s="186"/>
      <c r="BA648" s="186"/>
      <c r="BB648" s="211"/>
      <c r="BC648" s="186"/>
      <c r="BD648" s="186"/>
      <c r="BE648" s="186"/>
    </row>
    <row r="649" spans="1:57" ht="25.5" customHeight="1">
      <c r="A649" s="186"/>
      <c r="B649" s="186"/>
      <c r="C649" s="186"/>
      <c r="D649" s="186"/>
      <c r="E649" s="186"/>
      <c r="F649" s="211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92"/>
      <c r="AU649" s="238"/>
      <c r="AV649" s="186"/>
      <c r="AW649" s="186"/>
      <c r="AX649" s="186"/>
      <c r="AY649" s="186"/>
      <c r="AZ649" s="186"/>
      <c r="BA649" s="186"/>
      <c r="BB649" s="211"/>
      <c r="BC649" s="186"/>
      <c r="BD649" s="186"/>
      <c r="BE649" s="186"/>
    </row>
    <row r="650" spans="1:57" ht="25.5" customHeight="1">
      <c r="A650" s="186"/>
      <c r="B650" s="186"/>
      <c r="C650" s="186"/>
      <c r="D650" s="186"/>
      <c r="E650" s="186"/>
      <c r="F650" s="211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92"/>
      <c r="AU650" s="238"/>
      <c r="AV650" s="186"/>
      <c r="AW650" s="186"/>
      <c r="AX650" s="186"/>
      <c r="AY650" s="186"/>
      <c r="AZ650" s="186"/>
      <c r="BA650" s="186"/>
      <c r="BB650" s="211"/>
      <c r="BC650" s="186"/>
      <c r="BD650" s="186"/>
      <c r="BE650" s="186"/>
    </row>
    <row r="651" spans="1:57" ht="25.5" customHeight="1">
      <c r="A651" s="186"/>
      <c r="B651" s="186"/>
      <c r="C651" s="186"/>
      <c r="D651" s="186"/>
      <c r="E651" s="186"/>
      <c r="F651" s="211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92"/>
      <c r="AU651" s="238"/>
      <c r="AV651" s="186"/>
      <c r="AW651" s="186"/>
      <c r="AX651" s="186"/>
      <c r="AY651" s="186"/>
      <c r="AZ651" s="186"/>
      <c r="BA651" s="186"/>
      <c r="BB651" s="211"/>
      <c r="BC651" s="186"/>
      <c r="BD651" s="186"/>
      <c r="BE651" s="186"/>
    </row>
    <row r="652" spans="1:57" ht="25.5" customHeight="1">
      <c r="A652" s="186"/>
      <c r="B652" s="186"/>
      <c r="C652" s="186"/>
      <c r="D652" s="186"/>
      <c r="E652" s="186"/>
      <c r="F652" s="211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92"/>
      <c r="AU652" s="238"/>
      <c r="AV652" s="186"/>
      <c r="AW652" s="186"/>
      <c r="AX652" s="186"/>
      <c r="AY652" s="186"/>
      <c r="AZ652" s="186"/>
      <c r="BA652" s="186"/>
      <c r="BB652" s="211"/>
      <c r="BC652" s="186"/>
      <c r="BD652" s="186"/>
      <c r="BE652" s="186"/>
    </row>
    <row r="653" spans="1:57" ht="25.5" customHeight="1">
      <c r="A653" s="186"/>
      <c r="B653" s="186"/>
      <c r="C653" s="186"/>
      <c r="D653" s="186"/>
      <c r="E653" s="186"/>
      <c r="F653" s="211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92"/>
      <c r="AU653" s="238"/>
      <c r="AV653" s="186"/>
      <c r="AW653" s="186"/>
      <c r="AX653" s="186"/>
      <c r="AY653" s="186"/>
      <c r="AZ653" s="186"/>
      <c r="BA653" s="186"/>
      <c r="BB653" s="211"/>
      <c r="BC653" s="186"/>
      <c r="BD653" s="186"/>
      <c r="BE653" s="186"/>
    </row>
    <row r="654" spans="1:57" ht="25.5" customHeight="1">
      <c r="A654" s="186"/>
      <c r="B654" s="186"/>
      <c r="C654" s="186"/>
      <c r="D654" s="186"/>
      <c r="E654" s="186"/>
      <c r="F654" s="211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92"/>
      <c r="AU654" s="238"/>
      <c r="AV654" s="186"/>
      <c r="AW654" s="186"/>
      <c r="AX654" s="186"/>
      <c r="AY654" s="186"/>
      <c r="AZ654" s="186"/>
      <c r="BA654" s="186"/>
      <c r="BB654" s="211"/>
      <c r="BC654" s="186"/>
      <c r="BD654" s="186"/>
      <c r="BE654" s="186"/>
    </row>
    <row r="655" spans="1:57" ht="25.5" customHeight="1">
      <c r="A655" s="186"/>
      <c r="B655" s="186"/>
      <c r="C655" s="186"/>
      <c r="D655" s="186"/>
      <c r="E655" s="186"/>
      <c r="F655" s="211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92"/>
      <c r="AU655" s="238"/>
      <c r="AV655" s="186"/>
      <c r="AW655" s="186"/>
      <c r="AX655" s="186"/>
      <c r="AY655" s="186"/>
      <c r="AZ655" s="186"/>
      <c r="BA655" s="186"/>
      <c r="BB655" s="211"/>
      <c r="BC655" s="186"/>
      <c r="BD655" s="186"/>
      <c r="BE655" s="186"/>
    </row>
    <row r="656" spans="1:57" ht="25.5" customHeight="1">
      <c r="A656" s="186"/>
      <c r="B656" s="186"/>
      <c r="C656" s="186"/>
      <c r="D656" s="186"/>
      <c r="E656" s="186"/>
      <c r="F656" s="211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92"/>
      <c r="AU656" s="238"/>
      <c r="AV656" s="186"/>
      <c r="AW656" s="186"/>
      <c r="AX656" s="186"/>
      <c r="AY656" s="186"/>
      <c r="AZ656" s="186"/>
      <c r="BA656" s="186"/>
      <c r="BB656" s="211"/>
      <c r="BC656" s="186"/>
      <c r="BD656" s="186"/>
      <c r="BE656" s="186"/>
    </row>
    <row r="657" spans="1:57" ht="25.5" customHeight="1">
      <c r="A657" s="186"/>
      <c r="B657" s="186"/>
      <c r="C657" s="186"/>
      <c r="D657" s="186"/>
      <c r="E657" s="186"/>
      <c r="F657" s="211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92"/>
      <c r="AU657" s="238"/>
      <c r="AV657" s="186"/>
      <c r="AW657" s="186"/>
      <c r="AX657" s="186"/>
      <c r="AY657" s="186"/>
      <c r="AZ657" s="186"/>
      <c r="BA657" s="186"/>
      <c r="BB657" s="211"/>
      <c r="BC657" s="186"/>
      <c r="BD657" s="186"/>
      <c r="BE657" s="186"/>
    </row>
    <row r="658" spans="1:57" ht="25.5" customHeight="1">
      <c r="A658" s="186"/>
      <c r="B658" s="186"/>
      <c r="C658" s="186"/>
      <c r="D658" s="186"/>
      <c r="E658" s="186"/>
      <c r="F658" s="211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92"/>
      <c r="AU658" s="238"/>
      <c r="AV658" s="186"/>
      <c r="AW658" s="186"/>
      <c r="AX658" s="186"/>
      <c r="AY658" s="186"/>
      <c r="AZ658" s="186"/>
      <c r="BA658" s="186"/>
      <c r="BB658" s="211"/>
      <c r="BC658" s="186"/>
      <c r="BD658" s="186"/>
      <c r="BE658" s="186"/>
    </row>
    <row r="659" spans="1:57" ht="25.5" customHeight="1">
      <c r="A659" s="186"/>
      <c r="B659" s="186"/>
      <c r="C659" s="186"/>
      <c r="D659" s="186"/>
      <c r="E659" s="186"/>
      <c r="F659" s="211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92"/>
      <c r="AU659" s="238"/>
      <c r="AV659" s="186"/>
      <c r="AW659" s="186"/>
      <c r="AX659" s="186"/>
      <c r="AY659" s="186"/>
      <c r="AZ659" s="186"/>
      <c r="BA659" s="186"/>
      <c r="BB659" s="211"/>
      <c r="BC659" s="186"/>
      <c r="BD659" s="186"/>
      <c r="BE659" s="186"/>
    </row>
    <row r="660" spans="1:57" ht="25.5" customHeight="1">
      <c r="A660" s="186"/>
      <c r="B660" s="186"/>
      <c r="C660" s="186"/>
      <c r="D660" s="186"/>
      <c r="E660" s="186"/>
      <c r="F660" s="211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92"/>
      <c r="AU660" s="238"/>
      <c r="AV660" s="186"/>
      <c r="AW660" s="186"/>
      <c r="AX660" s="186"/>
      <c r="AY660" s="186"/>
      <c r="AZ660" s="186"/>
      <c r="BA660" s="186"/>
      <c r="BB660" s="211"/>
      <c r="BC660" s="186"/>
      <c r="BD660" s="186"/>
      <c r="BE660" s="186"/>
    </row>
    <row r="661" spans="1:57" ht="25.5" customHeight="1">
      <c r="A661" s="186"/>
      <c r="B661" s="186"/>
      <c r="C661" s="186"/>
      <c r="D661" s="186"/>
      <c r="E661" s="186"/>
      <c r="F661" s="211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92"/>
      <c r="AU661" s="238"/>
      <c r="AV661" s="186"/>
      <c r="AW661" s="186"/>
      <c r="AX661" s="186"/>
      <c r="AY661" s="186"/>
      <c r="AZ661" s="186"/>
      <c r="BA661" s="186"/>
      <c r="BB661" s="211"/>
      <c r="BC661" s="186"/>
      <c r="BD661" s="186"/>
      <c r="BE661" s="186"/>
    </row>
    <row r="662" spans="1:57" ht="25.5" customHeight="1">
      <c r="A662" s="186"/>
      <c r="B662" s="186"/>
      <c r="C662" s="186"/>
      <c r="D662" s="186"/>
      <c r="E662" s="186"/>
      <c r="F662" s="211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92"/>
      <c r="AU662" s="238"/>
      <c r="AV662" s="186"/>
      <c r="AW662" s="186"/>
      <c r="AX662" s="186"/>
      <c r="AY662" s="186"/>
      <c r="AZ662" s="186"/>
      <c r="BA662" s="186"/>
      <c r="BB662" s="211"/>
      <c r="BC662" s="186"/>
      <c r="BD662" s="186"/>
      <c r="BE662" s="186"/>
    </row>
    <row r="663" spans="1:57" ht="25.5" customHeight="1">
      <c r="A663" s="186"/>
      <c r="B663" s="186"/>
      <c r="C663" s="186"/>
      <c r="D663" s="186"/>
      <c r="E663" s="186"/>
      <c r="F663" s="211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92"/>
      <c r="AU663" s="238"/>
      <c r="AV663" s="186"/>
      <c r="AW663" s="186"/>
      <c r="AX663" s="186"/>
      <c r="AY663" s="186"/>
      <c r="AZ663" s="186"/>
      <c r="BA663" s="186"/>
      <c r="BB663" s="211"/>
      <c r="BC663" s="186"/>
      <c r="BD663" s="186"/>
      <c r="BE663" s="186"/>
    </row>
    <row r="664" spans="1:57" ht="25.5" customHeight="1">
      <c r="A664" s="186"/>
      <c r="B664" s="186"/>
      <c r="C664" s="186"/>
      <c r="D664" s="186"/>
      <c r="E664" s="186"/>
      <c r="F664" s="211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92"/>
      <c r="AU664" s="238"/>
      <c r="AV664" s="186"/>
      <c r="AW664" s="186"/>
      <c r="AX664" s="186"/>
      <c r="AY664" s="186"/>
      <c r="AZ664" s="186"/>
      <c r="BA664" s="186"/>
      <c r="BB664" s="211"/>
      <c r="BC664" s="186"/>
      <c r="BD664" s="186"/>
      <c r="BE664" s="186"/>
    </row>
    <row r="665" spans="1:57" ht="25.5" customHeight="1">
      <c r="A665" s="186"/>
      <c r="B665" s="186"/>
      <c r="C665" s="186"/>
      <c r="D665" s="186"/>
      <c r="E665" s="186"/>
      <c r="F665" s="211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92"/>
      <c r="AU665" s="238"/>
      <c r="AV665" s="186"/>
      <c r="AW665" s="186"/>
      <c r="AX665" s="186"/>
      <c r="AY665" s="186"/>
      <c r="AZ665" s="186"/>
      <c r="BA665" s="186"/>
      <c r="BB665" s="211"/>
      <c r="BC665" s="186"/>
      <c r="BD665" s="186"/>
      <c r="BE665" s="186"/>
    </row>
    <row r="666" spans="1:57" ht="25.5" customHeight="1">
      <c r="A666" s="186"/>
      <c r="B666" s="186"/>
      <c r="C666" s="186"/>
      <c r="D666" s="186"/>
      <c r="E666" s="186"/>
      <c r="F666" s="211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92"/>
      <c r="AU666" s="238"/>
      <c r="AV666" s="186"/>
      <c r="AW666" s="186"/>
      <c r="AX666" s="186"/>
      <c r="AY666" s="186"/>
      <c r="AZ666" s="186"/>
      <c r="BA666" s="186"/>
      <c r="BB666" s="211"/>
      <c r="BC666" s="186"/>
      <c r="BD666" s="186"/>
      <c r="BE666" s="186"/>
    </row>
    <row r="667" spans="1:57" ht="25.5" customHeight="1">
      <c r="A667" s="186"/>
      <c r="B667" s="186"/>
      <c r="C667" s="186"/>
      <c r="D667" s="186"/>
      <c r="E667" s="186"/>
      <c r="F667" s="211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92"/>
      <c r="AU667" s="238"/>
      <c r="AV667" s="186"/>
      <c r="AW667" s="186"/>
      <c r="AX667" s="186"/>
      <c r="AY667" s="186"/>
      <c r="AZ667" s="186"/>
      <c r="BA667" s="186"/>
      <c r="BB667" s="211"/>
      <c r="BC667" s="186"/>
      <c r="BD667" s="186"/>
      <c r="BE667" s="186"/>
    </row>
    <row r="668" spans="1:57" ht="25.5" customHeight="1">
      <c r="A668" s="186"/>
      <c r="B668" s="186"/>
      <c r="C668" s="186"/>
      <c r="D668" s="186"/>
      <c r="E668" s="186"/>
      <c r="F668" s="211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92"/>
      <c r="AU668" s="238"/>
      <c r="AV668" s="186"/>
      <c r="AW668" s="186"/>
      <c r="AX668" s="186"/>
      <c r="AY668" s="186"/>
      <c r="AZ668" s="186"/>
      <c r="BA668" s="186"/>
      <c r="BB668" s="211"/>
      <c r="BC668" s="186"/>
      <c r="BD668" s="186"/>
      <c r="BE668" s="186"/>
    </row>
    <row r="669" spans="1:57" ht="25.5" customHeight="1">
      <c r="A669" s="186"/>
      <c r="B669" s="186"/>
      <c r="C669" s="186"/>
      <c r="D669" s="186"/>
      <c r="E669" s="186"/>
      <c r="F669" s="211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92"/>
      <c r="AU669" s="238"/>
      <c r="AV669" s="186"/>
      <c r="AW669" s="186"/>
      <c r="AX669" s="186"/>
      <c r="AY669" s="186"/>
      <c r="AZ669" s="186"/>
      <c r="BA669" s="186"/>
      <c r="BB669" s="211"/>
      <c r="BC669" s="186"/>
      <c r="BD669" s="186"/>
      <c r="BE669" s="186"/>
    </row>
    <row r="670" spans="1:57" ht="25.5" customHeight="1">
      <c r="A670" s="186"/>
      <c r="B670" s="186"/>
      <c r="C670" s="186"/>
      <c r="D670" s="186"/>
      <c r="E670" s="186"/>
      <c r="F670" s="211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92"/>
      <c r="AU670" s="238"/>
      <c r="AV670" s="186"/>
      <c r="AW670" s="186"/>
      <c r="AX670" s="186"/>
      <c r="AY670" s="186"/>
      <c r="AZ670" s="186"/>
      <c r="BA670" s="186"/>
      <c r="BB670" s="211"/>
      <c r="BC670" s="186"/>
      <c r="BD670" s="186"/>
      <c r="BE670" s="186"/>
    </row>
    <row r="671" spans="1:57" ht="25.5" customHeight="1">
      <c r="A671" s="186"/>
      <c r="B671" s="186"/>
      <c r="C671" s="186"/>
      <c r="D671" s="186"/>
      <c r="E671" s="186"/>
      <c r="F671" s="211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92"/>
      <c r="AU671" s="238"/>
      <c r="AV671" s="186"/>
      <c r="AW671" s="186"/>
      <c r="AX671" s="186"/>
      <c r="AY671" s="186"/>
      <c r="AZ671" s="186"/>
      <c r="BA671" s="186"/>
      <c r="BB671" s="211"/>
      <c r="BC671" s="186"/>
      <c r="BD671" s="186"/>
      <c r="BE671" s="186"/>
    </row>
    <row r="672" spans="1:57" ht="25.5" customHeight="1">
      <c r="A672" s="186"/>
      <c r="B672" s="186"/>
      <c r="C672" s="186"/>
      <c r="D672" s="186"/>
      <c r="E672" s="186"/>
      <c r="F672" s="211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92"/>
      <c r="AU672" s="238"/>
      <c r="AV672" s="186"/>
      <c r="AW672" s="186"/>
      <c r="AX672" s="186"/>
      <c r="AY672" s="186"/>
      <c r="AZ672" s="186"/>
      <c r="BA672" s="186"/>
      <c r="BB672" s="211"/>
      <c r="BC672" s="186"/>
      <c r="BD672" s="186"/>
      <c r="BE672" s="186"/>
    </row>
    <row r="673" spans="1:57" ht="25.5" customHeight="1">
      <c r="A673" s="186"/>
      <c r="B673" s="186"/>
      <c r="C673" s="186"/>
      <c r="D673" s="186"/>
      <c r="E673" s="186"/>
      <c r="F673" s="211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92"/>
      <c r="AU673" s="238"/>
      <c r="AV673" s="186"/>
      <c r="AW673" s="186"/>
      <c r="AX673" s="186"/>
      <c r="AY673" s="186"/>
      <c r="AZ673" s="186"/>
      <c r="BA673" s="186"/>
      <c r="BB673" s="211"/>
      <c r="BC673" s="186"/>
      <c r="BD673" s="186"/>
      <c r="BE673" s="186"/>
    </row>
    <row r="674" spans="1:57" ht="25.5" customHeight="1">
      <c r="A674" s="186"/>
      <c r="B674" s="186"/>
      <c r="C674" s="186"/>
      <c r="D674" s="186"/>
      <c r="E674" s="186"/>
      <c r="F674" s="211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92"/>
      <c r="AU674" s="238"/>
      <c r="AV674" s="186"/>
      <c r="AW674" s="186"/>
      <c r="AX674" s="186"/>
      <c r="AY674" s="186"/>
      <c r="AZ674" s="186"/>
      <c r="BA674" s="186"/>
      <c r="BB674" s="211"/>
      <c r="BC674" s="186"/>
      <c r="BD674" s="186"/>
      <c r="BE674" s="186"/>
    </row>
    <row r="675" spans="1:57" ht="25.5" customHeight="1">
      <c r="A675" s="186"/>
      <c r="B675" s="186"/>
      <c r="C675" s="186"/>
      <c r="D675" s="186"/>
      <c r="E675" s="186"/>
      <c r="F675" s="211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92"/>
      <c r="AU675" s="238"/>
      <c r="AV675" s="186"/>
      <c r="AW675" s="186"/>
      <c r="AX675" s="186"/>
      <c r="AY675" s="186"/>
      <c r="AZ675" s="186"/>
      <c r="BA675" s="186"/>
      <c r="BB675" s="211"/>
      <c r="BC675" s="186"/>
      <c r="BD675" s="186"/>
      <c r="BE675" s="186"/>
    </row>
    <row r="676" spans="1:57" ht="25.5" customHeight="1">
      <c r="A676" s="186"/>
      <c r="B676" s="186"/>
      <c r="C676" s="186"/>
      <c r="D676" s="186"/>
      <c r="E676" s="186"/>
      <c r="F676" s="211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92"/>
      <c r="AU676" s="238"/>
      <c r="AV676" s="186"/>
      <c r="AW676" s="186"/>
      <c r="AX676" s="186"/>
      <c r="AY676" s="186"/>
      <c r="AZ676" s="186"/>
      <c r="BA676" s="186"/>
      <c r="BB676" s="211"/>
      <c r="BC676" s="186"/>
      <c r="BD676" s="186"/>
      <c r="BE676" s="186"/>
    </row>
    <row r="677" spans="1:57" ht="25.5" customHeight="1">
      <c r="A677" s="186"/>
      <c r="B677" s="186"/>
      <c r="C677" s="186"/>
      <c r="D677" s="186"/>
      <c r="E677" s="186"/>
      <c r="F677" s="211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92"/>
      <c r="AU677" s="238"/>
      <c r="AV677" s="186"/>
      <c r="AW677" s="186"/>
      <c r="AX677" s="186"/>
      <c r="AY677" s="186"/>
      <c r="AZ677" s="186"/>
      <c r="BA677" s="186"/>
      <c r="BB677" s="211"/>
      <c r="BC677" s="186"/>
      <c r="BD677" s="186"/>
      <c r="BE677" s="186"/>
    </row>
    <row r="678" spans="1:57" ht="25.5" customHeight="1">
      <c r="A678" s="186"/>
      <c r="B678" s="186"/>
      <c r="C678" s="186"/>
      <c r="D678" s="186"/>
      <c r="E678" s="186"/>
      <c r="F678" s="211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92"/>
      <c r="AU678" s="238"/>
      <c r="AV678" s="186"/>
      <c r="AW678" s="186"/>
      <c r="AX678" s="186"/>
      <c r="AY678" s="186"/>
      <c r="AZ678" s="186"/>
      <c r="BA678" s="186"/>
      <c r="BB678" s="211"/>
      <c r="BC678" s="186"/>
      <c r="BD678" s="186"/>
      <c r="BE678" s="186"/>
    </row>
    <row r="679" spans="1:57" ht="25.5" customHeight="1">
      <c r="A679" s="186"/>
      <c r="B679" s="186"/>
      <c r="C679" s="186"/>
      <c r="D679" s="186"/>
      <c r="E679" s="186"/>
      <c r="F679" s="211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92"/>
      <c r="AU679" s="238"/>
      <c r="AV679" s="186"/>
      <c r="AW679" s="186"/>
      <c r="AX679" s="186"/>
      <c r="AY679" s="186"/>
      <c r="AZ679" s="186"/>
      <c r="BA679" s="186"/>
      <c r="BB679" s="211"/>
      <c r="BC679" s="186"/>
      <c r="BD679" s="186"/>
      <c r="BE679" s="186"/>
    </row>
    <row r="680" spans="1:57" ht="25.5" customHeight="1">
      <c r="A680" s="186"/>
      <c r="B680" s="186"/>
      <c r="C680" s="186"/>
      <c r="D680" s="186"/>
      <c r="E680" s="186"/>
      <c r="F680" s="211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92"/>
      <c r="AU680" s="238"/>
      <c r="AV680" s="186"/>
      <c r="AW680" s="186"/>
      <c r="AX680" s="186"/>
      <c r="AY680" s="186"/>
      <c r="AZ680" s="186"/>
      <c r="BA680" s="186"/>
      <c r="BB680" s="211"/>
      <c r="BC680" s="186"/>
      <c r="BD680" s="186"/>
      <c r="BE680" s="186"/>
    </row>
    <row r="681" spans="1:57" ht="25.5" customHeight="1">
      <c r="A681" s="186"/>
      <c r="B681" s="186"/>
      <c r="C681" s="186"/>
      <c r="D681" s="186"/>
      <c r="E681" s="186"/>
      <c r="F681" s="211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92"/>
      <c r="AU681" s="238"/>
      <c r="AV681" s="186"/>
      <c r="AW681" s="186"/>
      <c r="AX681" s="186"/>
      <c r="AY681" s="186"/>
      <c r="AZ681" s="186"/>
      <c r="BA681" s="186"/>
      <c r="BB681" s="211"/>
      <c r="BC681" s="186"/>
      <c r="BD681" s="186"/>
      <c r="BE681" s="186"/>
    </row>
    <row r="682" spans="1:57" ht="25.5" customHeight="1">
      <c r="A682" s="186"/>
      <c r="B682" s="186"/>
      <c r="C682" s="186"/>
      <c r="D682" s="186"/>
      <c r="E682" s="186"/>
      <c r="F682" s="211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92"/>
      <c r="AU682" s="238"/>
      <c r="AV682" s="186"/>
      <c r="AW682" s="186"/>
      <c r="AX682" s="186"/>
      <c r="AY682" s="186"/>
      <c r="AZ682" s="186"/>
      <c r="BA682" s="186"/>
      <c r="BB682" s="211"/>
      <c r="BC682" s="186"/>
      <c r="BD682" s="186"/>
      <c r="BE682" s="186"/>
    </row>
    <row r="683" spans="1:57" ht="25.5" customHeight="1">
      <c r="A683" s="186"/>
      <c r="B683" s="186"/>
      <c r="C683" s="186"/>
      <c r="D683" s="186"/>
      <c r="E683" s="186"/>
      <c r="F683" s="211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92"/>
      <c r="AU683" s="238"/>
      <c r="AV683" s="186"/>
      <c r="AW683" s="186"/>
      <c r="AX683" s="186"/>
      <c r="AY683" s="186"/>
      <c r="AZ683" s="186"/>
      <c r="BA683" s="186"/>
      <c r="BB683" s="211"/>
      <c r="BC683" s="186"/>
      <c r="BD683" s="186"/>
      <c r="BE683" s="186"/>
    </row>
    <row r="684" spans="1:57" ht="25.5" customHeight="1">
      <c r="A684" s="186"/>
      <c r="B684" s="186"/>
      <c r="C684" s="186"/>
      <c r="D684" s="186"/>
      <c r="E684" s="186"/>
      <c r="F684" s="211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92"/>
      <c r="AU684" s="238"/>
      <c r="AV684" s="186"/>
      <c r="AW684" s="186"/>
      <c r="AX684" s="186"/>
      <c r="AY684" s="186"/>
      <c r="AZ684" s="186"/>
      <c r="BA684" s="186"/>
      <c r="BB684" s="211"/>
      <c r="BC684" s="186"/>
      <c r="BD684" s="186"/>
      <c r="BE684" s="186"/>
    </row>
    <row r="685" spans="1:57" ht="25.5" customHeight="1">
      <c r="A685" s="186"/>
      <c r="B685" s="186"/>
      <c r="C685" s="186"/>
      <c r="D685" s="186"/>
      <c r="E685" s="186"/>
      <c r="F685" s="211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92"/>
      <c r="AU685" s="238"/>
      <c r="AV685" s="186"/>
      <c r="AW685" s="186"/>
      <c r="AX685" s="186"/>
      <c r="AY685" s="186"/>
      <c r="AZ685" s="186"/>
      <c r="BA685" s="186"/>
      <c r="BB685" s="211"/>
      <c r="BC685" s="186"/>
      <c r="BD685" s="186"/>
      <c r="BE685" s="186"/>
    </row>
    <row r="686" spans="1:57" ht="25.5" customHeight="1">
      <c r="A686" s="186"/>
      <c r="B686" s="186"/>
      <c r="C686" s="186"/>
      <c r="D686" s="186"/>
      <c r="E686" s="186"/>
      <c r="F686" s="211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92"/>
      <c r="AU686" s="238"/>
      <c r="AV686" s="186"/>
      <c r="AW686" s="186"/>
      <c r="AX686" s="186"/>
      <c r="AY686" s="186"/>
      <c r="AZ686" s="186"/>
      <c r="BA686" s="186"/>
      <c r="BB686" s="211"/>
      <c r="BC686" s="186"/>
      <c r="BD686" s="186"/>
      <c r="BE686" s="186"/>
    </row>
    <row r="687" spans="1:57" ht="25.5" customHeight="1">
      <c r="A687" s="186"/>
      <c r="B687" s="186"/>
      <c r="C687" s="186"/>
      <c r="D687" s="186"/>
      <c r="E687" s="186"/>
      <c r="F687" s="211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92"/>
      <c r="AU687" s="238"/>
      <c r="AV687" s="186"/>
      <c r="AW687" s="186"/>
      <c r="AX687" s="186"/>
      <c r="AY687" s="186"/>
      <c r="AZ687" s="186"/>
      <c r="BA687" s="186"/>
      <c r="BB687" s="211"/>
      <c r="BC687" s="186"/>
      <c r="BD687" s="186"/>
      <c r="BE687" s="186"/>
    </row>
    <row r="688" spans="1:57" ht="25.5" customHeight="1">
      <c r="A688" s="186"/>
      <c r="B688" s="186"/>
      <c r="C688" s="186"/>
      <c r="D688" s="186"/>
      <c r="E688" s="186"/>
      <c r="F688" s="211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92"/>
      <c r="AU688" s="238"/>
      <c r="AV688" s="186"/>
      <c r="AW688" s="186"/>
      <c r="AX688" s="186"/>
      <c r="AY688" s="186"/>
      <c r="AZ688" s="186"/>
      <c r="BA688" s="186"/>
      <c r="BB688" s="211"/>
      <c r="BC688" s="186"/>
      <c r="BD688" s="186"/>
      <c r="BE688" s="186"/>
    </row>
    <row r="689" spans="1:57" ht="25.5" customHeight="1">
      <c r="A689" s="186"/>
      <c r="B689" s="186"/>
      <c r="C689" s="186"/>
      <c r="D689" s="186"/>
      <c r="E689" s="186"/>
      <c r="F689" s="211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92"/>
      <c r="AU689" s="238"/>
      <c r="AV689" s="186"/>
      <c r="AW689" s="186"/>
      <c r="AX689" s="186"/>
      <c r="AY689" s="186"/>
      <c r="AZ689" s="186"/>
      <c r="BA689" s="186"/>
      <c r="BB689" s="211"/>
      <c r="BC689" s="186"/>
      <c r="BD689" s="186"/>
      <c r="BE689" s="186"/>
    </row>
    <row r="690" spans="1:57" ht="25.5" customHeight="1">
      <c r="A690" s="186"/>
      <c r="B690" s="186"/>
      <c r="C690" s="186"/>
      <c r="D690" s="186"/>
      <c r="E690" s="186"/>
      <c r="F690" s="211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92"/>
      <c r="AU690" s="238"/>
      <c r="AV690" s="186"/>
      <c r="AW690" s="186"/>
      <c r="AX690" s="186"/>
      <c r="AY690" s="186"/>
      <c r="AZ690" s="186"/>
      <c r="BA690" s="186"/>
      <c r="BB690" s="211"/>
      <c r="BC690" s="186"/>
      <c r="BD690" s="186"/>
      <c r="BE690" s="186"/>
    </row>
    <row r="691" spans="1:57" ht="25.5" customHeight="1">
      <c r="A691" s="186"/>
      <c r="B691" s="186"/>
      <c r="C691" s="186"/>
      <c r="D691" s="186"/>
      <c r="E691" s="186"/>
      <c r="F691" s="211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92"/>
      <c r="AU691" s="238"/>
      <c r="AV691" s="186"/>
      <c r="AW691" s="186"/>
      <c r="AX691" s="186"/>
      <c r="AY691" s="186"/>
      <c r="AZ691" s="186"/>
      <c r="BA691" s="186"/>
      <c r="BB691" s="211"/>
      <c r="BC691" s="186"/>
      <c r="BD691" s="186"/>
      <c r="BE691" s="186"/>
    </row>
    <row r="692" spans="1:57" ht="25.5" customHeight="1">
      <c r="A692" s="186"/>
      <c r="B692" s="186"/>
      <c r="C692" s="186"/>
      <c r="D692" s="186"/>
      <c r="E692" s="186"/>
      <c r="F692" s="211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92"/>
      <c r="AU692" s="238"/>
      <c r="AV692" s="186"/>
      <c r="AW692" s="186"/>
      <c r="AX692" s="186"/>
      <c r="AY692" s="186"/>
      <c r="AZ692" s="186"/>
      <c r="BA692" s="186"/>
      <c r="BB692" s="211"/>
      <c r="BC692" s="186"/>
      <c r="BD692" s="186"/>
      <c r="BE692" s="186"/>
    </row>
    <row r="693" spans="1:57" ht="25.5" customHeight="1">
      <c r="A693" s="186"/>
      <c r="B693" s="186"/>
      <c r="C693" s="186"/>
      <c r="D693" s="186"/>
      <c r="E693" s="186"/>
      <c r="F693" s="211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92"/>
      <c r="AU693" s="238"/>
      <c r="AV693" s="186"/>
      <c r="AW693" s="186"/>
      <c r="AX693" s="186"/>
      <c r="AY693" s="186"/>
      <c r="AZ693" s="186"/>
      <c r="BA693" s="186"/>
      <c r="BB693" s="211"/>
      <c r="BC693" s="186"/>
      <c r="BD693" s="186"/>
      <c r="BE693" s="186"/>
    </row>
    <row r="694" spans="1:57" ht="25.5" customHeight="1">
      <c r="A694" s="186"/>
      <c r="B694" s="186"/>
      <c r="C694" s="186"/>
      <c r="D694" s="186"/>
      <c r="E694" s="186"/>
      <c r="F694" s="211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92"/>
      <c r="AU694" s="238"/>
      <c r="AV694" s="186"/>
      <c r="AW694" s="186"/>
      <c r="AX694" s="186"/>
      <c r="AY694" s="186"/>
      <c r="AZ694" s="186"/>
      <c r="BA694" s="186"/>
      <c r="BB694" s="211"/>
      <c r="BC694" s="186"/>
      <c r="BD694" s="186"/>
      <c r="BE694" s="186"/>
    </row>
    <row r="695" spans="1:57" ht="25.5" customHeight="1">
      <c r="A695" s="186"/>
      <c r="B695" s="186"/>
      <c r="C695" s="186"/>
      <c r="D695" s="186"/>
      <c r="E695" s="186"/>
      <c r="F695" s="211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92"/>
      <c r="AU695" s="238"/>
      <c r="AV695" s="186"/>
      <c r="AW695" s="186"/>
      <c r="AX695" s="186"/>
      <c r="AY695" s="186"/>
      <c r="AZ695" s="186"/>
      <c r="BA695" s="186"/>
      <c r="BB695" s="211"/>
      <c r="BC695" s="186"/>
      <c r="BD695" s="186"/>
      <c r="BE695" s="186"/>
    </row>
    <row r="696" spans="1:57" ht="25.5" customHeight="1">
      <c r="A696" s="186"/>
      <c r="B696" s="186"/>
      <c r="C696" s="186"/>
      <c r="D696" s="186"/>
      <c r="E696" s="186"/>
      <c r="F696" s="211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92"/>
      <c r="AU696" s="238"/>
      <c r="AV696" s="186"/>
      <c r="AW696" s="186"/>
      <c r="AX696" s="186"/>
      <c r="AY696" s="186"/>
      <c r="AZ696" s="186"/>
      <c r="BA696" s="186"/>
      <c r="BB696" s="211"/>
      <c r="BC696" s="186"/>
      <c r="BD696" s="186"/>
      <c r="BE696" s="186"/>
    </row>
    <row r="697" spans="1:57" ht="25.5" customHeight="1">
      <c r="A697" s="186"/>
      <c r="B697" s="186"/>
      <c r="C697" s="186"/>
      <c r="D697" s="186"/>
      <c r="E697" s="186"/>
      <c r="F697" s="211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92"/>
      <c r="AU697" s="238"/>
      <c r="AV697" s="186"/>
      <c r="AW697" s="186"/>
      <c r="AX697" s="186"/>
      <c r="AY697" s="186"/>
      <c r="AZ697" s="186"/>
      <c r="BA697" s="186"/>
      <c r="BB697" s="211"/>
      <c r="BC697" s="186"/>
      <c r="BD697" s="186"/>
      <c r="BE697" s="186"/>
    </row>
    <row r="698" spans="1:57" ht="25.5" customHeight="1">
      <c r="A698" s="186"/>
      <c r="B698" s="186"/>
      <c r="C698" s="186"/>
      <c r="D698" s="186"/>
      <c r="E698" s="186"/>
      <c r="F698" s="211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92"/>
      <c r="AU698" s="238"/>
      <c r="AV698" s="186"/>
      <c r="AW698" s="186"/>
      <c r="AX698" s="186"/>
      <c r="AY698" s="186"/>
      <c r="AZ698" s="186"/>
      <c r="BA698" s="186"/>
      <c r="BB698" s="211"/>
      <c r="BC698" s="186"/>
      <c r="BD698" s="186"/>
      <c r="BE698" s="186"/>
    </row>
    <row r="699" spans="1:57" ht="25.5" customHeight="1">
      <c r="A699" s="186"/>
      <c r="B699" s="186"/>
      <c r="C699" s="186"/>
      <c r="D699" s="186"/>
      <c r="E699" s="186"/>
      <c r="F699" s="211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92"/>
      <c r="AU699" s="238"/>
      <c r="AV699" s="186"/>
      <c r="AW699" s="186"/>
      <c r="AX699" s="186"/>
      <c r="AY699" s="186"/>
      <c r="AZ699" s="186"/>
      <c r="BA699" s="186"/>
      <c r="BB699" s="211"/>
      <c r="BC699" s="186"/>
      <c r="BD699" s="186"/>
      <c r="BE699" s="186"/>
    </row>
    <row r="700" spans="1:57" ht="25.5" customHeight="1">
      <c r="A700" s="186"/>
      <c r="B700" s="186"/>
      <c r="C700" s="186"/>
      <c r="D700" s="186"/>
      <c r="E700" s="186"/>
      <c r="F700" s="211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92"/>
      <c r="AU700" s="238"/>
      <c r="AV700" s="186"/>
      <c r="AW700" s="186"/>
      <c r="AX700" s="186"/>
      <c r="AY700" s="186"/>
      <c r="AZ700" s="186"/>
      <c r="BA700" s="186"/>
      <c r="BB700" s="211"/>
      <c r="BC700" s="186"/>
      <c r="BD700" s="186"/>
      <c r="BE700" s="186"/>
    </row>
    <row r="701" spans="1:57" ht="25.5" customHeight="1">
      <c r="A701" s="186"/>
      <c r="B701" s="186"/>
      <c r="C701" s="186"/>
      <c r="D701" s="186"/>
      <c r="E701" s="186"/>
      <c r="F701" s="211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92"/>
      <c r="AU701" s="238"/>
      <c r="AV701" s="186"/>
      <c r="AW701" s="186"/>
      <c r="AX701" s="186"/>
      <c r="AY701" s="186"/>
      <c r="AZ701" s="186"/>
      <c r="BA701" s="186"/>
      <c r="BB701" s="211"/>
      <c r="BC701" s="186"/>
      <c r="BD701" s="186"/>
      <c r="BE701" s="186"/>
    </row>
    <row r="702" spans="1:57" ht="25.5" customHeight="1">
      <c r="A702" s="186"/>
      <c r="B702" s="186"/>
      <c r="C702" s="186"/>
      <c r="D702" s="186"/>
      <c r="E702" s="186"/>
      <c r="F702" s="211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92"/>
      <c r="AU702" s="238"/>
      <c r="AV702" s="186"/>
      <c r="AW702" s="186"/>
      <c r="AX702" s="186"/>
      <c r="AY702" s="186"/>
      <c r="AZ702" s="186"/>
      <c r="BA702" s="186"/>
      <c r="BB702" s="211"/>
      <c r="BC702" s="186"/>
      <c r="BD702" s="186"/>
      <c r="BE702" s="186"/>
    </row>
    <row r="703" spans="1:57" ht="25.5" customHeight="1">
      <c r="A703" s="186"/>
      <c r="B703" s="186"/>
      <c r="C703" s="186"/>
      <c r="D703" s="186"/>
      <c r="E703" s="186"/>
      <c r="F703" s="211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92"/>
      <c r="AU703" s="238"/>
      <c r="AV703" s="186"/>
      <c r="AW703" s="186"/>
      <c r="AX703" s="186"/>
      <c r="AY703" s="186"/>
      <c r="AZ703" s="186"/>
      <c r="BA703" s="186"/>
      <c r="BB703" s="211"/>
      <c r="BC703" s="186"/>
      <c r="BD703" s="186"/>
      <c r="BE703" s="186"/>
    </row>
    <row r="704" spans="1:57" ht="25.5" customHeight="1">
      <c r="A704" s="186"/>
      <c r="B704" s="186"/>
      <c r="C704" s="186"/>
      <c r="D704" s="186"/>
      <c r="E704" s="186"/>
      <c r="F704" s="211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92"/>
      <c r="AU704" s="238"/>
      <c r="AV704" s="186"/>
      <c r="AW704" s="186"/>
      <c r="AX704" s="186"/>
      <c r="AY704" s="186"/>
      <c r="AZ704" s="186"/>
      <c r="BA704" s="186"/>
      <c r="BB704" s="211"/>
      <c r="BC704" s="186"/>
      <c r="BD704" s="186"/>
      <c r="BE704" s="186"/>
    </row>
    <row r="705" spans="1:57" ht="25.5" customHeight="1">
      <c r="A705" s="186"/>
      <c r="B705" s="186"/>
      <c r="C705" s="186"/>
      <c r="D705" s="186"/>
      <c r="E705" s="186"/>
      <c r="F705" s="211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92"/>
      <c r="AU705" s="238"/>
      <c r="AV705" s="186"/>
      <c r="AW705" s="186"/>
      <c r="AX705" s="186"/>
      <c r="AY705" s="186"/>
      <c r="AZ705" s="186"/>
      <c r="BA705" s="186"/>
      <c r="BB705" s="211"/>
      <c r="BC705" s="186"/>
      <c r="BD705" s="186"/>
      <c r="BE705" s="186"/>
    </row>
    <row r="706" spans="1:57" ht="25.5" customHeight="1">
      <c r="A706" s="186"/>
      <c r="B706" s="186"/>
      <c r="C706" s="186"/>
      <c r="D706" s="186"/>
      <c r="E706" s="186"/>
      <c r="F706" s="211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92"/>
      <c r="AU706" s="238"/>
      <c r="AV706" s="186"/>
      <c r="AW706" s="186"/>
      <c r="AX706" s="186"/>
      <c r="AY706" s="186"/>
      <c r="AZ706" s="186"/>
      <c r="BA706" s="186"/>
      <c r="BB706" s="211"/>
      <c r="BC706" s="186"/>
      <c r="BD706" s="186"/>
      <c r="BE706" s="186"/>
    </row>
    <row r="707" spans="1:57" ht="25.5" customHeight="1">
      <c r="A707" s="186"/>
      <c r="B707" s="186"/>
      <c r="C707" s="186"/>
      <c r="D707" s="186"/>
      <c r="E707" s="186"/>
      <c r="F707" s="211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92"/>
      <c r="AU707" s="238"/>
      <c r="AV707" s="186"/>
      <c r="AW707" s="186"/>
      <c r="AX707" s="186"/>
      <c r="AY707" s="186"/>
      <c r="AZ707" s="186"/>
      <c r="BA707" s="186"/>
      <c r="BB707" s="211"/>
      <c r="BC707" s="186"/>
      <c r="BD707" s="186"/>
      <c r="BE707" s="186"/>
    </row>
    <row r="708" spans="1:57" ht="25.5" customHeight="1">
      <c r="A708" s="186"/>
      <c r="B708" s="186"/>
      <c r="C708" s="186"/>
      <c r="D708" s="186"/>
      <c r="E708" s="186"/>
      <c r="F708" s="211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92"/>
      <c r="AU708" s="238"/>
      <c r="AV708" s="186"/>
      <c r="AW708" s="186"/>
      <c r="AX708" s="186"/>
      <c r="AY708" s="186"/>
      <c r="AZ708" s="186"/>
      <c r="BA708" s="186"/>
      <c r="BB708" s="211"/>
      <c r="BC708" s="186"/>
      <c r="BD708" s="186"/>
      <c r="BE708" s="186"/>
    </row>
    <row r="709" spans="1:57" ht="25.5" customHeight="1">
      <c r="A709" s="186"/>
      <c r="B709" s="186"/>
      <c r="C709" s="186"/>
      <c r="D709" s="186"/>
      <c r="E709" s="186"/>
      <c r="F709" s="211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92"/>
      <c r="AU709" s="238"/>
      <c r="AV709" s="186"/>
      <c r="AW709" s="186"/>
      <c r="AX709" s="186"/>
      <c r="AY709" s="186"/>
      <c r="AZ709" s="186"/>
      <c r="BA709" s="186"/>
      <c r="BB709" s="211"/>
      <c r="BC709" s="186"/>
      <c r="BD709" s="186"/>
      <c r="BE709" s="186"/>
    </row>
    <row r="710" spans="1:57" ht="25.5" customHeight="1">
      <c r="A710" s="186"/>
      <c r="B710" s="186"/>
      <c r="C710" s="186"/>
      <c r="D710" s="186"/>
      <c r="E710" s="186"/>
      <c r="F710" s="211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92"/>
      <c r="AU710" s="238"/>
      <c r="AV710" s="186"/>
      <c r="AW710" s="186"/>
      <c r="AX710" s="186"/>
      <c r="AY710" s="186"/>
      <c r="AZ710" s="186"/>
      <c r="BA710" s="186"/>
      <c r="BB710" s="211"/>
      <c r="BC710" s="186"/>
      <c r="BD710" s="186"/>
      <c r="BE710" s="186"/>
    </row>
    <row r="711" spans="1:57" ht="25.5" customHeight="1">
      <c r="A711" s="186"/>
      <c r="B711" s="186"/>
      <c r="C711" s="186"/>
      <c r="D711" s="186"/>
      <c r="E711" s="186"/>
      <c r="F711" s="211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92"/>
      <c r="AU711" s="238"/>
      <c r="AV711" s="186"/>
      <c r="AW711" s="186"/>
      <c r="AX711" s="186"/>
      <c r="AY711" s="186"/>
      <c r="AZ711" s="186"/>
      <c r="BA711" s="186"/>
      <c r="BB711" s="211"/>
      <c r="BC711" s="186"/>
      <c r="BD711" s="186"/>
      <c r="BE711" s="186"/>
    </row>
    <row r="712" spans="1:57" ht="25.5" customHeight="1">
      <c r="A712" s="186"/>
      <c r="B712" s="186"/>
      <c r="C712" s="186"/>
      <c r="D712" s="186"/>
      <c r="E712" s="186"/>
      <c r="F712" s="211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92"/>
      <c r="AU712" s="238"/>
      <c r="AV712" s="186"/>
      <c r="AW712" s="186"/>
      <c r="AX712" s="186"/>
      <c r="AY712" s="186"/>
      <c r="AZ712" s="186"/>
      <c r="BA712" s="186"/>
      <c r="BB712" s="211"/>
      <c r="BC712" s="186"/>
      <c r="BD712" s="186"/>
      <c r="BE712" s="186"/>
    </row>
    <row r="713" spans="1:57" ht="25.5" customHeight="1">
      <c r="A713" s="186"/>
      <c r="B713" s="186"/>
      <c r="C713" s="186"/>
      <c r="D713" s="186"/>
      <c r="E713" s="186"/>
      <c r="F713" s="211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92"/>
      <c r="AU713" s="238"/>
      <c r="AV713" s="186"/>
      <c r="AW713" s="186"/>
      <c r="AX713" s="186"/>
      <c r="AY713" s="186"/>
      <c r="AZ713" s="186"/>
      <c r="BA713" s="186"/>
      <c r="BB713" s="211"/>
      <c r="BC713" s="186"/>
      <c r="BD713" s="186"/>
      <c r="BE713" s="186"/>
    </row>
    <row r="714" spans="1:57" ht="25.5" customHeight="1">
      <c r="A714" s="186"/>
      <c r="B714" s="186"/>
      <c r="C714" s="186"/>
      <c r="D714" s="186"/>
      <c r="E714" s="186"/>
      <c r="F714" s="211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92"/>
      <c r="AU714" s="238"/>
      <c r="AV714" s="186"/>
      <c r="AW714" s="186"/>
      <c r="AX714" s="186"/>
      <c r="AY714" s="186"/>
      <c r="AZ714" s="186"/>
      <c r="BA714" s="186"/>
      <c r="BB714" s="211"/>
      <c r="BC714" s="186"/>
      <c r="BD714" s="186"/>
      <c r="BE714" s="186"/>
    </row>
    <row r="715" spans="1:57" ht="25.5" customHeight="1">
      <c r="A715" s="186"/>
      <c r="B715" s="186"/>
      <c r="C715" s="186"/>
      <c r="D715" s="186"/>
      <c r="E715" s="186"/>
      <c r="F715" s="211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92"/>
      <c r="AU715" s="238"/>
      <c r="AV715" s="186"/>
      <c r="AW715" s="186"/>
      <c r="AX715" s="186"/>
      <c r="AY715" s="186"/>
      <c r="AZ715" s="186"/>
      <c r="BA715" s="186"/>
      <c r="BB715" s="211"/>
      <c r="BC715" s="186"/>
      <c r="BD715" s="186"/>
      <c r="BE715" s="186"/>
    </row>
    <row r="716" spans="1:57" ht="25.5" customHeight="1">
      <c r="A716" s="186"/>
      <c r="B716" s="186"/>
      <c r="C716" s="186"/>
      <c r="D716" s="186"/>
      <c r="E716" s="186"/>
      <c r="F716" s="211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92"/>
      <c r="AU716" s="238"/>
      <c r="AV716" s="186"/>
      <c r="AW716" s="186"/>
      <c r="AX716" s="186"/>
      <c r="AY716" s="186"/>
      <c r="AZ716" s="186"/>
      <c r="BA716" s="186"/>
      <c r="BB716" s="211"/>
      <c r="BC716" s="186"/>
      <c r="BD716" s="186"/>
      <c r="BE716" s="186"/>
    </row>
    <row r="717" spans="1:57" ht="25.5" customHeight="1">
      <c r="A717" s="186"/>
      <c r="B717" s="186"/>
      <c r="C717" s="186"/>
      <c r="D717" s="186"/>
      <c r="E717" s="186"/>
      <c r="F717" s="211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92"/>
      <c r="AU717" s="238"/>
      <c r="AV717" s="186"/>
      <c r="AW717" s="186"/>
      <c r="AX717" s="186"/>
      <c r="AY717" s="186"/>
      <c r="AZ717" s="186"/>
      <c r="BA717" s="186"/>
      <c r="BB717" s="211"/>
      <c r="BC717" s="186"/>
      <c r="BD717" s="186"/>
      <c r="BE717" s="186"/>
    </row>
    <row r="718" spans="1:57" ht="25.5" customHeight="1">
      <c r="A718" s="186"/>
      <c r="B718" s="186"/>
      <c r="C718" s="186"/>
      <c r="D718" s="186"/>
      <c r="E718" s="186"/>
      <c r="F718" s="211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92"/>
      <c r="AU718" s="238"/>
      <c r="AV718" s="186"/>
      <c r="AW718" s="186"/>
      <c r="AX718" s="186"/>
      <c r="AY718" s="186"/>
      <c r="AZ718" s="186"/>
      <c r="BA718" s="186"/>
      <c r="BB718" s="211"/>
      <c r="BC718" s="186"/>
      <c r="BD718" s="186"/>
      <c r="BE718" s="186"/>
    </row>
    <row r="719" spans="1:57" ht="25.5" customHeight="1">
      <c r="A719" s="186"/>
      <c r="B719" s="186"/>
      <c r="C719" s="186"/>
      <c r="D719" s="186"/>
      <c r="E719" s="186"/>
      <c r="F719" s="211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92"/>
      <c r="AU719" s="238"/>
      <c r="AV719" s="186"/>
      <c r="AW719" s="186"/>
      <c r="AX719" s="186"/>
      <c r="AY719" s="186"/>
      <c r="AZ719" s="186"/>
      <c r="BA719" s="186"/>
      <c r="BB719" s="211"/>
      <c r="BC719" s="186"/>
      <c r="BD719" s="186"/>
      <c r="BE719" s="186"/>
    </row>
    <row r="720" spans="1:57" ht="25.5" customHeight="1">
      <c r="A720" s="186"/>
      <c r="B720" s="186"/>
      <c r="C720" s="186"/>
      <c r="D720" s="186"/>
      <c r="E720" s="186"/>
      <c r="F720" s="211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92"/>
      <c r="AU720" s="238"/>
      <c r="AV720" s="186"/>
      <c r="AW720" s="186"/>
      <c r="AX720" s="186"/>
      <c r="AY720" s="186"/>
      <c r="AZ720" s="186"/>
      <c r="BA720" s="186"/>
      <c r="BB720" s="211"/>
      <c r="BC720" s="186"/>
      <c r="BD720" s="186"/>
      <c r="BE720" s="186"/>
    </row>
    <row r="721" spans="1:57" ht="25.5" customHeight="1">
      <c r="A721" s="186"/>
      <c r="B721" s="186"/>
      <c r="C721" s="186"/>
      <c r="D721" s="186"/>
      <c r="E721" s="186"/>
      <c r="F721" s="211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92"/>
      <c r="AU721" s="238"/>
      <c r="AV721" s="186"/>
      <c r="AW721" s="186"/>
      <c r="AX721" s="186"/>
      <c r="AY721" s="186"/>
      <c r="AZ721" s="186"/>
      <c r="BA721" s="186"/>
      <c r="BB721" s="211"/>
      <c r="BC721" s="186"/>
      <c r="BD721" s="186"/>
      <c r="BE721" s="186"/>
    </row>
    <row r="722" spans="1:57" ht="25.5" customHeight="1">
      <c r="A722" s="186"/>
      <c r="B722" s="186"/>
      <c r="C722" s="186"/>
      <c r="D722" s="186"/>
      <c r="E722" s="186"/>
      <c r="F722" s="211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92"/>
      <c r="AU722" s="238"/>
      <c r="AV722" s="186"/>
      <c r="AW722" s="186"/>
      <c r="AX722" s="186"/>
      <c r="AY722" s="186"/>
      <c r="AZ722" s="186"/>
      <c r="BA722" s="186"/>
      <c r="BB722" s="211"/>
      <c r="BC722" s="186"/>
      <c r="BD722" s="186"/>
      <c r="BE722" s="186"/>
    </row>
    <row r="723" spans="1:57" ht="25.5" customHeight="1">
      <c r="A723" s="186"/>
      <c r="B723" s="186"/>
      <c r="C723" s="186"/>
      <c r="D723" s="186"/>
      <c r="E723" s="186"/>
      <c r="F723" s="211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92"/>
      <c r="AU723" s="238"/>
      <c r="AV723" s="186"/>
      <c r="AW723" s="186"/>
      <c r="AX723" s="186"/>
      <c r="AY723" s="186"/>
      <c r="AZ723" s="186"/>
      <c r="BA723" s="186"/>
      <c r="BB723" s="211"/>
      <c r="BC723" s="186"/>
      <c r="BD723" s="186"/>
      <c r="BE723" s="186"/>
    </row>
    <row r="724" spans="1:57" ht="25.5" customHeight="1">
      <c r="A724" s="186"/>
      <c r="B724" s="186"/>
      <c r="C724" s="186"/>
      <c r="D724" s="186"/>
      <c r="E724" s="186"/>
      <c r="F724" s="211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92"/>
      <c r="AU724" s="238"/>
      <c r="AV724" s="186"/>
      <c r="AW724" s="186"/>
      <c r="AX724" s="186"/>
      <c r="AY724" s="186"/>
      <c r="AZ724" s="186"/>
      <c r="BA724" s="186"/>
      <c r="BB724" s="211"/>
      <c r="BC724" s="186"/>
      <c r="BD724" s="186"/>
      <c r="BE724" s="186"/>
    </row>
    <row r="725" spans="1:57" ht="25.5" customHeight="1">
      <c r="A725" s="186"/>
      <c r="B725" s="186"/>
      <c r="C725" s="186"/>
      <c r="D725" s="186"/>
      <c r="E725" s="186"/>
      <c r="F725" s="211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92"/>
      <c r="AU725" s="238"/>
      <c r="AV725" s="186"/>
      <c r="AW725" s="186"/>
      <c r="AX725" s="186"/>
      <c r="AY725" s="186"/>
      <c r="AZ725" s="186"/>
      <c r="BA725" s="186"/>
      <c r="BB725" s="211"/>
      <c r="BC725" s="186"/>
      <c r="BD725" s="186"/>
      <c r="BE725" s="186"/>
    </row>
    <row r="726" spans="1:57" ht="25.5" customHeight="1">
      <c r="A726" s="186"/>
      <c r="B726" s="186"/>
      <c r="C726" s="186"/>
      <c r="D726" s="186"/>
      <c r="E726" s="186"/>
      <c r="F726" s="211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92"/>
      <c r="AU726" s="238"/>
      <c r="AV726" s="186"/>
      <c r="AW726" s="186"/>
      <c r="AX726" s="186"/>
      <c r="AY726" s="186"/>
      <c r="AZ726" s="186"/>
      <c r="BA726" s="186"/>
      <c r="BB726" s="211"/>
      <c r="BC726" s="186"/>
      <c r="BD726" s="186"/>
      <c r="BE726" s="186"/>
    </row>
    <row r="727" spans="1:57" ht="25.5" customHeight="1">
      <c r="A727" s="186"/>
      <c r="B727" s="186"/>
      <c r="C727" s="186"/>
      <c r="D727" s="186"/>
      <c r="E727" s="186"/>
      <c r="F727" s="211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92"/>
      <c r="AU727" s="238"/>
      <c r="AV727" s="186"/>
      <c r="AW727" s="186"/>
      <c r="AX727" s="186"/>
      <c r="AY727" s="186"/>
      <c r="AZ727" s="186"/>
      <c r="BA727" s="186"/>
      <c r="BB727" s="211"/>
      <c r="BC727" s="186"/>
      <c r="BD727" s="186"/>
      <c r="BE727" s="186"/>
    </row>
    <row r="728" spans="1:57" ht="25.5" customHeight="1">
      <c r="A728" s="186"/>
      <c r="B728" s="186"/>
      <c r="C728" s="186"/>
      <c r="D728" s="186"/>
      <c r="E728" s="186"/>
      <c r="F728" s="211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92"/>
      <c r="AU728" s="238"/>
      <c r="AV728" s="186"/>
      <c r="AW728" s="186"/>
      <c r="AX728" s="186"/>
      <c r="AY728" s="186"/>
      <c r="AZ728" s="186"/>
      <c r="BA728" s="186"/>
      <c r="BB728" s="211"/>
      <c r="BC728" s="186"/>
      <c r="BD728" s="186"/>
      <c r="BE728" s="186"/>
    </row>
    <row r="729" spans="1:57" ht="25.5" customHeight="1">
      <c r="A729" s="186"/>
      <c r="B729" s="186"/>
      <c r="C729" s="186"/>
      <c r="D729" s="186"/>
      <c r="E729" s="186"/>
      <c r="F729" s="211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92"/>
      <c r="AU729" s="238"/>
      <c r="AV729" s="186"/>
      <c r="AW729" s="186"/>
      <c r="AX729" s="186"/>
      <c r="AY729" s="186"/>
      <c r="AZ729" s="186"/>
      <c r="BA729" s="186"/>
      <c r="BB729" s="211"/>
      <c r="BC729" s="186"/>
      <c r="BD729" s="186"/>
      <c r="BE729" s="186"/>
    </row>
    <row r="730" spans="1:57" ht="25.5" customHeight="1">
      <c r="A730" s="186"/>
      <c r="B730" s="186"/>
      <c r="C730" s="186"/>
      <c r="D730" s="186"/>
      <c r="E730" s="186"/>
      <c r="F730" s="211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92"/>
      <c r="AU730" s="238"/>
      <c r="AV730" s="186"/>
      <c r="AW730" s="186"/>
      <c r="AX730" s="186"/>
      <c r="AY730" s="186"/>
      <c r="AZ730" s="186"/>
      <c r="BA730" s="186"/>
      <c r="BB730" s="211"/>
      <c r="BC730" s="186"/>
      <c r="BD730" s="186"/>
      <c r="BE730" s="186"/>
    </row>
    <row r="731" spans="1:57" ht="25.5" customHeight="1">
      <c r="A731" s="186"/>
      <c r="B731" s="186"/>
      <c r="C731" s="186"/>
      <c r="D731" s="186"/>
      <c r="E731" s="186"/>
      <c r="F731" s="211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92"/>
      <c r="AU731" s="238"/>
      <c r="AV731" s="186"/>
      <c r="AW731" s="186"/>
      <c r="AX731" s="186"/>
      <c r="AY731" s="186"/>
      <c r="AZ731" s="186"/>
      <c r="BA731" s="186"/>
      <c r="BB731" s="211"/>
      <c r="BC731" s="186"/>
      <c r="BD731" s="186"/>
      <c r="BE731" s="186"/>
    </row>
    <row r="732" spans="1:57" ht="25.5" customHeight="1">
      <c r="A732" s="186"/>
      <c r="B732" s="186"/>
      <c r="C732" s="186"/>
      <c r="D732" s="186"/>
      <c r="E732" s="186"/>
      <c r="F732" s="211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92"/>
      <c r="AU732" s="238"/>
      <c r="AV732" s="186"/>
      <c r="AW732" s="186"/>
      <c r="AX732" s="186"/>
      <c r="AY732" s="186"/>
      <c r="AZ732" s="186"/>
      <c r="BA732" s="186"/>
      <c r="BB732" s="211"/>
      <c r="BC732" s="186"/>
      <c r="BD732" s="186"/>
      <c r="BE732" s="186"/>
    </row>
    <row r="733" spans="1:57" ht="25.5" customHeight="1">
      <c r="A733" s="186"/>
      <c r="B733" s="186"/>
      <c r="C733" s="186"/>
      <c r="D733" s="186"/>
      <c r="E733" s="186"/>
      <c r="F733" s="211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92"/>
      <c r="AU733" s="238"/>
      <c r="AV733" s="186"/>
      <c r="AW733" s="186"/>
      <c r="AX733" s="186"/>
      <c r="AY733" s="186"/>
      <c r="AZ733" s="186"/>
      <c r="BA733" s="186"/>
      <c r="BB733" s="211"/>
      <c r="BC733" s="186"/>
      <c r="BD733" s="186"/>
      <c r="BE733" s="186"/>
    </row>
    <row r="734" spans="1:57" ht="25.5" customHeight="1">
      <c r="A734" s="186"/>
      <c r="B734" s="186"/>
      <c r="C734" s="186"/>
      <c r="D734" s="186"/>
      <c r="E734" s="186"/>
      <c r="F734" s="211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92"/>
      <c r="AU734" s="238"/>
      <c r="AV734" s="186"/>
      <c r="AW734" s="186"/>
      <c r="AX734" s="186"/>
      <c r="AY734" s="186"/>
      <c r="AZ734" s="186"/>
      <c r="BA734" s="186"/>
      <c r="BB734" s="211"/>
      <c r="BC734" s="186"/>
      <c r="BD734" s="186"/>
      <c r="BE734" s="186"/>
    </row>
    <row r="735" spans="1:57" ht="25.5" customHeight="1">
      <c r="A735" s="186"/>
      <c r="B735" s="186"/>
      <c r="C735" s="186"/>
      <c r="D735" s="186"/>
      <c r="E735" s="186"/>
      <c r="F735" s="211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92"/>
      <c r="AU735" s="238"/>
      <c r="AV735" s="186"/>
      <c r="AW735" s="186"/>
      <c r="AX735" s="186"/>
      <c r="AY735" s="186"/>
      <c r="AZ735" s="186"/>
      <c r="BA735" s="186"/>
      <c r="BB735" s="211"/>
      <c r="BC735" s="186"/>
      <c r="BD735" s="186"/>
      <c r="BE735" s="186"/>
    </row>
    <row r="736" spans="1:57" ht="25.5" customHeight="1">
      <c r="A736" s="186"/>
      <c r="B736" s="186"/>
      <c r="C736" s="186"/>
      <c r="D736" s="186"/>
      <c r="E736" s="186"/>
      <c r="F736" s="211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92"/>
      <c r="AU736" s="238"/>
      <c r="AV736" s="186"/>
      <c r="AW736" s="186"/>
      <c r="AX736" s="186"/>
      <c r="AY736" s="186"/>
      <c r="AZ736" s="186"/>
      <c r="BA736" s="186"/>
      <c r="BB736" s="211"/>
      <c r="BC736" s="186"/>
      <c r="BD736" s="186"/>
      <c r="BE736" s="186"/>
    </row>
    <row r="737" spans="1:57" ht="25.5" customHeight="1">
      <c r="A737" s="186"/>
      <c r="B737" s="186"/>
      <c r="C737" s="186"/>
      <c r="D737" s="186"/>
      <c r="E737" s="186"/>
      <c r="F737" s="211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92"/>
      <c r="AU737" s="238"/>
      <c r="AV737" s="186"/>
      <c r="AW737" s="186"/>
      <c r="AX737" s="186"/>
      <c r="AY737" s="186"/>
      <c r="AZ737" s="186"/>
      <c r="BA737" s="186"/>
      <c r="BB737" s="211"/>
      <c r="BC737" s="186"/>
      <c r="BD737" s="186"/>
      <c r="BE737" s="186"/>
    </row>
    <row r="738" spans="1:57" ht="25.5" customHeight="1">
      <c r="A738" s="186"/>
      <c r="B738" s="186"/>
      <c r="C738" s="186"/>
      <c r="D738" s="186"/>
      <c r="E738" s="186"/>
      <c r="F738" s="211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92"/>
      <c r="AU738" s="238"/>
      <c r="AV738" s="186"/>
      <c r="AW738" s="186"/>
      <c r="AX738" s="186"/>
      <c r="AY738" s="186"/>
      <c r="AZ738" s="186"/>
      <c r="BA738" s="186"/>
      <c r="BB738" s="211"/>
      <c r="BC738" s="186"/>
      <c r="BD738" s="186"/>
      <c r="BE738" s="186"/>
    </row>
    <row r="739" spans="1:57" ht="25.5" customHeight="1">
      <c r="A739" s="186"/>
      <c r="B739" s="186"/>
      <c r="C739" s="186"/>
      <c r="D739" s="186"/>
      <c r="E739" s="186"/>
      <c r="F739" s="211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92"/>
      <c r="AU739" s="238"/>
      <c r="AV739" s="186"/>
      <c r="AW739" s="186"/>
      <c r="AX739" s="186"/>
      <c r="AY739" s="186"/>
      <c r="AZ739" s="186"/>
      <c r="BA739" s="186"/>
      <c r="BB739" s="211"/>
      <c r="BC739" s="186"/>
      <c r="BD739" s="186"/>
      <c r="BE739" s="186"/>
    </row>
    <row r="740" spans="1:57" ht="25.5" customHeight="1">
      <c r="A740" s="186"/>
      <c r="B740" s="186"/>
      <c r="C740" s="186"/>
      <c r="D740" s="186"/>
      <c r="E740" s="186"/>
      <c r="F740" s="211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92"/>
      <c r="AU740" s="238"/>
      <c r="AV740" s="186"/>
      <c r="AW740" s="186"/>
      <c r="AX740" s="186"/>
      <c r="AY740" s="186"/>
      <c r="AZ740" s="186"/>
      <c r="BA740" s="186"/>
      <c r="BB740" s="211"/>
      <c r="BC740" s="186"/>
      <c r="BD740" s="186"/>
      <c r="BE740" s="186"/>
    </row>
    <row r="741" spans="1:57" ht="25.5" customHeight="1">
      <c r="A741" s="186"/>
      <c r="B741" s="186"/>
      <c r="C741" s="186"/>
      <c r="D741" s="186"/>
      <c r="E741" s="186"/>
      <c r="F741" s="211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92"/>
      <c r="AU741" s="238"/>
      <c r="AV741" s="186"/>
      <c r="AW741" s="186"/>
      <c r="AX741" s="186"/>
      <c r="AY741" s="186"/>
      <c r="AZ741" s="186"/>
      <c r="BA741" s="186"/>
      <c r="BB741" s="211"/>
      <c r="BC741" s="186"/>
      <c r="BD741" s="186"/>
      <c r="BE741" s="186"/>
    </row>
    <row r="742" spans="1:57" ht="25.5" customHeight="1">
      <c r="A742" s="186"/>
      <c r="B742" s="186"/>
      <c r="C742" s="186"/>
      <c r="D742" s="186"/>
      <c r="E742" s="186"/>
      <c r="F742" s="211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92"/>
      <c r="AU742" s="238"/>
      <c r="AV742" s="186"/>
      <c r="AW742" s="186"/>
      <c r="AX742" s="186"/>
      <c r="AY742" s="186"/>
      <c r="AZ742" s="186"/>
      <c r="BA742" s="186"/>
      <c r="BB742" s="211"/>
      <c r="BC742" s="186"/>
      <c r="BD742" s="186"/>
      <c r="BE742" s="186"/>
    </row>
    <row r="743" spans="1:57" ht="25.5" customHeight="1">
      <c r="A743" s="186"/>
      <c r="B743" s="186"/>
      <c r="C743" s="186"/>
      <c r="D743" s="186"/>
      <c r="E743" s="186"/>
      <c r="F743" s="211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92"/>
      <c r="AU743" s="238"/>
      <c r="AV743" s="186"/>
      <c r="AW743" s="186"/>
      <c r="AX743" s="186"/>
      <c r="AY743" s="186"/>
      <c r="AZ743" s="186"/>
      <c r="BA743" s="186"/>
      <c r="BB743" s="211"/>
      <c r="BC743" s="186"/>
      <c r="BD743" s="186"/>
      <c r="BE743" s="186"/>
    </row>
    <row r="744" spans="1:57" ht="25.5" customHeight="1">
      <c r="A744" s="186"/>
      <c r="B744" s="186"/>
      <c r="C744" s="186"/>
      <c r="D744" s="186"/>
      <c r="E744" s="186"/>
      <c r="F744" s="211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92"/>
      <c r="AU744" s="238"/>
      <c r="AV744" s="186"/>
      <c r="AW744" s="186"/>
      <c r="AX744" s="186"/>
      <c r="AY744" s="186"/>
      <c r="AZ744" s="186"/>
      <c r="BA744" s="186"/>
      <c r="BB744" s="211"/>
      <c r="BC744" s="186"/>
      <c r="BD744" s="186"/>
      <c r="BE744" s="186"/>
    </row>
    <row r="745" spans="1:57" ht="25.5" customHeight="1">
      <c r="A745" s="186"/>
      <c r="B745" s="186"/>
      <c r="C745" s="186"/>
      <c r="D745" s="186"/>
      <c r="E745" s="186"/>
      <c r="F745" s="211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92"/>
      <c r="AU745" s="238"/>
      <c r="AV745" s="186"/>
      <c r="AW745" s="186"/>
      <c r="AX745" s="186"/>
      <c r="AY745" s="186"/>
      <c r="AZ745" s="186"/>
      <c r="BA745" s="186"/>
      <c r="BB745" s="211"/>
      <c r="BC745" s="186"/>
      <c r="BD745" s="186"/>
      <c r="BE745" s="186"/>
    </row>
    <row r="746" spans="1:57" ht="25.5" customHeight="1">
      <c r="A746" s="186"/>
      <c r="B746" s="186"/>
      <c r="C746" s="186"/>
      <c r="D746" s="186"/>
      <c r="E746" s="186"/>
      <c r="F746" s="211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92"/>
      <c r="AU746" s="238"/>
      <c r="AV746" s="186"/>
      <c r="AW746" s="186"/>
      <c r="AX746" s="186"/>
      <c r="AY746" s="186"/>
      <c r="AZ746" s="186"/>
      <c r="BA746" s="186"/>
      <c r="BB746" s="211"/>
      <c r="BC746" s="186"/>
      <c r="BD746" s="186"/>
      <c r="BE746" s="186"/>
    </row>
    <row r="747" spans="1:57" ht="25.5" customHeight="1">
      <c r="A747" s="186"/>
      <c r="B747" s="186"/>
      <c r="C747" s="186"/>
      <c r="D747" s="186"/>
      <c r="E747" s="186"/>
      <c r="F747" s="211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92"/>
      <c r="AU747" s="238"/>
      <c r="AV747" s="186"/>
      <c r="AW747" s="186"/>
      <c r="AX747" s="186"/>
      <c r="AY747" s="186"/>
      <c r="AZ747" s="186"/>
      <c r="BA747" s="186"/>
      <c r="BB747" s="211"/>
      <c r="BC747" s="186"/>
      <c r="BD747" s="186"/>
      <c r="BE747" s="186"/>
    </row>
    <row r="748" spans="1:57" ht="25.5" customHeight="1">
      <c r="A748" s="186"/>
      <c r="B748" s="186"/>
      <c r="C748" s="186"/>
      <c r="D748" s="186"/>
      <c r="E748" s="186"/>
      <c r="F748" s="211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92"/>
      <c r="AU748" s="238"/>
      <c r="AV748" s="186"/>
      <c r="AW748" s="186"/>
      <c r="AX748" s="186"/>
      <c r="AY748" s="186"/>
      <c r="AZ748" s="186"/>
      <c r="BA748" s="186"/>
      <c r="BB748" s="211"/>
      <c r="BC748" s="186"/>
      <c r="BD748" s="186"/>
      <c r="BE748" s="186"/>
    </row>
    <row r="749" spans="1:57" ht="25.5" customHeight="1">
      <c r="A749" s="186"/>
      <c r="B749" s="186"/>
      <c r="C749" s="186"/>
      <c r="D749" s="186"/>
      <c r="E749" s="186"/>
      <c r="F749" s="211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92"/>
      <c r="AU749" s="238"/>
      <c r="AV749" s="186"/>
      <c r="AW749" s="186"/>
      <c r="AX749" s="186"/>
      <c r="AY749" s="186"/>
      <c r="AZ749" s="186"/>
      <c r="BA749" s="186"/>
      <c r="BB749" s="211"/>
      <c r="BC749" s="186"/>
      <c r="BD749" s="186"/>
      <c r="BE749" s="186"/>
    </row>
    <row r="750" spans="1:57" ht="25.5" customHeight="1">
      <c r="A750" s="186"/>
      <c r="B750" s="186"/>
      <c r="C750" s="186"/>
      <c r="D750" s="186"/>
      <c r="E750" s="186"/>
      <c r="F750" s="211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92"/>
      <c r="AU750" s="238"/>
      <c r="AV750" s="186"/>
      <c r="AW750" s="186"/>
      <c r="AX750" s="186"/>
      <c r="AY750" s="186"/>
      <c r="AZ750" s="186"/>
      <c r="BA750" s="186"/>
      <c r="BB750" s="211"/>
      <c r="BC750" s="186"/>
      <c r="BD750" s="186"/>
      <c r="BE750" s="186"/>
    </row>
    <row r="751" spans="1:57" ht="25.5" customHeight="1">
      <c r="A751" s="186"/>
      <c r="B751" s="186"/>
      <c r="C751" s="186"/>
      <c r="D751" s="186"/>
      <c r="E751" s="186"/>
      <c r="F751" s="211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92"/>
      <c r="AU751" s="238"/>
      <c r="AV751" s="186"/>
      <c r="AW751" s="186"/>
      <c r="AX751" s="186"/>
      <c r="AY751" s="186"/>
      <c r="AZ751" s="186"/>
      <c r="BA751" s="186"/>
      <c r="BB751" s="211"/>
      <c r="BC751" s="186"/>
      <c r="BD751" s="186"/>
      <c r="BE751" s="186"/>
    </row>
    <row r="752" spans="1:57" ht="25.5" customHeight="1">
      <c r="A752" s="186"/>
      <c r="B752" s="186"/>
      <c r="C752" s="186"/>
      <c r="D752" s="186"/>
      <c r="E752" s="186"/>
      <c r="F752" s="211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92"/>
      <c r="AU752" s="238"/>
      <c r="AV752" s="186"/>
      <c r="AW752" s="186"/>
      <c r="AX752" s="186"/>
      <c r="AY752" s="186"/>
      <c r="AZ752" s="186"/>
      <c r="BA752" s="186"/>
      <c r="BB752" s="211"/>
      <c r="BC752" s="186"/>
      <c r="BD752" s="186"/>
      <c r="BE752" s="186"/>
    </row>
    <row r="753" spans="1:57" ht="25.5" customHeight="1">
      <c r="A753" s="186"/>
      <c r="B753" s="186"/>
      <c r="C753" s="186"/>
      <c r="D753" s="186"/>
      <c r="E753" s="186"/>
      <c r="F753" s="211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92"/>
      <c r="AU753" s="238"/>
      <c r="AV753" s="186"/>
      <c r="AW753" s="186"/>
      <c r="AX753" s="186"/>
      <c r="AY753" s="186"/>
      <c r="AZ753" s="186"/>
      <c r="BA753" s="186"/>
      <c r="BB753" s="211"/>
      <c r="BC753" s="186"/>
      <c r="BD753" s="186"/>
      <c r="BE753" s="186"/>
    </row>
    <row r="754" spans="1:57" ht="25.5" customHeight="1">
      <c r="A754" s="186"/>
      <c r="B754" s="186"/>
      <c r="C754" s="186"/>
      <c r="D754" s="186"/>
      <c r="E754" s="186"/>
      <c r="F754" s="211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92"/>
      <c r="AU754" s="238"/>
      <c r="AV754" s="186"/>
      <c r="AW754" s="186"/>
      <c r="AX754" s="186"/>
      <c r="AY754" s="186"/>
      <c r="AZ754" s="186"/>
      <c r="BA754" s="186"/>
      <c r="BB754" s="211"/>
      <c r="BC754" s="186"/>
      <c r="BD754" s="186"/>
      <c r="BE754" s="186"/>
    </row>
    <row r="755" spans="1:57" ht="25.5" customHeight="1">
      <c r="A755" s="186"/>
      <c r="B755" s="186"/>
      <c r="C755" s="186"/>
      <c r="D755" s="186"/>
      <c r="E755" s="186"/>
      <c r="F755" s="211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92"/>
      <c r="AU755" s="238"/>
      <c r="AV755" s="186"/>
      <c r="AW755" s="186"/>
      <c r="AX755" s="186"/>
      <c r="AY755" s="186"/>
      <c r="AZ755" s="186"/>
      <c r="BA755" s="186"/>
      <c r="BB755" s="211"/>
      <c r="BC755" s="186"/>
      <c r="BD755" s="186"/>
      <c r="BE755" s="186"/>
    </row>
    <row r="756" spans="1:57" ht="25.5" customHeight="1">
      <c r="A756" s="186"/>
      <c r="B756" s="186"/>
      <c r="C756" s="186"/>
      <c r="D756" s="186"/>
      <c r="E756" s="186"/>
      <c r="F756" s="211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92"/>
      <c r="AU756" s="238"/>
      <c r="AV756" s="186"/>
      <c r="AW756" s="186"/>
      <c r="AX756" s="186"/>
      <c r="AY756" s="186"/>
      <c r="AZ756" s="186"/>
      <c r="BA756" s="186"/>
      <c r="BB756" s="211"/>
      <c r="BC756" s="186"/>
      <c r="BD756" s="186"/>
      <c r="BE756" s="186"/>
    </row>
    <row r="757" spans="1:57" ht="25.5" customHeight="1">
      <c r="A757" s="186"/>
      <c r="B757" s="186"/>
      <c r="C757" s="186"/>
      <c r="D757" s="186"/>
      <c r="E757" s="186"/>
      <c r="F757" s="211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92"/>
      <c r="AU757" s="238"/>
      <c r="AV757" s="186"/>
      <c r="AW757" s="186"/>
      <c r="AX757" s="186"/>
      <c r="AY757" s="186"/>
      <c r="AZ757" s="186"/>
      <c r="BA757" s="186"/>
      <c r="BB757" s="211"/>
      <c r="BC757" s="186"/>
      <c r="BD757" s="186"/>
      <c r="BE757" s="186"/>
    </row>
    <row r="758" spans="1:57" ht="25.5" customHeight="1">
      <c r="A758" s="186"/>
      <c r="B758" s="186"/>
      <c r="C758" s="186"/>
      <c r="D758" s="186"/>
      <c r="E758" s="186"/>
      <c r="F758" s="211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92"/>
      <c r="AU758" s="238"/>
      <c r="AV758" s="186"/>
      <c r="AW758" s="186"/>
      <c r="AX758" s="186"/>
      <c r="AY758" s="186"/>
      <c r="AZ758" s="186"/>
      <c r="BA758" s="186"/>
      <c r="BB758" s="211"/>
      <c r="BC758" s="186"/>
      <c r="BD758" s="186"/>
      <c r="BE758" s="186"/>
    </row>
    <row r="759" spans="1:57" ht="25.5" customHeight="1">
      <c r="A759" s="186"/>
      <c r="B759" s="186"/>
      <c r="C759" s="186"/>
      <c r="D759" s="186"/>
      <c r="E759" s="186"/>
      <c r="F759" s="211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92"/>
      <c r="AU759" s="238"/>
      <c r="AV759" s="186"/>
      <c r="AW759" s="186"/>
      <c r="AX759" s="186"/>
      <c r="AY759" s="186"/>
      <c r="AZ759" s="186"/>
      <c r="BA759" s="186"/>
      <c r="BB759" s="211"/>
      <c r="BC759" s="186"/>
      <c r="BD759" s="186"/>
      <c r="BE759" s="186"/>
    </row>
    <row r="760" spans="1:57" ht="25.5" customHeight="1">
      <c r="A760" s="186"/>
      <c r="B760" s="186"/>
      <c r="C760" s="186"/>
      <c r="D760" s="186"/>
      <c r="E760" s="186"/>
      <c r="F760" s="211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92"/>
      <c r="AU760" s="238"/>
      <c r="AV760" s="186"/>
      <c r="AW760" s="186"/>
      <c r="AX760" s="186"/>
      <c r="AY760" s="186"/>
      <c r="AZ760" s="186"/>
      <c r="BA760" s="186"/>
      <c r="BB760" s="211"/>
      <c r="BC760" s="186"/>
      <c r="BD760" s="186"/>
      <c r="BE760" s="186"/>
    </row>
    <row r="761" spans="1:57" ht="25.5" customHeight="1">
      <c r="A761" s="186"/>
      <c r="B761" s="186"/>
      <c r="C761" s="186"/>
      <c r="D761" s="186"/>
      <c r="E761" s="186"/>
      <c r="F761" s="211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92"/>
      <c r="AU761" s="238"/>
      <c r="AV761" s="186"/>
      <c r="AW761" s="186"/>
      <c r="AX761" s="186"/>
      <c r="AY761" s="186"/>
      <c r="AZ761" s="186"/>
      <c r="BA761" s="186"/>
      <c r="BB761" s="211"/>
      <c r="BC761" s="186"/>
      <c r="BD761" s="186"/>
      <c r="BE761" s="186"/>
    </row>
    <row r="762" spans="1:57" ht="25.5" customHeight="1">
      <c r="A762" s="186"/>
      <c r="B762" s="186"/>
      <c r="C762" s="186"/>
      <c r="D762" s="186"/>
      <c r="E762" s="186"/>
      <c r="F762" s="211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92"/>
      <c r="AU762" s="238"/>
      <c r="AV762" s="186"/>
      <c r="AW762" s="186"/>
      <c r="AX762" s="186"/>
      <c r="AY762" s="186"/>
      <c r="AZ762" s="186"/>
      <c r="BA762" s="186"/>
      <c r="BB762" s="211"/>
      <c r="BC762" s="186"/>
      <c r="BD762" s="186"/>
      <c r="BE762" s="186"/>
    </row>
    <row r="763" spans="1:57" ht="25.5" customHeight="1">
      <c r="A763" s="186"/>
      <c r="B763" s="186"/>
      <c r="C763" s="186"/>
      <c r="D763" s="186"/>
      <c r="E763" s="186"/>
      <c r="F763" s="211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92"/>
      <c r="AU763" s="238"/>
      <c r="AV763" s="186"/>
      <c r="AW763" s="186"/>
      <c r="AX763" s="186"/>
      <c r="AY763" s="186"/>
      <c r="AZ763" s="186"/>
      <c r="BA763" s="186"/>
      <c r="BB763" s="211"/>
      <c r="BC763" s="186"/>
      <c r="BD763" s="186"/>
      <c r="BE763" s="186"/>
    </row>
    <row r="764" spans="1:57" ht="25.5" customHeight="1">
      <c r="A764" s="186"/>
      <c r="B764" s="186"/>
      <c r="C764" s="186"/>
      <c r="D764" s="186"/>
      <c r="E764" s="186"/>
      <c r="F764" s="211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92"/>
      <c r="AU764" s="238"/>
      <c r="AV764" s="186"/>
      <c r="AW764" s="186"/>
      <c r="AX764" s="186"/>
      <c r="AY764" s="186"/>
      <c r="AZ764" s="186"/>
      <c r="BA764" s="186"/>
      <c r="BB764" s="211"/>
      <c r="BC764" s="186"/>
      <c r="BD764" s="186"/>
      <c r="BE764" s="186"/>
    </row>
    <row r="765" spans="1:57" ht="25.5" customHeight="1">
      <c r="A765" s="186"/>
      <c r="B765" s="186"/>
      <c r="C765" s="186"/>
      <c r="D765" s="186"/>
      <c r="E765" s="186"/>
      <c r="F765" s="211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92"/>
      <c r="AU765" s="238"/>
      <c r="AV765" s="186"/>
      <c r="AW765" s="186"/>
      <c r="AX765" s="186"/>
      <c r="AY765" s="186"/>
      <c r="AZ765" s="186"/>
      <c r="BA765" s="186"/>
      <c r="BB765" s="211"/>
      <c r="BC765" s="186"/>
      <c r="BD765" s="186"/>
      <c r="BE765" s="186"/>
    </row>
    <row r="766" spans="1:57" ht="25.5" customHeight="1">
      <c r="A766" s="186"/>
      <c r="B766" s="186"/>
      <c r="C766" s="186"/>
      <c r="D766" s="186"/>
      <c r="E766" s="186"/>
      <c r="F766" s="211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92"/>
      <c r="AU766" s="238"/>
      <c r="AV766" s="186"/>
      <c r="AW766" s="186"/>
      <c r="AX766" s="186"/>
      <c r="AY766" s="186"/>
      <c r="AZ766" s="186"/>
      <c r="BA766" s="186"/>
      <c r="BB766" s="211"/>
      <c r="BC766" s="186"/>
      <c r="BD766" s="186"/>
      <c r="BE766" s="186"/>
    </row>
    <row r="767" spans="1:57" ht="25.5" customHeight="1">
      <c r="A767" s="186"/>
      <c r="B767" s="186"/>
      <c r="C767" s="186"/>
      <c r="D767" s="186"/>
      <c r="E767" s="186"/>
      <c r="F767" s="211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92"/>
      <c r="AU767" s="238"/>
      <c r="AV767" s="186"/>
      <c r="AW767" s="186"/>
      <c r="AX767" s="186"/>
      <c r="AY767" s="186"/>
      <c r="AZ767" s="186"/>
      <c r="BA767" s="186"/>
      <c r="BB767" s="211"/>
      <c r="BC767" s="186"/>
      <c r="BD767" s="186"/>
      <c r="BE767" s="186"/>
    </row>
    <row r="768" spans="1:57" ht="25.5" customHeight="1">
      <c r="A768" s="186"/>
      <c r="B768" s="186"/>
      <c r="C768" s="186"/>
      <c r="D768" s="186"/>
      <c r="E768" s="186"/>
      <c r="F768" s="211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92"/>
      <c r="AU768" s="238"/>
      <c r="AV768" s="186"/>
      <c r="AW768" s="186"/>
      <c r="AX768" s="186"/>
      <c r="AY768" s="186"/>
      <c r="AZ768" s="186"/>
      <c r="BA768" s="186"/>
      <c r="BB768" s="211"/>
      <c r="BC768" s="186"/>
      <c r="BD768" s="186"/>
      <c r="BE768" s="186"/>
    </row>
    <row r="769" spans="1:57" ht="25.5" customHeight="1">
      <c r="A769" s="186"/>
      <c r="B769" s="186"/>
      <c r="C769" s="186"/>
      <c r="D769" s="186"/>
      <c r="E769" s="186"/>
      <c r="F769" s="211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92"/>
      <c r="AU769" s="238"/>
      <c r="AV769" s="186"/>
      <c r="AW769" s="186"/>
      <c r="AX769" s="186"/>
      <c r="AY769" s="186"/>
      <c r="AZ769" s="186"/>
      <c r="BA769" s="186"/>
      <c r="BB769" s="211"/>
      <c r="BC769" s="186"/>
      <c r="BD769" s="186"/>
      <c r="BE769" s="186"/>
    </row>
    <row r="770" spans="1:57" ht="25.5" customHeight="1">
      <c r="A770" s="186"/>
      <c r="B770" s="186"/>
      <c r="C770" s="186"/>
      <c r="D770" s="186"/>
      <c r="E770" s="186"/>
      <c r="F770" s="211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92"/>
      <c r="AU770" s="238"/>
      <c r="AV770" s="186"/>
      <c r="AW770" s="186"/>
      <c r="AX770" s="186"/>
      <c r="AY770" s="186"/>
      <c r="AZ770" s="186"/>
      <c r="BA770" s="186"/>
      <c r="BB770" s="211"/>
      <c r="BC770" s="186"/>
      <c r="BD770" s="186"/>
      <c r="BE770" s="186"/>
    </row>
    <row r="771" spans="1:57" ht="25.5" customHeight="1">
      <c r="A771" s="186"/>
      <c r="B771" s="186"/>
      <c r="C771" s="186"/>
      <c r="D771" s="186"/>
      <c r="E771" s="186"/>
      <c r="F771" s="211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92"/>
      <c r="AU771" s="238"/>
      <c r="AV771" s="186"/>
      <c r="AW771" s="186"/>
      <c r="AX771" s="186"/>
      <c r="AY771" s="186"/>
      <c r="AZ771" s="186"/>
      <c r="BA771" s="186"/>
      <c r="BB771" s="211"/>
      <c r="BC771" s="186"/>
      <c r="BD771" s="186"/>
      <c r="BE771" s="186"/>
    </row>
    <row r="772" spans="1:57" ht="25.5" customHeight="1">
      <c r="A772" s="186"/>
      <c r="B772" s="186"/>
      <c r="C772" s="186"/>
      <c r="D772" s="186"/>
      <c r="E772" s="186"/>
      <c r="F772" s="211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92"/>
      <c r="AU772" s="238"/>
      <c r="AV772" s="186"/>
      <c r="AW772" s="186"/>
      <c r="AX772" s="186"/>
      <c r="AY772" s="186"/>
      <c r="AZ772" s="186"/>
      <c r="BA772" s="186"/>
      <c r="BB772" s="211"/>
      <c r="BC772" s="186"/>
      <c r="BD772" s="186"/>
      <c r="BE772" s="186"/>
    </row>
    <row r="773" spans="1:57" ht="25.5" customHeight="1">
      <c r="A773" s="186"/>
      <c r="B773" s="186"/>
      <c r="C773" s="186"/>
      <c r="D773" s="186"/>
      <c r="E773" s="186"/>
      <c r="F773" s="211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92"/>
      <c r="AU773" s="238"/>
      <c r="AV773" s="186"/>
      <c r="AW773" s="186"/>
      <c r="AX773" s="186"/>
      <c r="AY773" s="186"/>
      <c r="AZ773" s="186"/>
      <c r="BA773" s="186"/>
      <c r="BB773" s="211"/>
      <c r="BC773" s="186"/>
      <c r="BD773" s="186"/>
      <c r="BE773" s="186"/>
    </row>
    <row r="774" spans="1:57" ht="25.5" customHeight="1">
      <c r="A774" s="186"/>
      <c r="B774" s="186"/>
      <c r="C774" s="186"/>
      <c r="D774" s="186"/>
      <c r="E774" s="186"/>
      <c r="F774" s="211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92"/>
      <c r="AU774" s="238"/>
      <c r="AV774" s="186"/>
      <c r="AW774" s="186"/>
      <c r="AX774" s="186"/>
      <c r="AY774" s="186"/>
      <c r="AZ774" s="186"/>
      <c r="BA774" s="186"/>
      <c r="BB774" s="211"/>
      <c r="BC774" s="186"/>
      <c r="BD774" s="186"/>
      <c r="BE774" s="186"/>
    </row>
    <row r="775" spans="1:57" ht="25.5" customHeight="1">
      <c r="A775" s="186"/>
      <c r="B775" s="186"/>
      <c r="C775" s="186"/>
      <c r="D775" s="186"/>
      <c r="E775" s="186"/>
      <c r="F775" s="211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92"/>
      <c r="AU775" s="238"/>
      <c r="AV775" s="186"/>
      <c r="AW775" s="186"/>
      <c r="AX775" s="186"/>
      <c r="AY775" s="186"/>
      <c r="AZ775" s="186"/>
      <c r="BA775" s="186"/>
      <c r="BB775" s="211"/>
      <c r="BC775" s="186"/>
      <c r="BD775" s="186"/>
      <c r="BE775" s="186"/>
    </row>
    <row r="776" spans="1:57" ht="25.5" customHeight="1">
      <c r="A776" s="186"/>
      <c r="B776" s="186"/>
      <c r="C776" s="186"/>
      <c r="D776" s="186"/>
      <c r="E776" s="186"/>
      <c r="F776" s="211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92"/>
      <c r="AU776" s="238"/>
      <c r="AV776" s="186"/>
      <c r="AW776" s="186"/>
      <c r="AX776" s="186"/>
      <c r="AY776" s="186"/>
      <c r="AZ776" s="186"/>
      <c r="BA776" s="186"/>
      <c r="BB776" s="211"/>
      <c r="BC776" s="186"/>
      <c r="BD776" s="186"/>
      <c r="BE776" s="186"/>
    </row>
    <row r="777" spans="1:57" ht="25.5" customHeight="1">
      <c r="A777" s="186"/>
      <c r="B777" s="186"/>
      <c r="C777" s="186"/>
      <c r="D777" s="186"/>
      <c r="E777" s="186"/>
      <c r="F777" s="211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92"/>
      <c r="AU777" s="238"/>
      <c r="AV777" s="186"/>
      <c r="AW777" s="186"/>
      <c r="AX777" s="186"/>
      <c r="AY777" s="186"/>
      <c r="AZ777" s="186"/>
      <c r="BA777" s="186"/>
      <c r="BB777" s="211"/>
      <c r="BC777" s="186"/>
      <c r="BD777" s="186"/>
      <c r="BE777" s="186"/>
    </row>
    <row r="778" spans="1:57" ht="25.5" customHeight="1">
      <c r="A778" s="186"/>
      <c r="B778" s="186"/>
      <c r="C778" s="186"/>
      <c r="D778" s="186"/>
      <c r="E778" s="186"/>
      <c r="F778" s="211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92"/>
      <c r="AU778" s="238"/>
      <c r="AV778" s="186"/>
      <c r="AW778" s="186"/>
      <c r="AX778" s="186"/>
      <c r="AY778" s="186"/>
      <c r="AZ778" s="186"/>
      <c r="BA778" s="186"/>
      <c r="BB778" s="211"/>
      <c r="BC778" s="186"/>
      <c r="BD778" s="186"/>
      <c r="BE778" s="186"/>
    </row>
    <row r="779" spans="1:57" ht="25.5" customHeight="1">
      <c r="A779" s="186"/>
      <c r="B779" s="186"/>
      <c r="C779" s="186"/>
      <c r="D779" s="186"/>
      <c r="E779" s="186"/>
      <c r="F779" s="211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92"/>
      <c r="AU779" s="238"/>
      <c r="AV779" s="186"/>
      <c r="AW779" s="186"/>
      <c r="AX779" s="186"/>
      <c r="AY779" s="186"/>
      <c r="AZ779" s="186"/>
      <c r="BA779" s="186"/>
      <c r="BB779" s="211"/>
      <c r="BC779" s="186"/>
      <c r="BD779" s="186"/>
      <c r="BE779" s="186"/>
    </row>
    <row r="780" spans="1:57" ht="25.5" customHeight="1">
      <c r="A780" s="186"/>
      <c r="B780" s="186"/>
      <c r="C780" s="186"/>
      <c r="D780" s="186"/>
      <c r="E780" s="186"/>
      <c r="F780" s="211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92"/>
      <c r="AU780" s="238"/>
      <c r="AV780" s="186"/>
      <c r="AW780" s="186"/>
      <c r="AX780" s="186"/>
      <c r="AY780" s="186"/>
      <c r="AZ780" s="186"/>
      <c r="BA780" s="186"/>
      <c r="BB780" s="211"/>
      <c r="BC780" s="186"/>
      <c r="BD780" s="186"/>
      <c r="BE780" s="186"/>
    </row>
    <row r="781" spans="1:57" ht="25.5" customHeight="1">
      <c r="A781" s="186"/>
      <c r="B781" s="186"/>
      <c r="C781" s="186"/>
      <c r="D781" s="186"/>
      <c r="E781" s="186"/>
      <c r="F781" s="211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92"/>
      <c r="AU781" s="238"/>
      <c r="AV781" s="186"/>
      <c r="AW781" s="186"/>
      <c r="AX781" s="186"/>
      <c r="AY781" s="186"/>
      <c r="AZ781" s="186"/>
      <c r="BA781" s="186"/>
      <c r="BB781" s="211"/>
      <c r="BC781" s="186"/>
      <c r="BD781" s="186"/>
      <c r="BE781" s="186"/>
    </row>
    <row r="782" spans="1:57" ht="25.5" customHeight="1">
      <c r="A782" s="186"/>
      <c r="B782" s="186"/>
      <c r="C782" s="186"/>
      <c r="D782" s="186"/>
      <c r="E782" s="186"/>
      <c r="F782" s="211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92"/>
      <c r="AU782" s="238"/>
      <c r="AV782" s="186"/>
      <c r="AW782" s="186"/>
      <c r="AX782" s="186"/>
      <c r="AY782" s="186"/>
      <c r="AZ782" s="186"/>
      <c r="BA782" s="186"/>
      <c r="BB782" s="211"/>
      <c r="BC782" s="186"/>
      <c r="BD782" s="186"/>
      <c r="BE782" s="186"/>
    </row>
    <row r="783" spans="1:57" ht="25.5" customHeight="1">
      <c r="A783" s="186"/>
      <c r="B783" s="186"/>
      <c r="C783" s="186"/>
      <c r="D783" s="186"/>
      <c r="E783" s="186"/>
      <c r="F783" s="211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92"/>
      <c r="AU783" s="238"/>
      <c r="AV783" s="186"/>
      <c r="AW783" s="186"/>
      <c r="AX783" s="186"/>
      <c r="AY783" s="186"/>
      <c r="AZ783" s="186"/>
      <c r="BA783" s="186"/>
      <c r="BB783" s="211"/>
      <c r="BC783" s="186"/>
      <c r="BD783" s="186"/>
      <c r="BE783" s="186"/>
    </row>
    <row r="784" spans="1:57" ht="25.5" customHeight="1">
      <c r="A784" s="186"/>
      <c r="B784" s="186"/>
      <c r="C784" s="186"/>
      <c r="D784" s="186"/>
      <c r="E784" s="186"/>
      <c r="F784" s="211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92"/>
      <c r="AU784" s="238"/>
      <c r="AV784" s="186"/>
      <c r="AW784" s="186"/>
      <c r="AX784" s="186"/>
      <c r="AY784" s="186"/>
      <c r="AZ784" s="186"/>
      <c r="BA784" s="186"/>
      <c r="BB784" s="211"/>
      <c r="BC784" s="186"/>
      <c r="BD784" s="186"/>
      <c r="BE784" s="186"/>
    </row>
    <row r="785" spans="1:57" ht="25.5" customHeight="1">
      <c r="A785" s="186"/>
      <c r="B785" s="186"/>
      <c r="C785" s="186"/>
      <c r="D785" s="186"/>
      <c r="E785" s="186"/>
      <c r="F785" s="211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92"/>
      <c r="AU785" s="238"/>
      <c r="AV785" s="186"/>
      <c r="AW785" s="186"/>
      <c r="AX785" s="186"/>
      <c r="AY785" s="186"/>
      <c r="AZ785" s="186"/>
      <c r="BA785" s="186"/>
      <c r="BB785" s="211"/>
      <c r="BC785" s="186"/>
      <c r="BD785" s="186"/>
      <c r="BE785" s="186"/>
    </row>
    <row r="786" spans="1:57" ht="25.5" customHeight="1">
      <c r="A786" s="186"/>
      <c r="B786" s="186"/>
      <c r="C786" s="186"/>
      <c r="D786" s="186"/>
      <c r="E786" s="186"/>
      <c r="F786" s="211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92"/>
      <c r="AU786" s="238"/>
      <c r="AV786" s="186"/>
      <c r="AW786" s="186"/>
      <c r="AX786" s="186"/>
      <c r="AY786" s="186"/>
      <c r="AZ786" s="186"/>
      <c r="BA786" s="186"/>
      <c r="BB786" s="211"/>
      <c r="BC786" s="186"/>
      <c r="BD786" s="186"/>
      <c r="BE786" s="186"/>
    </row>
    <row r="787" spans="1:57" ht="25.5" customHeight="1">
      <c r="A787" s="186"/>
      <c r="B787" s="186"/>
      <c r="C787" s="186"/>
      <c r="D787" s="186"/>
      <c r="E787" s="186"/>
      <c r="F787" s="211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92"/>
      <c r="AU787" s="238"/>
      <c r="AV787" s="186"/>
      <c r="AW787" s="186"/>
      <c r="AX787" s="186"/>
      <c r="AY787" s="186"/>
      <c r="AZ787" s="186"/>
      <c r="BA787" s="186"/>
      <c r="BB787" s="211"/>
      <c r="BC787" s="186"/>
      <c r="BD787" s="186"/>
      <c r="BE787" s="186"/>
    </row>
    <row r="788" spans="1:57" ht="25.5" customHeight="1">
      <c r="A788" s="186"/>
      <c r="B788" s="186"/>
      <c r="C788" s="186"/>
      <c r="D788" s="186"/>
      <c r="E788" s="186"/>
      <c r="F788" s="211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92"/>
      <c r="AU788" s="238"/>
      <c r="AV788" s="186"/>
      <c r="AW788" s="186"/>
      <c r="AX788" s="186"/>
      <c r="AY788" s="186"/>
      <c r="AZ788" s="186"/>
      <c r="BA788" s="186"/>
      <c r="BB788" s="211"/>
      <c r="BC788" s="186"/>
      <c r="BD788" s="186"/>
      <c r="BE788" s="186"/>
    </row>
    <row r="789" spans="1:57" ht="25.5" customHeight="1">
      <c r="A789" s="186"/>
      <c r="B789" s="186"/>
      <c r="C789" s="186"/>
      <c r="D789" s="186"/>
      <c r="E789" s="186"/>
      <c r="F789" s="211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92"/>
      <c r="AU789" s="238"/>
      <c r="AV789" s="186"/>
      <c r="AW789" s="186"/>
      <c r="AX789" s="186"/>
      <c r="AY789" s="186"/>
      <c r="AZ789" s="186"/>
      <c r="BA789" s="186"/>
      <c r="BB789" s="211"/>
      <c r="BC789" s="186"/>
      <c r="BD789" s="186"/>
      <c r="BE789" s="186"/>
    </row>
    <row r="790" spans="1:57" ht="25.5" customHeight="1">
      <c r="A790" s="186"/>
      <c r="B790" s="186"/>
      <c r="C790" s="186"/>
      <c r="D790" s="186"/>
      <c r="E790" s="186"/>
      <c r="F790" s="211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92"/>
      <c r="AU790" s="238"/>
      <c r="AV790" s="186"/>
      <c r="AW790" s="186"/>
      <c r="AX790" s="186"/>
      <c r="AY790" s="186"/>
      <c r="AZ790" s="186"/>
      <c r="BA790" s="186"/>
      <c r="BB790" s="211"/>
      <c r="BC790" s="186"/>
      <c r="BD790" s="186"/>
      <c r="BE790" s="186"/>
    </row>
    <row r="791" spans="1:57" ht="25.5" customHeight="1">
      <c r="A791" s="186"/>
      <c r="B791" s="186"/>
      <c r="C791" s="186"/>
      <c r="D791" s="186"/>
      <c r="E791" s="186"/>
      <c r="F791" s="211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92"/>
      <c r="AU791" s="238"/>
      <c r="AV791" s="186"/>
      <c r="AW791" s="186"/>
      <c r="AX791" s="186"/>
      <c r="AY791" s="186"/>
      <c r="AZ791" s="186"/>
      <c r="BA791" s="186"/>
      <c r="BB791" s="211"/>
      <c r="BC791" s="186"/>
      <c r="BD791" s="186"/>
      <c r="BE791" s="186"/>
    </row>
    <row r="792" spans="1:57" ht="25.5" customHeight="1">
      <c r="A792" s="186"/>
      <c r="B792" s="186"/>
      <c r="C792" s="186"/>
      <c r="D792" s="186"/>
      <c r="E792" s="186"/>
      <c r="F792" s="211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92"/>
      <c r="AU792" s="238"/>
      <c r="AV792" s="186"/>
      <c r="AW792" s="186"/>
      <c r="AX792" s="186"/>
      <c r="AY792" s="186"/>
      <c r="AZ792" s="186"/>
      <c r="BA792" s="186"/>
      <c r="BB792" s="211"/>
      <c r="BC792" s="186"/>
      <c r="BD792" s="186"/>
      <c r="BE792" s="186"/>
    </row>
    <row r="793" spans="1:57" ht="25.5" customHeight="1">
      <c r="A793" s="186"/>
      <c r="B793" s="186"/>
      <c r="C793" s="186"/>
      <c r="D793" s="186"/>
      <c r="E793" s="186"/>
      <c r="F793" s="211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92"/>
      <c r="AU793" s="238"/>
      <c r="AV793" s="186"/>
      <c r="AW793" s="186"/>
      <c r="AX793" s="186"/>
      <c r="AY793" s="186"/>
      <c r="AZ793" s="186"/>
      <c r="BA793" s="186"/>
      <c r="BB793" s="211"/>
      <c r="BC793" s="186"/>
      <c r="BD793" s="186"/>
      <c r="BE793" s="186"/>
    </row>
    <row r="794" spans="1:57" ht="25.5" customHeight="1">
      <c r="A794" s="186"/>
      <c r="B794" s="186"/>
      <c r="C794" s="186"/>
      <c r="D794" s="186"/>
      <c r="E794" s="186"/>
      <c r="F794" s="211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92"/>
      <c r="AU794" s="238"/>
      <c r="AV794" s="186"/>
      <c r="AW794" s="186"/>
      <c r="AX794" s="186"/>
      <c r="AY794" s="186"/>
      <c r="AZ794" s="186"/>
      <c r="BA794" s="186"/>
      <c r="BB794" s="211"/>
      <c r="BC794" s="186"/>
      <c r="BD794" s="186"/>
      <c r="BE794" s="186"/>
    </row>
    <row r="795" spans="1:57" ht="25.5" customHeight="1">
      <c r="A795" s="186"/>
      <c r="B795" s="186"/>
      <c r="C795" s="186"/>
      <c r="D795" s="186"/>
      <c r="E795" s="186"/>
      <c r="F795" s="211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92"/>
      <c r="AU795" s="238"/>
      <c r="AV795" s="186"/>
      <c r="AW795" s="186"/>
      <c r="AX795" s="186"/>
      <c r="AY795" s="186"/>
      <c r="AZ795" s="186"/>
      <c r="BA795" s="186"/>
      <c r="BB795" s="211"/>
      <c r="BC795" s="186"/>
      <c r="BD795" s="186"/>
      <c r="BE795" s="186"/>
    </row>
    <row r="796" spans="1:57" ht="25.5" customHeight="1">
      <c r="A796" s="186"/>
      <c r="B796" s="186"/>
      <c r="C796" s="186"/>
      <c r="D796" s="186"/>
      <c r="E796" s="186"/>
      <c r="F796" s="211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92"/>
      <c r="AU796" s="238"/>
      <c r="AV796" s="186"/>
      <c r="AW796" s="186"/>
      <c r="AX796" s="186"/>
      <c r="AY796" s="186"/>
      <c r="AZ796" s="186"/>
      <c r="BA796" s="186"/>
      <c r="BB796" s="211"/>
      <c r="BC796" s="186"/>
      <c r="BD796" s="186"/>
      <c r="BE796" s="186"/>
    </row>
    <row r="797" spans="1:57" ht="25.5" customHeight="1">
      <c r="A797" s="186"/>
      <c r="B797" s="186"/>
      <c r="C797" s="186"/>
      <c r="D797" s="186"/>
      <c r="E797" s="186"/>
      <c r="F797" s="211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92"/>
      <c r="AU797" s="238"/>
      <c r="AV797" s="186"/>
      <c r="AW797" s="186"/>
      <c r="AX797" s="186"/>
      <c r="AY797" s="186"/>
      <c r="AZ797" s="186"/>
      <c r="BA797" s="186"/>
      <c r="BB797" s="211"/>
      <c r="BC797" s="186"/>
      <c r="BD797" s="186"/>
      <c r="BE797" s="186"/>
    </row>
    <row r="798" spans="1:57" ht="25.5" customHeight="1">
      <c r="A798" s="186"/>
      <c r="B798" s="186"/>
      <c r="C798" s="186"/>
      <c r="D798" s="186"/>
      <c r="E798" s="186"/>
      <c r="F798" s="211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92"/>
      <c r="AU798" s="238"/>
      <c r="AV798" s="186"/>
      <c r="AW798" s="186"/>
      <c r="AX798" s="186"/>
      <c r="AY798" s="186"/>
      <c r="AZ798" s="186"/>
      <c r="BA798" s="186"/>
      <c r="BB798" s="211"/>
      <c r="BC798" s="186"/>
      <c r="BD798" s="186"/>
      <c r="BE798" s="186"/>
    </row>
    <row r="799" spans="1:57" ht="25.5" customHeight="1">
      <c r="A799" s="186"/>
      <c r="B799" s="186"/>
      <c r="C799" s="186"/>
      <c r="D799" s="186"/>
      <c r="E799" s="186"/>
      <c r="F799" s="211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92"/>
      <c r="AU799" s="238"/>
      <c r="AV799" s="186"/>
      <c r="AW799" s="186"/>
      <c r="AX799" s="186"/>
      <c r="AY799" s="186"/>
      <c r="AZ799" s="186"/>
      <c r="BA799" s="186"/>
      <c r="BB799" s="211"/>
      <c r="BC799" s="186"/>
      <c r="BD799" s="186"/>
      <c r="BE799" s="186"/>
    </row>
    <row r="800" spans="1:57" ht="25.5" customHeight="1">
      <c r="A800" s="186"/>
      <c r="B800" s="186"/>
      <c r="C800" s="186"/>
      <c r="D800" s="186"/>
      <c r="E800" s="186"/>
      <c r="F800" s="211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92"/>
      <c r="AU800" s="238"/>
      <c r="AV800" s="186"/>
      <c r="AW800" s="186"/>
      <c r="AX800" s="186"/>
      <c r="AY800" s="186"/>
      <c r="AZ800" s="186"/>
      <c r="BA800" s="186"/>
      <c r="BB800" s="211"/>
      <c r="BC800" s="186"/>
      <c r="BD800" s="186"/>
      <c r="BE800" s="186"/>
    </row>
    <row r="801" spans="1:57" ht="25.5" customHeight="1">
      <c r="A801" s="186"/>
      <c r="B801" s="186"/>
      <c r="C801" s="186"/>
      <c r="D801" s="186"/>
      <c r="E801" s="186"/>
      <c r="F801" s="211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92"/>
      <c r="AU801" s="238"/>
      <c r="AV801" s="186"/>
      <c r="AW801" s="186"/>
      <c r="AX801" s="186"/>
      <c r="AY801" s="186"/>
      <c r="AZ801" s="186"/>
      <c r="BA801" s="186"/>
      <c r="BB801" s="211"/>
      <c r="BC801" s="186"/>
      <c r="BD801" s="186"/>
      <c r="BE801" s="186"/>
    </row>
    <row r="802" spans="1:57" ht="25.5" customHeight="1">
      <c r="A802" s="186"/>
      <c r="B802" s="186"/>
      <c r="C802" s="186"/>
      <c r="D802" s="186"/>
      <c r="E802" s="186"/>
      <c r="F802" s="211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92"/>
      <c r="AU802" s="238"/>
      <c r="AV802" s="186"/>
      <c r="AW802" s="186"/>
      <c r="AX802" s="186"/>
      <c r="AY802" s="186"/>
      <c r="AZ802" s="186"/>
      <c r="BA802" s="186"/>
      <c r="BB802" s="211"/>
      <c r="BC802" s="186"/>
      <c r="BD802" s="186"/>
      <c r="BE802" s="186"/>
    </row>
    <row r="803" spans="1:57" ht="25.5" customHeight="1">
      <c r="A803" s="186"/>
      <c r="B803" s="186"/>
      <c r="C803" s="186"/>
      <c r="D803" s="186"/>
      <c r="E803" s="186"/>
      <c r="F803" s="211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92"/>
      <c r="AU803" s="238"/>
      <c r="AV803" s="186"/>
      <c r="AW803" s="186"/>
      <c r="AX803" s="186"/>
      <c r="AY803" s="186"/>
      <c r="AZ803" s="186"/>
      <c r="BA803" s="186"/>
      <c r="BB803" s="211"/>
      <c r="BC803" s="186"/>
      <c r="BD803" s="186"/>
      <c r="BE803" s="186"/>
    </row>
    <row r="804" spans="1:57" ht="25.5" customHeight="1">
      <c r="A804" s="186"/>
      <c r="B804" s="186"/>
      <c r="C804" s="186"/>
      <c r="D804" s="186"/>
      <c r="E804" s="186"/>
      <c r="F804" s="211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92"/>
      <c r="AU804" s="238"/>
      <c r="AV804" s="186"/>
      <c r="AW804" s="186"/>
      <c r="AX804" s="186"/>
      <c r="AY804" s="186"/>
      <c r="AZ804" s="186"/>
      <c r="BA804" s="186"/>
      <c r="BB804" s="211"/>
      <c r="BC804" s="186"/>
      <c r="BD804" s="186"/>
      <c r="BE804" s="186"/>
    </row>
    <row r="805" spans="1:57" ht="25.5" customHeight="1">
      <c r="A805" s="186"/>
      <c r="B805" s="186"/>
      <c r="C805" s="186"/>
      <c r="D805" s="186"/>
      <c r="E805" s="186"/>
      <c r="F805" s="211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92"/>
      <c r="AU805" s="238"/>
      <c r="AV805" s="186"/>
      <c r="AW805" s="186"/>
      <c r="AX805" s="186"/>
      <c r="AY805" s="186"/>
      <c r="AZ805" s="186"/>
      <c r="BA805" s="186"/>
      <c r="BB805" s="211"/>
      <c r="BC805" s="186"/>
      <c r="BD805" s="186"/>
      <c r="BE805" s="186"/>
    </row>
    <row r="806" spans="1:57" ht="25.5" customHeight="1">
      <c r="A806" s="186"/>
      <c r="B806" s="186"/>
      <c r="C806" s="186"/>
      <c r="D806" s="186"/>
      <c r="E806" s="186"/>
      <c r="F806" s="211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92"/>
      <c r="AU806" s="238"/>
      <c r="AV806" s="186"/>
      <c r="AW806" s="186"/>
      <c r="AX806" s="186"/>
      <c r="AY806" s="186"/>
      <c r="AZ806" s="186"/>
      <c r="BA806" s="186"/>
      <c r="BB806" s="211"/>
      <c r="BC806" s="186"/>
      <c r="BD806" s="186"/>
      <c r="BE806" s="186"/>
    </row>
    <row r="807" spans="1:57" ht="25.5" customHeight="1">
      <c r="A807" s="186"/>
      <c r="B807" s="186"/>
      <c r="C807" s="186"/>
      <c r="D807" s="186"/>
      <c r="E807" s="186"/>
      <c r="F807" s="211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92"/>
      <c r="AU807" s="238"/>
      <c r="AV807" s="186"/>
      <c r="AW807" s="186"/>
      <c r="AX807" s="186"/>
      <c r="AY807" s="186"/>
      <c r="AZ807" s="186"/>
      <c r="BA807" s="186"/>
      <c r="BB807" s="211"/>
      <c r="BC807" s="186"/>
      <c r="BD807" s="186"/>
      <c r="BE807" s="186"/>
    </row>
    <row r="808" spans="1:57" ht="25.5" customHeight="1">
      <c r="A808" s="186"/>
      <c r="B808" s="186"/>
      <c r="C808" s="186"/>
      <c r="D808" s="186"/>
      <c r="E808" s="186"/>
      <c r="F808" s="211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92"/>
      <c r="AU808" s="238"/>
      <c r="AV808" s="186"/>
      <c r="AW808" s="186"/>
      <c r="AX808" s="186"/>
      <c r="AY808" s="186"/>
      <c r="AZ808" s="186"/>
      <c r="BA808" s="186"/>
      <c r="BB808" s="211"/>
      <c r="BC808" s="186"/>
      <c r="BD808" s="186"/>
      <c r="BE808" s="186"/>
    </row>
    <row r="809" spans="1:57" ht="25.5" customHeight="1">
      <c r="A809" s="186"/>
      <c r="B809" s="186"/>
      <c r="C809" s="186"/>
      <c r="D809" s="186"/>
      <c r="E809" s="186"/>
      <c r="F809" s="211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92"/>
      <c r="AU809" s="238"/>
      <c r="AV809" s="186"/>
      <c r="AW809" s="186"/>
      <c r="AX809" s="186"/>
      <c r="AY809" s="186"/>
      <c r="AZ809" s="186"/>
      <c r="BA809" s="186"/>
      <c r="BB809" s="211"/>
      <c r="BC809" s="186"/>
      <c r="BD809" s="186"/>
      <c r="BE809" s="186"/>
    </row>
    <row r="810" spans="1:57" ht="25.5" customHeight="1">
      <c r="A810" s="186"/>
      <c r="B810" s="186"/>
      <c r="C810" s="186"/>
      <c r="D810" s="186"/>
      <c r="E810" s="186"/>
      <c r="F810" s="211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92"/>
      <c r="AU810" s="238"/>
      <c r="AV810" s="186"/>
      <c r="AW810" s="186"/>
      <c r="AX810" s="186"/>
      <c r="AY810" s="186"/>
      <c r="AZ810" s="186"/>
      <c r="BA810" s="186"/>
      <c r="BB810" s="211"/>
      <c r="BC810" s="186"/>
      <c r="BD810" s="186"/>
      <c r="BE810" s="186"/>
    </row>
    <row r="811" spans="1:57" ht="25.5" customHeight="1">
      <c r="A811" s="186"/>
      <c r="B811" s="186"/>
      <c r="C811" s="186"/>
      <c r="D811" s="186"/>
      <c r="E811" s="186"/>
      <c r="F811" s="211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92"/>
      <c r="AU811" s="238"/>
      <c r="AV811" s="186"/>
      <c r="AW811" s="186"/>
      <c r="AX811" s="186"/>
      <c r="AY811" s="186"/>
      <c r="AZ811" s="186"/>
      <c r="BA811" s="186"/>
      <c r="BB811" s="211"/>
      <c r="BC811" s="186"/>
      <c r="BD811" s="186"/>
      <c r="BE811" s="186"/>
    </row>
    <row r="812" spans="1:57" ht="25.5" customHeight="1">
      <c r="A812" s="186"/>
      <c r="B812" s="186"/>
      <c r="C812" s="186"/>
      <c r="D812" s="186"/>
      <c r="E812" s="186"/>
      <c r="F812" s="211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92"/>
      <c r="AU812" s="238"/>
      <c r="AV812" s="186"/>
      <c r="AW812" s="186"/>
      <c r="AX812" s="186"/>
      <c r="AY812" s="186"/>
      <c r="AZ812" s="186"/>
      <c r="BA812" s="186"/>
      <c r="BB812" s="211"/>
      <c r="BC812" s="186"/>
      <c r="BD812" s="186"/>
      <c r="BE812" s="186"/>
    </row>
    <row r="813" spans="1:57" ht="25.5" customHeight="1">
      <c r="A813" s="186"/>
      <c r="B813" s="186"/>
      <c r="C813" s="186"/>
      <c r="D813" s="186"/>
      <c r="E813" s="186"/>
      <c r="F813" s="211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92"/>
      <c r="AU813" s="238"/>
      <c r="AV813" s="186"/>
      <c r="AW813" s="186"/>
      <c r="AX813" s="186"/>
      <c r="AY813" s="186"/>
      <c r="AZ813" s="186"/>
      <c r="BA813" s="186"/>
      <c r="BB813" s="211"/>
      <c r="BC813" s="186"/>
      <c r="BD813" s="186"/>
      <c r="BE813" s="186"/>
    </row>
    <row r="814" spans="1:57" ht="25.5" customHeight="1">
      <c r="A814" s="186"/>
      <c r="B814" s="186"/>
      <c r="C814" s="186"/>
      <c r="D814" s="186"/>
      <c r="E814" s="186"/>
      <c r="F814" s="211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92"/>
      <c r="AU814" s="238"/>
      <c r="AV814" s="186"/>
      <c r="AW814" s="186"/>
      <c r="AX814" s="186"/>
      <c r="AY814" s="186"/>
      <c r="AZ814" s="186"/>
      <c r="BA814" s="186"/>
      <c r="BB814" s="211"/>
      <c r="BC814" s="186"/>
      <c r="BD814" s="186"/>
      <c r="BE814" s="186"/>
    </row>
    <row r="815" spans="1:57" ht="25.5" customHeight="1">
      <c r="A815" s="186"/>
      <c r="B815" s="186"/>
      <c r="C815" s="186"/>
      <c r="D815" s="186"/>
      <c r="E815" s="186"/>
      <c r="F815" s="211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92"/>
      <c r="AU815" s="238"/>
      <c r="AV815" s="186"/>
      <c r="AW815" s="186"/>
      <c r="AX815" s="186"/>
      <c r="AY815" s="186"/>
      <c r="AZ815" s="186"/>
      <c r="BA815" s="186"/>
      <c r="BB815" s="211"/>
      <c r="BC815" s="186"/>
      <c r="BD815" s="186"/>
      <c r="BE815" s="186"/>
    </row>
    <row r="816" spans="1:57" ht="25.5" customHeight="1">
      <c r="A816" s="186"/>
      <c r="B816" s="186"/>
      <c r="C816" s="186"/>
      <c r="D816" s="186"/>
      <c r="E816" s="186"/>
      <c r="F816" s="211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92"/>
      <c r="AU816" s="238"/>
      <c r="AV816" s="186"/>
      <c r="AW816" s="186"/>
      <c r="AX816" s="186"/>
      <c r="AY816" s="186"/>
      <c r="AZ816" s="186"/>
      <c r="BA816" s="186"/>
      <c r="BB816" s="211"/>
      <c r="BC816" s="186"/>
      <c r="BD816" s="186"/>
      <c r="BE816" s="186"/>
    </row>
    <row r="817" spans="1:57" ht="25.5" customHeight="1">
      <c r="A817" s="186"/>
      <c r="B817" s="186"/>
      <c r="C817" s="186"/>
      <c r="D817" s="186"/>
      <c r="E817" s="186"/>
      <c r="F817" s="211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92"/>
      <c r="AU817" s="238"/>
      <c r="AV817" s="186"/>
      <c r="AW817" s="186"/>
      <c r="AX817" s="186"/>
      <c r="AY817" s="186"/>
      <c r="AZ817" s="186"/>
      <c r="BA817" s="186"/>
      <c r="BB817" s="211"/>
      <c r="BC817" s="186"/>
      <c r="BD817" s="186"/>
      <c r="BE817" s="186"/>
    </row>
    <row r="818" spans="1:57" ht="25.5" customHeight="1">
      <c r="A818" s="186"/>
      <c r="B818" s="186"/>
      <c r="C818" s="186"/>
      <c r="D818" s="186"/>
      <c r="E818" s="186"/>
      <c r="F818" s="211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92"/>
      <c r="AU818" s="238"/>
      <c r="AV818" s="186"/>
      <c r="AW818" s="186"/>
      <c r="AX818" s="186"/>
      <c r="AY818" s="186"/>
      <c r="AZ818" s="186"/>
      <c r="BA818" s="186"/>
      <c r="BB818" s="211"/>
      <c r="BC818" s="186"/>
      <c r="BD818" s="186"/>
      <c r="BE818" s="186"/>
    </row>
    <row r="819" spans="1:57" ht="25.5" customHeight="1">
      <c r="A819" s="186"/>
      <c r="B819" s="186"/>
      <c r="C819" s="186"/>
      <c r="D819" s="186"/>
      <c r="E819" s="186"/>
      <c r="F819" s="211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92"/>
      <c r="AU819" s="238"/>
      <c r="AV819" s="186"/>
      <c r="AW819" s="186"/>
      <c r="AX819" s="186"/>
      <c r="AY819" s="186"/>
      <c r="AZ819" s="186"/>
      <c r="BA819" s="186"/>
      <c r="BB819" s="211"/>
      <c r="BC819" s="186"/>
      <c r="BD819" s="186"/>
      <c r="BE819" s="186"/>
    </row>
    <row r="820" spans="1:57" ht="25.5" customHeight="1">
      <c r="A820" s="186"/>
      <c r="B820" s="186"/>
      <c r="C820" s="186"/>
      <c r="D820" s="186"/>
      <c r="E820" s="186"/>
      <c r="F820" s="211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92"/>
      <c r="AU820" s="238"/>
      <c r="AV820" s="186"/>
      <c r="AW820" s="186"/>
      <c r="AX820" s="186"/>
      <c r="AY820" s="186"/>
      <c r="AZ820" s="186"/>
      <c r="BA820" s="186"/>
      <c r="BB820" s="211"/>
      <c r="BC820" s="186"/>
      <c r="BD820" s="186"/>
      <c r="BE820" s="186"/>
    </row>
    <row r="821" spans="1:57" ht="25.5" customHeight="1">
      <c r="A821" s="186"/>
      <c r="B821" s="186"/>
      <c r="C821" s="186"/>
      <c r="D821" s="186"/>
      <c r="E821" s="186"/>
      <c r="F821" s="211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92"/>
      <c r="AU821" s="238"/>
      <c r="AV821" s="186"/>
      <c r="AW821" s="186"/>
      <c r="AX821" s="186"/>
      <c r="AY821" s="186"/>
      <c r="AZ821" s="186"/>
      <c r="BA821" s="186"/>
      <c r="BB821" s="211"/>
      <c r="BC821" s="186"/>
      <c r="BD821" s="186"/>
      <c r="BE821" s="186"/>
    </row>
    <row r="822" spans="1:57" ht="25.5" customHeight="1">
      <c r="A822" s="186"/>
      <c r="B822" s="186"/>
      <c r="C822" s="186"/>
      <c r="D822" s="186"/>
      <c r="E822" s="186"/>
      <c r="F822" s="211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92"/>
      <c r="AU822" s="238"/>
      <c r="AV822" s="186"/>
      <c r="AW822" s="186"/>
      <c r="AX822" s="186"/>
      <c r="AY822" s="186"/>
      <c r="AZ822" s="186"/>
      <c r="BA822" s="186"/>
      <c r="BB822" s="211"/>
      <c r="BC822" s="186"/>
      <c r="BD822" s="186"/>
      <c r="BE822" s="186"/>
    </row>
    <row r="823" spans="1:57" ht="25.5" customHeight="1">
      <c r="A823" s="186"/>
      <c r="B823" s="186"/>
      <c r="C823" s="186"/>
      <c r="D823" s="186"/>
      <c r="E823" s="186"/>
      <c r="F823" s="211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92"/>
      <c r="AU823" s="238"/>
      <c r="AV823" s="186"/>
      <c r="AW823" s="186"/>
      <c r="AX823" s="186"/>
      <c r="AY823" s="186"/>
      <c r="AZ823" s="186"/>
      <c r="BA823" s="186"/>
      <c r="BB823" s="211"/>
      <c r="BC823" s="186"/>
      <c r="BD823" s="186"/>
      <c r="BE823" s="186"/>
    </row>
    <row r="824" spans="1:57" ht="25.5" customHeight="1">
      <c r="A824" s="186"/>
      <c r="B824" s="186"/>
      <c r="C824" s="186"/>
      <c r="D824" s="186"/>
      <c r="E824" s="186"/>
      <c r="F824" s="211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92"/>
      <c r="AU824" s="238"/>
      <c r="AV824" s="186"/>
      <c r="AW824" s="186"/>
      <c r="AX824" s="186"/>
      <c r="AY824" s="186"/>
      <c r="AZ824" s="186"/>
      <c r="BA824" s="186"/>
      <c r="BB824" s="211"/>
      <c r="BC824" s="186"/>
      <c r="BD824" s="186"/>
      <c r="BE824" s="186"/>
    </row>
    <row r="825" spans="1:57" ht="25.5" customHeight="1">
      <c r="A825" s="186"/>
      <c r="B825" s="186"/>
      <c r="C825" s="186"/>
      <c r="D825" s="186"/>
      <c r="E825" s="186"/>
      <c r="F825" s="211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92"/>
      <c r="AU825" s="238"/>
      <c r="AV825" s="186"/>
      <c r="AW825" s="186"/>
      <c r="AX825" s="186"/>
      <c r="AY825" s="186"/>
      <c r="AZ825" s="186"/>
      <c r="BA825" s="186"/>
      <c r="BB825" s="211"/>
      <c r="BC825" s="186"/>
      <c r="BD825" s="186"/>
      <c r="BE825" s="186"/>
    </row>
    <row r="826" spans="1:57" ht="25.5" customHeight="1">
      <c r="A826" s="186"/>
      <c r="B826" s="186"/>
      <c r="C826" s="186"/>
      <c r="D826" s="186"/>
      <c r="E826" s="186"/>
      <c r="F826" s="211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92"/>
      <c r="AU826" s="238"/>
      <c r="AV826" s="186"/>
      <c r="AW826" s="186"/>
      <c r="AX826" s="186"/>
      <c r="AY826" s="186"/>
      <c r="AZ826" s="186"/>
      <c r="BA826" s="186"/>
      <c r="BB826" s="211"/>
      <c r="BC826" s="186"/>
      <c r="BD826" s="186"/>
      <c r="BE826" s="186"/>
    </row>
    <row r="827" spans="1:57" ht="25.5" customHeight="1">
      <c r="A827" s="186"/>
      <c r="B827" s="186"/>
      <c r="C827" s="186"/>
      <c r="D827" s="186"/>
      <c r="E827" s="186"/>
      <c r="F827" s="211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92"/>
      <c r="AU827" s="238"/>
      <c r="AV827" s="186"/>
      <c r="AW827" s="186"/>
      <c r="AX827" s="186"/>
      <c r="AY827" s="186"/>
      <c r="AZ827" s="186"/>
      <c r="BA827" s="186"/>
      <c r="BB827" s="211"/>
      <c r="BC827" s="186"/>
      <c r="BD827" s="186"/>
      <c r="BE827" s="186"/>
    </row>
    <row r="828" spans="1:57" ht="25.5" customHeight="1">
      <c r="A828" s="186"/>
      <c r="B828" s="186"/>
      <c r="C828" s="186"/>
      <c r="D828" s="186"/>
      <c r="E828" s="186"/>
      <c r="F828" s="211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92"/>
      <c r="AU828" s="238"/>
      <c r="AV828" s="186"/>
      <c r="AW828" s="186"/>
      <c r="AX828" s="186"/>
      <c r="AY828" s="186"/>
      <c r="AZ828" s="186"/>
      <c r="BA828" s="186"/>
      <c r="BB828" s="211"/>
      <c r="BC828" s="186"/>
      <c r="BD828" s="186"/>
      <c r="BE828" s="186"/>
    </row>
    <row r="829" spans="1:57" ht="25.5" customHeight="1">
      <c r="A829" s="186"/>
      <c r="B829" s="186"/>
      <c r="C829" s="186"/>
      <c r="D829" s="186"/>
      <c r="E829" s="186"/>
      <c r="F829" s="211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92"/>
      <c r="AU829" s="238"/>
      <c r="AV829" s="186"/>
      <c r="AW829" s="186"/>
      <c r="AX829" s="186"/>
      <c r="AY829" s="186"/>
      <c r="AZ829" s="186"/>
      <c r="BA829" s="186"/>
      <c r="BB829" s="211"/>
      <c r="BC829" s="186"/>
      <c r="BD829" s="186"/>
      <c r="BE829" s="186"/>
    </row>
    <row r="830" spans="1:57" ht="25.5" customHeight="1">
      <c r="A830" s="186"/>
      <c r="B830" s="186"/>
      <c r="C830" s="186"/>
      <c r="D830" s="186"/>
      <c r="E830" s="186"/>
      <c r="F830" s="211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92"/>
      <c r="AU830" s="238"/>
      <c r="AV830" s="186"/>
      <c r="AW830" s="186"/>
      <c r="AX830" s="186"/>
      <c r="AY830" s="186"/>
      <c r="AZ830" s="186"/>
      <c r="BA830" s="186"/>
      <c r="BB830" s="211"/>
      <c r="BC830" s="186"/>
      <c r="BD830" s="186"/>
      <c r="BE830" s="186"/>
    </row>
    <row r="831" spans="1:57" ht="25.5" customHeight="1">
      <c r="A831" s="186"/>
      <c r="B831" s="186"/>
      <c r="C831" s="186"/>
      <c r="D831" s="186"/>
      <c r="E831" s="186"/>
      <c r="F831" s="211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92"/>
      <c r="AU831" s="238"/>
      <c r="AV831" s="186"/>
      <c r="AW831" s="186"/>
      <c r="AX831" s="186"/>
      <c r="AY831" s="186"/>
      <c r="AZ831" s="186"/>
      <c r="BA831" s="186"/>
      <c r="BB831" s="211"/>
      <c r="BC831" s="186"/>
      <c r="BD831" s="186"/>
      <c r="BE831" s="186"/>
    </row>
    <row r="832" spans="1:57" ht="25.5" customHeight="1">
      <c r="A832" s="186"/>
      <c r="B832" s="186"/>
      <c r="C832" s="186"/>
      <c r="D832" s="186"/>
      <c r="E832" s="186"/>
      <c r="F832" s="211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92"/>
      <c r="AU832" s="238"/>
      <c r="AV832" s="186"/>
      <c r="AW832" s="186"/>
      <c r="AX832" s="186"/>
      <c r="AY832" s="186"/>
      <c r="AZ832" s="186"/>
      <c r="BA832" s="186"/>
      <c r="BB832" s="211"/>
      <c r="BC832" s="186"/>
      <c r="BD832" s="186"/>
      <c r="BE832" s="186"/>
    </row>
    <row r="833" spans="1:57" ht="25.5" customHeight="1">
      <c r="A833" s="186"/>
      <c r="B833" s="186"/>
      <c r="C833" s="186"/>
      <c r="D833" s="186"/>
      <c r="E833" s="186"/>
      <c r="F833" s="211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92"/>
      <c r="AU833" s="238"/>
      <c r="AV833" s="186"/>
      <c r="AW833" s="186"/>
      <c r="AX833" s="186"/>
      <c r="AY833" s="186"/>
      <c r="AZ833" s="186"/>
      <c r="BA833" s="186"/>
      <c r="BB833" s="211"/>
      <c r="BC833" s="186"/>
      <c r="BD833" s="186"/>
      <c r="BE833" s="186"/>
    </row>
    <row r="834" spans="1:57" ht="25.5" customHeight="1">
      <c r="A834" s="186"/>
      <c r="B834" s="186"/>
      <c r="C834" s="186"/>
      <c r="D834" s="186"/>
      <c r="E834" s="186"/>
      <c r="F834" s="211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92"/>
      <c r="AU834" s="238"/>
      <c r="AV834" s="186"/>
      <c r="AW834" s="186"/>
      <c r="AX834" s="186"/>
      <c r="AY834" s="186"/>
      <c r="AZ834" s="186"/>
      <c r="BA834" s="186"/>
      <c r="BB834" s="211"/>
      <c r="BC834" s="186"/>
      <c r="BD834" s="186"/>
      <c r="BE834" s="186"/>
    </row>
    <row r="835" spans="1:57" ht="25.5" customHeight="1">
      <c r="A835" s="186"/>
      <c r="B835" s="186"/>
      <c r="C835" s="186"/>
      <c r="D835" s="186"/>
      <c r="E835" s="186"/>
      <c r="F835" s="211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92"/>
      <c r="AU835" s="238"/>
      <c r="AV835" s="186"/>
      <c r="AW835" s="186"/>
      <c r="AX835" s="186"/>
      <c r="AY835" s="186"/>
      <c r="AZ835" s="186"/>
      <c r="BA835" s="186"/>
      <c r="BB835" s="211"/>
      <c r="BC835" s="186"/>
      <c r="BD835" s="186"/>
      <c r="BE835" s="186"/>
    </row>
    <row r="836" spans="1:57" ht="25.5" customHeight="1">
      <c r="A836" s="186"/>
      <c r="B836" s="186"/>
      <c r="C836" s="186"/>
      <c r="D836" s="186"/>
      <c r="E836" s="186"/>
      <c r="F836" s="211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92"/>
      <c r="AU836" s="238"/>
      <c r="AV836" s="186"/>
      <c r="AW836" s="186"/>
      <c r="AX836" s="186"/>
      <c r="AY836" s="186"/>
      <c r="AZ836" s="186"/>
      <c r="BA836" s="186"/>
      <c r="BB836" s="211"/>
      <c r="BC836" s="186"/>
      <c r="BD836" s="186"/>
      <c r="BE836" s="186"/>
    </row>
    <row r="837" spans="1:57" ht="25.5" customHeight="1">
      <c r="A837" s="186"/>
      <c r="B837" s="186"/>
      <c r="C837" s="186"/>
      <c r="D837" s="186"/>
      <c r="E837" s="186"/>
      <c r="F837" s="211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92"/>
      <c r="AU837" s="238"/>
      <c r="AV837" s="186"/>
      <c r="AW837" s="186"/>
      <c r="AX837" s="186"/>
      <c r="AY837" s="186"/>
      <c r="AZ837" s="186"/>
      <c r="BA837" s="186"/>
      <c r="BB837" s="211"/>
      <c r="BC837" s="186"/>
      <c r="BD837" s="186"/>
      <c r="BE837" s="186"/>
    </row>
    <row r="838" spans="1:57" ht="25.5" customHeight="1">
      <c r="A838" s="186"/>
      <c r="B838" s="186"/>
      <c r="C838" s="186"/>
      <c r="D838" s="186"/>
      <c r="E838" s="186"/>
      <c r="F838" s="211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92"/>
      <c r="AU838" s="238"/>
      <c r="AV838" s="186"/>
      <c r="AW838" s="186"/>
      <c r="AX838" s="186"/>
      <c r="AY838" s="186"/>
      <c r="AZ838" s="186"/>
      <c r="BA838" s="186"/>
      <c r="BB838" s="211"/>
      <c r="BC838" s="186"/>
      <c r="BD838" s="186"/>
      <c r="BE838" s="186"/>
    </row>
    <row r="839" spans="1:57" ht="25.5" customHeight="1">
      <c r="A839" s="186"/>
      <c r="B839" s="186"/>
      <c r="C839" s="186"/>
      <c r="D839" s="186"/>
      <c r="E839" s="186"/>
      <c r="F839" s="211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92"/>
      <c r="AU839" s="238"/>
      <c r="AV839" s="186"/>
      <c r="AW839" s="186"/>
      <c r="AX839" s="186"/>
      <c r="AY839" s="186"/>
      <c r="AZ839" s="186"/>
      <c r="BA839" s="186"/>
      <c r="BB839" s="211"/>
      <c r="BC839" s="186"/>
      <c r="BD839" s="186"/>
      <c r="BE839" s="186"/>
    </row>
    <row r="840" spans="1:57" ht="25.5" customHeight="1">
      <c r="A840" s="186"/>
      <c r="B840" s="186"/>
      <c r="C840" s="186"/>
      <c r="D840" s="186"/>
      <c r="E840" s="186"/>
      <c r="F840" s="211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92"/>
      <c r="AU840" s="238"/>
      <c r="AV840" s="186"/>
      <c r="AW840" s="186"/>
      <c r="AX840" s="186"/>
      <c r="AY840" s="186"/>
      <c r="AZ840" s="186"/>
      <c r="BA840" s="186"/>
      <c r="BB840" s="211"/>
      <c r="BC840" s="186"/>
      <c r="BD840" s="186"/>
      <c r="BE840" s="186"/>
    </row>
    <row r="841" spans="1:57" ht="25.5" customHeight="1">
      <c r="A841" s="186"/>
      <c r="B841" s="186"/>
      <c r="C841" s="186"/>
      <c r="D841" s="186"/>
      <c r="E841" s="186"/>
      <c r="F841" s="211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92"/>
      <c r="AU841" s="238"/>
      <c r="AV841" s="186"/>
      <c r="AW841" s="186"/>
      <c r="AX841" s="186"/>
      <c r="AY841" s="186"/>
      <c r="AZ841" s="186"/>
      <c r="BA841" s="186"/>
      <c r="BB841" s="211"/>
      <c r="BC841" s="186"/>
      <c r="BD841" s="186"/>
      <c r="BE841" s="186"/>
    </row>
    <row r="842" spans="1:57" ht="25.5" customHeight="1">
      <c r="A842" s="186"/>
      <c r="B842" s="186"/>
      <c r="C842" s="186"/>
      <c r="D842" s="186"/>
      <c r="E842" s="186"/>
      <c r="F842" s="211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92"/>
      <c r="AU842" s="238"/>
      <c r="AV842" s="186"/>
      <c r="AW842" s="186"/>
      <c r="AX842" s="186"/>
      <c r="AY842" s="186"/>
      <c r="AZ842" s="186"/>
      <c r="BA842" s="186"/>
      <c r="BB842" s="211"/>
      <c r="BC842" s="186"/>
      <c r="BD842" s="186"/>
      <c r="BE842" s="186"/>
    </row>
    <row r="843" spans="1:57" ht="25.5" customHeight="1">
      <c r="A843" s="186"/>
      <c r="B843" s="186"/>
      <c r="C843" s="186"/>
      <c r="D843" s="186"/>
      <c r="E843" s="186"/>
      <c r="F843" s="211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92"/>
      <c r="AU843" s="238"/>
      <c r="AV843" s="186"/>
      <c r="AW843" s="186"/>
      <c r="AX843" s="186"/>
      <c r="AY843" s="186"/>
      <c r="AZ843" s="186"/>
      <c r="BA843" s="186"/>
      <c r="BB843" s="211"/>
      <c r="BC843" s="186"/>
      <c r="BD843" s="186"/>
      <c r="BE843" s="186"/>
    </row>
    <row r="844" spans="1:57" ht="25.5" customHeight="1">
      <c r="A844" s="186"/>
      <c r="B844" s="186"/>
      <c r="C844" s="186"/>
      <c r="D844" s="186"/>
      <c r="E844" s="186"/>
      <c r="F844" s="211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92"/>
      <c r="AU844" s="238"/>
      <c r="AV844" s="186"/>
      <c r="AW844" s="186"/>
      <c r="AX844" s="186"/>
      <c r="AY844" s="186"/>
      <c r="AZ844" s="186"/>
      <c r="BA844" s="186"/>
      <c r="BB844" s="211"/>
      <c r="BC844" s="186"/>
      <c r="BD844" s="186"/>
      <c r="BE844" s="186"/>
    </row>
    <row r="845" spans="1:57" ht="25.5" customHeight="1">
      <c r="A845" s="186"/>
      <c r="B845" s="186"/>
      <c r="C845" s="186"/>
      <c r="D845" s="186"/>
      <c r="E845" s="186"/>
      <c r="F845" s="211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92"/>
      <c r="AU845" s="238"/>
      <c r="AV845" s="186"/>
      <c r="AW845" s="186"/>
      <c r="AX845" s="186"/>
      <c r="AY845" s="186"/>
      <c r="AZ845" s="186"/>
      <c r="BA845" s="186"/>
      <c r="BB845" s="211"/>
      <c r="BC845" s="186"/>
      <c r="BD845" s="186"/>
      <c r="BE845" s="186"/>
    </row>
    <row r="846" spans="1:57" ht="25.5" customHeight="1">
      <c r="A846" s="186"/>
      <c r="B846" s="186"/>
      <c r="C846" s="186"/>
      <c r="D846" s="186"/>
      <c r="E846" s="186"/>
      <c r="F846" s="211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92"/>
      <c r="AU846" s="238"/>
      <c r="AV846" s="186"/>
      <c r="AW846" s="186"/>
      <c r="AX846" s="186"/>
      <c r="AY846" s="186"/>
      <c r="AZ846" s="186"/>
      <c r="BA846" s="186"/>
      <c r="BB846" s="211"/>
      <c r="BC846" s="186"/>
      <c r="BD846" s="186"/>
      <c r="BE846" s="186"/>
    </row>
    <row r="847" spans="1:57" ht="25.5" customHeight="1">
      <c r="A847" s="186"/>
      <c r="B847" s="186"/>
      <c r="C847" s="186"/>
      <c r="D847" s="186"/>
      <c r="E847" s="186"/>
      <c r="F847" s="211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92"/>
      <c r="AU847" s="238"/>
      <c r="AV847" s="186"/>
      <c r="AW847" s="186"/>
      <c r="AX847" s="186"/>
      <c r="AY847" s="186"/>
      <c r="AZ847" s="186"/>
      <c r="BA847" s="186"/>
      <c r="BB847" s="211"/>
      <c r="BC847" s="186"/>
      <c r="BD847" s="186"/>
      <c r="BE847" s="186"/>
    </row>
    <row r="848" spans="1:57" ht="25.5" customHeight="1">
      <c r="A848" s="186"/>
      <c r="B848" s="186"/>
      <c r="C848" s="186"/>
      <c r="D848" s="186"/>
      <c r="E848" s="186"/>
      <c r="F848" s="211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92"/>
      <c r="AU848" s="238"/>
      <c r="AV848" s="186"/>
      <c r="AW848" s="186"/>
      <c r="AX848" s="186"/>
      <c r="AY848" s="186"/>
      <c r="AZ848" s="186"/>
      <c r="BA848" s="186"/>
      <c r="BB848" s="211"/>
      <c r="BC848" s="186"/>
      <c r="BD848" s="186"/>
      <c r="BE848" s="186"/>
    </row>
    <row r="849" spans="1:57" ht="25.5" customHeight="1">
      <c r="A849" s="186"/>
      <c r="B849" s="186"/>
      <c r="C849" s="186"/>
      <c r="D849" s="186"/>
      <c r="E849" s="186"/>
      <c r="F849" s="211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92"/>
      <c r="AU849" s="238"/>
      <c r="AV849" s="186"/>
      <c r="AW849" s="186"/>
      <c r="AX849" s="186"/>
      <c r="AY849" s="186"/>
      <c r="AZ849" s="186"/>
      <c r="BA849" s="186"/>
      <c r="BB849" s="211"/>
      <c r="BC849" s="186"/>
      <c r="BD849" s="186"/>
      <c r="BE849" s="186"/>
    </row>
    <row r="850" spans="1:57" ht="25.5" customHeight="1">
      <c r="A850" s="186"/>
      <c r="B850" s="186"/>
      <c r="C850" s="186"/>
      <c r="D850" s="186"/>
      <c r="E850" s="186"/>
      <c r="F850" s="211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92"/>
      <c r="AU850" s="238"/>
      <c r="AV850" s="186"/>
      <c r="AW850" s="186"/>
      <c r="AX850" s="186"/>
      <c r="AY850" s="186"/>
      <c r="AZ850" s="186"/>
      <c r="BA850" s="186"/>
      <c r="BB850" s="211"/>
      <c r="BC850" s="186"/>
      <c r="BD850" s="186"/>
      <c r="BE850" s="186"/>
    </row>
    <row r="851" spans="1:57" ht="25.5" customHeight="1">
      <c r="A851" s="186"/>
      <c r="B851" s="186"/>
      <c r="C851" s="186"/>
      <c r="D851" s="186"/>
      <c r="E851" s="186"/>
      <c r="F851" s="211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92"/>
      <c r="AU851" s="238"/>
      <c r="AV851" s="186"/>
      <c r="AW851" s="186"/>
      <c r="AX851" s="186"/>
      <c r="AY851" s="186"/>
      <c r="AZ851" s="186"/>
      <c r="BA851" s="186"/>
      <c r="BB851" s="211"/>
      <c r="BC851" s="186"/>
      <c r="BD851" s="186"/>
      <c r="BE851" s="186"/>
    </row>
    <row r="852" spans="1:57" ht="25.5" customHeight="1">
      <c r="A852" s="186"/>
      <c r="B852" s="186"/>
      <c r="C852" s="186"/>
      <c r="D852" s="186"/>
      <c r="E852" s="186"/>
      <c r="F852" s="211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92"/>
      <c r="AU852" s="238"/>
      <c r="AV852" s="186"/>
      <c r="AW852" s="186"/>
      <c r="AX852" s="186"/>
      <c r="AY852" s="186"/>
      <c r="AZ852" s="186"/>
      <c r="BA852" s="186"/>
      <c r="BB852" s="211"/>
      <c r="BC852" s="186"/>
      <c r="BD852" s="186"/>
      <c r="BE852" s="186"/>
    </row>
    <row r="853" spans="1:57" ht="25.5" customHeight="1">
      <c r="A853" s="186"/>
      <c r="B853" s="186"/>
      <c r="C853" s="186"/>
      <c r="D853" s="186"/>
      <c r="E853" s="186"/>
      <c r="F853" s="211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92"/>
      <c r="AU853" s="238"/>
      <c r="AV853" s="186"/>
      <c r="AW853" s="186"/>
      <c r="AX853" s="186"/>
      <c r="AY853" s="186"/>
      <c r="AZ853" s="186"/>
      <c r="BA853" s="186"/>
      <c r="BB853" s="211"/>
      <c r="BC853" s="186"/>
      <c r="BD853" s="186"/>
      <c r="BE853" s="186"/>
    </row>
    <row r="854" spans="1:57" ht="25.5" customHeight="1">
      <c r="A854" s="186"/>
      <c r="B854" s="186"/>
      <c r="C854" s="186"/>
      <c r="D854" s="186"/>
      <c r="E854" s="186"/>
      <c r="F854" s="211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92"/>
      <c r="AU854" s="238"/>
      <c r="AV854" s="186"/>
      <c r="AW854" s="186"/>
      <c r="AX854" s="186"/>
      <c r="AY854" s="186"/>
      <c r="AZ854" s="186"/>
      <c r="BA854" s="186"/>
      <c r="BB854" s="211"/>
      <c r="BC854" s="186"/>
      <c r="BD854" s="186"/>
      <c r="BE854" s="186"/>
    </row>
    <row r="855" spans="1:57" ht="25.5" customHeight="1">
      <c r="A855" s="186"/>
      <c r="B855" s="186"/>
      <c r="C855" s="186"/>
      <c r="D855" s="186"/>
      <c r="E855" s="186"/>
      <c r="F855" s="211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92"/>
      <c r="AU855" s="238"/>
      <c r="AV855" s="186"/>
      <c r="AW855" s="186"/>
      <c r="AX855" s="186"/>
      <c r="AY855" s="186"/>
      <c r="AZ855" s="186"/>
      <c r="BA855" s="186"/>
      <c r="BB855" s="211"/>
      <c r="BC855" s="186"/>
      <c r="BD855" s="186"/>
      <c r="BE855" s="186"/>
    </row>
    <row r="856" spans="1:57" ht="25.5" customHeight="1">
      <c r="A856" s="186"/>
      <c r="B856" s="186"/>
      <c r="C856" s="186"/>
      <c r="D856" s="186"/>
      <c r="E856" s="186"/>
      <c r="F856" s="211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92"/>
      <c r="AU856" s="238"/>
      <c r="AV856" s="186"/>
      <c r="AW856" s="186"/>
      <c r="AX856" s="186"/>
      <c r="AY856" s="186"/>
      <c r="AZ856" s="186"/>
      <c r="BA856" s="186"/>
      <c r="BB856" s="211"/>
      <c r="BC856" s="186"/>
      <c r="BD856" s="186"/>
      <c r="BE856" s="186"/>
    </row>
    <row r="857" spans="1:57" ht="25.5" customHeight="1">
      <c r="A857" s="186"/>
      <c r="B857" s="186"/>
      <c r="C857" s="186"/>
      <c r="D857" s="186"/>
      <c r="E857" s="186"/>
      <c r="F857" s="211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92"/>
      <c r="AU857" s="238"/>
      <c r="AV857" s="186"/>
      <c r="AW857" s="186"/>
      <c r="AX857" s="186"/>
      <c r="AY857" s="186"/>
      <c r="AZ857" s="186"/>
      <c r="BA857" s="186"/>
      <c r="BB857" s="211"/>
      <c r="BC857" s="186"/>
      <c r="BD857" s="186"/>
      <c r="BE857" s="186"/>
    </row>
    <row r="858" spans="1:57" ht="25.5" customHeight="1">
      <c r="A858" s="186"/>
      <c r="B858" s="186"/>
      <c r="C858" s="186"/>
      <c r="D858" s="186"/>
      <c r="E858" s="186"/>
      <c r="F858" s="211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92"/>
      <c r="AU858" s="238"/>
      <c r="AV858" s="186"/>
      <c r="AW858" s="186"/>
      <c r="AX858" s="186"/>
      <c r="AY858" s="186"/>
      <c r="AZ858" s="186"/>
      <c r="BA858" s="186"/>
      <c r="BB858" s="211"/>
      <c r="BC858" s="186"/>
      <c r="BD858" s="186"/>
      <c r="BE858" s="186"/>
    </row>
    <row r="859" spans="1:57" ht="25.5" customHeight="1">
      <c r="A859" s="186"/>
      <c r="B859" s="186"/>
      <c r="C859" s="186"/>
      <c r="D859" s="186"/>
      <c r="E859" s="186"/>
      <c r="F859" s="211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92"/>
      <c r="AU859" s="238"/>
      <c r="AV859" s="186"/>
      <c r="AW859" s="186"/>
      <c r="AX859" s="186"/>
      <c r="AY859" s="186"/>
      <c r="AZ859" s="186"/>
      <c r="BA859" s="186"/>
      <c r="BB859" s="211"/>
      <c r="BC859" s="186"/>
      <c r="BD859" s="186"/>
      <c r="BE859" s="186"/>
    </row>
    <row r="860" spans="1:57" ht="25.5" customHeight="1">
      <c r="A860" s="186"/>
      <c r="B860" s="186"/>
      <c r="C860" s="186"/>
      <c r="D860" s="186"/>
      <c r="E860" s="186"/>
      <c r="F860" s="211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92"/>
      <c r="AU860" s="238"/>
      <c r="AV860" s="186"/>
      <c r="AW860" s="186"/>
      <c r="AX860" s="186"/>
      <c r="AY860" s="186"/>
      <c r="AZ860" s="186"/>
      <c r="BA860" s="186"/>
      <c r="BB860" s="211"/>
      <c r="BC860" s="186"/>
      <c r="BD860" s="186"/>
      <c r="BE860" s="186"/>
    </row>
    <row r="861" spans="1:57" ht="25.5" customHeight="1">
      <c r="A861" s="186"/>
      <c r="B861" s="186"/>
      <c r="C861" s="186"/>
      <c r="D861" s="186"/>
      <c r="E861" s="186"/>
      <c r="F861" s="211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92"/>
      <c r="AU861" s="238"/>
      <c r="AV861" s="186"/>
      <c r="AW861" s="186"/>
      <c r="AX861" s="186"/>
      <c r="AY861" s="186"/>
      <c r="AZ861" s="186"/>
      <c r="BA861" s="186"/>
      <c r="BB861" s="211"/>
      <c r="BC861" s="186"/>
      <c r="BD861" s="186"/>
      <c r="BE861" s="186"/>
    </row>
    <row r="862" spans="1:57" ht="25.5" customHeight="1">
      <c r="A862" s="186"/>
      <c r="B862" s="186"/>
      <c r="C862" s="186"/>
      <c r="D862" s="186"/>
      <c r="E862" s="186"/>
      <c r="F862" s="211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92"/>
      <c r="AU862" s="238"/>
      <c r="AV862" s="186"/>
      <c r="AW862" s="186"/>
      <c r="AX862" s="186"/>
      <c r="AY862" s="186"/>
      <c r="AZ862" s="186"/>
      <c r="BA862" s="186"/>
      <c r="BB862" s="211"/>
      <c r="BC862" s="186"/>
      <c r="BD862" s="186"/>
      <c r="BE862" s="186"/>
    </row>
    <row r="863" spans="1:57" ht="25.5" customHeight="1">
      <c r="A863" s="186"/>
      <c r="B863" s="186"/>
      <c r="C863" s="186"/>
      <c r="D863" s="186"/>
      <c r="E863" s="186"/>
      <c r="F863" s="211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92"/>
      <c r="AU863" s="238"/>
      <c r="AV863" s="186"/>
      <c r="AW863" s="186"/>
      <c r="AX863" s="186"/>
      <c r="AY863" s="186"/>
      <c r="AZ863" s="186"/>
      <c r="BA863" s="186"/>
      <c r="BB863" s="211"/>
      <c r="BC863" s="186"/>
      <c r="BD863" s="186"/>
      <c r="BE863" s="186"/>
    </row>
    <row r="864" spans="1:57" ht="25.5" customHeight="1">
      <c r="A864" s="186"/>
      <c r="B864" s="186"/>
      <c r="C864" s="186"/>
      <c r="D864" s="186"/>
      <c r="E864" s="186"/>
      <c r="F864" s="211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92"/>
      <c r="AU864" s="238"/>
      <c r="AV864" s="186"/>
      <c r="AW864" s="186"/>
      <c r="AX864" s="186"/>
      <c r="AY864" s="186"/>
      <c r="AZ864" s="186"/>
      <c r="BA864" s="186"/>
      <c r="BB864" s="211"/>
      <c r="BC864" s="186"/>
      <c r="BD864" s="186"/>
      <c r="BE864" s="186"/>
    </row>
    <row r="865" spans="1:57" ht="25.5" customHeight="1">
      <c r="A865" s="186"/>
      <c r="B865" s="186"/>
      <c r="C865" s="186"/>
      <c r="D865" s="186"/>
      <c r="E865" s="186"/>
      <c r="F865" s="211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92"/>
      <c r="AU865" s="238"/>
      <c r="AV865" s="186"/>
      <c r="AW865" s="186"/>
      <c r="AX865" s="186"/>
      <c r="AY865" s="186"/>
      <c r="AZ865" s="186"/>
      <c r="BA865" s="186"/>
      <c r="BB865" s="211"/>
      <c r="BC865" s="186"/>
      <c r="BD865" s="186"/>
      <c r="BE865" s="186"/>
    </row>
    <row r="866" spans="1:57" ht="25.5" customHeight="1">
      <c r="A866" s="186"/>
      <c r="B866" s="186"/>
      <c r="C866" s="186"/>
      <c r="D866" s="186"/>
      <c r="E866" s="186"/>
      <c r="F866" s="211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92"/>
      <c r="AU866" s="238"/>
      <c r="AV866" s="186"/>
      <c r="AW866" s="186"/>
      <c r="AX866" s="186"/>
      <c r="AY866" s="186"/>
      <c r="AZ866" s="186"/>
      <c r="BA866" s="186"/>
      <c r="BB866" s="211"/>
      <c r="BC866" s="186"/>
      <c r="BD866" s="186"/>
      <c r="BE866" s="186"/>
    </row>
    <row r="867" spans="1:57" ht="25.5" customHeight="1">
      <c r="A867" s="186"/>
      <c r="B867" s="186"/>
      <c r="C867" s="186"/>
      <c r="D867" s="186"/>
      <c r="E867" s="186"/>
      <c r="F867" s="211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92"/>
      <c r="AU867" s="238"/>
      <c r="AV867" s="186"/>
      <c r="AW867" s="186"/>
      <c r="AX867" s="186"/>
      <c r="AY867" s="186"/>
      <c r="AZ867" s="186"/>
      <c r="BA867" s="186"/>
      <c r="BB867" s="211"/>
      <c r="BC867" s="186"/>
      <c r="BD867" s="186"/>
      <c r="BE867" s="186"/>
    </row>
    <row r="868" spans="1:57" ht="25.5" customHeight="1">
      <c r="A868" s="186"/>
      <c r="B868" s="186"/>
      <c r="C868" s="186"/>
      <c r="D868" s="186"/>
      <c r="E868" s="186"/>
      <c r="F868" s="211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92"/>
      <c r="AU868" s="238"/>
      <c r="AV868" s="186"/>
      <c r="AW868" s="186"/>
      <c r="AX868" s="186"/>
      <c r="AY868" s="186"/>
      <c r="AZ868" s="186"/>
      <c r="BA868" s="186"/>
      <c r="BB868" s="211"/>
      <c r="BC868" s="186"/>
      <c r="BD868" s="186"/>
      <c r="BE868" s="186"/>
    </row>
    <row r="869" spans="1:57" ht="25.5" customHeight="1">
      <c r="A869" s="186"/>
      <c r="B869" s="186"/>
      <c r="C869" s="186"/>
      <c r="D869" s="186"/>
      <c r="E869" s="186"/>
      <c r="F869" s="211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92"/>
      <c r="AU869" s="238"/>
      <c r="AV869" s="186"/>
      <c r="AW869" s="186"/>
      <c r="AX869" s="186"/>
      <c r="AY869" s="186"/>
      <c r="AZ869" s="186"/>
      <c r="BA869" s="186"/>
      <c r="BB869" s="211"/>
      <c r="BC869" s="186"/>
      <c r="BD869" s="186"/>
      <c r="BE869" s="186"/>
    </row>
    <row r="870" spans="1:57" ht="25.5" customHeight="1">
      <c r="A870" s="186"/>
      <c r="B870" s="186"/>
      <c r="C870" s="186"/>
      <c r="D870" s="186"/>
      <c r="E870" s="186"/>
      <c r="F870" s="211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92"/>
      <c r="AU870" s="238"/>
      <c r="AV870" s="186"/>
      <c r="AW870" s="186"/>
      <c r="AX870" s="186"/>
      <c r="AY870" s="186"/>
      <c r="AZ870" s="186"/>
      <c r="BA870" s="186"/>
      <c r="BB870" s="211"/>
      <c r="BC870" s="186"/>
      <c r="BD870" s="186"/>
      <c r="BE870" s="186"/>
    </row>
    <row r="871" spans="1:57" ht="25.5" customHeight="1">
      <c r="A871" s="186"/>
      <c r="B871" s="186"/>
      <c r="C871" s="186"/>
      <c r="D871" s="186"/>
      <c r="E871" s="186"/>
      <c r="F871" s="211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92"/>
      <c r="AU871" s="238"/>
      <c r="AV871" s="186"/>
      <c r="AW871" s="186"/>
      <c r="AX871" s="186"/>
      <c r="AY871" s="186"/>
      <c r="AZ871" s="186"/>
      <c r="BA871" s="186"/>
      <c r="BB871" s="211"/>
      <c r="BC871" s="186"/>
      <c r="BD871" s="186"/>
      <c r="BE871" s="186"/>
    </row>
    <row r="872" spans="1:57" ht="25.5" customHeight="1">
      <c r="A872" s="186"/>
      <c r="B872" s="186"/>
      <c r="C872" s="186"/>
      <c r="D872" s="186"/>
      <c r="E872" s="186"/>
      <c r="F872" s="211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92"/>
      <c r="AU872" s="238"/>
      <c r="AV872" s="186"/>
      <c r="AW872" s="186"/>
      <c r="AX872" s="186"/>
      <c r="AY872" s="186"/>
      <c r="AZ872" s="186"/>
      <c r="BA872" s="186"/>
      <c r="BB872" s="211"/>
      <c r="BC872" s="186"/>
      <c r="BD872" s="186"/>
      <c r="BE872" s="186"/>
    </row>
    <row r="873" spans="1:57" ht="25.5" customHeight="1">
      <c r="A873" s="186"/>
      <c r="B873" s="186"/>
      <c r="C873" s="186"/>
      <c r="D873" s="186"/>
      <c r="E873" s="186"/>
      <c r="F873" s="211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92"/>
      <c r="AU873" s="238"/>
      <c r="AV873" s="186"/>
      <c r="AW873" s="186"/>
      <c r="AX873" s="186"/>
      <c r="AY873" s="186"/>
      <c r="AZ873" s="186"/>
      <c r="BA873" s="186"/>
      <c r="BB873" s="211"/>
      <c r="BC873" s="186"/>
      <c r="BD873" s="186"/>
      <c r="BE873" s="186"/>
    </row>
    <row r="874" spans="1:57" ht="25.5" customHeight="1">
      <c r="A874" s="186"/>
      <c r="B874" s="186"/>
      <c r="C874" s="186"/>
      <c r="D874" s="186"/>
      <c r="E874" s="186"/>
      <c r="F874" s="211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92"/>
      <c r="AU874" s="238"/>
      <c r="AV874" s="186"/>
      <c r="AW874" s="186"/>
      <c r="AX874" s="186"/>
      <c r="AY874" s="186"/>
      <c r="AZ874" s="186"/>
      <c r="BA874" s="186"/>
      <c r="BB874" s="211"/>
      <c r="BC874" s="186"/>
      <c r="BD874" s="186"/>
      <c r="BE874" s="186"/>
    </row>
    <row r="875" spans="1:57" ht="25.5" customHeight="1">
      <c r="A875" s="186"/>
      <c r="B875" s="186"/>
      <c r="C875" s="186"/>
      <c r="D875" s="186"/>
      <c r="E875" s="186"/>
      <c r="F875" s="211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92"/>
      <c r="AU875" s="238"/>
      <c r="AV875" s="186"/>
      <c r="AW875" s="186"/>
      <c r="AX875" s="186"/>
      <c r="AY875" s="186"/>
      <c r="AZ875" s="186"/>
      <c r="BA875" s="186"/>
      <c r="BB875" s="211"/>
      <c r="BC875" s="186"/>
      <c r="BD875" s="186"/>
      <c r="BE875" s="186"/>
    </row>
    <row r="876" spans="1:57" ht="25.5" customHeight="1">
      <c r="A876" s="186"/>
      <c r="B876" s="186"/>
      <c r="C876" s="186"/>
      <c r="D876" s="186"/>
      <c r="E876" s="186"/>
      <c r="F876" s="211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92"/>
      <c r="AU876" s="238"/>
      <c r="AV876" s="186"/>
      <c r="AW876" s="186"/>
      <c r="AX876" s="186"/>
      <c r="AY876" s="186"/>
      <c r="AZ876" s="186"/>
      <c r="BA876" s="186"/>
      <c r="BB876" s="211"/>
      <c r="BC876" s="186"/>
      <c r="BD876" s="186"/>
      <c r="BE876" s="186"/>
    </row>
    <row r="877" spans="1:57" ht="25.5" customHeight="1">
      <c r="A877" s="186"/>
      <c r="B877" s="186"/>
      <c r="C877" s="186"/>
      <c r="D877" s="186"/>
      <c r="E877" s="186"/>
      <c r="F877" s="211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92"/>
      <c r="AU877" s="238"/>
      <c r="AV877" s="186"/>
      <c r="AW877" s="186"/>
      <c r="AX877" s="186"/>
      <c r="AY877" s="186"/>
      <c r="AZ877" s="186"/>
      <c r="BA877" s="186"/>
      <c r="BB877" s="211"/>
      <c r="BC877" s="186"/>
      <c r="BD877" s="186"/>
      <c r="BE877" s="186"/>
    </row>
    <row r="878" spans="1:57" ht="25.5" customHeight="1">
      <c r="A878" s="186"/>
      <c r="B878" s="186"/>
      <c r="C878" s="186"/>
      <c r="D878" s="186"/>
      <c r="E878" s="186"/>
      <c r="F878" s="211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92"/>
      <c r="AU878" s="238"/>
      <c r="AV878" s="186"/>
      <c r="AW878" s="186"/>
      <c r="AX878" s="186"/>
      <c r="AY878" s="186"/>
      <c r="AZ878" s="186"/>
      <c r="BA878" s="186"/>
      <c r="BB878" s="211"/>
      <c r="BC878" s="186"/>
      <c r="BD878" s="186"/>
      <c r="BE878" s="186"/>
    </row>
    <row r="879" spans="1:57" ht="25.5" customHeight="1">
      <c r="A879" s="186"/>
      <c r="B879" s="186"/>
      <c r="C879" s="186"/>
      <c r="D879" s="186"/>
      <c r="E879" s="186"/>
      <c r="F879" s="211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92"/>
      <c r="AU879" s="238"/>
      <c r="AV879" s="186"/>
      <c r="AW879" s="186"/>
      <c r="AX879" s="186"/>
      <c r="AY879" s="186"/>
      <c r="AZ879" s="186"/>
      <c r="BA879" s="186"/>
      <c r="BB879" s="211"/>
      <c r="BC879" s="186"/>
      <c r="BD879" s="186"/>
      <c r="BE879" s="186"/>
    </row>
    <row r="880" spans="1:57" ht="25.5" customHeight="1">
      <c r="A880" s="186"/>
      <c r="B880" s="186"/>
      <c r="C880" s="186"/>
      <c r="D880" s="186"/>
      <c r="E880" s="186"/>
      <c r="F880" s="211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92"/>
      <c r="AU880" s="238"/>
      <c r="AV880" s="186"/>
      <c r="AW880" s="186"/>
      <c r="AX880" s="186"/>
      <c r="AY880" s="186"/>
      <c r="AZ880" s="186"/>
      <c r="BA880" s="186"/>
      <c r="BB880" s="211"/>
      <c r="BC880" s="186"/>
      <c r="BD880" s="186"/>
      <c r="BE880" s="186"/>
    </row>
    <row r="881" spans="1:57" ht="25.5" customHeight="1">
      <c r="A881" s="186"/>
      <c r="B881" s="186"/>
      <c r="C881" s="186"/>
      <c r="D881" s="186"/>
      <c r="E881" s="186"/>
      <c r="F881" s="211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92"/>
      <c r="AU881" s="238"/>
      <c r="AV881" s="186"/>
      <c r="AW881" s="186"/>
      <c r="AX881" s="186"/>
      <c r="AY881" s="186"/>
      <c r="AZ881" s="186"/>
      <c r="BA881" s="186"/>
      <c r="BB881" s="211"/>
      <c r="BC881" s="186"/>
      <c r="BD881" s="186"/>
      <c r="BE881" s="186"/>
    </row>
    <row r="882" spans="1:57" ht="25.5" customHeight="1">
      <c r="A882" s="186"/>
      <c r="B882" s="186"/>
      <c r="C882" s="186"/>
      <c r="D882" s="186"/>
      <c r="E882" s="186"/>
      <c r="F882" s="211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92"/>
      <c r="AU882" s="238"/>
      <c r="AV882" s="186"/>
      <c r="AW882" s="186"/>
      <c r="AX882" s="186"/>
      <c r="AY882" s="186"/>
      <c r="AZ882" s="186"/>
      <c r="BA882" s="186"/>
      <c r="BB882" s="211"/>
      <c r="BC882" s="186"/>
      <c r="BD882" s="186"/>
      <c r="BE882" s="186"/>
    </row>
    <row r="883" spans="1:57" ht="25.5" customHeight="1">
      <c r="A883" s="186"/>
      <c r="B883" s="186"/>
      <c r="C883" s="186"/>
      <c r="D883" s="186"/>
      <c r="E883" s="186"/>
      <c r="F883" s="211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92"/>
      <c r="AU883" s="238"/>
      <c r="AV883" s="186"/>
      <c r="AW883" s="186"/>
      <c r="AX883" s="186"/>
      <c r="AY883" s="186"/>
      <c r="AZ883" s="186"/>
      <c r="BA883" s="186"/>
      <c r="BB883" s="211"/>
      <c r="BC883" s="186"/>
      <c r="BD883" s="186"/>
      <c r="BE883" s="186"/>
    </row>
    <row r="884" spans="1:57" ht="25.5" customHeight="1">
      <c r="A884" s="186"/>
      <c r="B884" s="186"/>
      <c r="C884" s="186"/>
      <c r="D884" s="186"/>
      <c r="E884" s="186"/>
      <c r="F884" s="211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92"/>
      <c r="AU884" s="238"/>
      <c r="AV884" s="186"/>
      <c r="AW884" s="186"/>
      <c r="AX884" s="186"/>
      <c r="AY884" s="186"/>
      <c r="AZ884" s="186"/>
      <c r="BA884" s="186"/>
      <c r="BB884" s="211"/>
      <c r="BC884" s="186"/>
      <c r="BD884" s="186"/>
      <c r="BE884" s="186"/>
    </row>
    <row r="885" spans="1:57" ht="25.5" customHeight="1">
      <c r="A885" s="186"/>
      <c r="B885" s="186"/>
      <c r="C885" s="186"/>
      <c r="D885" s="186"/>
      <c r="E885" s="186"/>
      <c r="F885" s="211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92"/>
      <c r="AU885" s="238"/>
      <c r="AV885" s="186"/>
      <c r="AW885" s="186"/>
      <c r="AX885" s="186"/>
      <c r="AY885" s="186"/>
      <c r="AZ885" s="186"/>
      <c r="BA885" s="186"/>
      <c r="BB885" s="211"/>
      <c r="BC885" s="186"/>
      <c r="BD885" s="186"/>
      <c r="BE885" s="186"/>
    </row>
    <row r="886" spans="1:57" ht="25.5" customHeight="1">
      <c r="A886" s="186"/>
      <c r="B886" s="186"/>
      <c r="C886" s="186"/>
      <c r="D886" s="186"/>
      <c r="E886" s="186"/>
      <c r="F886" s="211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92"/>
      <c r="AU886" s="238"/>
      <c r="AV886" s="186"/>
      <c r="AW886" s="186"/>
      <c r="AX886" s="186"/>
      <c r="AY886" s="186"/>
      <c r="AZ886" s="186"/>
      <c r="BA886" s="186"/>
      <c r="BB886" s="211"/>
      <c r="BC886" s="186"/>
      <c r="BD886" s="186"/>
      <c r="BE886" s="186"/>
    </row>
    <row r="887" spans="1:57" ht="25.5" customHeight="1">
      <c r="A887" s="186"/>
      <c r="B887" s="186"/>
      <c r="C887" s="186"/>
      <c r="D887" s="186"/>
      <c r="E887" s="186"/>
      <c r="F887" s="211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92"/>
      <c r="AU887" s="238"/>
      <c r="AV887" s="186"/>
      <c r="AW887" s="186"/>
      <c r="AX887" s="186"/>
      <c r="AY887" s="186"/>
      <c r="AZ887" s="186"/>
      <c r="BA887" s="186"/>
      <c r="BB887" s="211"/>
      <c r="BC887" s="186"/>
      <c r="BD887" s="186"/>
      <c r="BE887" s="186"/>
    </row>
    <row r="888" spans="1:57" ht="25.5" customHeight="1">
      <c r="A888" s="186"/>
      <c r="B888" s="186"/>
      <c r="C888" s="186"/>
      <c r="D888" s="186"/>
      <c r="E888" s="186"/>
      <c r="F888" s="211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92"/>
      <c r="AU888" s="238"/>
      <c r="AV888" s="186"/>
      <c r="AW888" s="186"/>
      <c r="AX888" s="186"/>
      <c r="AY888" s="186"/>
      <c r="AZ888" s="186"/>
      <c r="BA888" s="186"/>
      <c r="BB888" s="211"/>
      <c r="BC888" s="186"/>
      <c r="BD888" s="186"/>
      <c r="BE888" s="186"/>
    </row>
    <row r="889" spans="1:57" ht="25.5" customHeight="1">
      <c r="A889" s="186"/>
      <c r="B889" s="186"/>
      <c r="C889" s="186"/>
      <c r="D889" s="186"/>
      <c r="E889" s="186"/>
      <c r="F889" s="211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92"/>
      <c r="AU889" s="238"/>
      <c r="AV889" s="186"/>
      <c r="AW889" s="186"/>
      <c r="AX889" s="186"/>
      <c r="AY889" s="186"/>
      <c r="AZ889" s="186"/>
      <c r="BA889" s="186"/>
      <c r="BB889" s="211"/>
      <c r="BC889" s="186"/>
      <c r="BD889" s="186"/>
      <c r="BE889" s="186"/>
    </row>
    <row r="890" spans="1:57" ht="25.5" customHeight="1">
      <c r="A890" s="186"/>
      <c r="B890" s="186"/>
      <c r="C890" s="186"/>
      <c r="D890" s="186"/>
      <c r="E890" s="186"/>
      <c r="F890" s="211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92"/>
      <c r="AU890" s="238"/>
      <c r="AV890" s="186"/>
      <c r="AW890" s="186"/>
      <c r="AX890" s="186"/>
      <c r="AY890" s="186"/>
      <c r="AZ890" s="186"/>
      <c r="BA890" s="186"/>
      <c r="BB890" s="211"/>
      <c r="BC890" s="186"/>
      <c r="BD890" s="186"/>
      <c r="BE890" s="186"/>
    </row>
    <row r="891" spans="1:57" ht="25.5" customHeight="1">
      <c r="A891" s="186"/>
      <c r="B891" s="186"/>
      <c r="C891" s="186"/>
      <c r="D891" s="186"/>
      <c r="E891" s="186"/>
      <c r="F891" s="211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92"/>
      <c r="AU891" s="238"/>
      <c r="AV891" s="186"/>
      <c r="AW891" s="186"/>
      <c r="AX891" s="186"/>
      <c r="AY891" s="186"/>
      <c r="AZ891" s="186"/>
      <c r="BA891" s="186"/>
      <c r="BB891" s="211"/>
      <c r="BC891" s="186"/>
      <c r="BD891" s="186"/>
      <c r="BE891" s="186"/>
    </row>
    <row r="892" spans="1:57" ht="25.5" customHeight="1">
      <c r="A892" s="186"/>
      <c r="B892" s="186"/>
      <c r="C892" s="186"/>
      <c r="D892" s="186"/>
      <c r="E892" s="186"/>
      <c r="F892" s="211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92"/>
      <c r="AU892" s="238"/>
      <c r="AV892" s="186"/>
      <c r="AW892" s="186"/>
      <c r="AX892" s="186"/>
      <c r="AY892" s="186"/>
      <c r="AZ892" s="186"/>
      <c r="BA892" s="186"/>
      <c r="BB892" s="211"/>
      <c r="BC892" s="186"/>
      <c r="BD892" s="186"/>
      <c r="BE892" s="186"/>
    </row>
    <row r="893" spans="1:57" ht="25.5" customHeight="1">
      <c r="A893" s="186"/>
      <c r="B893" s="186"/>
      <c r="C893" s="186"/>
      <c r="D893" s="186"/>
      <c r="E893" s="186"/>
      <c r="F893" s="211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92"/>
      <c r="AU893" s="238"/>
      <c r="AV893" s="186"/>
      <c r="AW893" s="186"/>
      <c r="AX893" s="186"/>
      <c r="AY893" s="186"/>
      <c r="AZ893" s="186"/>
      <c r="BA893" s="186"/>
      <c r="BB893" s="211"/>
      <c r="BC893" s="186"/>
      <c r="BD893" s="186"/>
      <c r="BE893" s="186"/>
    </row>
    <row r="894" spans="1:57" ht="25.5" customHeight="1">
      <c r="A894" s="186"/>
      <c r="B894" s="186"/>
      <c r="C894" s="186"/>
      <c r="D894" s="186"/>
      <c r="E894" s="186"/>
      <c r="F894" s="211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92"/>
      <c r="AU894" s="238"/>
      <c r="AV894" s="186"/>
      <c r="AW894" s="186"/>
      <c r="AX894" s="186"/>
      <c r="AY894" s="186"/>
      <c r="AZ894" s="186"/>
      <c r="BA894" s="186"/>
      <c r="BB894" s="211"/>
      <c r="BC894" s="186"/>
      <c r="BD894" s="186"/>
      <c r="BE894" s="186"/>
    </row>
    <row r="895" spans="1:57" ht="25.5" customHeight="1">
      <c r="A895" s="186"/>
      <c r="B895" s="186"/>
      <c r="C895" s="186"/>
      <c r="D895" s="186"/>
      <c r="E895" s="186"/>
      <c r="F895" s="211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92"/>
      <c r="AU895" s="238"/>
      <c r="AV895" s="186"/>
      <c r="AW895" s="186"/>
      <c r="AX895" s="186"/>
      <c r="AY895" s="186"/>
      <c r="AZ895" s="186"/>
      <c r="BA895" s="186"/>
      <c r="BB895" s="211"/>
      <c r="BC895" s="186"/>
      <c r="BD895" s="186"/>
      <c r="BE895" s="186"/>
    </row>
    <row r="896" spans="1:57" ht="25.5" customHeight="1">
      <c r="A896" s="186"/>
      <c r="B896" s="186"/>
      <c r="C896" s="186"/>
      <c r="D896" s="186"/>
      <c r="E896" s="186"/>
      <c r="F896" s="211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92"/>
      <c r="AU896" s="238"/>
      <c r="AV896" s="186"/>
      <c r="AW896" s="186"/>
      <c r="AX896" s="186"/>
      <c r="AY896" s="186"/>
      <c r="AZ896" s="186"/>
      <c r="BA896" s="186"/>
      <c r="BB896" s="211"/>
      <c r="BC896" s="186"/>
      <c r="BD896" s="186"/>
      <c r="BE896" s="186"/>
    </row>
    <row r="897" spans="1:57" ht="25.5" customHeight="1">
      <c r="A897" s="186"/>
      <c r="B897" s="186"/>
      <c r="C897" s="186"/>
      <c r="D897" s="186"/>
      <c r="E897" s="186"/>
      <c r="F897" s="211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92"/>
      <c r="AU897" s="238"/>
      <c r="AV897" s="186"/>
      <c r="AW897" s="186"/>
      <c r="AX897" s="186"/>
      <c r="AY897" s="186"/>
      <c r="AZ897" s="186"/>
      <c r="BA897" s="186"/>
      <c r="BB897" s="211"/>
      <c r="BC897" s="186"/>
      <c r="BD897" s="186"/>
      <c r="BE897" s="186"/>
    </row>
    <row r="898" spans="1:57" ht="25.5" customHeight="1">
      <c r="A898" s="186"/>
      <c r="B898" s="186"/>
      <c r="C898" s="186"/>
      <c r="D898" s="186"/>
      <c r="E898" s="186"/>
      <c r="F898" s="211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92"/>
      <c r="AU898" s="238"/>
      <c r="AV898" s="186"/>
      <c r="AW898" s="186"/>
      <c r="AX898" s="186"/>
      <c r="AY898" s="186"/>
      <c r="AZ898" s="186"/>
      <c r="BA898" s="186"/>
      <c r="BB898" s="211"/>
      <c r="BC898" s="186"/>
      <c r="BD898" s="186"/>
      <c r="BE898" s="186"/>
    </row>
    <row r="899" spans="1:57" ht="25.5" customHeight="1">
      <c r="A899" s="186"/>
      <c r="B899" s="186"/>
      <c r="C899" s="186"/>
      <c r="D899" s="186"/>
      <c r="E899" s="186"/>
      <c r="F899" s="211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92"/>
      <c r="AU899" s="238"/>
      <c r="AV899" s="186"/>
      <c r="AW899" s="186"/>
      <c r="AX899" s="186"/>
      <c r="AY899" s="186"/>
      <c r="AZ899" s="186"/>
      <c r="BA899" s="186"/>
      <c r="BB899" s="211"/>
      <c r="BC899" s="186"/>
      <c r="BD899" s="186"/>
      <c r="BE899" s="186"/>
    </row>
    <row r="900" spans="1:57" ht="25.5" customHeight="1">
      <c r="A900" s="186"/>
      <c r="B900" s="186"/>
      <c r="C900" s="186"/>
      <c r="D900" s="186"/>
      <c r="E900" s="186"/>
      <c r="F900" s="211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92"/>
      <c r="AU900" s="238"/>
      <c r="AV900" s="186"/>
      <c r="AW900" s="186"/>
      <c r="AX900" s="186"/>
      <c r="AY900" s="186"/>
      <c r="AZ900" s="186"/>
      <c r="BA900" s="186"/>
      <c r="BB900" s="211"/>
      <c r="BC900" s="186"/>
      <c r="BD900" s="186"/>
      <c r="BE900" s="186"/>
    </row>
    <row r="901" spans="1:57" ht="25.5" customHeight="1">
      <c r="A901" s="186"/>
      <c r="B901" s="186"/>
      <c r="C901" s="186"/>
      <c r="D901" s="186"/>
      <c r="E901" s="186"/>
      <c r="F901" s="211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92"/>
      <c r="AU901" s="238"/>
      <c r="AV901" s="186"/>
      <c r="AW901" s="186"/>
      <c r="AX901" s="186"/>
      <c r="AY901" s="186"/>
      <c r="AZ901" s="186"/>
      <c r="BA901" s="186"/>
      <c r="BB901" s="211"/>
      <c r="BC901" s="186"/>
      <c r="BD901" s="186"/>
      <c r="BE901" s="186"/>
    </row>
    <row r="902" spans="1:57" ht="25.5" customHeight="1">
      <c r="A902" s="186"/>
      <c r="B902" s="186"/>
      <c r="C902" s="186"/>
      <c r="D902" s="186"/>
      <c r="E902" s="186"/>
      <c r="F902" s="211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92"/>
      <c r="AU902" s="238"/>
      <c r="AV902" s="186"/>
      <c r="AW902" s="186"/>
      <c r="AX902" s="186"/>
      <c r="AY902" s="186"/>
      <c r="AZ902" s="186"/>
      <c r="BA902" s="186"/>
      <c r="BB902" s="211"/>
      <c r="BC902" s="186"/>
      <c r="BD902" s="186"/>
      <c r="BE902" s="186"/>
    </row>
    <row r="903" spans="1:57" ht="25.5" customHeight="1">
      <c r="A903" s="186"/>
      <c r="B903" s="186"/>
      <c r="C903" s="186"/>
      <c r="D903" s="186"/>
      <c r="E903" s="186"/>
      <c r="F903" s="211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92"/>
      <c r="AU903" s="238"/>
      <c r="AV903" s="186"/>
      <c r="AW903" s="186"/>
      <c r="AX903" s="186"/>
      <c r="AY903" s="186"/>
      <c r="AZ903" s="186"/>
      <c r="BA903" s="186"/>
      <c r="BB903" s="211"/>
      <c r="BC903" s="186"/>
      <c r="BD903" s="186"/>
      <c r="BE903" s="186"/>
    </row>
    <row r="904" spans="1:57" ht="25.5" customHeight="1">
      <c r="A904" s="186"/>
      <c r="B904" s="186"/>
      <c r="C904" s="186"/>
      <c r="D904" s="186"/>
      <c r="E904" s="186"/>
      <c r="F904" s="211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92"/>
      <c r="AU904" s="238"/>
      <c r="AV904" s="186"/>
      <c r="AW904" s="186"/>
      <c r="AX904" s="186"/>
      <c r="AY904" s="186"/>
      <c r="AZ904" s="186"/>
      <c r="BA904" s="186"/>
      <c r="BB904" s="211"/>
      <c r="BC904" s="186"/>
      <c r="BD904" s="186"/>
      <c r="BE904" s="186"/>
    </row>
    <row r="905" spans="1:57" ht="25.5" customHeight="1">
      <c r="A905" s="186"/>
      <c r="B905" s="186"/>
      <c r="C905" s="186"/>
      <c r="D905" s="186"/>
      <c r="E905" s="186"/>
      <c r="F905" s="211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92"/>
      <c r="AU905" s="238"/>
      <c r="AV905" s="186"/>
      <c r="AW905" s="186"/>
      <c r="AX905" s="186"/>
      <c r="AY905" s="186"/>
      <c r="AZ905" s="186"/>
      <c r="BA905" s="186"/>
      <c r="BB905" s="211"/>
      <c r="BC905" s="186"/>
      <c r="BD905" s="186"/>
      <c r="BE905" s="186"/>
    </row>
    <row r="906" spans="1:57" ht="25.5" customHeight="1">
      <c r="A906" s="186"/>
      <c r="B906" s="186"/>
      <c r="C906" s="186"/>
      <c r="D906" s="186"/>
      <c r="E906" s="186"/>
      <c r="F906" s="211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92"/>
      <c r="AU906" s="238"/>
      <c r="AV906" s="186"/>
      <c r="AW906" s="186"/>
      <c r="AX906" s="186"/>
      <c r="AY906" s="186"/>
      <c r="AZ906" s="186"/>
      <c r="BA906" s="186"/>
      <c r="BB906" s="211"/>
      <c r="BC906" s="186"/>
      <c r="BD906" s="186"/>
      <c r="BE906" s="186"/>
    </row>
    <row r="907" spans="1:57" ht="25.5" customHeight="1">
      <c r="A907" s="186"/>
      <c r="B907" s="186"/>
      <c r="C907" s="186"/>
      <c r="D907" s="186"/>
      <c r="E907" s="186"/>
      <c r="F907" s="211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92"/>
      <c r="AU907" s="238"/>
      <c r="AV907" s="186"/>
      <c r="AW907" s="186"/>
      <c r="AX907" s="186"/>
      <c r="AY907" s="186"/>
      <c r="AZ907" s="186"/>
      <c r="BA907" s="186"/>
      <c r="BB907" s="211"/>
      <c r="BC907" s="186"/>
      <c r="BD907" s="186"/>
      <c r="BE907" s="186"/>
    </row>
    <row r="908" spans="1:57" ht="25.5" customHeight="1">
      <c r="A908" s="186"/>
      <c r="B908" s="186"/>
      <c r="C908" s="186"/>
      <c r="D908" s="186"/>
      <c r="E908" s="186"/>
      <c r="F908" s="211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92"/>
      <c r="AU908" s="238"/>
      <c r="AV908" s="186"/>
      <c r="AW908" s="186"/>
      <c r="AX908" s="186"/>
      <c r="AY908" s="186"/>
      <c r="AZ908" s="186"/>
      <c r="BA908" s="186"/>
      <c r="BB908" s="211"/>
      <c r="BC908" s="186"/>
      <c r="BD908" s="186"/>
      <c r="BE908" s="186"/>
    </row>
    <row r="909" spans="1:57" ht="25.5" customHeight="1">
      <c r="A909" s="186"/>
      <c r="B909" s="186"/>
      <c r="C909" s="186"/>
      <c r="D909" s="186"/>
      <c r="E909" s="186"/>
      <c r="F909" s="211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92"/>
      <c r="AU909" s="238"/>
      <c r="AV909" s="186"/>
      <c r="AW909" s="186"/>
      <c r="AX909" s="186"/>
      <c r="AY909" s="186"/>
      <c r="AZ909" s="186"/>
      <c r="BA909" s="186"/>
      <c r="BB909" s="211"/>
      <c r="BC909" s="186"/>
      <c r="BD909" s="186"/>
      <c r="BE909" s="186"/>
    </row>
    <row r="910" spans="1:57" ht="25.5" customHeight="1">
      <c r="A910" s="186"/>
      <c r="B910" s="186"/>
      <c r="C910" s="186"/>
      <c r="D910" s="186"/>
      <c r="E910" s="186"/>
      <c r="F910" s="211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92"/>
      <c r="AU910" s="238"/>
      <c r="AV910" s="186"/>
      <c r="AW910" s="186"/>
      <c r="AX910" s="186"/>
      <c r="AY910" s="186"/>
      <c r="AZ910" s="186"/>
      <c r="BA910" s="186"/>
      <c r="BB910" s="211"/>
      <c r="BC910" s="186"/>
      <c r="BD910" s="186"/>
      <c r="BE910" s="186"/>
    </row>
    <row r="911" spans="1:57" ht="25.5" customHeight="1">
      <c r="A911" s="186"/>
      <c r="B911" s="186"/>
      <c r="C911" s="186"/>
      <c r="D911" s="186"/>
      <c r="E911" s="186"/>
      <c r="F911" s="211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92"/>
      <c r="AU911" s="238"/>
      <c r="AV911" s="186"/>
      <c r="AW911" s="186"/>
      <c r="AX911" s="186"/>
      <c r="AY911" s="186"/>
      <c r="AZ911" s="186"/>
      <c r="BA911" s="186"/>
      <c r="BB911" s="211"/>
      <c r="BC911" s="186"/>
      <c r="BD911" s="186"/>
      <c r="BE911" s="186"/>
    </row>
    <row r="912" spans="1:57" ht="25.5" customHeight="1">
      <c r="A912" s="186"/>
      <c r="B912" s="186"/>
      <c r="C912" s="186"/>
      <c r="D912" s="186"/>
      <c r="E912" s="186"/>
      <c r="F912" s="211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92"/>
      <c r="AU912" s="238"/>
      <c r="AV912" s="186"/>
      <c r="AW912" s="186"/>
      <c r="AX912" s="186"/>
      <c r="AY912" s="186"/>
      <c r="AZ912" s="186"/>
      <c r="BA912" s="186"/>
      <c r="BB912" s="211"/>
      <c r="BC912" s="186"/>
      <c r="BD912" s="186"/>
      <c r="BE912" s="186"/>
    </row>
    <row r="913" spans="1:57" ht="25.5" customHeight="1">
      <c r="A913" s="186"/>
      <c r="B913" s="186"/>
      <c r="C913" s="186"/>
      <c r="D913" s="186"/>
      <c r="E913" s="186"/>
      <c r="F913" s="211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92"/>
      <c r="AU913" s="238"/>
      <c r="AV913" s="186"/>
      <c r="AW913" s="186"/>
      <c r="AX913" s="186"/>
      <c r="AY913" s="186"/>
      <c r="AZ913" s="186"/>
      <c r="BA913" s="186"/>
      <c r="BB913" s="211"/>
      <c r="BC913" s="186"/>
      <c r="BD913" s="186"/>
      <c r="BE913" s="186"/>
    </row>
    <row r="914" spans="1:57" ht="25.5" customHeight="1">
      <c r="A914" s="186"/>
      <c r="B914" s="186"/>
      <c r="C914" s="186"/>
      <c r="D914" s="186"/>
      <c r="E914" s="186"/>
      <c r="F914" s="211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92"/>
      <c r="AU914" s="238"/>
      <c r="AV914" s="186"/>
      <c r="AW914" s="186"/>
      <c r="AX914" s="186"/>
      <c r="AY914" s="186"/>
      <c r="AZ914" s="186"/>
      <c r="BA914" s="186"/>
      <c r="BB914" s="211"/>
      <c r="BC914" s="186"/>
      <c r="BD914" s="186"/>
      <c r="BE914" s="186"/>
    </row>
    <row r="915" spans="1:57" ht="25.5" customHeight="1">
      <c r="A915" s="186"/>
      <c r="B915" s="186"/>
      <c r="C915" s="186"/>
      <c r="D915" s="186"/>
      <c r="E915" s="186"/>
      <c r="F915" s="211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92"/>
      <c r="AU915" s="238"/>
      <c r="AV915" s="186"/>
      <c r="AW915" s="186"/>
      <c r="AX915" s="186"/>
      <c r="AY915" s="186"/>
      <c r="AZ915" s="186"/>
      <c r="BA915" s="186"/>
      <c r="BB915" s="211"/>
      <c r="BC915" s="186"/>
      <c r="BD915" s="186"/>
      <c r="BE915" s="186"/>
    </row>
    <row r="916" spans="1:57" ht="25.5" customHeight="1">
      <c r="A916" s="186"/>
      <c r="B916" s="186"/>
      <c r="C916" s="186"/>
      <c r="D916" s="186"/>
      <c r="E916" s="186"/>
      <c r="F916" s="211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92"/>
      <c r="AU916" s="238"/>
      <c r="AV916" s="186"/>
      <c r="AW916" s="186"/>
      <c r="AX916" s="186"/>
      <c r="AY916" s="186"/>
      <c r="AZ916" s="186"/>
      <c r="BA916" s="186"/>
      <c r="BB916" s="211"/>
      <c r="BC916" s="186"/>
      <c r="BD916" s="186"/>
      <c r="BE916" s="186"/>
    </row>
    <row r="917" spans="1:57" ht="25.5" customHeight="1">
      <c r="A917" s="186"/>
      <c r="B917" s="186"/>
      <c r="C917" s="186"/>
      <c r="D917" s="186"/>
      <c r="E917" s="186"/>
      <c r="F917" s="211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92"/>
      <c r="AU917" s="238"/>
      <c r="AV917" s="186"/>
      <c r="AW917" s="186"/>
      <c r="AX917" s="186"/>
      <c r="AY917" s="186"/>
      <c r="AZ917" s="186"/>
      <c r="BA917" s="186"/>
      <c r="BB917" s="211"/>
      <c r="BC917" s="186"/>
      <c r="BD917" s="186"/>
      <c r="BE917" s="186"/>
    </row>
    <row r="918" spans="1:57" ht="25.5" customHeight="1">
      <c r="A918" s="186"/>
      <c r="B918" s="186"/>
      <c r="C918" s="186"/>
      <c r="D918" s="186"/>
      <c r="E918" s="186"/>
      <c r="F918" s="211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92"/>
      <c r="AU918" s="238"/>
      <c r="AV918" s="186"/>
      <c r="AW918" s="186"/>
      <c r="AX918" s="186"/>
      <c r="AY918" s="186"/>
      <c r="AZ918" s="186"/>
      <c r="BA918" s="186"/>
      <c r="BB918" s="211"/>
      <c r="BC918" s="186"/>
      <c r="BD918" s="186"/>
      <c r="BE918" s="186"/>
    </row>
    <row r="919" spans="1:57" ht="25.5" customHeight="1">
      <c r="A919" s="186"/>
      <c r="B919" s="186"/>
      <c r="C919" s="186"/>
      <c r="D919" s="186"/>
      <c r="E919" s="186"/>
      <c r="F919" s="211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92"/>
      <c r="AU919" s="238"/>
      <c r="AV919" s="186"/>
      <c r="AW919" s="186"/>
      <c r="AX919" s="186"/>
      <c r="AY919" s="186"/>
      <c r="AZ919" s="186"/>
      <c r="BA919" s="186"/>
      <c r="BB919" s="211"/>
      <c r="BC919" s="186"/>
      <c r="BD919" s="186"/>
      <c r="BE919" s="186"/>
    </row>
    <row r="920" spans="1:57" ht="25.5" customHeight="1">
      <c r="A920" s="186"/>
      <c r="B920" s="186"/>
      <c r="C920" s="186"/>
      <c r="D920" s="186"/>
      <c r="E920" s="186"/>
      <c r="F920" s="211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92"/>
      <c r="AU920" s="238"/>
      <c r="AV920" s="186"/>
      <c r="AW920" s="186"/>
      <c r="AX920" s="186"/>
      <c r="AY920" s="186"/>
      <c r="AZ920" s="186"/>
      <c r="BA920" s="186"/>
      <c r="BB920" s="211"/>
      <c r="BC920" s="186"/>
      <c r="BD920" s="186"/>
      <c r="BE920" s="186"/>
    </row>
    <row r="921" spans="1:57" ht="25.5" customHeight="1">
      <c r="A921" s="186"/>
      <c r="B921" s="186"/>
      <c r="C921" s="186"/>
      <c r="D921" s="186"/>
      <c r="E921" s="186"/>
      <c r="F921" s="211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92"/>
      <c r="AU921" s="238"/>
      <c r="AV921" s="186"/>
      <c r="AW921" s="186"/>
      <c r="AX921" s="186"/>
      <c r="AY921" s="186"/>
      <c r="AZ921" s="186"/>
      <c r="BA921" s="186"/>
      <c r="BB921" s="211"/>
      <c r="BC921" s="186"/>
      <c r="BD921" s="186"/>
      <c r="BE921" s="186"/>
    </row>
    <row r="922" spans="1:57" ht="25.5" customHeight="1">
      <c r="A922" s="186"/>
      <c r="B922" s="186"/>
      <c r="C922" s="186"/>
      <c r="D922" s="186"/>
      <c r="E922" s="186"/>
      <c r="F922" s="211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92"/>
      <c r="AU922" s="238"/>
      <c r="AV922" s="186"/>
      <c r="AW922" s="186"/>
      <c r="AX922" s="186"/>
      <c r="AY922" s="186"/>
      <c r="AZ922" s="186"/>
      <c r="BA922" s="186"/>
      <c r="BB922" s="211"/>
      <c r="BC922" s="186"/>
      <c r="BD922" s="186"/>
      <c r="BE922" s="186"/>
    </row>
    <row r="923" spans="1:57" ht="25.5" customHeight="1">
      <c r="A923" s="186"/>
      <c r="B923" s="186"/>
      <c r="C923" s="186"/>
      <c r="D923" s="186"/>
      <c r="E923" s="186"/>
      <c r="F923" s="211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92"/>
      <c r="AU923" s="238"/>
      <c r="AV923" s="186"/>
      <c r="AW923" s="186"/>
      <c r="AX923" s="186"/>
      <c r="AY923" s="186"/>
      <c r="AZ923" s="186"/>
      <c r="BA923" s="186"/>
      <c r="BB923" s="211"/>
      <c r="BC923" s="186"/>
      <c r="BD923" s="186"/>
      <c r="BE923" s="186"/>
    </row>
    <row r="924" spans="1:57" ht="25.5" customHeight="1">
      <c r="A924" s="186"/>
      <c r="B924" s="186"/>
      <c r="C924" s="186"/>
      <c r="D924" s="186"/>
      <c r="E924" s="186"/>
      <c r="F924" s="211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92"/>
      <c r="AU924" s="238"/>
      <c r="AV924" s="186"/>
      <c r="AW924" s="186"/>
      <c r="AX924" s="186"/>
      <c r="AY924" s="186"/>
      <c r="AZ924" s="186"/>
      <c r="BA924" s="186"/>
      <c r="BB924" s="211"/>
      <c r="BC924" s="186"/>
      <c r="BD924" s="186"/>
      <c r="BE924" s="186"/>
    </row>
    <row r="925" spans="1:57" ht="25.5" customHeight="1">
      <c r="A925" s="186"/>
      <c r="B925" s="186"/>
      <c r="C925" s="186"/>
      <c r="D925" s="186"/>
      <c r="E925" s="186"/>
      <c r="F925" s="211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92"/>
      <c r="AU925" s="238"/>
      <c r="AV925" s="186"/>
      <c r="AW925" s="186"/>
      <c r="AX925" s="186"/>
      <c r="AY925" s="186"/>
      <c r="AZ925" s="186"/>
      <c r="BA925" s="186"/>
      <c r="BB925" s="211"/>
      <c r="BC925" s="186"/>
      <c r="BD925" s="186"/>
      <c r="BE925" s="186"/>
    </row>
    <row r="926" spans="1:57" ht="25.5" customHeight="1">
      <c r="A926" s="186"/>
      <c r="B926" s="186"/>
      <c r="C926" s="186"/>
      <c r="D926" s="186"/>
      <c r="E926" s="186"/>
      <c r="F926" s="211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92"/>
      <c r="AU926" s="238"/>
      <c r="AV926" s="186"/>
      <c r="AW926" s="186"/>
      <c r="AX926" s="186"/>
      <c r="AY926" s="186"/>
      <c r="AZ926" s="186"/>
      <c r="BA926" s="186"/>
      <c r="BB926" s="211"/>
      <c r="BC926" s="186"/>
      <c r="BD926" s="186"/>
      <c r="BE926" s="186"/>
    </row>
    <row r="927" spans="1:57" ht="25.5" customHeight="1">
      <c r="A927" s="186"/>
      <c r="B927" s="186"/>
      <c r="C927" s="186"/>
      <c r="D927" s="186"/>
      <c r="E927" s="186"/>
      <c r="F927" s="211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92"/>
      <c r="AU927" s="238"/>
      <c r="AV927" s="186"/>
      <c r="AW927" s="186"/>
      <c r="AX927" s="186"/>
      <c r="AY927" s="186"/>
      <c r="AZ927" s="186"/>
      <c r="BA927" s="186"/>
      <c r="BB927" s="211"/>
      <c r="BC927" s="186"/>
      <c r="BD927" s="186"/>
      <c r="BE927" s="186"/>
    </row>
    <row r="928" spans="1:57" ht="25.5" customHeight="1">
      <c r="A928" s="186"/>
      <c r="B928" s="186"/>
      <c r="C928" s="186"/>
      <c r="D928" s="186"/>
      <c r="E928" s="186"/>
      <c r="F928" s="211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92"/>
      <c r="AU928" s="238"/>
      <c r="AV928" s="186"/>
      <c r="AW928" s="186"/>
      <c r="AX928" s="186"/>
      <c r="AY928" s="186"/>
      <c r="AZ928" s="186"/>
      <c r="BA928" s="186"/>
      <c r="BB928" s="211"/>
      <c r="BC928" s="186"/>
      <c r="BD928" s="186"/>
      <c r="BE928" s="186"/>
    </row>
    <row r="929" spans="1:57" ht="25.5" customHeight="1">
      <c r="A929" s="186"/>
      <c r="B929" s="186"/>
      <c r="C929" s="186"/>
      <c r="D929" s="186"/>
      <c r="E929" s="186"/>
      <c r="F929" s="211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92"/>
      <c r="AU929" s="238"/>
      <c r="AV929" s="186"/>
      <c r="AW929" s="186"/>
      <c r="AX929" s="186"/>
      <c r="AY929" s="186"/>
      <c r="AZ929" s="186"/>
      <c r="BA929" s="186"/>
      <c r="BB929" s="211"/>
      <c r="BC929" s="186"/>
      <c r="BD929" s="186"/>
      <c r="BE929" s="186"/>
    </row>
    <row r="930" spans="1:57" ht="25.5" customHeight="1">
      <c r="A930" s="186"/>
      <c r="B930" s="186"/>
      <c r="C930" s="186"/>
      <c r="D930" s="186"/>
      <c r="E930" s="186"/>
      <c r="F930" s="211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92"/>
      <c r="AU930" s="238"/>
      <c r="AV930" s="186"/>
      <c r="AW930" s="186"/>
      <c r="AX930" s="186"/>
      <c r="AY930" s="186"/>
      <c r="AZ930" s="186"/>
      <c r="BA930" s="186"/>
      <c r="BB930" s="211"/>
      <c r="BC930" s="186"/>
      <c r="BD930" s="186"/>
      <c r="BE930" s="186"/>
    </row>
    <row r="931" spans="1:57" ht="25.5" customHeight="1">
      <c r="A931" s="186"/>
      <c r="B931" s="186"/>
      <c r="C931" s="186"/>
      <c r="D931" s="186"/>
      <c r="E931" s="186"/>
      <c r="F931" s="211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92"/>
      <c r="AU931" s="238"/>
      <c r="AV931" s="186"/>
      <c r="AW931" s="186"/>
      <c r="AX931" s="186"/>
      <c r="AY931" s="186"/>
      <c r="AZ931" s="186"/>
      <c r="BA931" s="186"/>
      <c r="BB931" s="211"/>
      <c r="BC931" s="186"/>
      <c r="BD931" s="186"/>
      <c r="BE931" s="186"/>
    </row>
    <row r="932" spans="1:57" ht="25.5" customHeight="1">
      <c r="A932" s="186"/>
      <c r="B932" s="186"/>
      <c r="C932" s="186"/>
      <c r="D932" s="186"/>
      <c r="E932" s="186"/>
      <c r="F932" s="211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92"/>
      <c r="AU932" s="238"/>
      <c r="AV932" s="186"/>
      <c r="AW932" s="186"/>
      <c r="AX932" s="186"/>
      <c r="AY932" s="186"/>
      <c r="AZ932" s="186"/>
      <c r="BA932" s="186"/>
      <c r="BB932" s="211"/>
      <c r="BC932" s="186"/>
      <c r="BD932" s="186"/>
      <c r="BE932" s="186"/>
    </row>
    <row r="933" spans="1:57" ht="25.5" customHeight="1">
      <c r="A933" s="186"/>
      <c r="B933" s="186"/>
      <c r="C933" s="186"/>
      <c r="D933" s="186"/>
      <c r="E933" s="186"/>
      <c r="F933" s="211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92"/>
      <c r="AU933" s="238"/>
      <c r="AV933" s="186"/>
      <c r="AW933" s="186"/>
      <c r="AX933" s="186"/>
      <c r="AY933" s="186"/>
      <c r="AZ933" s="186"/>
      <c r="BA933" s="186"/>
      <c r="BB933" s="211"/>
      <c r="BC933" s="186"/>
      <c r="BD933" s="186"/>
      <c r="BE933" s="186"/>
    </row>
    <row r="934" spans="1:57" ht="25.5" customHeight="1">
      <c r="A934" s="186"/>
      <c r="B934" s="186"/>
      <c r="C934" s="186"/>
      <c r="D934" s="186"/>
      <c r="E934" s="186"/>
      <c r="F934" s="211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92"/>
      <c r="AU934" s="238"/>
      <c r="AV934" s="186"/>
      <c r="AW934" s="186"/>
      <c r="AX934" s="186"/>
      <c r="AY934" s="186"/>
      <c r="AZ934" s="186"/>
      <c r="BA934" s="186"/>
      <c r="BB934" s="211"/>
      <c r="BC934" s="186"/>
      <c r="BD934" s="186"/>
      <c r="BE934" s="186"/>
    </row>
    <row r="935" spans="1:57" ht="25.5" customHeight="1">
      <c r="A935" s="186"/>
      <c r="B935" s="186"/>
      <c r="C935" s="186"/>
      <c r="D935" s="186"/>
      <c r="E935" s="186"/>
      <c r="F935" s="211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92"/>
      <c r="AU935" s="238"/>
      <c r="AV935" s="186"/>
      <c r="AW935" s="186"/>
      <c r="AX935" s="186"/>
      <c r="AY935" s="186"/>
      <c r="AZ935" s="186"/>
      <c r="BA935" s="186"/>
      <c r="BB935" s="211"/>
      <c r="BC935" s="186"/>
      <c r="BD935" s="186"/>
      <c r="BE935" s="186"/>
    </row>
    <row r="936" spans="1:57" ht="25.5" customHeight="1">
      <c r="A936" s="186"/>
      <c r="B936" s="186"/>
      <c r="C936" s="186"/>
      <c r="D936" s="186"/>
      <c r="E936" s="186"/>
      <c r="F936" s="211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92"/>
      <c r="AU936" s="238"/>
      <c r="AV936" s="186"/>
      <c r="AW936" s="186"/>
      <c r="AX936" s="186"/>
      <c r="AY936" s="186"/>
      <c r="AZ936" s="186"/>
      <c r="BA936" s="186"/>
      <c r="BB936" s="211"/>
      <c r="BC936" s="186"/>
      <c r="BD936" s="186"/>
      <c r="BE936" s="186"/>
    </row>
    <row r="937" spans="1:57" ht="25.5" customHeight="1">
      <c r="A937" s="186"/>
      <c r="B937" s="186"/>
      <c r="C937" s="186"/>
      <c r="D937" s="186"/>
      <c r="E937" s="186"/>
      <c r="F937" s="211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92"/>
      <c r="AU937" s="238"/>
      <c r="AV937" s="186"/>
      <c r="AW937" s="186"/>
      <c r="AX937" s="186"/>
      <c r="AY937" s="186"/>
      <c r="AZ937" s="186"/>
      <c r="BA937" s="186"/>
      <c r="BB937" s="211"/>
      <c r="BC937" s="186"/>
      <c r="BD937" s="186"/>
      <c r="BE937" s="186"/>
    </row>
    <row r="938" spans="1:57" ht="25.5" customHeight="1">
      <c r="A938" s="186"/>
      <c r="B938" s="186"/>
      <c r="C938" s="186"/>
      <c r="D938" s="186"/>
      <c r="E938" s="186"/>
      <c r="F938" s="211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92"/>
      <c r="AU938" s="238"/>
      <c r="AV938" s="186"/>
      <c r="AW938" s="186"/>
      <c r="AX938" s="186"/>
      <c r="AY938" s="186"/>
      <c r="AZ938" s="186"/>
      <c r="BA938" s="186"/>
      <c r="BB938" s="211"/>
      <c r="BC938" s="186"/>
      <c r="BD938" s="186"/>
      <c r="BE938" s="186"/>
    </row>
    <row r="939" spans="1:57" ht="25.5" customHeight="1">
      <c r="A939" s="186"/>
      <c r="B939" s="186"/>
      <c r="C939" s="186"/>
      <c r="D939" s="186"/>
      <c r="E939" s="186"/>
      <c r="F939" s="211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92"/>
      <c r="AU939" s="238"/>
      <c r="AV939" s="186"/>
      <c r="AW939" s="186"/>
      <c r="AX939" s="186"/>
      <c r="AY939" s="186"/>
      <c r="AZ939" s="186"/>
      <c r="BA939" s="186"/>
      <c r="BB939" s="211"/>
      <c r="BC939" s="186"/>
      <c r="BD939" s="186"/>
      <c r="BE939" s="186"/>
    </row>
    <row r="940" spans="1:57" ht="25.5" customHeight="1">
      <c r="A940" s="186"/>
      <c r="B940" s="186"/>
      <c r="C940" s="186"/>
      <c r="D940" s="186"/>
      <c r="E940" s="186"/>
      <c r="F940" s="211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92"/>
      <c r="AU940" s="238"/>
      <c r="AV940" s="186"/>
      <c r="AW940" s="186"/>
      <c r="AX940" s="186"/>
      <c r="AY940" s="186"/>
      <c r="AZ940" s="186"/>
      <c r="BA940" s="186"/>
      <c r="BB940" s="211"/>
      <c r="BC940" s="186"/>
      <c r="BD940" s="186"/>
      <c r="BE940" s="186"/>
    </row>
    <row r="941" spans="1:57" ht="25.5" customHeight="1">
      <c r="A941" s="186"/>
      <c r="B941" s="186"/>
      <c r="C941" s="186"/>
      <c r="D941" s="186"/>
      <c r="E941" s="186"/>
      <c r="F941" s="211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92"/>
      <c r="AU941" s="238"/>
      <c r="AV941" s="186"/>
      <c r="AW941" s="186"/>
      <c r="AX941" s="186"/>
      <c r="AY941" s="186"/>
      <c r="AZ941" s="186"/>
      <c r="BA941" s="186"/>
      <c r="BB941" s="211"/>
      <c r="BC941" s="186"/>
      <c r="BD941" s="186"/>
      <c r="BE941" s="186"/>
    </row>
    <row r="942" spans="1:57" ht="25.5" customHeight="1">
      <c r="A942" s="186"/>
      <c r="B942" s="186"/>
      <c r="C942" s="186"/>
      <c r="D942" s="186"/>
      <c r="E942" s="186"/>
      <c r="F942" s="211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92"/>
      <c r="AU942" s="238"/>
      <c r="AV942" s="186"/>
      <c r="AW942" s="186"/>
      <c r="AX942" s="186"/>
      <c r="AY942" s="186"/>
      <c r="AZ942" s="186"/>
      <c r="BA942" s="186"/>
      <c r="BB942" s="211"/>
      <c r="BC942" s="186"/>
      <c r="BD942" s="186"/>
      <c r="BE942" s="186"/>
    </row>
    <row r="943" spans="1:57" ht="25.5" customHeight="1">
      <c r="A943" s="186"/>
      <c r="B943" s="186"/>
      <c r="C943" s="186"/>
      <c r="D943" s="186"/>
      <c r="E943" s="186"/>
      <c r="F943" s="211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92"/>
      <c r="AU943" s="238"/>
      <c r="AV943" s="186"/>
      <c r="AW943" s="186"/>
      <c r="AX943" s="186"/>
      <c r="AY943" s="186"/>
      <c r="AZ943" s="186"/>
      <c r="BA943" s="186"/>
      <c r="BB943" s="211"/>
      <c r="BC943" s="186"/>
      <c r="BD943" s="186"/>
      <c r="BE943" s="186"/>
    </row>
    <row r="944" spans="1:57" ht="25.5" customHeight="1">
      <c r="A944" s="186"/>
      <c r="B944" s="186"/>
      <c r="C944" s="186"/>
      <c r="D944" s="186"/>
      <c r="E944" s="186"/>
      <c r="F944" s="211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92"/>
      <c r="AU944" s="238"/>
      <c r="AV944" s="186"/>
      <c r="AW944" s="186"/>
      <c r="AX944" s="186"/>
      <c r="AY944" s="186"/>
      <c r="AZ944" s="186"/>
      <c r="BA944" s="186"/>
      <c r="BB944" s="211"/>
      <c r="BC944" s="186"/>
      <c r="BD944" s="186"/>
      <c r="BE944" s="186"/>
    </row>
    <row r="945" spans="1:57" ht="25.5" customHeight="1">
      <c r="A945" s="186"/>
      <c r="B945" s="186"/>
      <c r="C945" s="186"/>
      <c r="D945" s="186"/>
      <c r="E945" s="186"/>
      <c r="F945" s="211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92"/>
      <c r="AU945" s="238"/>
      <c r="AV945" s="186"/>
      <c r="AW945" s="186"/>
      <c r="AX945" s="186"/>
      <c r="AY945" s="186"/>
      <c r="AZ945" s="186"/>
      <c r="BA945" s="186"/>
      <c r="BB945" s="211"/>
      <c r="BC945" s="186"/>
      <c r="BD945" s="186"/>
      <c r="BE945" s="186"/>
    </row>
    <row r="946" spans="1:57" ht="25.5" customHeight="1">
      <c r="A946" s="186"/>
      <c r="B946" s="186"/>
      <c r="C946" s="186"/>
      <c r="D946" s="186"/>
      <c r="E946" s="186"/>
      <c r="F946" s="211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92"/>
      <c r="AU946" s="238"/>
      <c r="AV946" s="186"/>
      <c r="AW946" s="186"/>
      <c r="AX946" s="186"/>
      <c r="AY946" s="186"/>
      <c r="AZ946" s="186"/>
      <c r="BA946" s="186"/>
      <c r="BB946" s="211"/>
      <c r="BC946" s="186"/>
      <c r="BD946" s="186"/>
      <c r="BE946" s="186"/>
    </row>
    <row r="947" spans="1:57" ht="25.5" customHeight="1">
      <c r="A947" s="186"/>
      <c r="B947" s="186"/>
      <c r="C947" s="186"/>
      <c r="D947" s="186"/>
      <c r="E947" s="186"/>
      <c r="F947" s="211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92"/>
      <c r="AU947" s="238"/>
      <c r="AV947" s="186"/>
      <c r="AW947" s="186"/>
      <c r="AX947" s="186"/>
      <c r="AY947" s="186"/>
      <c r="AZ947" s="186"/>
      <c r="BA947" s="186"/>
      <c r="BB947" s="211"/>
      <c r="BC947" s="186"/>
      <c r="BD947" s="186"/>
      <c r="BE947" s="186"/>
    </row>
    <row r="948" spans="1:57" ht="25.5" customHeight="1">
      <c r="A948" s="186"/>
      <c r="B948" s="186"/>
      <c r="C948" s="186"/>
      <c r="D948" s="186"/>
      <c r="E948" s="186"/>
      <c r="F948" s="211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92"/>
      <c r="AU948" s="238"/>
      <c r="AV948" s="186"/>
      <c r="AW948" s="186"/>
      <c r="AX948" s="186"/>
      <c r="AY948" s="186"/>
      <c r="AZ948" s="186"/>
      <c r="BA948" s="186"/>
      <c r="BB948" s="211"/>
      <c r="BC948" s="186"/>
      <c r="BD948" s="186"/>
      <c r="BE948" s="186"/>
    </row>
    <row r="949" spans="1:57" ht="25.5" customHeight="1">
      <c r="A949" s="186"/>
      <c r="B949" s="186"/>
      <c r="C949" s="186"/>
      <c r="D949" s="186"/>
      <c r="E949" s="186"/>
      <c r="F949" s="211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92"/>
      <c r="AU949" s="238"/>
      <c r="AV949" s="186"/>
      <c r="AW949" s="186"/>
      <c r="AX949" s="186"/>
      <c r="AY949" s="186"/>
      <c r="AZ949" s="186"/>
      <c r="BA949" s="186"/>
      <c r="BB949" s="211"/>
      <c r="BC949" s="186"/>
      <c r="BD949" s="186"/>
      <c r="BE949" s="186"/>
    </row>
    <row r="950" spans="1:57" ht="25.5" customHeight="1">
      <c r="A950" s="186"/>
      <c r="B950" s="186"/>
      <c r="C950" s="186"/>
      <c r="D950" s="186"/>
      <c r="E950" s="186"/>
      <c r="F950" s="211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92"/>
      <c r="AU950" s="238"/>
      <c r="AV950" s="186"/>
      <c r="AW950" s="186"/>
      <c r="AX950" s="186"/>
      <c r="AY950" s="186"/>
      <c r="AZ950" s="186"/>
      <c r="BA950" s="186"/>
      <c r="BB950" s="211"/>
      <c r="BC950" s="186"/>
      <c r="BD950" s="186"/>
      <c r="BE950" s="186"/>
    </row>
    <row r="951" spans="1:57" ht="25.5" customHeight="1">
      <c r="A951" s="186"/>
      <c r="B951" s="186"/>
      <c r="C951" s="186"/>
      <c r="D951" s="186"/>
      <c r="E951" s="186"/>
      <c r="F951" s="211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92"/>
      <c r="AU951" s="238"/>
      <c r="AV951" s="186"/>
      <c r="AW951" s="186"/>
      <c r="AX951" s="186"/>
      <c r="AY951" s="186"/>
      <c r="AZ951" s="186"/>
      <c r="BA951" s="186"/>
      <c r="BB951" s="211"/>
      <c r="BC951" s="186"/>
      <c r="BD951" s="186"/>
      <c r="BE951" s="186"/>
    </row>
    <row r="952" spans="1:57" ht="25.5" customHeight="1">
      <c r="A952" s="186"/>
      <c r="B952" s="186"/>
      <c r="C952" s="186"/>
      <c r="D952" s="186"/>
      <c r="E952" s="186"/>
      <c r="F952" s="211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92"/>
      <c r="AU952" s="238"/>
      <c r="AV952" s="186"/>
      <c r="AW952" s="186"/>
      <c r="AX952" s="186"/>
      <c r="AY952" s="186"/>
      <c r="AZ952" s="186"/>
      <c r="BA952" s="186"/>
      <c r="BB952" s="211"/>
      <c r="BC952" s="186"/>
      <c r="BD952" s="186"/>
      <c r="BE952" s="186"/>
    </row>
    <row r="953" spans="1:57" ht="25.5" customHeight="1">
      <c r="A953" s="186"/>
      <c r="B953" s="186"/>
      <c r="C953" s="186"/>
      <c r="D953" s="186"/>
      <c r="E953" s="186"/>
      <c r="F953" s="211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92"/>
      <c r="AU953" s="238"/>
      <c r="AV953" s="186"/>
      <c r="AW953" s="186"/>
      <c r="AX953" s="186"/>
      <c r="AY953" s="186"/>
      <c r="AZ953" s="186"/>
      <c r="BA953" s="186"/>
      <c r="BB953" s="211"/>
      <c r="BC953" s="186"/>
      <c r="BD953" s="186"/>
      <c r="BE953" s="186"/>
    </row>
    <row r="954" spans="1:57" ht="25.5" customHeight="1">
      <c r="A954" s="186"/>
      <c r="B954" s="186"/>
      <c r="C954" s="186"/>
      <c r="D954" s="186"/>
      <c r="E954" s="186"/>
      <c r="F954" s="211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92"/>
      <c r="AU954" s="238"/>
      <c r="AV954" s="186"/>
      <c r="AW954" s="186"/>
      <c r="AX954" s="186"/>
      <c r="AY954" s="186"/>
      <c r="AZ954" s="186"/>
      <c r="BA954" s="186"/>
      <c r="BB954" s="211"/>
      <c r="BC954" s="186"/>
      <c r="BD954" s="186"/>
      <c r="BE954" s="186"/>
    </row>
    <row r="955" spans="1:57" ht="25.5" customHeight="1">
      <c r="A955" s="186"/>
      <c r="B955" s="186"/>
      <c r="C955" s="186"/>
      <c r="D955" s="186"/>
      <c r="E955" s="186"/>
      <c r="F955" s="211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92"/>
      <c r="AU955" s="238"/>
      <c r="AV955" s="186"/>
      <c r="AW955" s="186"/>
      <c r="AX955" s="186"/>
      <c r="AY955" s="186"/>
      <c r="AZ955" s="186"/>
      <c r="BA955" s="186"/>
      <c r="BB955" s="211"/>
      <c r="BC955" s="186"/>
      <c r="BD955" s="186"/>
      <c r="BE955" s="186"/>
    </row>
    <row r="956" spans="1:57" ht="25.5" customHeight="1">
      <c r="A956" s="186"/>
      <c r="B956" s="186"/>
      <c r="C956" s="186"/>
      <c r="D956" s="186"/>
      <c r="E956" s="186"/>
      <c r="F956" s="211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92"/>
      <c r="AU956" s="238"/>
      <c r="AV956" s="186"/>
      <c r="AW956" s="186"/>
      <c r="AX956" s="186"/>
      <c r="AY956" s="186"/>
      <c r="AZ956" s="186"/>
      <c r="BA956" s="186"/>
      <c r="BB956" s="211"/>
      <c r="BC956" s="186"/>
      <c r="BD956" s="186"/>
      <c r="BE956" s="186"/>
    </row>
    <row r="957" spans="1:57" ht="25.5" customHeight="1">
      <c r="A957" s="186"/>
      <c r="B957" s="186"/>
      <c r="C957" s="186"/>
      <c r="D957" s="186"/>
      <c r="E957" s="186"/>
      <c r="F957" s="211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92"/>
      <c r="AU957" s="238"/>
      <c r="AV957" s="186"/>
      <c r="AW957" s="186"/>
      <c r="AX957" s="186"/>
      <c r="AY957" s="186"/>
      <c r="AZ957" s="186"/>
      <c r="BA957" s="186"/>
      <c r="BB957" s="211"/>
      <c r="BC957" s="186"/>
      <c r="BD957" s="186"/>
      <c r="BE957" s="186"/>
    </row>
    <row r="958" spans="1:57" ht="25.5" customHeight="1">
      <c r="A958" s="186"/>
      <c r="B958" s="186"/>
      <c r="C958" s="186"/>
      <c r="D958" s="186"/>
      <c r="E958" s="186"/>
      <c r="F958" s="211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92"/>
      <c r="AU958" s="238"/>
      <c r="AV958" s="186"/>
      <c r="AW958" s="186"/>
      <c r="AX958" s="186"/>
      <c r="AY958" s="186"/>
      <c r="AZ958" s="186"/>
      <c r="BA958" s="186"/>
      <c r="BB958" s="211"/>
      <c r="BC958" s="186"/>
      <c r="BD958" s="186"/>
      <c r="BE958" s="186"/>
    </row>
    <row r="959" spans="1:57" ht="25.5" customHeight="1">
      <c r="A959" s="186"/>
      <c r="B959" s="186"/>
      <c r="C959" s="186"/>
      <c r="D959" s="186"/>
      <c r="E959" s="186"/>
      <c r="F959" s="211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92"/>
      <c r="AU959" s="238"/>
      <c r="AV959" s="186"/>
      <c r="AW959" s="186"/>
      <c r="AX959" s="186"/>
      <c r="AY959" s="186"/>
      <c r="AZ959" s="186"/>
      <c r="BA959" s="186"/>
      <c r="BB959" s="211"/>
      <c r="BC959" s="186"/>
      <c r="BD959" s="186"/>
      <c r="BE959" s="186"/>
    </row>
    <row r="960" spans="1:57" ht="25.5" customHeight="1">
      <c r="A960" s="186"/>
      <c r="B960" s="186"/>
      <c r="C960" s="186"/>
      <c r="D960" s="186"/>
      <c r="E960" s="186"/>
      <c r="F960" s="211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92"/>
      <c r="AU960" s="238"/>
      <c r="AV960" s="186"/>
      <c r="AW960" s="186"/>
      <c r="AX960" s="186"/>
      <c r="AY960" s="186"/>
      <c r="AZ960" s="186"/>
      <c r="BA960" s="186"/>
      <c r="BB960" s="211"/>
      <c r="BC960" s="186"/>
      <c r="BD960" s="186"/>
      <c r="BE960" s="186"/>
    </row>
    <row r="961" spans="1:57" ht="25.5" customHeight="1">
      <c r="A961" s="186"/>
      <c r="B961" s="186"/>
      <c r="C961" s="186"/>
      <c r="D961" s="186"/>
      <c r="E961" s="186"/>
      <c r="F961" s="211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92"/>
      <c r="AU961" s="238"/>
      <c r="AV961" s="186"/>
      <c r="AW961" s="186"/>
      <c r="AX961" s="186"/>
      <c r="AY961" s="186"/>
      <c r="AZ961" s="186"/>
      <c r="BA961" s="186"/>
      <c r="BB961" s="211"/>
      <c r="BC961" s="186"/>
      <c r="BD961" s="186"/>
      <c r="BE961" s="186"/>
    </row>
    <row r="962" spans="1:57" ht="25.5" customHeight="1">
      <c r="A962" s="186"/>
      <c r="B962" s="186"/>
      <c r="C962" s="186"/>
      <c r="D962" s="186"/>
      <c r="E962" s="186"/>
      <c r="F962" s="211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92"/>
      <c r="AU962" s="238"/>
      <c r="AV962" s="186"/>
      <c r="AW962" s="186"/>
      <c r="AX962" s="186"/>
      <c r="AY962" s="186"/>
      <c r="AZ962" s="186"/>
      <c r="BA962" s="186"/>
      <c r="BB962" s="211"/>
      <c r="BC962" s="186"/>
      <c r="BD962" s="186"/>
      <c r="BE962" s="186"/>
    </row>
    <row r="963" spans="1:57" ht="25.5" customHeight="1">
      <c r="A963" s="186"/>
      <c r="B963" s="186"/>
      <c r="C963" s="186"/>
      <c r="D963" s="186"/>
      <c r="E963" s="186"/>
      <c r="F963" s="211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92"/>
      <c r="AU963" s="238"/>
      <c r="AV963" s="186"/>
      <c r="AW963" s="186"/>
      <c r="AX963" s="186"/>
      <c r="AY963" s="186"/>
      <c r="AZ963" s="186"/>
      <c r="BA963" s="186"/>
      <c r="BB963" s="211"/>
      <c r="BC963" s="186"/>
      <c r="BD963" s="186"/>
      <c r="BE963" s="186"/>
    </row>
    <row r="964" spans="1:57" ht="25.5" customHeight="1">
      <c r="A964" s="186"/>
      <c r="B964" s="186"/>
      <c r="C964" s="186"/>
      <c r="D964" s="186"/>
      <c r="E964" s="186"/>
      <c r="F964" s="211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92"/>
      <c r="AU964" s="238"/>
      <c r="AV964" s="186"/>
      <c r="AW964" s="186"/>
      <c r="AX964" s="186"/>
      <c r="AY964" s="186"/>
      <c r="AZ964" s="186"/>
      <c r="BA964" s="186"/>
      <c r="BB964" s="211"/>
      <c r="BC964" s="186"/>
      <c r="BD964" s="186"/>
      <c r="BE964" s="186"/>
    </row>
    <row r="965" spans="1:57" ht="25.5" customHeight="1">
      <c r="A965" s="186"/>
      <c r="B965" s="186"/>
      <c r="C965" s="186"/>
      <c r="D965" s="186"/>
      <c r="E965" s="186"/>
      <c r="F965" s="211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92"/>
      <c r="AU965" s="238"/>
      <c r="AV965" s="186"/>
      <c r="AW965" s="186"/>
      <c r="AX965" s="186"/>
      <c r="AY965" s="186"/>
      <c r="AZ965" s="186"/>
      <c r="BA965" s="186"/>
      <c r="BB965" s="211"/>
      <c r="BC965" s="186"/>
      <c r="BD965" s="186"/>
      <c r="BE965" s="186"/>
    </row>
    <row r="966" spans="1:57" ht="25.5" customHeight="1">
      <c r="A966" s="186"/>
      <c r="B966" s="186"/>
      <c r="C966" s="186"/>
      <c r="D966" s="186"/>
      <c r="E966" s="186"/>
      <c r="F966" s="211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92"/>
      <c r="AU966" s="238"/>
      <c r="AV966" s="186"/>
      <c r="AW966" s="186"/>
      <c r="AX966" s="186"/>
      <c r="AY966" s="186"/>
      <c r="AZ966" s="186"/>
      <c r="BA966" s="186"/>
      <c r="BB966" s="211"/>
      <c r="BC966" s="186"/>
      <c r="BD966" s="186"/>
      <c r="BE966" s="186"/>
    </row>
    <row r="967" spans="1:57" ht="25.5" customHeight="1">
      <c r="A967" s="186"/>
      <c r="B967" s="186"/>
      <c r="C967" s="186"/>
      <c r="D967" s="186"/>
      <c r="E967" s="186"/>
      <c r="F967" s="211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92"/>
      <c r="AU967" s="238"/>
      <c r="AV967" s="186"/>
      <c r="AW967" s="186"/>
      <c r="AX967" s="186"/>
      <c r="AY967" s="186"/>
      <c r="AZ967" s="186"/>
      <c r="BA967" s="186"/>
      <c r="BB967" s="211"/>
      <c r="BC967" s="186"/>
      <c r="BD967" s="186"/>
      <c r="BE967" s="186"/>
    </row>
    <row r="968" spans="1:57" ht="25.5" customHeight="1">
      <c r="A968" s="186"/>
      <c r="B968" s="186"/>
      <c r="C968" s="186"/>
      <c r="D968" s="186"/>
      <c r="E968" s="186"/>
      <c r="F968" s="211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92"/>
      <c r="AU968" s="238"/>
      <c r="AV968" s="186"/>
      <c r="AW968" s="186"/>
      <c r="AX968" s="186"/>
      <c r="AY968" s="186"/>
      <c r="AZ968" s="186"/>
      <c r="BA968" s="186"/>
      <c r="BB968" s="211"/>
      <c r="BC968" s="186"/>
      <c r="BD968" s="186"/>
      <c r="BE968" s="186"/>
    </row>
    <row r="969" spans="1:57" ht="25.5" customHeight="1">
      <c r="A969" s="186"/>
      <c r="B969" s="186"/>
      <c r="C969" s="186"/>
      <c r="D969" s="186"/>
      <c r="E969" s="186"/>
      <c r="F969" s="211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92"/>
      <c r="AU969" s="238"/>
      <c r="AV969" s="186"/>
      <c r="AW969" s="186"/>
      <c r="AX969" s="186"/>
      <c r="AY969" s="186"/>
      <c r="AZ969" s="186"/>
      <c r="BA969" s="186"/>
      <c r="BB969" s="211"/>
      <c r="BC969" s="186"/>
      <c r="BD969" s="186"/>
      <c r="BE969" s="186"/>
    </row>
    <row r="970" spans="1:57" ht="25.5" customHeight="1">
      <c r="A970" s="186"/>
      <c r="B970" s="186"/>
      <c r="C970" s="186"/>
      <c r="D970" s="186"/>
      <c r="E970" s="186"/>
      <c r="F970" s="211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92"/>
      <c r="AU970" s="238"/>
      <c r="AV970" s="186"/>
      <c r="AW970" s="186"/>
      <c r="AX970" s="186"/>
      <c r="AY970" s="186"/>
      <c r="AZ970" s="186"/>
      <c r="BA970" s="186"/>
      <c r="BB970" s="211"/>
      <c r="BC970" s="186"/>
      <c r="BD970" s="186"/>
      <c r="BE970" s="186"/>
    </row>
    <row r="971" spans="1:57" ht="25.5" customHeight="1">
      <c r="A971" s="186"/>
      <c r="B971" s="186"/>
      <c r="C971" s="186"/>
      <c r="D971" s="186"/>
      <c r="E971" s="186"/>
      <c r="F971" s="211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92"/>
      <c r="AU971" s="238"/>
      <c r="AV971" s="186"/>
      <c r="AW971" s="186"/>
      <c r="AX971" s="186"/>
      <c r="AY971" s="186"/>
      <c r="AZ971" s="186"/>
      <c r="BA971" s="186"/>
      <c r="BB971" s="211"/>
      <c r="BC971" s="186"/>
      <c r="BD971" s="186"/>
      <c r="BE971" s="186"/>
    </row>
    <row r="972" spans="1:57" ht="25.5" customHeight="1">
      <c r="A972" s="186"/>
      <c r="B972" s="186"/>
      <c r="C972" s="186"/>
      <c r="D972" s="186"/>
      <c r="E972" s="186"/>
      <c r="F972" s="211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92"/>
      <c r="AU972" s="238"/>
      <c r="AV972" s="186"/>
      <c r="AW972" s="186"/>
      <c r="AX972" s="186"/>
      <c r="AY972" s="186"/>
      <c r="AZ972" s="186"/>
      <c r="BA972" s="186"/>
      <c r="BB972" s="211"/>
      <c r="BC972" s="186"/>
      <c r="BD972" s="186"/>
      <c r="BE972" s="186"/>
    </row>
    <row r="973" spans="1:57" ht="25.5" customHeight="1">
      <c r="A973" s="186"/>
      <c r="B973" s="186"/>
      <c r="C973" s="186"/>
      <c r="D973" s="186"/>
      <c r="E973" s="186"/>
      <c r="F973" s="211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92"/>
      <c r="AU973" s="238"/>
      <c r="AV973" s="186"/>
      <c r="AW973" s="186"/>
      <c r="AX973" s="186"/>
      <c r="AY973" s="186"/>
      <c r="AZ973" s="186"/>
      <c r="BA973" s="186"/>
      <c r="BB973" s="211"/>
      <c r="BC973" s="186"/>
      <c r="BD973" s="186"/>
      <c r="BE973" s="186"/>
    </row>
    <row r="974" spans="1:57" ht="25.5" customHeight="1">
      <c r="A974" s="186"/>
      <c r="B974" s="186"/>
      <c r="C974" s="186"/>
      <c r="D974" s="186"/>
      <c r="E974" s="186"/>
      <c r="F974" s="211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92"/>
      <c r="AU974" s="238"/>
      <c r="AV974" s="186"/>
      <c r="AW974" s="186"/>
      <c r="AX974" s="186"/>
      <c r="AY974" s="186"/>
      <c r="AZ974" s="186"/>
      <c r="BA974" s="186"/>
      <c r="BB974" s="211"/>
      <c r="BC974" s="186"/>
      <c r="BD974" s="186"/>
      <c r="BE974" s="186"/>
    </row>
    <row r="975" spans="1:57" ht="25.5" customHeight="1">
      <c r="A975" s="186"/>
      <c r="B975" s="186"/>
      <c r="C975" s="186"/>
      <c r="D975" s="186"/>
      <c r="E975" s="186"/>
      <c r="F975" s="211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92"/>
      <c r="AU975" s="238"/>
      <c r="AV975" s="186"/>
      <c r="AW975" s="186"/>
      <c r="AX975" s="186"/>
      <c r="AY975" s="186"/>
      <c r="AZ975" s="186"/>
      <c r="BA975" s="186"/>
      <c r="BB975" s="211"/>
      <c r="BC975" s="186"/>
      <c r="BD975" s="186"/>
      <c r="BE975" s="186"/>
    </row>
    <row r="976" spans="1:57" ht="25.5" customHeight="1">
      <c r="A976" s="186"/>
      <c r="B976" s="186"/>
      <c r="C976" s="186"/>
      <c r="D976" s="186"/>
      <c r="E976" s="186"/>
      <c r="F976" s="211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92"/>
      <c r="AU976" s="238"/>
      <c r="AV976" s="186"/>
      <c r="AW976" s="186"/>
      <c r="AX976" s="186"/>
      <c r="AY976" s="186"/>
      <c r="AZ976" s="186"/>
      <c r="BA976" s="186"/>
      <c r="BB976" s="211"/>
      <c r="BC976" s="186"/>
      <c r="BD976" s="186"/>
      <c r="BE976" s="186"/>
    </row>
    <row r="977" spans="1:57" ht="25.5" customHeight="1">
      <c r="A977" s="186"/>
      <c r="B977" s="186"/>
      <c r="C977" s="186"/>
      <c r="D977" s="186"/>
      <c r="E977" s="186"/>
      <c r="F977" s="211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92"/>
      <c r="AU977" s="238"/>
      <c r="AV977" s="186"/>
      <c r="AW977" s="186"/>
      <c r="AX977" s="186"/>
      <c r="AY977" s="186"/>
      <c r="AZ977" s="186"/>
      <c r="BA977" s="186"/>
      <c r="BB977" s="211"/>
      <c r="BC977" s="186"/>
      <c r="BD977" s="186"/>
      <c r="BE977" s="186"/>
    </row>
    <row r="978" spans="1:57" ht="25.5" customHeight="1">
      <c r="A978" s="186"/>
      <c r="B978" s="186"/>
      <c r="C978" s="186"/>
      <c r="D978" s="186"/>
      <c r="E978" s="186"/>
      <c r="F978" s="211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92"/>
      <c r="AU978" s="238"/>
      <c r="AV978" s="186"/>
      <c r="AW978" s="186"/>
      <c r="AX978" s="186"/>
      <c r="AY978" s="186"/>
      <c r="AZ978" s="186"/>
      <c r="BA978" s="186"/>
      <c r="BB978" s="211"/>
      <c r="BC978" s="186"/>
      <c r="BD978" s="186"/>
      <c r="BE978" s="186"/>
    </row>
    <row r="979" spans="1:57" ht="25.5" customHeight="1">
      <c r="A979" s="186"/>
      <c r="B979" s="186"/>
      <c r="C979" s="186"/>
      <c r="D979" s="186"/>
      <c r="E979" s="186"/>
      <c r="F979" s="211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92"/>
      <c r="AU979" s="238"/>
      <c r="AV979" s="186"/>
      <c r="AW979" s="186"/>
      <c r="AX979" s="186"/>
      <c r="AY979" s="186"/>
      <c r="AZ979" s="186"/>
      <c r="BA979" s="186"/>
      <c r="BB979" s="211"/>
      <c r="BC979" s="186"/>
      <c r="BD979" s="186"/>
      <c r="BE979" s="186"/>
    </row>
    <row r="980" spans="1:57" ht="25.5" customHeight="1">
      <c r="A980" s="186"/>
      <c r="B980" s="186"/>
      <c r="C980" s="186"/>
      <c r="D980" s="186"/>
      <c r="E980" s="186"/>
      <c r="F980" s="211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92"/>
      <c r="AU980" s="238"/>
      <c r="AV980" s="186"/>
      <c r="AW980" s="186"/>
      <c r="AX980" s="186"/>
      <c r="AY980" s="186"/>
      <c r="AZ980" s="186"/>
      <c r="BA980" s="186"/>
      <c r="BB980" s="211"/>
      <c r="BC980" s="186"/>
      <c r="BD980" s="186"/>
      <c r="BE980" s="186"/>
    </row>
    <row r="981" spans="1:57" ht="25.5" customHeight="1">
      <c r="A981" s="186"/>
      <c r="B981" s="186"/>
      <c r="C981" s="186"/>
      <c r="D981" s="186"/>
      <c r="E981" s="186"/>
      <c r="F981" s="211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92"/>
      <c r="AU981" s="238"/>
      <c r="AV981" s="186"/>
      <c r="AW981" s="186"/>
      <c r="AX981" s="186"/>
      <c r="AY981" s="186"/>
      <c r="AZ981" s="186"/>
      <c r="BA981" s="186"/>
      <c r="BB981" s="211"/>
      <c r="BC981" s="186"/>
      <c r="BD981" s="186"/>
      <c r="BE981" s="186"/>
    </row>
    <row r="982" spans="1:57" ht="25.5" customHeight="1">
      <c r="A982" s="186"/>
      <c r="B982" s="186"/>
      <c r="C982" s="186"/>
      <c r="D982" s="186"/>
      <c r="E982" s="186"/>
      <c r="F982" s="211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92"/>
      <c r="AU982" s="238"/>
      <c r="AV982" s="186"/>
      <c r="AW982" s="186"/>
      <c r="AX982" s="186"/>
      <c r="AY982" s="186"/>
      <c r="AZ982" s="186"/>
      <c r="BA982" s="186"/>
      <c r="BB982" s="211"/>
      <c r="BC982" s="186"/>
      <c r="BD982" s="186"/>
      <c r="BE982" s="186"/>
    </row>
    <row r="983" spans="1:57" ht="25.5" customHeight="1">
      <c r="A983" s="186"/>
      <c r="B983" s="186"/>
      <c r="C983" s="186"/>
      <c r="D983" s="186"/>
      <c r="E983" s="186"/>
      <c r="F983" s="211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92"/>
      <c r="AU983" s="238"/>
      <c r="AV983" s="186"/>
      <c r="AW983" s="186"/>
      <c r="AX983" s="186"/>
      <c r="AY983" s="186"/>
      <c r="AZ983" s="186"/>
      <c r="BA983" s="186"/>
      <c r="BB983" s="211"/>
      <c r="BC983" s="186"/>
      <c r="BD983" s="186"/>
      <c r="BE983" s="186"/>
    </row>
    <row r="984" spans="1:57" ht="25.5" customHeight="1">
      <c r="A984" s="186"/>
      <c r="B984" s="186"/>
      <c r="C984" s="186"/>
      <c r="D984" s="186"/>
      <c r="E984" s="186"/>
      <c r="F984" s="211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92"/>
      <c r="AU984" s="238"/>
      <c r="AV984" s="186"/>
      <c r="AW984" s="186"/>
      <c r="AX984" s="186"/>
      <c r="AY984" s="186"/>
      <c r="AZ984" s="186"/>
      <c r="BA984" s="186"/>
      <c r="BB984" s="211"/>
      <c r="BC984" s="186"/>
      <c r="BD984" s="186"/>
      <c r="BE984" s="186"/>
    </row>
    <row r="985" spans="1:57" ht="25.5" customHeight="1">
      <c r="A985" s="186"/>
      <c r="B985" s="186"/>
      <c r="C985" s="186"/>
      <c r="D985" s="186"/>
      <c r="E985" s="186"/>
      <c r="F985" s="211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92"/>
      <c r="AU985" s="238"/>
      <c r="AV985" s="186"/>
      <c r="AW985" s="186"/>
      <c r="AX985" s="186"/>
      <c r="AY985" s="186"/>
      <c r="AZ985" s="186"/>
      <c r="BA985" s="186"/>
      <c r="BB985" s="211"/>
      <c r="BC985" s="186"/>
      <c r="BD985" s="186"/>
      <c r="BE985" s="186"/>
    </row>
    <row r="986" spans="1:57" ht="25.5" customHeight="1">
      <c r="A986" s="186"/>
      <c r="B986" s="186"/>
      <c r="C986" s="186"/>
      <c r="D986" s="186"/>
      <c r="E986" s="186"/>
      <c r="F986" s="211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92"/>
      <c r="AU986" s="238"/>
      <c r="AV986" s="186"/>
      <c r="AW986" s="186"/>
      <c r="AX986" s="186"/>
      <c r="AY986" s="186"/>
      <c r="AZ986" s="186"/>
      <c r="BA986" s="186"/>
      <c r="BB986" s="211"/>
      <c r="BC986" s="186"/>
      <c r="BD986" s="186"/>
      <c r="BE986" s="186"/>
    </row>
    <row r="987" spans="1:57" ht="25.5" customHeight="1">
      <c r="A987" s="186"/>
      <c r="B987" s="186"/>
      <c r="C987" s="186"/>
      <c r="D987" s="186"/>
      <c r="E987" s="186"/>
      <c r="F987" s="211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92"/>
      <c r="AU987" s="238"/>
      <c r="AV987" s="186"/>
      <c r="AW987" s="186"/>
      <c r="AX987" s="186"/>
      <c r="AY987" s="186"/>
      <c r="AZ987" s="186"/>
      <c r="BA987" s="186"/>
      <c r="BB987" s="211"/>
      <c r="BC987" s="186"/>
      <c r="BD987" s="186"/>
      <c r="BE987" s="186"/>
    </row>
    <row r="988" spans="1:57" ht="25.5" customHeight="1">
      <c r="A988" s="186"/>
      <c r="B988" s="186"/>
      <c r="C988" s="186"/>
      <c r="D988" s="186"/>
      <c r="E988" s="186"/>
      <c r="F988" s="211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92"/>
      <c r="AU988" s="238"/>
      <c r="AV988" s="186"/>
      <c r="AW988" s="186"/>
      <c r="AX988" s="186"/>
      <c r="AY988" s="186"/>
      <c r="AZ988" s="186"/>
      <c r="BA988" s="186"/>
      <c r="BB988" s="211"/>
      <c r="BC988" s="186"/>
      <c r="BD988" s="186"/>
      <c r="BE988" s="186"/>
    </row>
    <row r="989" spans="1:57" ht="25.5" customHeight="1">
      <c r="A989" s="186"/>
      <c r="B989" s="186"/>
      <c r="C989" s="186"/>
      <c r="D989" s="186"/>
      <c r="E989" s="186"/>
      <c r="F989" s="211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92"/>
      <c r="AU989" s="238"/>
      <c r="AV989" s="186"/>
      <c r="AW989" s="186"/>
      <c r="AX989" s="186"/>
      <c r="AY989" s="186"/>
      <c r="AZ989" s="186"/>
      <c r="BA989" s="186"/>
      <c r="BB989" s="211"/>
      <c r="BC989" s="186"/>
      <c r="BD989" s="186"/>
      <c r="BE989" s="186"/>
    </row>
    <row r="990" spans="1:57" ht="25.5" customHeight="1">
      <c r="A990" s="186"/>
      <c r="B990" s="186"/>
      <c r="C990" s="186"/>
      <c r="D990" s="186"/>
      <c r="E990" s="186"/>
      <c r="F990" s="211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92"/>
      <c r="AU990" s="238"/>
      <c r="AV990" s="186"/>
      <c r="AW990" s="186"/>
      <c r="AX990" s="186"/>
      <c r="AY990" s="186"/>
      <c r="AZ990" s="186"/>
      <c r="BA990" s="186"/>
      <c r="BB990" s="211"/>
      <c r="BC990" s="186"/>
      <c r="BD990" s="186"/>
      <c r="BE990" s="186"/>
    </row>
    <row r="991" spans="1:57" ht="25.5" customHeight="1">
      <c r="A991" s="186"/>
      <c r="B991" s="186"/>
      <c r="C991" s="186"/>
      <c r="D991" s="186"/>
      <c r="E991" s="186"/>
      <c r="F991" s="211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92"/>
      <c r="AU991" s="238"/>
      <c r="AV991" s="186"/>
      <c r="AW991" s="186"/>
      <c r="AX991" s="186"/>
      <c r="AY991" s="186"/>
      <c r="AZ991" s="186"/>
      <c r="BA991" s="186"/>
      <c r="BB991" s="211"/>
      <c r="BC991" s="186"/>
      <c r="BD991" s="186"/>
      <c r="BE991" s="186"/>
    </row>
    <row r="992" spans="1:57" ht="25.5" customHeight="1">
      <c r="A992" s="186"/>
      <c r="B992" s="186"/>
      <c r="C992" s="186"/>
      <c r="D992" s="186"/>
      <c r="E992" s="186"/>
      <c r="F992" s="211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92"/>
      <c r="AU992" s="238"/>
      <c r="AV992" s="186"/>
      <c r="AW992" s="186"/>
      <c r="AX992" s="186"/>
      <c r="AY992" s="186"/>
      <c r="AZ992" s="186"/>
      <c r="BA992" s="186"/>
      <c r="BB992" s="211"/>
      <c r="BC992" s="186"/>
      <c r="BD992" s="186"/>
      <c r="BE992" s="186"/>
    </row>
    <row r="993" spans="1:57" ht="25.5" customHeight="1">
      <c r="A993" s="186"/>
      <c r="B993" s="186"/>
      <c r="C993" s="186"/>
      <c r="D993" s="186"/>
      <c r="E993" s="186"/>
      <c r="F993" s="211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92"/>
      <c r="AU993" s="238"/>
      <c r="AV993" s="186"/>
      <c r="AW993" s="186"/>
      <c r="AX993" s="186"/>
      <c r="AY993" s="186"/>
      <c r="AZ993" s="186"/>
      <c r="BA993" s="186"/>
      <c r="BB993" s="211"/>
      <c r="BC993" s="186"/>
      <c r="BD993" s="186"/>
      <c r="BE993" s="186"/>
    </row>
    <row r="994" spans="1:57" ht="25.5" customHeight="1">
      <c r="A994" s="186"/>
      <c r="B994" s="186"/>
      <c r="C994" s="186"/>
      <c r="D994" s="186"/>
      <c r="E994" s="186"/>
      <c r="F994" s="211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92"/>
      <c r="AU994" s="238"/>
      <c r="AV994" s="186"/>
      <c r="AW994" s="186"/>
      <c r="AX994" s="186"/>
      <c r="AY994" s="186"/>
      <c r="AZ994" s="186"/>
      <c r="BA994" s="186"/>
      <c r="BB994" s="211"/>
      <c r="BC994" s="186"/>
      <c r="BD994" s="186"/>
      <c r="BE994" s="186"/>
    </row>
    <row r="995" spans="1:57" ht="25.5" customHeight="1">
      <c r="A995" s="186"/>
      <c r="B995" s="186"/>
      <c r="C995" s="186"/>
      <c r="D995" s="186"/>
      <c r="E995" s="186"/>
      <c r="F995" s="211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92"/>
      <c r="AU995" s="238"/>
      <c r="AV995" s="186"/>
      <c r="AW995" s="186"/>
      <c r="AX995" s="186"/>
      <c r="AY995" s="186"/>
      <c r="AZ995" s="186"/>
      <c r="BA995" s="186"/>
      <c r="BB995" s="211"/>
      <c r="BC995" s="186"/>
      <c r="BD995" s="186"/>
      <c r="BE995" s="186"/>
    </row>
    <row r="996" spans="1:57" ht="25.5" customHeight="1">
      <c r="A996" s="186"/>
      <c r="B996" s="186"/>
      <c r="C996" s="186"/>
      <c r="D996" s="186"/>
      <c r="E996" s="186"/>
      <c r="F996" s="211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92"/>
      <c r="AU996" s="238"/>
      <c r="AV996" s="186"/>
      <c r="AW996" s="186"/>
      <c r="AX996" s="186"/>
      <c r="AY996" s="186"/>
      <c r="AZ996" s="186"/>
      <c r="BA996" s="186"/>
      <c r="BB996" s="211"/>
      <c r="BC996" s="186"/>
      <c r="BD996" s="186"/>
      <c r="BE996" s="186"/>
    </row>
    <row r="997" spans="1:57" ht="25.5" customHeight="1">
      <c r="A997" s="186"/>
      <c r="B997" s="186"/>
      <c r="C997" s="186"/>
      <c r="D997" s="186"/>
      <c r="E997" s="186"/>
      <c r="F997" s="211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92"/>
      <c r="AU997" s="238"/>
      <c r="AV997" s="186"/>
      <c r="AW997" s="186"/>
      <c r="AX997" s="186"/>
      <c r="AY997" s="186"/>
      <c r="AZ997" s="186"/>
      <c r="BA997" s="186"/>
      <c r="BB997" s="211"/>
      <c r="BC997" s="186"/>
      <c r="BD997" s="186"/>
      <c r="BE997" s="186"/>
    </row>
    <row r="998" spans="1:57" ht="25.5" customHeight="1">
      <c r="A998" s="186"/>
      <c r="B998" s="186"/>
      <c r="C998" s="186"/>
      <c r="D998" s="186"/>
      <c r="E998" s="186"/>
      <c r="F998" s="211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92"/>
      <c r="AU998" s="238"/>
      <c r="AV998" s="186"/>
      <c r="AW998" s="186"/>
      <c r="AX998" s="186"/>
      <c r="AY998" s="186"/>
      <c r="AZ998" s="186"/>
      <c r="BA998" s="186"/>
      <c r="BB998" s="211"/>
      <c r="BC998" s="186"/>
      <c r="BD998" s="186"/>
      <c r="BE998" s="186"/>
    </row>
    <row r="999" spans="1:57" ht="25.5" customHeight="1">
      <c r="A999" s="186"/>
      <c r="B999" s="186"/>
      <c r="C999" s="186"/>
      <c r="D999" s="186"/>
      <c r="E999" s="186"/>
      <c r="F999" s="211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92"/>
      <c r="AU999" s="238"/>
      <c r="AV999" s="186"/>
      <c r="AW999" s="186"/>
      <c r="AX999" s="186"/>
      <c r="AY999" s="186"/>
      <c r="AZ999" s="186"/>
      <c r="BA999" s="186"/>
      <c r="BB999" s="211"/>
      <c r="BC999" s="186"/>
      <c r="BD999" s="186"/>
      <c r="BE999" s="186"/>
    </row>
    <row r="1000" spans="1:57" ht="25.5" customHeight="1">
      <c r="A1000" s="186"/>
      <c r="B1000" s="186"/>
      <c r="C1000" s="186"/>
      <c r="D1000" s="186"/>
      <c r="E1000" s="186"/>
      <c r="F1000" s="211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92"/>
      <c r="AU1000" s="238"/>
      <c r="AV1000" s="186"/>
      <c r="AW1000" s="186"/>
      <c r="AX1000" s="186"/>
      <c r="AY1000" s="186"/>
      <c r="AZ1000" s="186"/>
      <c r="BA1000" s="186"/>
      <c r="BB1000" s="211"/>
      <c r="BC1000" s="186"/>
      <c r="BD1000" s="186"/>
      <c r="BE1000" s="186"/>
    </row>
  </sheetData>
  <mergeCells count="57"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J4:L4"/>
    <mergeCell ref="M4:O4"/>
    <mergeCell ref="C2:F2"/>
    <mergeCell ref="G4:I4"/>
    <mergeCell ref="AQ4:AS4"/>
    <mergeCell ref="AQ5:AS5"/>
    <mergeCell ref="C1:AS1"/>
    <mergeCell ref="P4:R4"/>
    <mergeCell ref="S4:U4"/>
    <mergeCell ref="V4:X4"/>
    <mergeCell ref="Y4:AA4"/>
    <mergeCell ref="AK3:AM3"/>
    <mergeCell ref="AN3:AP3"/>
    <mergeCell ref="AK4:AM4"/>
    <mergeCell ref="AN4:AP4"/>
    <mergeCell ref="AK5:AM5"/>
    <mergeCell ref="AN5:AP5"/>
    <mergeCell ref="AE3:AG3"/>
    <mergeCell ref="AH3:AJ3"/>
    <mergeCell ref="AE4:AG4"/>
    <mergeCell ref="AH4:AJ4"/>
    <mergeCell ref="AE5:AG5"/>
    <mergeCell ref="AH5:AJ5"/>
    <mergeCell ref="Y3:AA3"/>
    <mergeCell ref="AB3:AD3"/>
    <mergeCell ref="AB4:AD4"/>
    <mergeCell ref="Y5:AA5"/>
    <mergeCell ref="AB5:AD5"/>
    <mergeCell ref="M5:O5"/>
    <mergeCell ref="P5:R5"/>
    <mergeCell ref="S5:U5"/>
    <mergeCell ref="V5:X5"/>
    <mergeCell ref="M3:O3"/>
    <mergeCell ref="P3:R3"/>
    <mergeCell ref="S3:U3"/>
    <mergeCell ref="V3:X3"/>
    <mergeCell ref="D3:D6"/>
    <mergeCell ref="E3:E6"/>
    <mergeCell ref="C7:F7"/>
    <mergeCell ref="G3:I3"/>
    <mergeCell ref="J3:L3"/>
    <mergeCell ref="G5:I5"/>
    <mergeCell ref="J5:L5"/>
  </mergeCells>
  <conditionalFormatting sqref="E37:E43">
    <cfRule type="expression" dxfId="307" priority="104">
      <formula>#REF!&lt;&gt;1</formula>
    </cfRule>
  </conditionalFormatting>
  <conditionalFormatting sqref="G8:G57">
    <cfRule type="expression" dxfId="306" priority="50">
      <formula>AND(H8="",G8&lt;&gt;"")</formula>
    </cfRule>
  </conditionalFormatting>
  <conditionalFormatting sqref="G8:H57">
    <cfRule type="expression" dxfId="305" priority="51">
      <formula>AND(Z8="",G8&lt;&gt;"")</formula>
    </cfRule>
  </conditionalFormatting>
  <conditionalFormatting sqref="G8:L37 P8:R37 C8:F25">
    <cfRule type="expression" dxfId="304" priority="103">
      <formula>#REF!&lt;&gt;1</formula>
    </cfRule>
  </conditionalFormatting>
  <conditionalFormatting sqref="G8:L57">
    <cfRule type="cellIs" dxfId="303" priority="111" operator="notEqual">
      <formula>""</formula>
    </cfRule>
  </conditionalFormatting>
  <conditionalFormatting sqref="H8:H43">
    <cfRule type="expression" dxfId="302" priority="52">
      <formula>AND(G8="",H8&lt;&gt;"")</formula>
    </cfRule>
  </conditionalFormatting>
  <conditionalFormatting sqref="H44:I57">
    <cfRule type="expression" dxfId="301" priority="53">
      <formula>AND(G44="",H44&lt;&gt;"")</formula>
    </cfRule>
  </conditionalFormatting>
  <conditionalFormatting sqref="I8:I57">
    <cfRule type="expression" dxfId="300" priority="55">
      <formula>AND(D8="",I8&lt;&gt;"")</formula>
    </cfRule>
    <cfRule type="expression" dxfId="299" priority="54">
      <formula>AND(M8="",I8&lt;&gt;"")</formula>
    </cfRule>
  </conditionalFormatting>
  <conditionalFormatting sqref="J8:J57">
    <cfRule type="expression" dxfId="298" priority="112">
      <formula>AND(K8="",J8&lt;&gt;"")</formula>
    </cfRule>
  </conditionalFormatting>
  <conditionalFormatting sqref="J8:K57">
    <cfRule type="expression" dxfId="297" priority="113">
      <formula>AND(AC8="",J8&lt;&gt;"")</formula>
    </cfRule>
  </conditionalFormatting>
  <conditionalFormatting sqref="K8:K43">
    <cfRule type="expression" dxfId="296" priority="114">
      <formula>AND(J8="",K8&lt;&gt;"")</formula>
    </cfRule>
  </conditionalFormatting>
  <conditionalFormatting sqref="K44:L57">
    <cfRule type="expression" dxfId="295" priority="115">
      <formula>AND(J44="",K44&lt;&gt;"")</formula>
    </cfRule>
  </conditionalFormatting>
  <conditionalFormatting sqref="L8:L57">
    <cfRule type="expression" dxfId="294" priority="117">
      <formula>AND(G8="",L8&lt;&gt;"")</formula>
    </cfRule>
    <cfRule type="expression" dxfId="293" priority="116">
      <formula>AND(P8="",L8&lt;&gt;"")</formula>
    </cfRule>
  </conditionalFormatting>
  <conditionalFormatting sqref="M8:M57">
    <cfRule type="expression" dxfId="292" priority="72">
      <formula>AND(N8="",M8&lt;&gt;"")</formula>
    </cfRule>
  </conditionalFormatting>
  <conditionalFormatting sqref="M8:O37">
    <cfRule type="expression" dxfId="291" priority="73">
      <formula>AND(Z8="",M8&lt;&gt;"")</formula>
    </cfRule>
  </conditionalFormatting>
  <conditionalFormatting sqref="N8:N57">
    <cfRule type="expression" dxfId="290" priority="77">
      <formula>AND(M8="",N8&lt;&gt;"")</formula>
    </cfRule>
  </conditionalFormatting>
  <conditionalFormatting sqref="O8">
    <cfRule type="expression" dxfId="289" priority="21">
      <formula>AND(P8="",O8&lt;&gt;"")</formula>
    </cfRule>
  </conditionalFormatting>
  <conditionalFormatting sqref="O8:U57">
    <cfRule type="cellIs" dxfId="288" priority="35" operator="notEqual">
      <formula>""</formula>
    </cfRule>
  </conditionalFormatting>
  <conditionalFormatting sqref="P8:P57">
    <cfRule type="expression" dxfId="287" priority="44">
      <formula>AND(Q8="",P8&lt;&gt;"")</formula>
    </cfRule>
  </conditionalFormatting>
  <conditionalFormatting sqref="P8:Q57">
    <cfRule type="expression" dxfId="286" priority="45">
      <formula>AND(AI8="",P8&lt;&gt;"")</formula>
    </cfRule>
  </conditionalFormatting>
  <conditionalFormatting sqref="Q8:Q43">
    <cfRule type="expression" dxfId="285" priority="46">
      <formula>AND(P8="",Q8&lt;&gt;"")</formula>
    </cfRule>
  </conditionalFormatting>
  <conditionalFormatting sqref="Q44:R57">
    <cfRule type="expression" dxfId="284" priority="47">
      <formula>AND(P44="",Q44&lt;&gt;"")</formula>
    </cfRule>
  </conditionalFormatting>
  <conditionalFormatting sqref="R8:R57">
    <cfRule type="expression" dxfId="283" priority="48">
      <formula>AND(V8="",R8&lt;&gt;"")</formula>
    </cfRule>
    <cfRule type="expression" dxfId="282" priority="49">
      <formula>AND(M8="",R8&lt;&gt;"")</formula>
    </cfRule>
  </conditionalFormatting>
  <conditionalFormatting sqref="S8:S57">
    <cfRule type="expression" dxfId="281" priority="36">
      <formula>AND(T8="",S8&lt;&gt;"")</formula>
    </cfRule>
  </conditionalFormatting>
  <conditionalFormatting sqref="S8:T57">
    <cfRule type="expression" dxfId="280" priority="37">
      <formula>AND(AL8="",S8&lt;&gt;"")</formula>
    </cfRule>
  </conditionalFormatting>
  <conditionalFormatting sqref="S8:U37">
    <cfRule type="expression" dxfId="279" priority="42">
      <formula>#REF!&lt;&gt;1</formula>
    </cfRule>
  </conditionalFormatting>
  <conditionalFormatting sqref="T8:T43">
    <cfRule type="expression" dxfId="278" priority="38">
      <formula>AND(S8="",T8&lt;&gt;"")</formula>
    </cfRule>
  </conditionalFormatting>
  <conditionalFormatting sqref="T44:U57">
    <cfRule type="expression" dxfId="277" priority="39">
      <formula>AND(S44="",T44&lt;&gt;"")</formula>
    </cfRule>
  </conditionalFormatting>
  <conditionalFormatting sqref="U8:U57">
    <cfRule type="expression" dxfId="276" priority="40">
      <formula>AND(Y8="",U8&lt;&gt;"")</formula>
    </cfRule>
    <cfRule type="expression" dxfId="275" priority="41">
      <formula>AND(P8="",U8&lt;&gt;"")</formula>
    </cfRule>
  </conditionalFormatting>
  <conditionalFormatting sqref="V8:V57">
    <cfRule type="expression" dxfId="274" priority="19">
      <formula>AND(W8="",V8&lt;&gt;"")</formula>
    </cfRule>
  </conditionalFormatting>
  <conditionalFormatting sqref="V9">
    <cfRule type="expression" dxfId="273" priority="20">
      <formula>AND(AI9="",V9&lt;&gt;"")</formula>
    </cfRule>
  </conditionalFormatting>
  <conditionalFormatting sqref="V8:X8 W9 V10:X57">
    <cfRule type="expression" dxfId="272" priority="132">
      <formula>AND(AC8="",V8&lt;&gt;"")</formula>
    </cfRule>
  </conditionalFormatting>
  <conditionalFormatting sqref="W8:W57">
    <cfRule type="expression" dxfId="271" priority="134">
      <formula>AND(V8="",W8&lt;&gt;"")</formula>
    </cfRule>
  </conditionalFormatting>
  <conditionalFormatting sqref="X8 X10:X57">
    <cfRule type="cellIs" dxfId="270" priority="135" operator="notEqual">
      <formula>""</formula>
    </cfRule>
  </conditionalFormatting>
  <conditionalFormatting sqref="X9">
    <cfRule type="expression" dxfId="269" priority="17">
      <formula>AND(Y9="",X9&lt;&gt;"")</formula>
    </cfRule>
    <cfRule type="expression" dxfId="268" priority="18">
      <formula>AND(AK9="",X9&lt;&gt;"")</formula>
    </cfRule>
  </conditionalFormatting>
  <conditionalFormatting sqref="Y8:Y57">
    <cfRule type="expression" dxfId="267" priority="3">
      <formula>AND(Z8="",Y8&lt;&gt;"")</formula>
    </cfRule>
  </conditionalFormatting>
  <conditionalFormatting sqref="Y8:AA37">
    <cfRule type="expression" dxfId="266" priority="2">
      <formula>AND(AL8="",Y8&lt;&gt;"")</formula>
    </cfRule>
  </conditionalFormatting>
  <conditionalFormatting sqref="Z8:Z57">
    <cfRule type="expression" dxfId="265" priority="70">
      <formula>AND(Y8="",Z8&lt;&gt;"")</formula>
    </cfRule>
  </conditionalFormatting>
  <conditionalFormatting sqref="AA10">
    <cfRule type="expression" dxfId="264" priority="1">
      <formula>AND(AB10="",AA10&lt;&gt;"")</formula>
    </cfRule>
  </conditionalFormatting>
  <conditionalFormatting sqref="AA8:AG9 AB10:AG10 AA11:AG57">
    <cfRule type="cellIs" dxfId="263" priority="27" operator="notEqual">
      <formula>""</formula>
    </cfRule>
  </conditionalFormatting>
  <conditionalFormatting sqref="AB8:AB57">
    <cfRule type="expression" dxfId="262" priority="28">
      <formula>AND(AC8="",AB8&lt;&gt;"")</formula>
    </cfRule>
  </conditionalFormatting>
  <conditionalFormatting sqref="AB8:AC57">
    <cfRule type="expression" dxfId="261" priority="29">
      <formula>AND(AU8="",AB8&lt;&gt;"")</formula>
    </cfRule>
  </conditionalFormatting>
  <conditionalFormatting sqref="AB8:AD37">
    <cfRule type="expression" dxfId="260" priority="34">
      <formula>#REF!&lt;&gt;1</formula>
    </cfRule>
  </conditionalFormatting>
  <conditionalFormatting sqref="AC8:AC43">
    <cfRule type="expression" dxfId="259" priority="30">
      <formula>AND(AB8="",AC8&lt;&gt;"")</formula>
    </cfRule>
  </conditionalFormatting>
  <conditionalFormatting sqref="AC44:AD57">
    <cfRule type="expression" dxfId="258" priority="31">
      <formula>AND(AB44="",AC44&lt;&gt;"")</formula>
    </cfRule>
  </conditionalFormatting>
  <conditionalFormatting sqref="AD8:AD57">
    <cfRule type="expression" dxfId="257" priority="33">
      <formula>AND(Y8="",AD8&lt;&gt;"")</formula>
    </cfRule>
    <cfRule type="expression" dxfId="256" priority="32">
      <formula>AND(AH8="",AD8&lt;&gt;"")</formula>
    </cfRule>
  </conditionalFormatting>
  <conditionalFormatting sqref="AE8:AE57">
    <cfRule type="expression" dxfId="255" priority="145">
      <formula>AND(AF8="",AE8&lt;&gt;"")</formula>
    </cfRule>
  </conditionalFormatting>
  <conditionalFormatting sqref="AE8:AF57">
    <cfRule type="expression" dxfId="254" priority="138">
      <formula>AND(AL8="",AE8&lt;&gt;"")</formula>
    </cfRule>
  </conditionalFormatting>
  <conditionalFormatting sqref="AF8:AF43">
    <cfRule type="expression" dxfId="253" priority="146">
      <formula>AND(AE8="",AF8&lt;&gt;"")</formula>
    </cfRule>
  </conditionalFormatting>
  <conditionalFormatting sqref="AF44:AG57">
    <cfRule type="expression" dxfId="252" priority="147">
      <formula>AND(AE44="",AF44&lt;&gt;"")</formula>
    </cfRule>
  </conditionalFormatting>
  <conditionalFormatting sqref="AG8:AG57">
    <cfRule type="expression" dxfId="251" priority="148">
      <formula>AND(AN8="",AG8&lt;&gt;"")</formula>
    </cfRule>
    <cfRule type="expression" dxfId="250" priority="149">
      <formula>AND(S8="",AG8&lt;&gt;"")</formula>
    </cfRule>
  </conditionalFormatting>
  <conditionalFormatting sqref="AH8:AH57">
    <cfRule type="expression" dxfId="249" priority="15">
      <formula>AND(AI8="",AH8&lt;&gt;"")</formula>
    </cfRule>
  </conditionalFormatting>
  <conditionalFormatting sqref="AH11">
    <cfRule type="expression" dxfId="248" priority="16">
      <formula>AND(AU11="",AH11&lt;&gt;"")</formula>
    </cfRule>
  </conditionalFormatting>
  <conditionalFormatting sqref="AI8:AI57">
    <cfRule type="expression" dxfId="247" priority="153">
      <formula>AND(AH8="",AI8&lt;&gt;"")</formula>
    </cfRule>
  </conditionalFormatting>
  <conditionalFormatting sqref="AJ8:AJ10 AJ12:AJ57">
    <cfRule type="cellIs" dxfId="246" priority="154" operator="notEqual">
      <formula>""</formula>
    </cfRule>
  </conditionalFormatting>
  <conditionalFormatting sqref="AJ11">
    <cfRule type="expression" dxfId="245" priority="14">
      <formula>AND(AW11="",AJ11&lt;&gt;"")</formula>
    </cfRule>
    <cfRule type="expression" dxfId="244" priority="13">
      <formula>AND(AK11="",AJ11&lt;&gt;"")</formula>
    </cfRule>
  </conditionalFormatting>
  <conditionalFormatting sqref="AK8:AK57">
    <cfRule type="expression" dxfId="243" priority="7">
      <formula>AND(AL8="",AK8&lt;&gt;"")</formula>
    </cfRule>
  </conditionalFormatting>
  <conditionalFormatting sqref="AK12:AM12">
    <cfRule type="expression" dxfId="242" priority="6">
      <formula>AND(AX12="",AK12&lt;&gt;"")</formula>
    </cfRule>
  </conditionalFormatting>
  <conditionalFormatting sqref="AK13:AN13">
    <cfRule type="expression" dxfId="241" priority="10">
      <formula>AND(AX13="",AK13&lt;&gt;"")</formula>
    </cfRule>
  </conditionalFormatting>
  <conditionalFormatting sqref="AK8:AP11 AN12:AP12 AO13 AK14:AP37">
    <cfRule type="expression" dxfId="240" priority="58">
      <formula>AND(AX8="",AK8&lt;&gt;"")</formula>
    </cfRule>
  </conditionalFormatting>
  <conditionalFormatting sqref="AL8:AL57">
    <cfRule type="expression" dxfId="239" priority="62">
      <formula>AND(AK8="",AL8&lt;&gt;"")</formula>
    </cfRule>
  </conditionalFormatting>
  <conditionalFormatting sqref="AM8:AM11 AM13:AM57">
    <cfRule type="cellIs" dxfId="238" priority="63" operator="notEqual">
      <formula>""</formula>
    </cfRule>
  </conditionalFormatting>
  <conditionalFormatting sqref="AM12">
    <cfRule type="expression" dxfId="237" priority="5">
      <formula>AND(AN12="",AM12&lt;&gt;"")</formula>
    </cfRule>
  </conditionalFormatting>
  <conditionalFormatting sqref="AN8:AN57">
    <cfRule type="expression" dxfId="236" priority="9">
      <formula>AND(AO8="",AN8&lt;&gt;"")</formula>
    </cfRule>
  </conditionalFormatting>
  <conditionalFormatting sqref="AO8:AO57">
    <cfRule type="expression" dxfId="235" priority="25">
      <formula>AND(AN8="",AO8&lt;&gt;"")</formula>
    </cfRule>
  </conditionalFormatting>
  <conditionalFormatting sqref="AP8:AP12 AP14:AP57">
    <cfRule type="cellIs" dxfId="234" priority="26" operator="notEqual">
      <formula>""</formula>
    </cfRule>
  </conditionalFormatting>
  <conditionalFormatting sqref="AP13">
    <cfRule type="expression" dxfId="233" priority="12">
      <formula>AND(BC13="",AP13&lt;&gt;"")</formula>
    </cfRule>
    <cfRule type="expression" dxfId="232" priority="11">
      <formula>AND(AQ13="",AP13&lt;&gt;"")</formula>
    </cfRule>
  </conditionalFormatting>
  <conditionalFormatting sqref="AQ8:AQ57">
    <cfRule type="expression" dxfId="231" priority="163">
      <formula>AND(AR8="",AQ8&lt;&gt;"")</formula>
    </cfRule>
  </conditionalFormatting>
  <conditionalFormatting sqref="AR8:AR57">
    <cfRule type="expression" dxfId="230" priority="166">
      <formula>AND(AQ8="",AR8&lt;&gt;"")</formula>
    </cfRule>
  </conditionalFormatting>
  <conditionalFormatting sqref="AS8:AS57">
    <cfRule type="cellIs" dxfId="229" priority="167" operator="notEqual">
      <formula>""</formula>
    </cfRule>
  </conditionalFormatting>
  <conditionalFormatting sqref="AT8:AV58">
    <cfRule type="expression" dxfId="228" priority="168">
      <formula>#REF!&lt;&gt;1</formula>
    </cfRule>
  </conditionalFormatting>
  <conditionalFormatting sqref="AV10:AV58">
    <cfRule type="expression" dxfId="227" priority="169">
      <formula>#REF!&lt;&gt;1</formula>
    </cfRule>
  </conditionalFormatting>
  <conditionalFormatting sqref="AW9:AW57">
    <cfRule type="expression" dxfId="226" priority="170">
      <formula>#REF!&lt;&gt;1</formula>
    </cfRule>
  </conditionalFormatting>
  <conditionalFormatting sqref="AW8:AY57">
    <cfRule type="expression" dxfId="225" priority="171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E1000"/>
  <sheetViews>
    <sheetView zoomScale="40" zoomScaleNormal="40" workbookViewId="0">
      <selection activeCell="AS14" sqref="G8:AS14"/>
    </sheetView>
  </sheetViews>
  <sheetFormatPr baseColWidth="10" defaultColWidth="14.3984375" defaultRowHeight="15" customHeight="1"/>
  <cols>
    <col min="1" max="1" width="6.3984375" customWidth="1"/>
    <col min="2" max="2" width="5.59765625" customWidth="1"/>
    <col min="3" max="5" width="25.59765625" customWidth="1"/>
    <col min="6" max="6" width="12.1328125" customWidth="1"/>
    <col min="7" max="9" width="9.59765625" customWidth="1"/>
    <col min="10" max="12" width="5.33203125" customWidth="1"/>
    <col min="13" max="18" width="9.59765625" customWidth="1"/>
    <col min="19" max="21" width="5.33203125" customWidth="1"/>
    <col min="22" max="24" width="5" customWidth="1"/>
    <col min="25" max="27" width="5.33203125" customWidth="1"/>
    <col min="28" max="30" width="8.73046875" customWidth="1"/>
    <col min="31" max="33" width="9.59765625" customWidth="1"/>
    <col min="34" max="36" width="8.73046875" customWidth="1"/>
    <col min="37" max="42" width="5.33203125" customWidth="1"/>
    <col min="43" max="45" width="8.73046875" customWidth="1"/>
    <col min="46" max="48" width="23" customWidth="1"/>
    <col min="50" max="50" width="29" customWidth="1"/>
    <col min="51" max="51" width="59" customWidth="1"/>
    <col min="52" max="52" width="29.73046875" customWidth="1"/>
    <col min="53" max="53" width="48.265625" customWidth="1"/>
    <col min="55" max="55" width="30.59765625" customWidth="1"/>
    <col min="56" max="56" width="54.73046875" customWidth="1"/>
    <col min="57" max="57" width="27" customWidth="1"/>
  </cols>
  <sheetData>
    <row r="1" spans="1:57" ht="55.5" customHeight="1">
      <c r="A1" s="186"/>
      <c r="B1" s="186"/>
      <c r="C1" s="785" t="s">
        <v>540</v>
      </c>
      <c r="D1" s="733"/>
      <c r="E1" s="733"/>
      <c r="F1" s="733"/>
      <c r="G1" s="733"/>
      <c r="H1" s="733"/>
      <c r="I1" s="73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33"/>
      <c r="AC1" s="733"/>
      <c r="AD1" s="733"/>
      <c r="AE1" s="733"/>
      <c r="AF1" s="733"/>
      <c r="AG1" s="733"/>
      <c r="AH1" s="733"/>
      <c r="AI1" s="733"/>
      <c r="AJ1" s="733"/>
      <c r="AK1" s="733"/>
      <c r="AL1" s="733"/>
      <c r="AM1" s="733"/>
      <c r="AN1" s="733"/>
      <c r="AO1" s="733"/>
      <c r="AP1" s="733"/>
      <c r="AQ1" s="733"/>
      <c r="AR1" s="733"/>
      <c r="AS1" s="742"/>
      <c r="AT1" s="829" t="str">
        <f>+C1</f>
        <v>Les Hivernales 2025-2026</v>
      </c>
      <c r="AU1" s="776"/>
      <c r="AV1" s="776"/>
      <c r="AW1" s="776"/>
      <c r="AX1" s="776"/>
      <c r="AY1" s="777"/>
      <c r="AZ1" s="187"/>
      <c r="BA1" s="187"/>
      <c r="BB1" s="187"/>
      <c r="BC1" s="187"/>
      <c r="BD1" s="187"/>
      <c r="BE1" s="187"/>
    </row>
    <row r="2" spans="1:57" ht="26.25" customHeight="1">
      <c r="A2" s="811" t="s">
        <v>133</v>
      </c>
      <c r="B2" s="811" t="s">
        <v>134</v>
      </c>
      <c r="C2" s="828" t="s">
        <v>135</v>
      </c>
      <c r="D2" s="776"/>
      <c r="E2" s="776"/>
      <c r="F2" s="777"/>
      <c r="G2" s="817" t="s">
        <v>136</v>
      </c>
      <c r="H2" s="793"/>
      <c r="I2" s="793"/>
      <c r="J2" s="793"/>
      <c r="K2" s="793"/>
      <c r="L2" s="793"/>
      <c r="M2" s="793"/>
      <c r="N2" s="793"/>
      <c r="O2" s="793"/>
      <c r="P2" s="793"/>
      <c r="Q2" s="793"/>
      <c r="R2" s="793"/>
      <c r="S2" s="793"/>
      <c r="T2" s="793"/>
      <c r="U2" s="793"/>
      <c r="V2" s="793"/>
      <c r="W2" s="793"/>
      <c r="X2" s="793"/>
      <c r="Y2" s="793"/>
      <c r="Z2" s="793"/>
      <c r="AA2" s="793"/>
      <c r="AB2" s="793"/>
      <c r="AC2" s="793"/>
      <c r="AD2" s="793"/>
      <c r="AE2" s="793"/>
      <c r="AF2" s="793"/>
      <c r="AG2" s="793"/>
      <c r="AH2" s="793"/>
      <c r="AI2" s="793"/>
      <c r="AJ2" s="793"/>
      <c r="AK2" s="793"/>
      <c r="AL2" s="793"/>
      <c r="AM2" s="793"/>
      <c r="AN2" s="793"/>
      <c r="AO2" s="793"/>
      <c r="AP2" s="793"/>
      <c r="AQ2" s="818" t="s">
        <v>99</v>
      </c>
      <c r="AR2" s="793"/>
      <c r="AS2" s="795"/>
      <c r="AT2" s="819" t="s">
        <v>137</v>
      </c>
      <c r="AU2" s="776"/>
      <c r="AV2" s="776"/>
      <c r="AW2" s="776"/>
      <c r="AX2" s="776"/>
      <c r="AY2" s="777"/>
      <c r="AZ2" s="188"/>
      <c r="BA2" s="188"/>
      <c r="BB2" s="188"/>
      <c r="BC2" s="188"/>
      <c r="BD2" s="188"/>
      <c r="BE2" s="189"/>
    </row>
    <row r="3" spans="1:57" ht="30" customHeight="1">
      <c r="A3" s="665"/>
      <c r="B3" s="665"/>
      <c r="C3" s="812" t="s">
        <v>138</v>
      </c>
      <c r="D3" s="820" t="s">
        <v>139</v>
      </c>
      <c r="E3" s="826" t="s">
        <v>140</v>
      </c>
      <c r="F3" s="191" t="s">
        <v>141</v>
      </c>
      <c r="G3" s="781">
        <f>+Lésigny!G3</f>
        <v>45986</v>
      </c>
      <c r="H3" s="776"/>
      <c r="I3" s="777"/>
      <c r="J3" s="783">
        <f>+Lésigny!J3</f>
        <v>45974</v>
      </c>
      <c r="K3" s="776"/>
      <c r="L3" s="786"/>
      <c r="M3" s="780">
        <f>+Lésigny!M3</f>
        <v>45974</v>
      </c>
      <c r="N3" s="776"/>
      <c r="O3" s="777"/>
      <c r="P3" s="781">
        <f>+Lésigny!P3</f>
        <v>45981</v>
      </c>
      <c r="Q3" s="776"/>
      <c r="R3" s="777"/>
      <c r="S3" s="778">
        <f>+Lésigny!S3</f>
        <v>45995</v>
      </c>
      <c r="T3" s="776"/>
      <c r="U3" s="777"/>
      <c r="V3" s="782">
        <f>+Lésigny!V3</f>
        <v>46002</v>
      </c>
      <c r="W3" s="776"/>
      <c r="X3" s="777"/>
      <c r="Y3" s="783">
        <f>+Lésigny!Y3</f>
        <v>46044</v>
      </c>
      <c r="Z3" s="776"/>
      <c r="AA3" s="777"/>
      <c r="AB3" s="778">
        <f>+Lésigny!AB3</f>
        <v>45686</v>
      </c>
      <c r="AC3" s="776"/>
      <c r="AD3" s="777"/>
      <c r="AE3" s="783">
        <f>+Lésigny!AE3</f>
        <v>45707</v>
      </c>
      <c r="AF3" s="776"/>
      <c r="AG3" s="786"/>
      <c r="AH3" s="779">
        <f>+Lésigny!AH3</f>
        <v>45718</v>
      </c>
      <c r="AI3" s="776"/>
      <c r="AJ3" s="777"/>
      <c r="AK3" s="782">
        <f>+Lésigny!AK3</f>
        <v>46093</v>
      </c>
      <c r="AL3" s="776"/>
      <c r="AM3" s="777"/>
      <c r="AN3" s="778">
        <f>+Lésigny!AN3</f>
        <v>46107</v>
      </c>
      <c r="AO3" s="776"/>
      <c r="AP3" s="777"/>
      <c r="AQ3" s="801" t="str">
        <f>+Lésigny!AQ3</f>
        <v>Avril</v>
      </c>
      <c r="AR3" s="776"/>
      <c r="AS3" s="777"/>
      <c r="AT3" s="821" t="s">
        <v>138</v>
      </c>
      <c r="AU3" s="820" t="s">
        <v>139</v>
      </c>
      <c r="AV3" s="822" t="s">
        <v>140</v>
      </c>
      <c r="AW3" s="804" t="s">
        <v>142</v>
      </c>
      <c r="AX3" s="822" t="s">
        <v>143</v>
      </c>
      <c r="AY3" s="822" t="s">
        <v>144</v>
      </c>
      <c r="AZ3" s="192"/>
      <c r="BA3" s="192"/>
      <c r="BB3" s="192"/>
      <c r="BC3" s="192"/>
      <c r="BD3" s="192"/>
      <c r="BE3" s="192"/>
    </row>
    <row r="4" spans="1:57" ht="30" customHeight="1">
      <c r="A4" s="665"/>
      <c r="B4" s="665"/>
      <c r="C4" s="799"/>
      <c r="D4" s="672"/>
      <c r="E4" s="789"/>
      <c r="F4" s="194" t="s">
        <v>145</v>
      </c>
      <c r="G4" s="781" t="str">
        <f>+Lésigny!G4</f>
        <v>Torcy</v>
      </c>
      <c r="H4" s="776"/>
      <c r="I4" s="777"/>
      <c r="J4" s="783" t="str">
        <f>+Lésigny!J4</f>
        <v>Bussy</v>
      </c>
      <c r="K4" s="776"/>
      <c r="L4" s="786"/>
      <c r="M4" s="782" t="str">
        <f>+Lésigny!M4</f>
        <v>Crécy</v>
      </c>
      <c r="N4" s="776"/>
      <c r="O4" s="777"/>
      <c r="P4" s="784" t="str">
        <f>+Lésigny!P4</f>
        <v>Torcy</v>
      </c>
      <c r="Q4" s="776"/>
      <c r="R4" s="777"/>
      <c r="S4" s="778" t="str">
        <f>+Lésigny!S4</f>
        <v>Lésigny</v>
      </c>
      <c r="T4" s="776"/>
      <c r="U4" s="777"/>
      <c r="V4" s="782" t="str">
        <f>+Lésigny!V4</f>
        <v>Crécy</v>
      </c>
      <c r="W4" s="776"/>
      <c r="X4" s="777"/>
      <c r="Y4" s="783" t="str">
        <f>+Lésigny!Y4</f>
        <v>Bussy</v>
      </c>
      <c r="Z4" s="776"/>
      <c r="AA4" s="777"/>
      <c r="AB4" s="778" t="str">
        <f>+Lésigny!AB4</f>
        <v>Lésigny</v>
      </c>
      <c r="AC4" s="776"/>
      <c r="AD4" s="777"/>
      <c r="AE4" s="783" t="str">
        <f>+Lésigny!AE4</f>
        <v>Bussy</v>
      </c>
      <c r="AF4" s="776"/>
      <c r="AG4" s="786"/>
      <c r="AH4" s="779" t="str">
        <f>+Lésigny!AH4</f>
        <v>Torcy</v>
      </c>
      <c r="AI4" s="776"/>
      <c r="AJ4" s="777"/>
      <c r="AK4" s="782" t="str">
        <f>+Lésigny!AK4</f>
        <v>Crécy</v>
      </c>
      <c r="AL4" s="776"/>
      <c r="AM4" s="777"/>
      <c r="AN4" s="778" t="str">
        <f>+Lésigny!AN4</f>
        <v>Lésigny</v>
      </c>
      <c r="AO4" s="776"/>
      <c r="AP4" s="777"/>
      <c r="AQ4" s="781" t="str">
        <f>+Lésigny!AQ4</f>
        <v>Torcy</v>
      </c>
      <c r="AR4" s="776"/>
      <c r="AS4" s="777"/>
      <c r="AT4" s="675"/>
      <c r="AU4" s="672"/>
      <c r="AV4" s="672"/>
      <c r="AW4" s="672"/>
      <c r="AX4" s="672"/>
      <c r="AY4" s="672"/>
      <c r="AZ4" s="192"/>
      <c r="BA4" s="192"/>
      <c r="BB4" s="192"/>
      <c r="BC4" s="192"/>
      <c r="BD4" s="192"/>
      <c r="BE4" s="192"/>
    </row>
    <row r="5" spans="1:57" ht="30" customHeight="1">
      <c r="A5" s="665"/>
      <c r="B5" s="665"/>
      <c r="C5" s="799"/>
      <c r="D5" s="672"/>
      <c r="E5" s="789"/>
      <c r="F5" s="194" t="s">
        <v>146</v>
      </c>
      <c r="G5" s="778" t="str">
        <f>+Lésigny!G5</f>
        <v>Lésigny</v>
      </c>
      <c r="H5" s="776"/>
      <c r="I5" s="777"/>
      <c r="J5" s="778" t="str">
        <f>+Lésigny!J5</f>
        <v>Lésigny</v>
      </c>
      <c r="K5" s="776"/>
      <c r="L5" s="777"/>
      <c r="M5" s="779" t="str">
        <f>+Lésigny!M5</f>
        <v>Torcy</v>
      </c>
      <c r="N5" s="776"/>
      <c r="O5" s="777"/>
      <c r="P5" s="783" t="str">
        <f>+Lésigny!P5</f>
        <v>Bussy</v>
      </c>
      <c r="Q5" s="776"/>
      <c r="R5" s="786"/>
      <c r="S5" s="807" t="str">
        <f>+Lésigny!S5</f>
        <v>Bussy</v>
      </c>
      <c r="T5" s="808"/>
      <c r="U5" s="809"/>
      <c r="V5" s="778" t="str">
        <f>+Lésigny!V5</f>
        <v>Lésigny</v>
      </c>
      <c r="W5" s="776"/>
      <c r="X5" s="777"/>
      <c r="Y5" s="782" t="str">
        <f>+Lésigny!Y5</f>
        <v>Crécy</v>
      </c>
      <c r="Z5" s="776"/>
      <c r="AA5" s="777"/>
      <c r="AB5" s="779" t="str">
        <f>+Lésigny!AB5</f>
        <v>Torcy</v>
      </c>
      <c r="AC5" s="776"/>
      <c r="AD5" s="777"/>
      <c r="AE5" s="779" t="str">
        <f>+Lésigny!AE5</f>
        <v>Torcy</v>
      </c>
      <c r="AF5" s="776"/>
      <c r="AG5" s="777"/>
      <c r="AH5" s="782" t="str">
        <f>+Lésigny!AH5</f>
        <v>Crécy</v>
      </c>
      <c r="AI5" s="776"/>
      <c r="AJ5" s="777"/>
      <c r="AK5" s="783" t="str">
        <f>+Lésigny!AK5</f>
        <v>Bussy</v>
      </c>
      <c r="AL5" s="776"/>
      <c r="AM5" s="786"/>
      <c r="AN5" s="782" t="str">
        <f>+Lésigny!AN5</f>
        <v>Crécy</v>
      </c>
      <c r="AO5" s="776"/>
      <c r="AP5" s="777"/>
      <c r="AQ5" s="810" t="str">
        <f>+Lésigny!AQ5</f>
        <v>Tous</v>
      </c>
      <c r="AR5" s="776"/>
      <c r="AS5" s="786"/>
      <c r="AT5" s="675"/>
      <c r="AU5" s="672"/>
      <c r="AV5" s="672"/>
      <c r="AW5" s="672"/>
      <c r="AX5" s="672"/>
      <c r="AY5" s="672"/>
      <c r="AZ5" s="192"/>
      <c r="BA5" s="192"/>
      <c r="BB5" s="192"/>
      <c r="BC5" s="192"/>
      <c r="BD5" s="192"/>
      <c r="BE5" s="192"/>
    </row>
    <row r="6" spans="1:57" ht="91.5" customHeight="1">
      <c r="A6" s="665"/>
      <c r="B6" s="665"/>
      <c r="C6" s="800"/>
      <c r="D6" s="673"/>
      <c r="E6" s="790"/>
      <c r="F6" s="195" t="s">
        <v>147</v>
      </c>
      <c r="G6" s="541" t="s">
        <v>148</v>
      </c>
      <c r="H6" s="542" t="s">
        <v>149</v>
      </c>
      <c r="I6" s="542" t="s">
        <v>150</v>
      </c>
      <c r="J6" s="523"/>
      <c r="K6" s="523"/>
      <c r="L6" s="523"/>
      <c r="M6" s="541" t="s">
        <v>148</v>
      </c>
      <c r="N6" s="542" t="s">
        <v>149</v>
      </c>
      <c r="O6" s="542" t="s">
        <v>150</v>
      </c>
      <c r="P6" s="541" t="s">
        <v>148</v>
      </c>
      <c r="Q6" s="542" t="s">
        <v>149</v>
      </c>
      <c r="R6" s="542" t="s">
        <v>150</v>
      </c>
      <c r="S6" s="523"/>
      <c r="T6" s="523"/>
      <c r="U6" s="523"/>
      <c r="V6" s="523"/>
      <c r="W6" s="523"/>
      <c r="X6" s="523"/>
      <c r="Y6" s="523"/>
      <c r="Z6" s="523"/>
      <c r="AA6" s="523"/>
      <c r="AB6" s="542" t="s">
        <v>148</v>
      </c>
      <c r="AC6" s="542" t="s">
        <v>149</v>
      </c>
      <c r="AD6" s="542" t="s">
        <v>150</v>
      </c>
      <c r="AE6" s="541" t="s">
        <v>148</v>
      </c>
      <c r="AF6" s="542" t="s">
        <v>149</v>
      </c>
      <c r="AG6" s="542" t="s">
        <v>150</v>
      </c>
      <c r="AH6" s="542" t="s">
        <v>148</v>
      </c>
      <c r="AI6" s="542" t="s">
        <v>149</v>
      </c>
      <c r="AJ6" s="542" t="s">
        <v>150</v>
      </c>
      <c r="AK6" s="523"/>
      <c r="AL6" s="523"/>
      <c r="AM6" s="523"/>
      <c r="AN6" s="523"/>
      <c r="AO6" s="523"/>
      <c r="AP6" s="523"/>
      <c r="AQ6" s="541" t="s">
        <v>148</v>
      </c>
      <c r="AR6" s="542" t="s">
        <v>149</v>
      </c>
      <c r="AS6" s="543" t="s">
        <v>150</v>
      </c>
      <c r="AT6" s="803"/>
      <c r="AU6" s="673"/>
      <c r="AV6" s="673"/>
      <c r="AW6" s="673"/>
      <c r="AX6" s="673"/>
      <c r="AY6" s="673"/>
      <c r="AZ6" s="196"/>
      <c r="BA6" s="196"/>
      <c r="BB6" s="196"/>
      <c r="BC6" s="196"/>
      <c r="BD6" s="196"/>
      <c r="BE6" s="196"/>
    </row>
    <row r="7" spans="1:57" ht="60" customHeight="1">
      <c r="A7" s="196"/>
      <c r="B7" s="196"/>
      <c r="C7" s="830" t="s">
        <v>3</v>
      </c>
      <c r="D7" s="831"/>
      <c r="E7" s="831"/>
      <c r="F7" s="832"/>
      <c r="G7" s="541">
        <f t="shared" ref="G7:I7" si="0">COUNTA(G8,G9:G57)</f>
        <v>0</v>
      </c>
      <c r="H7" s="542">
        <f t="shared" si="0"/>
        <v>0</v>
      </c>
      <c r="I7" s="542">
        <f t="shared" si="0"/>
        <v>0</v>
      </c>
      <c r="J7" s="523"/>
      <c r="K7" s="523"/>
      <c r="L7" s="523"/>
      <c r="M7" s="541">
        <f t="shared" ref="M7:R7" si="1">COUNTA(M8,M9:M57)</f>
        <v>0</v>
      </c>
      <c r="N7" s="542">
        <f t="shared" si="1"/>
        <v>0</v>
      </c>
      <c r="O7" s="542">
        <f t="shared" si="1"/>
        <v>0</v>
      </c>
      <c r="P7" s="541">
        <f t="shared" si="1"/>
        <v>0</v>
      </c>
      <c r="Q7" s="542">
        <f t="shared" si="1"/>
        <v>0</v>
      </c>
      <c r="R7" s="542">
        <f t="shared" si="1"/>
        <v>0</v>
      </c>
      <c r="S7" s="523"/>
      <c r="T7" s="523"/>
      <c r="U7" s="523"/>
      <c r="V7" s="523"/>
      <c r="W7" s="523"/>
      <c r="X7" s="523"/>
      <c r="Y7" s="523"/>
      <c r="Z7" s="523"/>
      <c r="AA7" s="523"/>
      <c r="AB7" s="542">
        <f t="shared" ref="AB7:AG7" si="2">COUNTA(AB8,AB9:AB57)</f>
        <v>0</v>
      </c>
      <c r="AC7" s="542">
        <f t="shared" si="2"/>
        <v>0</v>
      </c>
      <c r="AD7" s="542">
        <f t="shared" si="2"/>
        <v>0</v>
      </c>
      <c r="AE7" s="541">
        <f t="shared" si="2"/>
        <v>0</v>
      </c>
      <c r="AF7" s="542">
        <f t="shared" si="2"/>
        <v>0</v>
      </c>
      <c r="AG7" s="542">
        <f t="shared" si="2"/>
        <v>0</v>
      </c>
      <c r="AH7" s="542">
        <f t="shared" ref="AH7:AS7" si="3">COUNTA(AH8,AH9:AH57)</f>
        <v>0</v>
      </c>
      <c r="AI7" s="542">
        <f t="shared" si="3"/>
        <v>0</v>
      </c>
      <c r="AJ7" s="542">
        <f t="shared" si="3"/>
        <v>0</v>
      </c>
      <c r="AK7" s="523"/>
      <c r="AL7" s="523"/>
      <c r="AM7" s="523"/>
      <c r="AN7" s="523"/>
      <c r="AO7" s="523"/>
      <c r="AP7" s="523"/>
      <c r="AQ7" s="541">
        <f t="shared" si="3"/>
        <v>0</v>
      </c>
      <c r="AR7" s="542">
        <f t="shared" si="3"/>
        <v>0</v>
      </c>
      <c r="AS7" s="543">
        <f t="shared" si="3"/>
        <v>0</v>
      </c>
      <c r="AT7" s="197"/>
      <c r="AU7" s="193"/>
      <c r="AV7" s="199"/>
      <c r="AW7" s="160"/>
      <c r="AX7" s="199"/>
      <c r="AY7" s="199"/>
      <c r="AZ7" s="196"/>
      <c r="BA7" s="196"/>
      <c r="BB7" s="196"/>
      <c r="BC7" s="196"/>
      <c r="BD7" s="196"/>
      <c r="BE7" s="196"/>
    </row>
    <row r="8" spans="1:57" ht="30" customHeight="1">
      <c r="A8" s="186">
        <f>A6+1</f>
        <v>1</v>
      </c>
      <c r="B8" s="201" t="str">
        <f t="shared" ref="B8:B57" si="4">CONCATENATE(C8,D8)</f>
        <v>BARIOTPäscal</v>
      </c>
      <c r="C8" s="202" t="s">
        <v>369</v>
      </c>
      <c r="D8" s="203" t="s">
        <v>370</v>
      </c>
      <c r="E8" s="204"/>
      <c r="F8" s="213">
        <v>16</v>
      </c>
      <c r="G8" s="544"/>
      <c r="H8" s="544"/>
      <c r="I8" s="544"/>
      <c r="J8" s="527"/>
      <c r="K8" s="527"/>
      <c r="L8" s="527"/>
      <c r="M8" s="544"/>
      <c r="N8" s="544"/>
      <c r="O8" s="544"/>
      <c r="P8" s="544"/>
      <c r="Q8" s="544"/>
      <c r="R8" s="544"/>
      <c r="S8" s="527"/>
      <c r="T8" s="527"/>
      <c r="U8" s="527"/>
      <c r="V8" s="527"/>
      <c r="W8" s="527"/>
      <c r="X8" s="527"/>
      <c r="Y8" s="527"/>
      <c r="Z8" s="527"/>
      <c r="AA8" s="527"/>
      <c r="AB8" s="544"/>
      <c r="AC8" s="544"/>
      <c r="AD8" s="544"/>
      <c r="AE8" s="544"/>
      <c r="AF8" s="544"/>
      <c r="AG8" s="544"/>
      <c r="AH8" s="544"/>
      <c r="AI8" s="544"/>
      <c r="AJ8" s="544"/>
      <c r="AK8" s="527"/>
      <c r="AL8" s="527"/>
      <c r="AM8" s="527"/>
      <c r="AN8" s="527"/>
      <c r="AO8" s="527"/>
      <c r="AP8" s="527"/>
      <c r="AQ8" s="544"/>
      <c r="AR8" s="544"/>
      <c r="AS8" s="545"/>
      <c r="AT8" s="206" t="str">
        <f t="shared" ref="AT8:AV8" si="5">IF(C8&lt;&gt;"",C8,"")</f>
        <v>BARIOT</v>
      </c>
      <c r="AU8" s="207" t="str">
        <f t="shared" si="5"/>
        <v>Päscal</v>
      </c>
      <c r="AV8" s="208" t="str">
        <f t="shared" si="5"/>
        <v/>
      </c>
      <c r="AW8" s="205">
        <f t="shared" ref="AW8:AW57" si="6">IF(F8&gt;30,30,F8)</f>
        <v>16</v>
      </c>
      <c r="AX8" s="209" t="str">
        <f t="shared" ref="AX8:AX57" si="7">IFERROR(VLOOKUP(B8,liste_conversion,8,0),"" )</f>
        <v/>
      </c>
      <c r="AY8" s="198" t="str">
        <f t="shared" ref="AY8:AY57" si="8">IFERROR(VLOOKUP(B8,liste_conversion,9,0),"" )</f>
        <v/>
      </c>
      <c r="AZ8" s="186"/>
      <c r="BA8" s="186"/>
      <c r="BB8" s="211"/>
      <c r="BC8" s="186"/>
      <c r="BD8" s="186"/>
      <c r="BE8" s="186"/>
    </row>
    <row r="9" spans="1:57" ht="30" customHeight="1">
      <c r="A9" s="186">
        <f>+A8+1</f>
        <v>2</v>
      </c>
      <c r="B9" s="201" t="str">
        <f t="shared" si="4"/>
        <v>MESLAYMarc</v>
      </c>
      <c r="C9" s="202" t="s">
        <v>371</v>
      </c>
      <c r="D9" s="203" t="s">
        <v>198</v>
      </c>
      <c r="E9" s="204"/>
      <c r="F9" s="205">
        <v>30</v>
      </c>
      <c r="G9" s="544"/>
      <c r="H9" s="544"/>
      <c r="I9" s="544"/>
      <c r="J9" s="527"/>
      <c r="K9" s="527"/>
      <c r="L9" s="527"/>
      <c r="M9" s="544"/>
      <c r="N9" s="544"/>
      <c r="O9" s="544"/>
      <c r="P9" s="544"/>
      <c r="Q9" s="544"/>
      <c r="R9" s="544"/>
      <c r="S9" s="527"/>
      <c r="T9" s="527"/>
      <c r="U9" s="527"/>
      <c r="V9" s="527"/>
      <c r="W9" s="527"/>
      <c r="X9" s="527"/>
      <c r="Y9" s="527"/>
      <c r="Z9" s="527"/>
      <c r="AA9" s="527"/>
      <c r="AB9" s="544"/>
      <c r="AC9" s="544"/>
      <c r="AD9" s="544"/>
      <c r="AE9" s="544"/>
      <c r="AF9" s="544"/>
      <c r="AG9" s="544"/>
      <c r="AH9" s="544"/>
      <c r="AI9" s="544"/>
      <c r="AJ9" s="544"/>
      <c r="AK9" s="527"/>
      <c r="AL9" s="527"/>
      <c r="AM9" s="527"/>
      <c r="AN9" s="527"/>
      <c r="AO9" s="527"/>
      <c r="AP9" s="527"/>
      <c r="AQ9" s="544"/>
      <c r="AR9" s="544"/>
      <c r="AS9" s="545"/>
      <c r="AT9" s="206" t="str">
        <f t="shared" ref="AT9:AV9" si="9">IF(C9&lt;&gt;"",C9,"")</f>
        <v>MESLAY</v>
      </c>
      <c r="AU9" s="207" t="str">
        <f t="shared" si="9"/>
        <v>Marc</v>
      </c>
      <c r="AV9" s="208" t="str">
        <f t="shared" si="9"/>
        <v/>
      </c>
      <c r="AW9" s="205">
        <f t="shared" si="6"/>
        <v>30</v>
      </c>
      <c r="AX9" s="209" t="str">
        <f t="shared" si="7"/>
        <v/>
      </c>
      <c r="AY9" s="198" t="str">
        <f t="shared" si="8"/>
        <v/>
      </c>
      <c r="AZ9" s="186"/>
      <c r="BA9" s="186"/>
      <c r="BB9" s="211"/>
      <c r="BC9" s="186"/>
      <c r="BD9" s="186"/>
      <c r="BE9" s="186"/>
    </row>
    <row r="10" spans="1:57" ht="30" customHeight="1">
      <c r="A10" s="186">
        <f t="shared" ref="A10:A57" si="10">A9+1</f>
        <v>3</v>
      </c>
      <c r="B10" s="201" t="str">
        <f t="shared" si="4"/>
        <v>AUBURTIN Claude</v>
      </c>
      <c r="C10" s="202" t="s">
        <v>372</v>
      </c>
      <c r="D10" s="203" t="s">
        <v>272</v>
      </c>
      <c r="E10" s="204">
        <v>540318227</v>
      </c>
      <c r="F10" s="205">
        <v>23.6</v>
      </c>
      <c r="G10" s="544"/>
      <c r="H10" s="544"/>
      <c r="I10" s="544"/>
      <c r="J10" s="527"/>
      <c r="K10" s="527"/>
      <c r="L10" s="527"/>
      <c r="M10" s="544"/>
      <c r="N10" s="544"/>
      <c r="O10" s="544"/>
      <c r="P10" s="544"/>
      <c r="Q10" s="544"/>
      <c r="R10" s="544"/>
      <c r="S10" s="527"/>
      <c r="T10" s="527"/>
      <c r="U10" s="527"/>
      <c r="V10" s="527"/>
      <c r="W10" s="527"/>
      <c r="X10" s="527"/>
      <c r="Y10" s="527"/>
      <c r="Z10" s="527"/>
      <c r="AA10" s="527"/>
      <c r="AB10" s="544"/>
      <c r="AC10" s="544"/>
      <c r="AD10" s="544"/>
      <c r="AE10" s="544"/>
      <c r="AF10" s="544"/>
      <c r="AG10" s="544"/>
      <c r="AH10" s="544"/>
      <c r="AI10" s="544"/>
      <c r="AJ10" s="544"/>
      <c r="AK10" s="527"/>
      <c r="AL10" s="527"/>
      <c r="AM10" s="527"/>
      <c r="AN10" s="527"/>
      <c r="AO10" s="527"/>
      <c r="AP10" s="527"/>
      <c r="AQ10" s="544"/>
      <c r="AR10" s="544"/>
      <c r="AS10" s="545"/>
      <c r="AT10" s="206" t="str">
        <f t="shared" ref="AT10:AV10" si="11">IF(C10&lt;&gt;"",C10,"")</f>
        <v xml:space="preserve">AUBURTIN </v>
      </c>
      <c r="AU10" s="207" t="str">
        <f t="shared" si="11"/>
        <v>Claude</v>
      </c>
      <c r="AV10" s="207">
        <f t="shared" si="11"/>
        <v>540318227</v>
      </c>
      <c r="AW10" s="205">
        <f t="shared" si="6"/>
        <v>23.6</v>
      </c>
      <c r="AX10" s="209" t="str">
        <f t="shared" si="7"/>
        <v/>
      </c>
      <c r="AY10" s="198" t="str">
        <f t="shared" si="8"/>
        <v/>
      </c>
      <c r="AZ10" s="186"/>
      <c r="BA10" s="186"/>
      <c r="BB10" s="211"/>
      <c r="BC10" s="186"/>
      <c r="BD10" s="186"/>
      <c r="BE10" s="186"/>
    </row>
    <row r="11" spans="1:57" ht="30" customHeight="1">
      <c r="A11" s="186">
        <f t="shared" si="10"/>
        <v>4</v>
      </c>
      <c r="B11" s="201" t="str">
        <f t="shared" si="4"/>
        <v>AUGUSTINEEric</v>
      </c>
      <c r="C11" s="202" t="s">
        <v>373</v>
      </c>
      <c r="D11" s="203" t="s">
        <v>374</v>
      </c>
      <c r="E11" s="204">
        <v>523107326</v>
      </c>
      <c r="F11" s="205">
        <v>30</v>
      </c>
      <c r="G11" s="544"/>
      <c r="H11" s="544"/>
      <c r="I11" s="544"/>
      <c r="J11" s="527"/>
      <c r="K11" s="527"/>
      <c r="L11" s="527"/>
      <c r="M11" s="544"/>
      <c r="N11" s="544"/>
      <c r="O11" s="544"/>
      <c r="P11" s="544"/>
      <c r="Q11" s="544"/>
      <c r="R11" s="544"/>
      <c r="S11" s="527"/>
      <c r="T11" s="527"/>
      <c r="U11" s="527"/>
      <c r="V11" s="527"/>
      <c r="W11" s="527"/>
      <c r="X11" s="527"/>
      <c r="Y11" s="527"/>
      <c r="Z11" s="527"/>
      <c r="AA11" s="527"/>
      <c r="AB11" s="544"/>
      <c r="AC11" s="544"/>
      <c r="AD11" s="544"/>
      <c r="AE11" s="544"/>
      <c r="AF11" s="544"/>
      <c r="AG11" s="544"/>
      <c r="AH11" s="544"/>
      <c r="AI11" s="544"/>
      <c r="AJ11" s="544"/>
      <c r="AK11" s="527"/>
      <c r="AL11" s="527"/>
      <c r="AM11" s="527"/>
      <c r="AN11" s="527"/>
      <c r="AO11" s="527"/>
      <c r="AP11" s="527"/>
      <c r="AQ11" s="544"/>
      <c r="AR11" s="544"/>
      <c r="AS11" s="545"/>
      <c r="AT11" s="206" t="str">
        <f t="shared" ref="AT11:AV11" si="12">IF(C11&lt;&gt;"",C11,"")</f>
        <v>AUGUSTINE</v>
      </c>
      <c r="AU11" s="207" t="str">
        <f t="shared" si="12"/>
        <v>Eric</v>
      </c>
      <c r="AV11" s="207">
        <f t="shared" si="12"/>
        <v>523107326</v>
      </c>
      <c r="AW11" s="205">
        <f t="shared" si="6"/>
        <v>30</v>
      </c>
      <c r="AX11" s="209" t="str">
        <f t="shared" si="7"/>
        <v/>
      </c>
      <c r="AY11" s="198" t="str">
        <f t="shared" si="8"/>
        <v/>
      </c>
      <c r="AZ11" s="186"/>
      <c r="BA11" s="186"/>
      <c r="BB11" s="211"/>
      <c r="BC11" s="186"/>
      <c r="BD11" s="186"/>
      <c r="BE11" s="186"/>
    </row>
    <row r="12" spans="1:57" ht="30" customHeight="1">
      <c r="A12" s="186">
        <f t="shared" si="10"/>
        <v>5</v>
      </c>
      <c r="B12" s="201" t="str">
        <f t="shared" si="4"/>
        <v>BARIOTPascal</v>
      </c>
      <c r="C12" s="162" t="s">
        <v>369</v>
      </c>
      <c r="D12" s="163" t="s">
        <v>245</v>
      </c>
      <c r="E12" s="163"/>
      <c r="F12" s="239">
        <v>14.4</v>
      </c>
      <c r="G12" s="544"/>
      <c r="H12" s="544"/>
      <c r="I12" s="544"/>
      <c r="J12" s="527"/>
      <c r="K12" s="527"/>
      <c r="L12" s="527"/>
      <c r="M12" s="544"/>
      <c r="N12" s="544"/>
      <c r="O12" s="544"/>
      <c r="P12" s="544"/>
      <c r="Q12" s="544"/>
      <c r="R12" s="544"/>
      <c r="S12" s="527"/>
      <c r="T12" s="527"/>
      <c r="U12" s="527"/>
      <c r="V12" s="527"/>
      <c r="W12" s="527"/>
      <c r="X12" s="527"/>
      <c r="Y12" s="527"/>
      <c r="Z12" s="527"/>
      <c r="AA12" s="527"/>
      <c r="AB12" s="544"/>
      <c r="AC12" s="544"/>
      <c r="AD12" s="544"/>
      <c r="AE12" s="544"/>
      <c r="AF12" s="544"/>
      <c r="AG12" s="544"/>
      <c r="AH12" s="544"/>
      <c r="AI12" s="544"/>
      <c r="AJ12" s="544"/>
      <c r="AK12" s="527"/>
      <c r="AL12" s="527"/>
      <c r="AM12" s="527"/>
      <c r="AN12" s="527"/>
      <c r="AO12" s="527"/>
      <c r="AP12" s="527"/>
      <c r="AQ12" s="544"/>
      <c r="AR12" s="544"/>
      <c r="AS12" s="545"/>
      <c r="AT12" s="206" t="str">
        <f t="shared" ref="AT12:AV12" si="13">IF(C12&lt;&gt;"",C12,"")</f>
        <v>BARIOT</v>
      </c>
      <c r="AU12" s="207" t="str">
        <f t="shared" si="13"/>
        <v>Pascal</v>
      </c>
      <c r="AV12" s="207" t="str">
        <f t="shared" si="13"/>
        <v/>
      </c>
      <c r="AW12" s="205">
        <f t="shared" si="6"/>
        <v>14.4</v>
      </c>
      <c r="AX12" s="209" t="str">
        <f t="shared" si="7"/>
        <v/>
      </c>
      <c r="AY12" s="198" t="str">
        <f t="shared" si="8"/>
        <v/>
      </c>
      <c r="AZ12" s="186"/>
      <c r="BA12" s="186"/>
      <c r="BB12" s="211"/>
      <c r="BC12" s="186"/>
      <c r="BD12" s="186"/>
      <c r="BE12" s="186"/>
    </row>
    <row r="13" spans="1:57" ht="30" customHeight="1">
      <c r="A13" s="186">
        <f t="shared" si="10"/>
        <v>6</v>
      </c>
      <c r="B13" s="201" t="str">
        <f t="shared" si="4"/>
        <v>BERNARD Pascal</v>
      </c>
      <c r="C13" s="202" t="s">
        <v>375</v>
      </c>
      <c r="D13" s="203" t="s">
        <v>245</v>
      </c>
      <c r="E13" s="204">
        <v>538101232</v>
      </c>
      <c r="F13" s="205">
        <v>16.399999999999999</v>
      </c>
      <c r="G13" s="544"/>
      <c r="H13" s="544"/>
      <c r="I13" s="544"/>
      <c r="J13" s="527"/>
      <c r="K13" s="527"/>
      <c r="L13" s="527"/>
      <c r="M13" s="544"/>
      <c r="N13" s="544"/>
      <c r="O13" s="544"/>
      <c r="P13" s="544"/>
      <c r="Q13" s="544"/>
      <c r="R13" s="544"/>
      <c r="S13" s="527"/>
      <c r="T13" s="527"/>
      <c r="U13" s="527"/>
      <c r="V13" s="527"/>
      <c r="W13" s="527"/>
      <c r="X13" s="527"/>
      <c r="Y13" s="527"/>
      <c r="Z13" s="527"/>
      <c r="AA13" s="527"/>
      <c r="AB13" s="544"/>
      <c r="AC13" s="544"/>
      <c r="AD13" s="544"/>
      <c r="AE13" s="544"/>
      <c r="AF13" s="544"/>
      <c r="AG13" s="544"/>
      <c r="AH13" s="544"/>
      <c r="AI13" s="544"/>
      <c r="AJ13" s="544"/>
      <c r="AK13" s="527"/>
      <c r="AL13" s="527"/>
      <c r="AM13" s="527"/>
      <c r="AN13" s="527"/>
      <c r="AO13" s="527"/>
      <c r="AP13" s="527"/>
      <c r="AQ13" s="544"/>
      <c r="AR13" s="544"/>
      <c r="AS13" s="545"/>
      <c r="AT13" s="206" t="str">
        <f t="shared" ref="AT13:AV13" si="14">IF(C13&lt;&gt;"",C13,"")</f>
        <v xml:space="preserve">BERNARD </v>
      </c>
      <c r="AU13" s="207" t="str">
        <f t="shared" si="14"/>
        <v>Pascal</v>
      </c>
      <c r="AV13" s="207">
        <f t="shared" si="14"/>
        <v>538101232</v>
      </c>
      <c r="AW13" s="205">
        <f t="shared" si="6"/>
        <v>16.399999999999999</v>
      </c>
      <c r="AX13" s="209" t="str">
        <f t="shared" si="7"/>
        <v/>
      </c>
      <c r="AY13" s="198" t="str">
        <f t="shared" si="8"/>
        <v/>
      </c>
      <c r="AZ13" s="186"/>
      <c r="BA13" s="186"/>
      <c r="BB13" s="211"/>
      <c r="BC13" s="186"/>
      <c r="BD13" s="186"/>
      <c r="BE13" s="186"/>
    </row>
    <row r="14" spans="1:57" ht="30" customHeight="1">
      <c r="A14" s="186">
        <f t="shared" si="10"/>
        <v>7</v>
      </c>
      <c r="B14" s="201" t="str">
        <f t="shared" si="4"/>
        <v>BLIER Jacques</v>
      </c>
      <c r="C14" s="202" t="s">
        <v>376</v>
      </c>
      <c r="D14" s="203" t="s">
        <v>364</v>
      </c>
      <c r="E14" s="204">
        <v>49076210</v>
      </c>
      <c r="F14" s="205">
        <v>23.1</v>
      </c>
      <c r="G14" s="544"/>
      <c r="H14" s="544"/>
      <c r="I14" s="544"/>
      <c r="J14" s="527"/>
      <c r="K14" s="527"/>
      <c r="L14" s="527"/>
      <c r="M14" s="544"/>
      <c r="N14" s="544"/>
      <c r="O14" s="544"/>
      <c r="P14" s="544"/>
      <c r="Q14" s="544"/>
      <c r="R14" s="544"/>
      <c r="S14" s="527"/>
      <c r="T14" s="527"/>
      <c r="U14" s="527"/>
      <c r="V14" s="527"/>
      <c r="W14" s="527"/>
      <c r="X14" s="527"/>
      <c r="Y14" s="527"/>
      <c r="Z14" s="527"/>
      <c r="AA14" s="527"/>
      <c r="AB14" s="544"/>
      <c r="AC14" s="544"/>
      <c r="AD14" s="544"/>
      <c r="AE14" s="544"/>
      <c r="AF14" s="544"/>
      <c r="AG14" s="544"/>
      <c r="AH14" s="544"/>
      <c r="AI14" s="544"/>
      <c r="AJ14" s="544"/>
      <c r="AK14" s="527"/>
      <c r="AL14" s="527"/>
      <c r="AM14" s="527"/>
      <c r="AN14" s="527"/>
      <c r="AO14" s="527"/>
      <c r="AP14" s="527"/>
      <c r="AQ14" s="544"/>
      <c r="AR14" s="544"/>
      <c r="AS14" s="545"/>
      <c r="AT14" s="206" t="str">
        <f t="shared" ref="AT14:AV14" si="15">IF(C14&lt;&gt;"",C14,"")</f>
        <v xml:space="preserve">BLIER </v>
      </c>
      <c r="AU14" s="207" t="str">
        <f t="shared" si="15"/>
        <v>Jacques</v>
      </c>
      <c r="AV14" s="207">
        <f t="shared" si="15"/>
        <v>49076210</v>
      </c>
      <c r="AW14" s="205">
        <f t="shared" si="6"/>
        <v>23.1</v>
      </c>
      <c r="AX14" s="209" t="str">
        <f t="shared" si="7"/>
        <v/>
      </c>
      <c r="AY14" s="198" t="str">
        <f t="shared" si="8"/>
        <v/>
      </c>
      <c r="AZ14" s="186"/>
      <c r="BA14" s="186"/>
      <c r="BB14" s="211"/>
      <c r="BC14" s="186"/>
      <c r="BD14" s="186"/>
      <c r="BE14" s="186"/>
    </row>
    <row r="15" spans="1:57" ht="30" customHeight="1">
      <c r="A15" s="186">
        <f t="shared" si="10"/>
        <v>8</v>
      </c>
      <c r="B15" s="201" t="str">
        <f t="shared" si="4"/>
        <v>BONNETClaude</v>
      </c>
      <c r="C15" s="240" t="s">
        <v>377</v>
      </c>
      <c r="D15" s="241" t="s">
        <v>272</v>
      </c>
      <c r="E15" s="241"/>
      <c r="F15" s="242">
        <v>30</v>
      </c>
      <c r="G15" s="544"/>
      <c r="H15" s="544"/>
      <c r="I15" s="544"/>
      <c r="J15" s="527"/>
      <c r="K15" s="527"/>
      <c r="L15" s="527"/>
      <c r="M15" s="544"/>
      <c r="N15" s="544"/>
      <c r="O15" s="544"/>
      <c r="P15" s="544"/>
      <c r="Q15" s="544"/>
      <c r="R15" s="544"/>
      <c r="S15" s="527"/>
      <c r="T15" s="527"/>
      <c r="U15" s="527"/>
      <c r="V15" s="527"/>
      <c r="W15" s="527"/>
      <c r="X15" s="527"/>
      <c r="Y15" s="527"/>
      <c r="Z15" s="527"/>
      <c r="AA15" s="527"/>
      <c r="AB15" s="544"/>
      <c r="AC15" s="544"/>
      <c r="AD15" s="544"/>
      <c r="AE15" s="544"/>
      <c r="AF15" s="544"/>
      <c r="AG15" s="544"/>
      <c r="AH15" s="544"/>
      <c r="AI15" s="544"/>
      <c r="AJ15" s="544"/>
      <c r="AK15" s="527"/>
      <c r="AL15" s="527"/>
      <c r="AM15" s="527"/>
      <c r="AN15" s="527"/>
      <c r="AO15" s="527"/>
      <c r="AP15" s="527"/>
      <c r="AQ15" s="544"/>
      <c r="AR15" s="544"/>
      <c r="AS15" s="545"/>
      <c r="AT15" s="206" t="str">
        <f t="shared" ref="AT15:AV15" si="16">IF(C15&lt;&gt;"",C15,"")</f>
        <v>BONNET</v>
      </c>
      <c r="AU15" s="207" t="str">
        <f t="shared" si="16"/>
        <v>Claude</v>
      </c>
      <c r="AV15" s="207" t="str">
        <f t="shared" si="16"/>
        <v/>
      </c>
      <c r="AW15" s="205">
        <f t="shared" si="6"/>
        <v>30</v>
      </c>
      <c r="AX15" s="209" t="str">
        <f t="shared" si="7"/>
        <v/>
      </c>
      <c r="AY15" s="198" t="str">
        <f t="shared" si="8"/>
        <v/>
      </c>
      <c r="AZ15" s="186"/>
      <c r="BA15" s="186"/>
      <c r="BB15" s="211"/>
      <c r="BC15" s="186"/>
      <c r="BD15" s="186"/>
      <c r="BE15" s="186"/>
    </row>
    <row r="16" spans="1:57" ht="30" customHeight="1">
      <c r="A16" s="186">
        <f t="shared" si="10"/>
        <v>9</v>
      </c>
      <c r="B16" s="201" t="str">
        <f t="shared" si="4"/>
        <v>BROCHETPatrice</v>
      </c>
      <c r="C16" s="202" t="s">
        <v>378</v>
      </c>
      <c r="D16" s="203" t="s">
        <v>379</v>
      </c>
      <c r="E16" s="204">
        <v>42003286</v>
      </c>
      <c r="F16" s="205">
        <v>20.2</v>
      </c>
      <c r="G16" s="544"/>
      <c r="H16" s="544"/>
      <c r="I16" s="544"/>
      <c r="J16" s="527"/>
      <c r="K16" s="527"/>
      <c r="L16" s="527"/>
      <c r="M16" s="544"/>
      <c r="N16" s="544"/>
      <c r="O16" s="544"/>
      <c r="P16" s="544"/>
      <c r="Q16" s="544"/>
      <c r="R16" s="544"/>
      <c r="S16" s="527"/>
      <c r="T16" s="527"/>
      <c r="U16" s="527"/>
      <c r="V16" s="527"/>
      <c r="W16" s="527"/>
      <c r="X16" s="527"/>
      <c r="Y16" s="527"/>
      <c r="Z16" s="527"/>
      <c r="AA16" s="527"/>
      <c r="AB16" s="544"/>
      <c r="AC16" s="544"/>
      <c r="AD16" s="544"/>
      <c r="AE16" s="544"/>
      <c r="AF16" s="544"/>
      <c r="AG16" s="544"/>
      <c r="AH16" s="544"/>
      <c r="AI16" s="544"/>
      <c r="AJ16" s="544"/>
      <c r="AK16" s="527"/>
      <c r="AL16" s="527"/>
      <c r="AM16" s="527"/>
      <c r="AN16" s="527"/>
      <c r="AO16" s="527"/>
      <c r="AP16" s="527"/>
      <c r="AQ16" s="544"/>
      <c r="AR16" s="544"/>
      <c r="AS16" s="545"/>
      <c r="AT16" s="206" t="str">
        <f t="shared" ref="AT16:AV16" si="17">IF(C16&lt;&gt;"",C16,"")</f>
        <v>BROCHET</v>
      </c>
      <c r="AU16" s="207" t="str">
        <f t="shared" si="17"/>
        <v>Patrice</v>
      </c>
      <c r="AV16" s="207">
        <f t="shared" si="17"/>
        <v>42003286</v>
      </c>
      <c r="AW16" s="205">
        <f t="shared" si="6"/>
        <v>20.2</v>
      </c>
      <c r="AX16" s="209" t="str">
        <f t="shared" si="7"/>
        <v/>
      </c>
      <c r="AY16" s="198" t="str">
        <f t="shared" si="8"/>
        <v/>
      </c>
      <c r="AZ16" s="186"/>
      <c r="BA16" s="186"/>
      <c r="BB16" s="211"/>
      <c r="BC16" s="186"/>
      <c r="BD16" s="186"/>
      <c r="BE16" s="186"/>
    </row>
    <row r="17" spans="1:57" ht="30" customHeight="1">
      <c r="A17" s="186">
        <f t="shared" si="10"/>
        <v>10</v>
      </c>
      <c r="B17" s="201" t="str">
        <f t="shared" si="4"/>
        <v>CALANVILLE René</v>
      </c>
      <c r="C17" s="202" t="s">
        <v>380</v>
      </c>
      <c r="D17" s="203" t="s">
        <v>307</v>
      </c>
      <c r="E17" s="204">
        <v>46778091</v>
      </c>
      <c r="F17" s="205">
        <v>25.6</v>
      </c>
      <c r="G17" s="544"/>
      <c r="H17" s="544"/>
      <c r="I17" s="544"/>
      <c r="J17" s="527"/>
      <c r="K17" s="527"/>
      <c r="L17" s="527"/>
      <c r="M17" s="544"/>
      <c r="N17" s="544"/>
      <c r="O17" s="544"/>
      <c r="P17" s="544"/>
      <c r="Q17" s="544"/>
      <c r="R17" s="544"/>
      <c r="S17" s="527"/>
      <c r="T17" s="527"/>
      <c r="U17" s="527"/>
      <c r="V17" s="527"/>
      <c r="W17" s="527"/>
      <c r="X17" s="527"/>
      <c r="Y17" s="527"/>
      <c r="Z17" s="527"/>
      <c r="AA17" s="527"/>
      <c r="AB17" s="544"/>
      <c r="AC17" s="544"/>
      <c r="AD17" s="544"/>
      <c r="AE17" s="544"/>
      <c r="AF17" s="544"/>
      <c r="AG17" s="544"/>
      <c r="AH17" s="544"/>
      <c r="AI17" s="544"/>
      <c r="AJ17" s="544"/>
      <c r="AK17" s="527"/>
      <c r="AL17" s="527"/>
      <c r="AM17" s="527"/>
      <c r="AN17" s="527"/>
      <c r="AO17" s="527"/>
      <c r="AP17" s="527"/>
      <c r="AQ17" s="544"/>
      <c r="AR17" s="544"/>
      <c r="AS17" s="545"/>
      <c r="AT17" s="206" t="str">
        <f t="shared" ref="AT17:AV17" si="18">IF(C17&lt;&gt;"",C17,"")</f>
        <v xml:space="preserve">CALANVILLE </v>
      </c>
      <c r="AU17" s="207" t="str">
        <f t="shared" si="18"/>
        <v>René</v>
      </c>
      <c r="AV17" s="207">
        <f t="shared" si="18"/>
        <v>46778091</v>
      </c>
      <c r="AW17" s="205">
        <f t="shared" si="6"/>
        <v>25.6</v>
      </c>
      <c r="AX17" s="209" t="str">
        <f t="shared" si="7"/>
        <v/>
      </c>
      <c r="AY17" s="198" t="str">
        <f t="shared" si="8"/>
        <v/>
      </c>
      <c r="AZ17" s="186"/>
      <c r="BA17" s="186"/>
      <c r="BB17" s="211"/>
      <c r="BC17" s="186"/>
      <c r="BD17" s="186"/>
      <c r="BE17" s="186"/>
    </row>
    <row r="18" spans="1:57" ht="30" customHeight="1">
      <c r="A18" s="186">
        <f t="shared" si="10"/>
        <v>11</v>
      </c>
      <c r="B18" s="201" t="str">
        <f t="shared" si="4"/>
        <v>CHAPELLE André</v>
      </c>
      <c r="C18" s="202" t="s">
        <v>381</v>
      </c>
      <c r="D18" s="203" t="s">
        <v>382</v>
      </c>
      <c r="E18" s="204">
        <v>514418025</v>
      </c>
      <c r="F18" s="205">
        <v>30</v>
      </c>
      <c r="G18" s="544"/>
      <c r="H18" s="544"/>
      <c r="I18" s="544"/>
      <c r="J18" s="527"/>
      <c r="K18" s="527"/>
      <c r="L18" s="527"/>
      <c r="M18" s="544"/>
      <c r="N18" s="544"/>
      <c r="O18" s="544"/>
      <c r="P18" s="544"/>
      <c r="Q18" s="544"/>
      <c r="R18" s="544"/>
      <c r="S18" s="527"/>
      <c r="T18" s="527"/>
      <c r="U18" s="527"/>
      <c r="V18" s="527"/>
      <c r="W18" s="527"/>
      <c r="X18" s="527"/>
      <c r="Y18" s="527"/>
      <c r="Z18" s="527"/>
      <c r="AA18" s="527"/>
      <c r="AB18" s="544"/>
      <c r="AC18" s="544"/>
      <c r="AD18" s="544"/>
      <c r="AE18" s="544"/>
      <c r="AF18" s="544"/>
      <c r="AG18" s="544"/>
      <c r="AH18" s="544"/>
      <c r="AI18" s="544"/>
      <c r="AJ18" s="544"/>
      <c r="AK18" s="527"/>
      <c r="AL18" s="527"/>
      <c r="AM18" s="527"/>
      <c r="AN18" s="527"/>
      <c r="AO18" s="527"/>
      <c r="AP18" s="527"/>
      <c r="AQ18" s="544"/>
      <c r="AR18" s="544"/>
      <c r="AS18" s="545"/>
      <c r="AT18" s="206" t="str">
        <f t="shared" ref="AT18:AV18" si="19">IF(C18&lt;&gt;"",C18,"")</f>
        <v xml:space="preserve">CHAPELLE </v>
      </c>
      <c r="AU18" s="207" t="str">
        <f t="shared" si="19"/>
        <v>André</v>
      </c>
      <c r="AV18" s="207">
        <f t="shared" si="19"/>
        <v>514418025</v>
      </c>
      <c r="AW18" s="205">
        <f t="shared" si="6"/>
        <v>30</v>
      </c>
      <c r="AX18" s="209" t="str">
        <f t="shared" si="7"/>
        <v/>
      </c>
      <c r="AY18" s="198" t="str">
        <f t="shared" si="8"/>
        <v/>
      </c>
      <c r="AZ18" s="186"/>
      <c r="BA18" s="186"/>
      <c r="BB18" s="211"/>
      <c r="BC18" s="186"/>
      <c r="BD18" s="186"/>
      <c r="BE18" s="186"/>
    </row>
    <row r="19" spans="1:57" ht="30" customHeight="1">
      <c r="A19" s="186">
        <f t="shared" si="10"/>
        <v>12</v>
      </c>
      <c r="B19" s="201" t="str">
        <f t="shared" si="4"/>
        <v>CHAUVEAU Didier</v>
      </c>
      <c r="C19" s="202" t="s">
        <v>383</v>
      </c>
      <c r="D19" s="203" t="s">
        <v>234</v>
      </c>
      <c r="E19" s="204">
        <v>537148140</v>
      </c>
      <c r="F19" s="205">
        <v>17.5</v>
      </c>
      <c r="G19" s="544"/>
      <c r="H19" s="544"/>
      <c r="I19" s="544"/>
      <c r="J19" s="527"/>
      <c r="K19" s="527"/>
      <c r="L19" s="527"/>
      <c r="M19" s="544"/>
      <c r="N19" s="544"/>
      <c r="O19" s="544"/>
      <c r="P19" s="544"/>
      <c r="Q19" s="544"/>
      <c r="R19" s="544"/>
      <c r="S19" s="527"/>
      <c r="T19" s="527"/>
      <c r="U19" s="527"/>
      <c r="V19" s="527"/>
      <c r="W19" s="527"/>
      <c r="X19" s="527"/>
      <c r="Y19" s="527"/>
      <c r="Z19" s="527"/>
      <c r="AA19" s="527"/>
      <c r="AB19" s="544"/>
      <c r="AC19" s="544"/>
      <c r="AD19" s="544"/>
      <c r="AE19" s="544"/>
      <c r="AF19" s="544"/>
      <c r="AG19" s="544"/>
      <c r="AH19" s="544"/>
      <c r="AI19" s="544"/>
      <c r="AJ19" s="544"/>
      <c r="AK19" s="527"/>
      <c r="AL19" s="527"/>
      <c r="AM19" s="527"/>
      <c r="AN19" s="527"/>
      <c r="AO19" s="527"/>
      <c r="AP19" s="527"/>
      <c r="AQ19" s="544"/>
      <c r="AR19" s="544"/>
      <c r="AS19" s="545"/>
      <c r="AT19" s="206" t="str">
        <f t="shared" ref="AT19:AV19" si="20">IF(C19&lt;&gt;"",C19,"")</f>
        <v xml:space="preserve">CHAUVEAU </v>
      </c>
      <c r="AU19" s="207" t="str">
        <f t="shared" si="20"/>
        <v>Didier</v>
      </c>
      <c r="AV19" s="207">
        <f t="shared" si="20"/>
        <v>537148140</v>
      </c>
      <c r="AW19" s="205">
        <f t="shared" si="6"/>
        <v>17.5</v>
      </c>
      <c r="AX19" s="209" t="str">
        <f t="shared" si="7"/>
        <v/>
      </c>
      <c r="AY19" s="198" t="str">
        <f t="shared" si="8"/>
        <v/>
      </c>
      <c r="AZ19" s="186"/>
      <c r="BA19" s="186"/>
      <c r="BB19" s="211"/>
      <c r="BC19" s="186"/>
      <c r="BD19" s="186"/>
      <c r="BE19" s="186"/>
    </row>
    <row r="20" spans="1:57" ht="30" customHeight="1">
      <c r="A20" s="186">
        <f t="shared" si="10"/>
        <v>13</v>
      </c>
      <c r="B20" s="201" t="str">
        <f t="shared" si="4"/>
        <v>CHAUVEAU Pascale</v>
      </c>
      <c r="C20" s="202" t="s">
        <v>383</v>
      </c>
      <c r="D20" s="203" t="s">
        <v>384</v>
      </c>
      <c r="E20" s="204">
        <v>530384335</v>
      </c>
      <c r="F20" s="205">
        <v>26.4</v>
      </c>
      <c r="G20" s="544"/>
      <c r="H20" s="544"/>
      <c r="I20" s="544"/>
      <c r="J20" s="527"/>
      <c r="K20" s="527"/>
      <c r="L20" s="527"/>
      <c r="M20" s="544"/>
      <c r="N20" s="544"/>
      <c r="O20" s="544"/>
      <c r="P20" s="544"/>
      <c r="Q20" s="544"/>
      <c r="R20" s="544"/>
      <c r="S20" s="527"/>
      <c r="T20" s="527"/>
      <c r="U20" s="527"/>
      <c r="V20" s="527"/>
      <c r="W20" s="527"/>
      <c r="X20" s="527"/>
      <c r="Y20" s="527"/>
      <c r="Z20" s="527"/>
      <c r="AA20" s="527"/>
      <c r="AB20" s="544"/>
      <c r="AC20" s="544"/>
      <c r="AD20" s="544"/>
      <c r="AE20" s="544"/>
      <c r="AF20" s="544"/>
      <c r="AG20" s="544"/>
      <c r="AH20" s="544"/>
      <c r="AI20" s="544"/>
      <c r="AJ20" s="544"/>
      <c r="AK20" s="527"/>
      <c r="AL20" s="527"/>
      <c r="AM20" s="527"/>
      <c r="AN20" s="527"/>
      <c r="AO20" s="527"/>
      <c r="AP20" s="527"/>
      <c r="AQ20" s="544"/>
      <c r="AR20" s="544"/>
      <c r="AS20" s="545"/>
      <c r="AT20" s="206" t="str">
        <f t="shared" ref="AT20:AV20" si="21">IF(C20&lt;&gt;"",C20,"")</f>
        <v xml:space="preserve">CHAUVEAU </v>
      </c>
      <c r="AU20" s="207" t="str">
        <f t="shared" si="21"/>
        <v>Pascale</v>
      </c>
      <c r="AV20" s="207">
        <f t="shared" si="21"/>
        <v>530384335</v>
      </c>
      <c r="AW20" s="205">
        <f t="shared" si="6"/>
        <v>26.4</v>
      </c>
      <c r="AX20" s="209" t="str">
        <f t="shared" si="7"/>
        <v/>
      </c>
      <c r="AY20" s="198" t="str">
        <f t="shared" si="8"/>
        <v/>
      </c>
      <c r="AZ20" s="186"/>
      <c r="BA20" s="186"/>
      <c r="BB20" s="211"/>
      <c r="BC20" s="186"/>
      <c r="BD20" s="186"/>
      <c r="BE20" s="186"/>
    </row>
    <row r="21" spans="1:57" ht="30" customHeight="1">
      <c r="A21" s="186">
        <f t="shared" si="10"/>
        <v>14</v>
      </c>
      <c r="B21" s="201" t="str">
        <f t="shared" si="4"/>
        <v>CRAPPEJ.Pierre</v>
      </c>
      <c r="C21" s="240" t="s">
        <v>385</v>
      </c>
      <c r="D21" s="203" t="s">
        <v>386</v>
      </c>
      <c r="E21" s="241"/>
      <c r="F21" s="242">
        <v>29.9</v>
      </c>
      <c r="G21" s="544"/>
      <c r="H21" s="544"/>
      <c r="I21" s="544"/>
      <c r="J21" s="527"/>
      <c r="K21" s="527"/>
      <c r="L21" s="527"/>
      <c r="M21" s="544"/>
      <c r="N21" s="544"/>
      <c r="O21" s="544"/>
      <c r="P21" s="544"/>
      <c r="Q21" s="544"/>
      <c r="R21" s="544"/>
      <c r="S21" s="527"/>
      <c r="T21" s="527"/>
      <c r="U21" s="527"/>
      <c r="V21" s="527"/>
      <c r="W21" s="527"/>
      <c r="X21" s="527"/>
      <c r="Y21" s="527"/>
      <c r="Z21" s="527"/>
      <c r="AA21" s="527"/>
      <c r="AB21" s="544"/>
      <c r="AC21" s="544"/>
      <c r="AD21" s="544"/>
      <c r="AE21" s="544"/>
      <c r="AF21" s="544"/>
      <c r="AG21" s="544"/>
      <c r="AH21" s="544"/>
      <c r="AI21" s="544"/>
      <c r="AJ21" s="544"/>
      <c r="AK21" s="527"/>
      <c r="AL21" s="527"/>
      <c r="AM21" s="527"/>
      <c r="AN21" s="527"/>
      <c r="AO21" s="527"/>
      <c r="AP21" s="527"/>
      <c r="AQ21" s="544"/>
      <c r="AR21" s="544"/>
      <c r="AS21" s="545"/>
      <c r="AT21" s="206" t="str">
        <f t="shared" ref="AT21:AV21" si="22">IF(C21&lt;&gt;"",C21,"")</f>
        <v>CRAPPE</v>
      </c>
      <c r="AU21" s="207" t="str">
        <f t="shared" si="22"/>
        <v>J.Pierre</v>
      </c>
      <c r="AV21" s="207" t="str">
        <f t="shared" si="22"/>
        <v/>
      </c>
      <c r="AW21" s="205">
        <f t="shared" si="6"/>
        <v>29.9</v>
      </c>
      <c r="AX21" s="209" t="str">
        <f t="shared" si="7"/>
        <v/>
      </c>
      <c r="AY21" s="198" t="str">
        <f t="shared" si="8"/>
        <v/>
      </c>
      <c r="AZ21" s="186"/>
      <c r="BA21" s="186"/>
      <c r="BB21" s="211"/>
      <c r="BC21" s="186"/>
      <c r="BD21" s="186"/>
      <c r="BE21" s="186"/>
    </row>
    <row r="22" spans="1:57" ht="30" customHeight="1">
      <c r="A22" s="186">
        <f t="shared" si="10"/>
        <v>15</v>
      </c>
      <c r="B22" s="201" t="str">
        <f t="shared" si="4"/>
        <v>DANIELJ-Louis</v>
      </c>
      <c r="C22" s="202" t="s">
        <v>387</v>
      </c>
      <c r="D22" s="203" t="s">
        <v>388</v>
      </c>
      <c r="E22" s="204">
        <v>45450088</v>
      </c>
      <c r="F22" s="205">
        <v>27.6</v>
      </c>
      <c r="G22" s="544"/>
      <c r="H22" s="544"/>
      <c r="I22" s="544"/>
      <c r="J22" s="527"/>
      <c r="K22" s="527"/>
      <c r="L22" s="527"/>
      <c r="M22" s="544"/>
      <c r="N22" s="544"/>
      <c r="O22" s="544"/>
      <c r="P22" s="544"/>
      <c r="Q22" s="544"/>
      <c r="R22" s="544"/>
      <c r="S22" s="527"/>
      <c r="T22" s="527"/>
      <c r="U22" s="527"/>
      <c r="V22" s="527"/>
      <c r="W22" s="527"/>
      <c r="X22" s="527"/>
      <c r="Y22" s="527"/>
      <c r="Z22" s="527"/>
      <c r="AA22" s="527"/>
      <c r="AB22" s="544"/>
      <c r="AC22" s="544"/>
      <c r="AD22" s="544"/>
      <c r="AE22" s="544"/>
      <c r="AF22" s="544"/>
      <c r="AG22" s="544"/>
      <c r="AH22" s="544"/>
      <c r="AI22" s="544"/>
      <c r="AJ22" s="544"/>
      <c r="AK22" s="527"/>
      <c r="AL22" s="527"/>
      <c r="AM22" s="527"/>
      <c r="AN22" s="527"/>
      <c r="AO22" s="527"/>
      <c r="AP22" s="527"/>
      <c r="AQ22" s="544"/>
      <c r="AR22" s="544"/>
      <c r="AS22" s="545"/>
      <c r="AT22" s="206" t="str">
        <f t="shared" ref="AT22:AV22" si="23">IF(C22&lt;&gt;"",C22,"")</f>
        <v>DANIEL</v>
      </c>
      <c r="AU22" s="207" t="str">
        <f t="shared" si="23"/>
        <v>J-Louis</v>
      </c>
      <c r="AV22" s="207">
        <f t="shared" si="23"/>
        <v>45450088</v>
      </c>
      <c r="AW22" s="205">
        <f t="shared" si="6"/>
        <v>27.6</v>
      </c>
      <c r="AX22" s="209" t="str">
        <f t="shared" si="7"/>
        <v/>
      </c>
      <c r="AY22" s="198" t="str">
        <f t="shared" si="8"/>
        <v/>
      </c>
      <c r="AZ22" s="186"/>
      <c r="BA22" s="186"/>
      <c r="BB22" s="211"/>
      <c r="BC22" s="186"/>
      <c r="BD22" s="186"/>
      <c r="BE22" s="186"/>
    </row>
    <row r="23" spans="1:57" ht="30" customHeight="1">
      <c r="A23" s="186">
        <f t="shared" si="10"/>
        <v>16</v>
      </c>
      <c r="B23" s="201" t="str">
        <f t="shared" si="4"/>
        <v>DANIELPatrick</v>
      </c>
      <c r="C23" s="202" t="s">
        <v>387</v>
      </c>
      <c r="D23" s="203" t="s">
        <v>249</v>
      </c>
      <c r="E23" s="204">
        <v>43864299</v>
      </c>
      <c r="F23" s="205">
        <v>28.7</v>
      </c>
      <c r="G23" s="544"/>
      <c r="H23" s="544"/>
      <c r="I23" s="544"/>
      <c r="J23" s="527"/>
      <c r="K23" s="527"/>
      <c r="L23" s="527"/>
      <c r="M23" s="544"/>
      <c r="N23" s="544"/>
      <c r="O23" s="544"/>
      <c r="P23" s="544"/>
      <c r="Q23" s="544"/>
      <c r="R23" s="544"/>
      <c r="S23" s="527"/>
      <c r="T23" s="527"/>
      <c r="U23" s="527"/>
      <c r="V23" s="527"/>
      <c r="W23" s="527"/>
      <c r="X23" s="527"/>
      <c r="Y23" s="527"/>
      <c r="Z23" s="527"/>
      <c r="AA23" s="527"/>
      <c r="AB23" s="544"/>
      <c r="AC23" s="544"/>
      <c r="AD23" s="544"/>
      <c r="AE23" s="544"/>
      <c r="AF23" s="544"/>
      <c r="AG23" s="544"/>
      <c r="AH23" s="544"/>
      <c r="AI23" s="544"/>
      <c r="AJ23" s="544"/>
      <c r="AK23" s="527"/>
      <c r="AL23" s="527"/>
      <c r="AM23" s="527"/>
      <c r="AN23" s="527"/>
      <c r="AO23" s="527"/>
      <c r="AP23" s="527"/>
      <c r="AQ23" s="544"/>
      <c r="AR23" s="544"/>
      <c r="AS23" s="545"/>
      <c r="AT23" s="206" t="str">
        <f t="shared" ref="AT23:AV23" si="24">IF(C23&lt;&gt;"",C23,"")</f>
        <v>DANIEL</v>
      </c>
      <c r="AU23" s="207" t="str">
        <f t="shared" si="24"/>
        <v>Patrick</v>
      </c>
      <c r="AV23" s="207">
        <f t="shared" si="24"/>
        <v>43864299</v>
      </c>
      <c r="AW23" s="205">
        <f t="shared" si="6"/>
        <v>28.7</v>
      </c>
      <c r="AX23" s="209" t="str">
        <f t="shared" si="7"/>
        <v/>
      </c>
      <c r="AY23" s="198" t="str">
        <f t="shared" si="8"/>
        <v/>
      </c>
      <c r="AZ23" s="186"/>
      <c r="BA23" s="186"/>
      <c r="BB23" s="211"/>
      <c r="BC23" s="186"/>
      <c r="BD23" s="186"/>
      <c r="BE23" s="186"/>
    </row>
    <row r="24" spans="1:57" ht="30" customHeight="1">
      <c r="A24" s="186">
        <f t="shared" si="10"/>
        <v>17</v>
      </c>
      <c r="B24" s="201" t="str">
        <f t="shared" si="4"/>
        <v>DUMASJean-Louis</v>
      </c>
      <c r="C24" s="235" t="s">
        <v>389</v>
      </c>
      <c r="D24" s="163" t="s">
        <v>390</v>
      </c>
      <c r="E24" s="171"/>
      <c r="F24" s="239">
        <v>14.1</v>
      </c>
      <c r="G24" s="544"/>
      <c r="H24" s="544"/>
      <c r="I24" s="544"/>
      <c r="J24" s="527"/>
      <c r="K24" s="527"/>
      <c r="L24" s="527"/>
      <c r="M24" s="544"/>
      <c r="N24" s="544"/>
      <c r="O24" s="544"/>
      <c r="P24" s="544"/>
      <c r="Q24" s="544"/>
      <c r="R24" s="544"/>
      <c r="S24" s="527"/>
      <c r="T24" s="527"/>
      <c r="U24" s="527"/>
      <c r="V24" s="527"/>
      <c r="W24" s="527"/>
      <c r="X24" s="527"/>
      <c r="Y24" s="527"/>
      <c r="Z24" s="527"/>
      <c r="AA24" s="527"/>
      <c r="AB24" s="544"/>
      <c r="AC24" s="544"/>
      <c r="AD24" s="544"/>
      <c r="AE24" s="544"/>
      <c r="AF24" s="544"/>
      <c r="AG24" s="544"/>
      <c r="AH24" s="544"/>
      <c r="AI24" s="544"/>
      <c r="AJ24" s="544"/>
      <c r="AK24" s="527"/>
      <c r="AL24" s="527"/>
      <c r="AM24" s="527"/>
      <c r="AN24" s="527"/>
      <c r="AO24" s="527"/>
      <c r="AP24" s="527"/>
      <c r="AQ24" s="544"/>
      <c r="AR24" s="544"/>
      <c r="AS24" s="545"/>
      <c r="AT24" s="206" t="str">
        <f t="shared" ref="AT24:AV24" si="25">IF(C24&lt;&gt;"",C24,"")</f>
        <v>DUMAS</v>
      </c>
      <c r="AU24" s="207" t="str">
        <f t="shared" si="25"/>
        <v>Jean-Louis</v>
      </c>
      <c r="AV24" s="207" t="str">
        <f t="shared" si="25"/>
        <v/>
      </c>
      <c r="AW24" s="205">
        <f t="shared" si="6"/>
        <v>14.1</v>
      </c>
      <c r="AX24" s="209" t="str">
        <f t="shared" si="7"/>
        <v/>
      </c>
      <c r="AY24" s="198" t="str">
        <f t="shared" si="8"/>
        <v/>
      </c>
      <c r="AZ24" s="186"/>
      <c r="BA24" s="186"/>
      <c r="BB24" s="211"/>
      <c r="BC24" s="186"/>
      <c r="BD24" s="186"/>
      <c r="BE24" s="186"/>
    </row>
    <row r="25" spans="1:57" ht="30" customHeight="1">
      <c r="A25" s="186">
        <f t="shared" si="10"/>
        <v>18</v>
      </c>
      <c r="B25" s="201" t="str">
        <f t="shared" si="4"/>
        <v>FERRANTIN J-Paul</v>
      </c>
      <c r="C25" s="202" t="s">
        <v>391</v>
      </c>
      <c r="D25" s="203" t="s">
        <v>392</v>
      </c>
      <c r="E25" s="204">
        <v>519384320</v>
      </c>
      <c r="F25" s="205">
        <v>23</v>
      </c>
      <c r="G25" s="544"/>
      <c r="H25" s="544"/>
      <c r="I25" s="544"/>
      <c r="J25" s="527"/>
      <c r="K25" s="527"/>
      <c r="L25" s="527"/>
      <c r="M25" s="544"/>
      <c r="N25" s="544"/>
      <c r="O25" s="544"/>
      <c r="P25" s="544"/>
      <c r="Q25" s="544"/>
      <c r="R25" s="544"/>
      <c r="S25" s="527"/>
      <c r="T25" s="527"/>
      <c r="U25" s="527"/>
      <c r="V25" s="527"/>
      <c r="W25" s="527"/>
      <c r="X25" s="527"/>
      <c r="Y25" s="527"/>
      <c r="Z25" s="527"/>
      <c r="AA25" s="527"/>
      <c r="AB25" s="544"/>
      <c r="AC25" s="544"/>
      <c r="AD25" s="544"/>
      <c r="AE25" s="544"/>
      <c r="AF25" s="544"/>
      <c r="AG25" s="544"/>
      <c r="AH25" s="544"/>
      <c r="AI25" s="544"/>
      <c r="AJ25" s="544"/>
      <c r="AK25" s="527"/>
      <c r="AL25" s="527"/>
      <c r="AM25" s="527"/>
      <c r="AN25" s="527"/>
      <c r="AO25" s="527"/>
      <c r="AP25" s="527"/>
      <c r="AQ25" s="544"/>
      <c r="AR25" s="544"/>
      <c r="AS25" s="545"/>
      <c r="AT25" s="206" t="str">
        <f t="shared" ref="AT25:AV25" si="26">IF(C25&lt;&gt;"",C25,"")</f>
        <v xml:space="preserve">FERRANTIN </v>
      </c>
      <c r="AU25" s="207" t="str">
        <f t="shared" si="26"/>
        <v>J-Paul</v>
      </c>
      <c r="AV25" s="207">
        <f t="shared" si="26"/>
        <v>519384320</v>
      </c>
      <c r="AW25" s="205">
        <f t="shared" si="6"/>
        <v>23</v>
      </c>
      <c r="AX25" s="209" t="str">
        <f t="shared" si="7"/>
        <v/>
      </c>
      <c r="AY25" s="198" t="str">
        <f t="shared" si="8"/>
        <v/>
      </c>
      <c r="AZ25" s="186"/>
      <c r="BA25" s="186"/>
      <c r="BB25" s="211"/>
      <c r="BC25" s="186"/>
      <c r="BD25" s="186"/>
      <c r="BE25" s="186"/>
    </row>
    <row r="26" spans="1:57" ht="30" customHeight="1">
      <c r="A26" s="186">
        <f t="shared" si="10"/>
        <v>19</v>
      </c>
      <c r="B26" s="201" t="str">
        <f t="shared" si="4"/>
        <v>FOURREYYves</v>
      </c>
      <c r="C26" s="202" t="s">
        <v>393</v>
      </c>
      <c r="D26" s="203" t="s">
        <v>247</v>
      </c>
      <c r="E26" s="204">
        <v>41942310</v>
      </c>
      <c r="F26" s="205">
        <v>28.5</v>
      </c>
      <c r="G26" s="544"/>
      <c r="H26" s="544"/>
      <c r="I26" s="544"/>
      <c r="J26" s="527"/>
      <c r="K26" s="527"/>
      <c r="L26" s="527"/>
      <c r="M26" s="544"/>
      <c r="N26" s="544"/>
      <c r="O26" s="544"/>
      <c r="P26" s="544"/>
      <c r="Q26" s="544"/>
      <c r="R26" s="544"/>
      <c r="S26" s="527"/>
      <c r="T26" s="527"/>
      <c r="U26" s="527"/>
      <c r="V26" s="527"/>
      <c r="W26" s="527"/>
      <c r="X26" s="527"/>
      <c r="Y26" s="527"/>
      <c r="Z26" s="527"/>
      <c r="AA26" s="527"/>
      <c r="AB26" s="544"/>
      <c r="AC26" s="544"/>
      <c r="AD26" s="544"/>
      <c r="AE26" s="544"/>
      <c r="AF26" s="544"/>
      <c r="AG26" s="544"/>
      <c r="AH26" s="544"/>
      <c r="AI26" s="544"/>
      <c r="AJ26" s="544"/>
      <c r="AK26" s="527"/>
      <c r="AL26" s="527"/>
      <c r="AM26" s="527"/>
      <c r="AN26" s="527"/>
      <c r="AO26" s="527"/>
      <c r="AP26" s="527"/>
      <c r="AQ26" s="544"/>
      <c r="AR26" s="544"/>
      <c r="AS26" s="545"/>
      <c r="AT26" s="206" t="str">
        <f t="shared" ref="AT26:AV26" si="27">IF(C26&lt;&gt;"",C26,"")</f>
        <v>FOURREY</v>
      </c>
      <c r="AU26" s="207" t="str">
        <f t="shared" si="27"/>
        <v>Yves</v>
      </c>
      <c r="AV26" s="207">
        <f t="shared" si="27"/>
        <v>41942310</v>
      </c>
      <c r="AW26" s="205">
        <f t="shared" si="6"/>
        <v>28.5</v>
      </c>
      <c r="AX26" s="209" t="str">
        <f t="shared" si="7"/>
        <v/>
      </c>
      <c r="AY26" s="198" t="str">
        <f t="shared" si="8"/>
        <v/>
      </c>
      <c r="AZ26" s="186"/>
      <c r="BA26" s="186"/>
      <c r="BB26" s="211"/>
      <c r="BC26" s="186"/>
      <c r="BD26" s="186"/>
      <c r="BE26" s="186"/>
    </row>
    <row r="27" spans="1:57" ht="30" customHeight="1">
      <c r="A27" s="186">
        <f t="shared" si="10"/>
        <v>20</v>
      </c>
      <c r="B27" s="201" t="str">
        <f t="shared" si="4"/>
        <v>HONGAntoine</v>
      </c>
      <c r="C27" s="202" t="s">
        <v>394</v>
      </c>
      <c r="D27" s="203" t="s">
        <v>395</v>
      </c>
      <c r="E27" s="204">
        <v>527087270</v>
      </c>
      <c r="F27" s="205">
        <v>30</v>
      </c>
      <c r="G27" s="544"/>
      <c r="H27" s="544"/>
      <c r="I27" s="544"/>
      <c r="J27" s="527"/>
      <c r="K27" s="527"/>
      <c r="L27" s="527"/>
      <c r="M27" s="544"/>
      <c r="N27" s="544"/>
      <c r="O27" s="544"/>
      <c r="P27" s="544"/>
      <c r="Q27" s="544"/>
      <c r="R27" s="544"/>
      <c r="S27" s="527"/>
      <c r="T27" s="527"/>
      <c r="U27" s="527"/>
      <c r="V27" s="527"/>
      <c r="W27" s="527"/>
      <c r="X27" s="527"/>
      <c r="Y27" s="527"/>
      <c r="Z27" s="527"/>
      <c r="AA27" s="527"/>
      <c r="AB27" s="544"/>
      <c r="AC27" s="544"/>
      <c r="AD27" s="544"/>
      <c r="AE27" s="544"/>
      <c r="AF27" s="544"/>
      <c r="AG27" s="544"/>
      <c r="AH27" s="544"/>
      <c r="AI27" s="544"/>
      <c r="AJ27" s="544"/>
      <c r="AK27" s="527"/>
      <c r="AL27" s="527"/>
      <c r="AM27" s="527"/>
      <c r="AN27" s="527"/>
      <c r="AO27" s="527"/>
      <c r="AP27" s="527"/>
      <c r="AQ27" s="544"/>
      <c r="AR27" s="544"/>
      <c r="AS27" s="545"/>
      <c r="AT27" s="206" t="str">
        <f t="shared" ref="AT27:AV27" si="28">IF(C27&lt;&gt;"",C27,"")</f>
        <v>HONG</v>
      </c>
      <c r="AU27" s="207" t="str">
        <f t="shared" si="28"/>
        <v>Antoine</v>
      </c>
      <c r="AV27" s="207">
        <f t="shared" si="28"/>
        <v>527087270</v>
      </c>
      <c r="AW27" s="205">
        <f t="shared" si="6"/>
        <v>30</v>
      </c>
      <c r="AX27" s="209" t="str">
        <f t="shared" si="7"/>
        <v/>
      </c>
      <c r="AY27" s="198" t="str">
        <f t="shared" si="8"/>
        <v/>
      </c>
      <c r="AZ27" s="186"/>
      <c r="BA27" s="186"/>
      <c r="BB27" s="211"/>
      <c r="BC27" s="186"/>
      <c r="BD27" s="186"/>
      <c r="BE27" s="186"/>
    </row>
    <row r="28" spans="1:57" ht="30" customHeight="1">
      <c r="A28" s="186">
        <f t="shared" si="10"/>
        <v>21</v>
      </c>
      <c r="B28" s="201" t="str">
        <f t="shared" si="4"/>
        <v>GILET Pierre</v>
      </c>
      <c r="C28" s="202" t="s">
        <v>396</v>
      </c>
      <c r="D28" s="203" t="s">
        <v>397</v>
      </c>
      <c r="E28" s="204">
        <v>47647279</v>
      </c>
      <c r="F28" s="205">
        <v>23.1</v>
      </c>
      <c r="G28" s="544"/>
      <c r="H28" s="544"/>
      <c r="I28" s="544"/>
      <c r="J28" s="527"/>
      <c r="K28" s="527"/>
      <c r="L28" s="527"/>
      <c r="M28" s="544"/>
      <c r="N28" s="544"/>
      <c r="O28" s="544"/>
      <c r="P28" s="544"/>
      <c r="Q28" s="544"/>
      <c r="R28" s="544"/>
      <c r="S28" s="527"/>
      <c r="T28" s="527"/>
      <c r="U28" s="527"/>
      <c r="V28" s="527"/>
      <c r="W28" s="527"/>
      <c r="X28" s="527"/>
      <c r="Y28" s="527"/>
      <c r="Z28" s="527"/>
      <c r="AA28" s="527"/>
      <c r="AB28" s="544"/>
      <c r="AC28" s="544"/>
      <c r="AD28" s="544"/>
      <c r="AE28" s="544"/>
      <c r="AF28" s="544"/>
      <c r="AG28" s="544"/>
      <c r="AH28" s="544"/>
      <c r="AI28" s="544"/>
      <c r="AJ28" s="544"/>
      <c r="AK28" s="527"/>
      <c r="AL28" s="527"/>
      <c r="AM28" s="527"/>
      <c r="AN28" s="527"/>
      <c r="AO28" s="527"/>
      <c r="AP28" s="527"/>
      <c r="AQ28" s="544"/>
      <c r="AR28" s="544"/>
      <c r="AS28" s="545"/>
      <c r="AT28" s="206" t="str">
        <f t="shared" ref="AT28:AV28" si="29">IF(C28&lt;&gt;"",C28,"")</f>
        <v xml:space="preserve">GILET </v>
      </c>
      <c r="AU28" s="207" t="str">
        <f t="shared" si="29"/>
        <v>Pierre</v>
      </c>
      <c r="AV28" s="207">
        <f t="shared" si="29"/>
        <v>47647279</v>
      </c>
      <c r="AW28" s="205">
        <f t="shared" si="6"/>
        <v>23.1</v>
      </c>
      <c r="AX28" s="209" t="str">
        <f t="shared" si="7"/>
        <v/>
      </c>
      <c r="AY28" s="198" t="str">
        <f t="shared" si="8"/>
        <v/>
      </c>
      <c r="AZ28" s="186"/>
      <c r="BA28" s="186"/>
      <c r="BB28" s="211"/>
      <c r="BC28" s="186"/>
      <c r="BD28" s="186"/>
      <c r="BE28" s="186"/>
    </row>
    <row r="29" spans="1:57" ht="30" customHeight="1">
      <c r="A29" s="186">
        <f t="shared" si="10"/>
        <v>22</v>
      </c>
      <c r="B29" s="201" t="str">
        <f t="shared" si="4"/>
        <v>GIRARD J-Claude</v>
      </c>
      <c r="C29" s="202" t="s">
        <v>398</v>
      </c>
      <c r="D29" s="203" t="s">
        <v>399</v>
      </c>
      <c r="E29" s="204">
        <v>511516255</v>
      </c>
      <c r="F29" s="205">
        <v>18.2</v>
      </c>
      <c r="G29" s="544"/>
      <c r="H29" s="544"/>
      <c r="I29" s="544"/>
      <c r="J29" s="527"/>
      <c r="K29" s="527"/>
      <c r="L29" s="527"/>
      <c r="M29" s="544"/>
      <c r="N29" s="544"/>
      <c r="O29" s="544"/>
      <c r="P29" s="544"/>
      <c r="Q29" s="544"/>
      <c r="R29" s="544"/>
      <c r="S29" s="527"/>
      <c r="T29" s="527"/>
      <c r="U29" s="527"/>
      <c r="V29" s="527"/>
      <c r="W29" s="527"/>
      <c r="X29" s="527"/>
      <c r="Y29" s="527"/>
      <c r="Z29" s="527"/>
      <c r="AA29" s="527"/>
      <c r="AB29" s="544"/>
      <c r="AC29" s="544"/>
      <c r="AD29" s="544"/>
      <c r="AE29" s="544"/>
      <c r="AF29" s="544"/>
      <c r="AG29" s="544"/>
      <c r="AH29" s="544"/>
      <c r="AI29" s="544"/>
      <c r="AJ29" s="544"/>
      <c r="AK29" s="527"/>
      <c r="AL29" s="527"/>
      <c r="AM29" s="527"/>
      <c r="AN29" s="527"/>
      <c r="AO29" s="527"/>
      <c r="AP29" s="527"/>
      <c r="AQ29" s="544"/>
      <c r="AR29" s="544"/>
      <c r="AS29" s="545"/>
      <c r="AT29" s="206" t="str">
        <f t="shared" ref="AT29:AV29" si="30">IF(C29&lt;&gt;"",C29,"")</f>
        <v xml:space="preserve">GIRARD </v>
      </c>
      <c r="AU29" s="207" t="str">
        <f t="shared" si="30"/>
        <v>J-Claude</v>
      </c>
      <c r="AV29" s="207">
        <f t="shared" si="30"/>
        <v>511516255</v>
      </c>
      <c r="AW29" s="205">
        <f t="shared" si="6"/>
        <v>18.2</v>
      </c>
      <c r="AX29" s="209" t="str">
        <f t="shared" si="7"/>
        <v/>
      </c>
      <c r="AY29" s="198" t="str">
        <f t="shared" si="8"/>
        <v/>
      </c>
      <c r="AZ29" s="186"/>
      <c r="BA29" s="186"/>
      <c r="BB29" s="211"/>
      <c r="BC29" s="186"/>
      <c r="BD29" s="186"/>
      <c r="BE29" s="186"/>
    </row>
    <row r="30" spans="1:57" ht="30" customHeight="1">
      <c r="A30" s="186">
        <f t="shared" si="10"/>
        <v>23</v>
      </c>
      <c r="B30" s="201" t="str">
        <f t="shared" si="4"/>
        <v>GOUJEON Michel</v>
      </c>
      <c r="C30" s="202" t="s">
        <v>400</v>
      </c>
      <c r="D30" s="203" t="s">
        <v>208</v>
      </c>
      <c r="E30" s="204">
        <v>550985229</v>
      </c>
      <c r="F30" s="205">
        <v>24.9</v>
      </c>
      <c r="G30" s="544"/>
      <c r="H30" s="544"/>
      <c r="I30" s="544"/>
      <c r="J30" s="527"/>
      <c r="K30" s="527"/>
      <c r="L30" s="527"/>
      <c r="M30" s="544"/>
      <c r="N30" s="544"/>
      <c r="O30" s="544"/>
      <c r="P30" s="544"/>
      <c r="Q30" s="544"/>
      <c r="R30" s="544"/>
      <c r="S30" s="527"/>
      <c r="T30" s="527"/>
      <c r="U30" s="527"/>
      <c r="V30" s="527"/>
      <c r="W30" s="527"/>
      <c r="X30" s="527"/>
      <c r="Y30" s="527"/>
      <c r="Z30" s="527"/>
      <c r="AA30" s="527"/>
      <c r="AB30" s="544"/>
      <c r="AC30" s="544"/>
      <c r="AD30" s="544"/>
      <c r="AE30" s="544"/>
      <c r="AF30" s="544"/>
      <c r="AG30" s="544"/>
      <c r="AH30" s="544"/>
      <c r="AI30" s="544"/>
      <c r="AJ30" s="544"/>
      <c r="AK30" s="527"/>
      <c r="AL30" s="527"/>
      <c r="AM30" s="527"/>
      <c r="AN30" s="527"/>
      <c r="AO30" s="527"/>
      <c r="AP30" s="527"/>
      <c r="AQ30" s="544"/>
      <c r="AR30" s="544"/>
      <c r="AS30" s="545"/>
      <c r="AT30" s="206" t="str">
        <f t="shared" ref="AT30:AV30" si="31">IF(C30&lt;&gt;"",C30,"")</f>
        <v xml:space="preserve">GOUJEON </v>
      </c>
      <c r="AU30" s="207" t="str">
        <f t="shared" si="31"/>
        <v>Michel</v>
      </c>
      <c r="AV30" s="207">
        <f t="shared" si="31"/>
        <v>550985229</v>
      </c>
      <c r="AW30" s="205">
        <f t="shared" si="6"/>
        <v>24.9</v>
      </c>
      <c r="AX30" s="209" t="str">
        <f t="shared" si="7"/>
        <v/>
      </c>
      <c r="AY30" s="198" t="str">
        <f t="shared" si="8"/>
        <v/>
      </c>
      <c r="AZ30" s="186"/>
      <c r="BA30" s="186"/>
      <c r="BB30" s="211"/>
      <c r="BC30" s="186"/>
      <c r="BD30" s="186"/>
      <c r="BE30" s="186"/>
    </row>
    <row r="31" spans="1:57" ht="30" customHeight="1">
      <c r="A31" s="186">
        <f t="shared" si="10"/>
        <v>24</v>
      </c>
      <c r="B31" s="201" t="str">
        <f t="shared" si="4"/>
        <v>GREHAN Fabrice</v>
      </c>
      <c r="C31" s="202" t="s">
        <v>401</v>
      </c>
      <c r="D31" s="203" t="s">
        <v>402</v>
      </c>
      <c r="E31" s="204">
        <v>43672220</v>
      </c>
      <c r="F31" s="205">
        <v>23.6</v>
      </c>
      <c r="G31" s="544"/>
      <c r="H31" s="544"/>
      <c r="I31" s="544"/>
      <c r="J31" s="527"/>
      <c r="K31" s="527"/>
      <c r="L31" s="527"/>
      <c r="M31" s="544"/>
      <c r="N31" s="544"/>
      <c r="O31" s="544"/>
      <c r="P31" s="544"/>
      <c r="Q31" s="544"/>
      <c r="R31" s="544"/>
      <c r="S31" s="527"/>
      <c r="T31" s="527"/>
      <c r="U31" s="527"/>
      <c r="V31" s="527"/>
      <c r="W31" s="527"/>
      <c r="X31" s="527"/>
      <c r="Y31" s="527"/>
      <c r="Z31" s="527"/>
      <c r="AA31" s="527"/>
      <c r="AB31" s="544"/>
      <c r="AC31" s="544"/>
      <c r="AD31" s="544"/>
      <c r="AE31" s="544"/>
      <c r="AF31" s="544"/>
      <c r="AG31" s="544"/>
      <c r="AH31" s="544"/>
      <c r="AI31" s="544"/>
      <c r="AJ31" s="544"/>
      <c r="AK31" s="527"/>
      <c r="AL31" s="527"/>
      <c r="AM31" s="527"/>
      <c r="AN31" s="527"/>
      <c r="AO31" s="527"/>
      <c r="AP31" s="527"/>
      <c r="AQ31" s="544"/>
      <c r="AR31" s="544"/>
      <c r="AS31" s="545"/>
      <c r="AT31" s="206" t="str">
        <f t="shared" ref="AT31:AV31" si="32">IF(C31&lt;&gt;"",C31,"")</f>
        <v xml:space="preserve">GREHAN </v>
      </c>
      <c r="AU31" s="207" t="str">
        <f t="shared" si="32"/>
        <v>Fabrice</v>
      </c>
      <c r="AV31" s="207">
        <f t="shared" si="32"/>
        <v>43672220</v>
      </c>
      <c r="AW31" s="205">
        <f t="shared" si="6"/>
        <v>23.6</v>
      </c>
      <c r="AX31" s="209" t="str">
        <f t="shared" si="7"/>
        <v/>
      </c>
      <c r="AY31" s="198" t="str">
        <f t="shared" si="8"/>
        <v/>
      </c>
      <c r="AZ31" s="186"/>
      <c r="BA31" s="186"/>
      <c r="BB31" s="211"/>
      <c r="BC31" s="186"/>
      <c r="BD31" s="186"/>
      <c r="BE31" s="186"/>
    </row>
    <row r="32" spans="1:57" ht="30" customHeight="1">
      <c r="A32" s="186">
        <f t="shared" si="10"/>
        <v>25</v>
      </c>
      <c r="B32" s="201" t="str">
        <f t="shared" si="4"/>
        <v>GROLIERPascal</v>
      </c>
      <c r="C32" s="202" t="s">
        <v>403</v>
      </c>
      <c r="D32" s="203" t="s">
        <v>245</v>
      </c>
      <c r="E32" s="204">
        <v>512184031</v>
      </c>
      <c r="F32" s="205">
        <v>20.399999999999999</v>
      </c>
      <c r="G32" s="544"/>
      <c r="H32" s="544"/>
      <c r="I32" s="544"/>
      <c r="J32" s="527"/>
      <c r="K32" s="527"/>
      <c r="L32" s="527"/>
      <c r="M32" s="544"/>
      <c r="N32" s="544"/>
      <c r="O32" s="544"/>
      <c r="P32" s="544"/>
      <c r="Q32" s="544"/>
      <c r="R32" s="544"/>
      <c r="S32" s="527"/>
      <c r="T32" s="527"/>
      <c r="U32" s="527"/>
      <c r="V32" s="527"/>
      <c r="W32" s="527"/>
      <c r="X32" s="527"/>
      <c r="Y32" s="527"/>
      <c r="Z32" s="527"/>
      <c r="AA32" s="527"/>
      <c r="AB32" s="544"/>
      <c r="AC32" s="544"/>
      <c r="AD32" s="544"/>
      <c r="AE32" s="544"/>
      <c r="AF32" s="544"/>
      <c r="AG32" s="544"/>
      <c r="AH32" s="544"/>
      <c r="AI32" s="544"/>
      <c r="AJ32" s="544"/>
      <c r="AK32" s="527"/>
      <c r="AL32" s="527"/>
      <c r="AM32" s="527"/>
      <c r="AN32" s="527"/>
      <c r="AO32" s="527"/>
      <c r="AP32" s="527"/>
      <c r="AQ32" s="544"/>
      <c r="AR32" s="544"/>
      <c r="AS32" s="545"/>
      <c r="AT32" s="206" t="str">
        <f t="shared" ref="AT32:AV32" si="33">IF(C32&lt;&gt;"",C32,"")</f>
        <v>GROLIER</v>
      </c>
      <c r="AU32" s="207" t="str">
        <f t="shared" si="33"/>
        <v>Pascal</v>
      </c>
      <c r="AV32" s="207">
        <f t="shared" si="33"/>
        <v>512184031</v>
      </c>
      <c r="AW32" s="205">
        <f t="shared" si="6"/>
        <v>20.399999999999999</v>
      </c>
      <c r="AX32" s="209" t="str">
        <f t="shared" si="7"/>
        <v/>
      </c>
      <c r="AY32" s="198" t="str">
        <f t="shared" si="8"/>
        <v/>
      </c>
      <c r="AZ32" s="186"/>
      <c r="BA32" s="186"/>
      <c r="BB32" s="211"/>
      <c r="BC32" s="186"/>
      <c r="BD32" s="186"/>
      <c r="BE32" s="186"/>
    </row>
    <row r="33" spans="1:57" ht="30" customHeight="1">
      <c r="A33" s="186">
        <f t="shared" si="10"/>
        <v>26</v>
      </c>
      <c r="B33" s="201" t="str">
        <f t="shared" si="4"/>
        <v>GUILLARD Michel</v>
      </c>
      <c r="C33" s="202" t="s">
        <v>404</v>
      </c>
      <c r="D33" s="203" t="s">
        <v>208</v>
      </c>
      <c r="E33" s="204">
        <v>529533015</v>
      </c>
      <c r="F33" s="205">
        <v>21.5</v>
      </c>
      <c r="G33" s="544"/>
      <c r="H33" s="544"/>
      <c r="I33" s="544"/>
      <c r="J33" s="527"/>
      <c r="K33" s="527"/>
      <c r="L33" s="527"/>
      <c r="M33" s="544"/>
      <c r="N33" s="544"/>
      <c r="O33" s="544"/>
      <c r="P33" s="544"/>
      <c r="Q33" s="544"/>
      <c r="R33" s="544"/>
      <c r="S33" s="527"/>
      <c r="T33" s="527"/>
      <c r="U33" s="527"/>
      <c r="V33" s="527"/>
      <c r="W33" s="527"/>
      <c r="X33" s="527"/>
      <c r="Y33" s="527"/>
      <c r="Z33" s="527"/>
      <c r="AA33" s="527"/>
      <c r="AB33" s="544"/>
      <c r="AC33" s="544"/>
      <c r="AD33" s="544"/>
      <c r="AE33" s="544"/>
      <c r="AF33" s="544"/>
      <c r="AG33" s="544"/>
      <c r="AH33" s="544"/>
      <c r="AI33" s="544"/>
      <c r="AJ33" s="544"/>
      <c r="AK33" s="527"/>
      <c r="AL33" s="527"/>
      <c r="AM33" s="527"/>
      <c r="AN33" s="527"/>
      <c r="AO33" s="527"/>
      <c r="AP33" s="527"/>
      <c r="AQ33" s="544"/>
      <c r="AR33" s="544"/>
      <c r="AS33" s="545"/>
      <c r="AT33" s="206" t="str">
        <f t="shared" ref="AT33:AV33" si="34">IF(C33&lt;&gt;"",C33,"")</f>
        <v xml:space="preserve">GUILLARD </v>
      </c>
      <c r="AU33" s="207" t="str">
        <f t="shared" si="34"/>
        <v>Michel</v>
      </c>
      <c r="AV33" s="207">
        <f t="shared" si="34"/>
        <v>529533015</v>
      </c>
      <c r="AW33" s="205">
        <f t="shared" si="6"/>
        <v>21.5</v>
      </c>
      <c r="AX33" s="209" t="str">
        <f t="shared" si="7"/>
        <v/>
      </c>
      <c r="AY33" s="198" t="str">
        <f t="shared" si="8"/>
        <v/>
      </c>
      <c r="AZ33" s="186"/>
      <c r="BA33" s="186"/>
      <c r="BB33" s="211"/>
      <c r="BC33" s="186"/>
      <c r="BD33" s="186"/>
      <c r="BE33" s="186"/>
    </row>
    <row r="34" spans="1:57" ht="30" customHeight="1">
      <c r="A34" s="186">
        <f t="shared" si="10"/>
        <v>27</v>
      </c>
      <c r="B34" s="201" t="str">
        <f t="shared" si="4"/>
        <v>HAMERS J-Claude</v>
      </c>
      <c r="C34" s="202" t="s">
        <v>405</v>
      </c>
      <c r="D34" s="203" t="s">
        <v>399</v>
      </c>
      <c r="E34" s="204">
        <v>511246092</v>
      </c>
      <c r="F34" s="205">
        <v>19.7</v>
      </c>
      <c r="G34" s="544"/>
      <c r="H34" s="544"/>
      <c r="I34" s="544"/>
      <c r="J34" s="527"/>
      <c r="K34" s="527"/>
      <c r="L34" s="527"/>
      <c r="M34" s="544"/>
      <c r="N34" s="544"/>
      <c r="O34" s="544"/>
      <c r="P34" s="544"/>
      <c r="Q34" s="544"/>
      <c r="R34" s="544"/>
      <c r="S34" s="527"/>
      <c r="T34" s="527"/>
      <c r="U34" s="527"/>
      <c r="V34" s="527"/>
      <c r="W34" s="527"/>
      <c r="X34" s="527"/>
      <c r="Y34" s="527"/>
      <c r="Z34" s="527"/>
      <c r="AA34" s="527"/>
      <c r="AB34" s="544"/>
      <c r="AC34" s="544"/>
      <c r="AD34" s="544"/>
      <c r="AE34" s="544"/>
      <c r="AF34" s="544"/>
      <c r="AG34" s="544"/>
      <c r="AH34" s="544"/>
      <c r="AI34" s="544"/>
      <c r="AJ34" s="544"/>
      <c r="AK34" s="527"/>
      <c r="AL34" s="527"/>
      <c r="AM34" s="527"/>
      <c r="AN34" s="527"/>
      <c r="AO34" s="527"/>
      <c r="AP34" s="527"/>
      <c r="AQ34" s="544"/>
      <c r="AR34" s="544"/>
      <c r="AS34" s="545"/>
      <c r="AT34" s="206" t="str">
        <f t="shared" ref="AT34:AV34" si="35">IF(C34&lt;&gt;"",C34,"")</f>
        <v xml:space="preserve">HAMERS </v>
      </c>
      <c r="AU34" s="207" t="str">
        <f t="shared" si="35"/>
        <v>J-Claude</v>
      </c>
      <c r="AV34" s="207">
        <f t="shared" si="35"/>
        <v>511246092</v>
      </c>
      <c r="AW34" s="205">
        <f t="shared" si="6"/>
        <v>19.7</v>
      </c>
      <c r="AX34" s="209" t="str">
        <f t="shared" si="7"/>
        <v/>
      </c>
      <c r="AY34" s="198" t="str">
        <f t="shared" si="8"/>
        <v/>
      </c>
      <c r="AZ34" s="186"/>
      <c r="BA34" s="186"/>
      <c r="BB34" s="211"/>
      <c r="BC34" s="186"/>
      <c r="BD34" s="186"/>
      <c r="BE34" s="186"/>
    </row>
    <row r="35" spans="1:57" ht="30" customHeight="1">
      <c r="A35" s="186">
        <f t="shared" si="10"/>
        <v>28</v>
      </c>
      <c r="B35" s="201" t="str">
        <f t="shared" si="4"/>
        <v>HEBELYves</v>
      </c>
      <c r="C35" s="202" t="s">
        <v>406</v>
      </c>
      <c r="D35" s="203" t="s">
        <v>247</v>
      </c>
      <c r="E35" s="204">
        <v>538240181</v>
      </c>
      <c r="F35" s="205">
        <v>15.4</v>
      </c>
      <c r="G35" s="544"/>
      <c r="H35" s="544"/>
      <c r="I35" s="544"/>
      <c r="J35" s="527"/>
      <c r="K35" s="527"/>
      <c r="L35" s="527"/>
      <c r="M35" s="544"/>
      <c r="N35" s="544"/>
      <c r="O35" s="544"/>
      <c r="P35" s="544"/>
      <c r="Q35" s="544"/>
      <c r="R35" s="544"/>
      <c r="S35" s="527"/>
      <c r="T35" s="527"/>
      <c r="U35" s="527"/>
      <c r="V35" s="527"/>
      <c r="W35" s="527"/>
      <c r="X35" s="527"/>
      <c r="Y35" s="527"/>
      <c r="Z35" s="527"/>
      <c r="AA35" s="527"/>
      <c r="AB35" s="544"/>
      <c r="AC35" s="544"/>
      <c r="AD35" s="544"/>
      <c r="AE35" s="544"/>
      <c r="AF35" s="544"/>
      <c r="AG35" s="544"/>
      <c r="AH35" s="544"/>
      <c r="AI35" s="544"/>
      <c r="AJ35" s="544"/>
      <c r="AK35" s="527"/>
      <c r="AL35" s="527"/>
      <c r="AM35" s="527"/>
      <c r="AN35" s="527"/>
      <c r="AO35" s="527"/>
      <c r="AP35" s="527"/>
      <c r="AQ35" s="544"/>
      <c r="AR35" s="544"/>
      <c r="AS35" s="545"/>
      <c r="AT35" s="206" t="str">
        <f t="shared" ref="AT35:AV35" si="36">IF(C35&lt;&gt;"",C35,"")</f>
        <v>HEBEL</v>
      </c>
      <c r="AU35" s="207" t="str">
        <f t="shared" si="36"/>
        <v>Yves</v>
      </c>
      <c r="AV35" s="207">
        <f t="shared" si="36"/>
        <v>538240181</v>
      </c>
      <c r="AW35" s="205">
        <f t="shared" si="6"/>
        <v>15.4</v>
      </c>
      <c r="AX35" s="209" t="str">
        <f t="shared" si="7"/>
        <v/>
      </c>
      <c r="AY35" s="198" t="str">
        <f t="shared" si="8"/>
        <v/>
      </c>
      <c r="AZ35" s="186"/>
      <c r="BA35" s="186"/>
      <c r="BB35" s="211"/>
      <c r="BC35" s="186"/>
      <c r="BD35" s="186"/>
      <c r="BE35" s="186"/>
    </row>
    <row r="36" spans="1:57" ht="30" customHeight="1">
      <c r="A36" s="186">
        <f t="shared" si="10"/>
        <v>29</v>
      </c>
      <c r="B36" s="201" t="str">
        <f t="shared" si="4"/>
        <v>JEAN-ALEXISPierre</v>
      </c>
      <c r="C36" s="235" t="s">
        <v>407</v>
      </c>
      <c r="D36" s="216" t="s">
        <v>397</v>
      </c>
      <c r="E36" s="163"/>
      <c r="F36" s="167">
        <v>23.2</v>
      </c>
      <c r="G36" s="544"/>
      <c r="H36" s="544"/>
      <c r="I36" s="544"/>
      <c r="J36" s="527"/>
      <c r="K36" s="527"/>
      <c r="L36" s="527"/>
      <c r="M36" s="544"/>
      <c r="N36" s="544"/>
      <c r="O36" s="544"/>
      <c r="P36" s="544"/>
      <c r="Q36" s="544"/>
      <c r="R36" s="544"/>
      <c r="S36" s="527"/>
      <c r="T36" s="527"/>
      <c r="U36" s="527"/>
      <c r="V36" s="527"/>
      <c r="W36" s="527"/>
      <c r="X36" s="527"/>
      <c r="Y36" s="527"/>
      <c r="Z36" s="527"/>
      <c r="AA36" s="527"/>
      <c r="AB36" s="544"/>
      <c r="AC36" s="544"/>
      <c r="AD36" s="544"/>
      <c r="AE36" s="544"/>
      <c r="AF36" s="544"/>
      <c r="AG36" s="544"/>
      <c r="AH36" s="544"/>
      <c r="AI36" s="544"/>
      <c r="AJ36" s="544"/>
      <c r="AK36" s="527"/>
      <c r="AL36" s="527"/>
      <c r="AM36" s="527"/>
      <c r="AN36" s="527"/>
      <c r="AO36" s="527"/>
      <c r="AP36" s="527"/>
      <c r="AQ36" s="544"/>
      <c r="AR36" s="544"/>
      <c r="AS36" s="545"/>
      <c r="AT36" s="206" t="str">
        <f t="shared" ref="AT36:AV36" si="37">IF(C36&lt;&gt;"",C36,"")</f>
        <v>JEAN-ALEXIS</v>
      </c>
      <c r="AU36" s="207" t="str">
        <f t="shared" si="37"/>
        <v>Pierre</v>
      </c>
      <c r="AV36" s="207" t="str">
        <f t="shared" si="37"/>
        <v/>
      </c>
      <c r="AW36" s="205">
        <f t="shared" si="6"/>
        <v>23.2</v>
      </c>
      <c r="AX36" s="209" t="str">
        <f t="shared" si="7"/>
        <v/>
      </c>
      <c r="AY36" s="198" t="str">
        <f t="shared" si="8"/>
        <v/>
      </c>
      <c r="AZ36" s="186"/>
      <c r="BA36" s="186"/>
      <c r="BB36" s="211"/>
      <c r="BC36" s="186"/>
      <c r="BD36" s="186"/>
      <c r="BE36" s="186"/>
    </row>
    <row r="37" spans="1:57" ht="30" customHeight="1">
      <c r="A37" s="186">
        <f t="shared" si="10"/>
        <v>30</v>
      </c>
      <c r="B37" s="201" t="str">
        <f t="shared" si="4"/>
        <v>JOAO Philippe</v>
      </c>
      <c r="C37" s="202" t="s">
        <v>408</v>
      </c>
      <c r="D37" s="203" t="s">
        <v>305</v>
      </c>
      <c r="E37" s="204">
        <v>551464227</v>
      </c>
      <c r="F37" s="205">
        <v>29.6</v>
      </c>
      <c r="G37" s="544"/>
      <c r="H37" s="544"/>
      <c r="I37" s="544"/>
      <c r="J37" s="527"/>
      <c r="K37" s="527"/>
      <c r="L37" s="527"/>
      <c r="M37" s="544"/>
      <c r="N37" s="544"/>
      <c r="O37" s="544"/>
      <c r="P37" s="544"/>
      <c r="Q37" s="544"/>
      <c r="R37" s="544"/>
      <c r="S37" s="527"/>
      <c r="T37" s="527"/>
      <c r="U37" s="527"/>
      <c r="V37" s="527"/>
      <c r="W37" s="527"/>
      <c r="X37" s="527"/>
      <c r="Y37" s="527"/>
      <c r="Z37" s="527"/>
      <c r="AA37" s="527"/>
      <c r="AB37" s="544"/>
      <c r="AC37" s="544"/>
      <c r="AD37" s="544"/>
      <c r="AE37" s="544"/>
      <c r="AF37" s="544"/>
      <c r="AG37" s="544"/>
      <c r="AH37" s="544"/>
      <c r="AI37" s="544"/>
      <c r="AJ37" s="544"/>
      <c r="AK37" s="527"/>
      <c r="AL37" s="527"/>
      <c r="AM37" s="527"/>
      <c r="AN37" s="527"/>
      <c r="AO37" s="527"/>
      <c r="AP37" s="527"/>
      <c r="AQ37" s="544"/>
      <c r="AR37" s="544"/>
      <c r="AS37" s="545"/>
      <c r="AT37" s="206" t="str">
        <f t="shared" ref="AT37:AV37" si="38">IF(C37&lt;&gt;"",C37,"")</f>
        <v xml:space="preserve">JOAO </v>
      </c>
      <c r="AU37" s="207" t="str">
        <f t="shared" si="38"/>
        <v>Philippe</v>
      </c>
      <c r="AV37" s="207">
        <f t="shared" si="38"/>
        <v>551464227</v>
      </c>
      <c r="AW37" s="205">
        <f t="shared" si="6"/>
        <v>29.6</v>
      </c>
      <c r="AX37" s="209" t="str">
        <f t="shared" si="7"/>
        <v/>
      </c>
      <c r="AY37" s="198" t="str">
        <f t="shared" si="8"/>
        <v/>
      </c>
      <c r="AZ37" s="186"/>
      <c r="BA37" s="186"/>
      <c r="BB37" s="211"/>
      <c r="BC37" s="186"/>
      <c r="BD37" s="186"/>
      <c r="BE37" s="186"/>
    </row>
    <row r="38" spans="1:57" ht="30" customHeight="1">
      <c r="A38" s="186">
        <f t="shared" si="10"/>
        <v>31</v>
      </c>
      <c r="B38" s="201" t="str">
        <f t="shared" si="4"/>
        <v>LAPIERREBernard</v>
      </c>
      <c r="C38" s="202" t="s">
        <v>409</v>
      </c>
      <c r="D38" s="203" t="s">
        <v>410</v>
      </c>
      <c r="E38" s="204">
        <v>540817107</v>
      </c>
      <c r="F38" s="205">
        <v>28.6</v>
      </c>
      <c r="G38" s="544"/>
      <c r="H38" s="544"/>
      <c r="I38" s="544"/>
      <c r="J38" s="527"/>
      <c r="K38" s="527"/>
      <c r="L38" s="527"/>
      <c r="M38" s="544"/>
      <c r="N38" s="544"/>
      <c r="O38" s="544"/>
      <c r="P38" s="544"/>
      <c r="Q38" s="544"/>
      <c r="R38" s="544"/>
      <c r="S38" s="527"/>
      <c r="T38" s="527"/>
      <c r="U38" s="527"/>
      <c r="V38" s="527"/>
      <c r="W38" s="527"/>
      <c r="X38" s="527"/>
      <c r="Y38" s="527"/>
      <c r="Z38" s="527"/>
      <c r="AA38" s="527"/>
      <c r="AB38" s="544"/>
      <c r="AC38" s="544"/>
      <c r="AD38" s="544"/>
      <c r="AE38" s="544"/>
      <c r="AF38" s="544"/>
      <c r="AG38" s="544"/>
      <c r="AH38" s="544"/>
      <c r="AI38" s="544"/>
      <c r="AJ38" s="544"/>
      <c r="AK38" s="527"/>
      <c r="AL38" s="527"/>
      <c r="AM38" s="527"/>
      <c r="AN38" s="527"/>
      <c r="AO38" s="527"/>
      <c r="AP38" s="527"/>
      <c r="AQ38" s="544"/>
      <c r="AR38" s="544"/>
      <c r="AS38" s="545"/>
      <c r="AT38" s="206" t="str">
        <f t="shared" ref="AT38:AV38" si="39">IF(C38&lt;&gt;"",C38,"")</f>
        <v>LAPIERRE</v>
      </c>
      <c r="AU38" s="207" t="str">
        <f t="shared" si="39"/>
        <v>Bernard</v>
      </c>
      <c r="AV38" s="207">
        <f t="shared" si="39"/>
        <v>540817107</v>
      </c>
      <c r="AW38" s="205">
        <f t="shared" si="6"/>
        <v>28.6</v>
      </c>
      <c r="AX38" s="209" t="str">
        <f t="shared" si="7"/>
        <v/>
      </c>
      <c r="AY38" s="198" t="str">
        <f t="shared" si="8"/>
        <v/>
      </c>
      <c r="AZ38" s="186"/>
      <c r="BA38" s="186"/>
      <c r="BB38" s="211"/>
      <c r="BC38" s="186"/>
      <c r="BD38" s="186"/>
      <c r="BE38" s="186"/>
    </row>
    <row r="39" spans="1:57" ht="30" customHeight="1">
      <c r="A39" s="186">
        <f t="shared" si="10"/>
        <v>32</v>
      </c>
      <c r="B39" s="201" t="str">
        <f t="shared" si="4"/>
        <v>LE DOURNER Elisabeth</v>
      </c>
      <c r="C39" s="202" t="s">
        <v>411</v>
      </c>
      <c r="D39" s="203" t="s">
        <v>330</v>
      </c>
      <c r="E39" s="204">
        <v>524424231</v>
      </c>
      <c r="F39" s="205">
        <v>18.8</v>
      </c>
      <c r="G39" s="544"/>
      <c r="H39" s="544"/>
      <c r="I39" s="544"/>
      <c r="J39" s="527"/>
      <c r="K39" s="527"/>
      <c r="L39" s="527"/>
      <c r="M39" s="544"/>
      <c r="N39" s="544"/>
      <c r="O39" s="544"/>
      <c r="P39" s="544"/>
      <c r="Q39" s="544"/>
      <c r="R39" s="544"/>
      <c r="S39" s="527"/>
      <c r="T39" s="527"/>
      <c r="U39" s="527"/>
      <c r="V39" s="527"/>
      <c r="W39" s="527"/>
      <c r="X39" s="527"/>
      <c r="Y39" s="527"/>
      <c r="Z39" s="527"/>
      <c r="AA39" s="527"/>
      <c r="AB39" s="544"/>
      <c r="AC39" s="544"/>
      <c r="AD39" s="544"/>
      <c r="AE39" s="544"/>
      <c r="AF39" s="544"/>
      <c r="AG39" s="544"/>
      <c r="AH39" s="544"/>
      <c r="AI39" s="544"/>
      <c r="AJ39" s="544"/>
      <c r="AK39" s="527"/>
      <c r="AL39" s="527"/>
      <c r="AM39" s="527"/>
      <c r="AN39" s="527"/>
      <c r="AO39" s="527"/>
      <c r="AP39" s="527"/>
      <c r="AQ39" s="544"/>
      <c r="AR39" s="544"/>
      <c r="AS39" s="545"/>
      <c r="AT39" s="206" t="str">
        <f t="shared" ref="AT39:AV39" si="40">IF(C39&lt;&gt;"",C39,"")</f>
        <v xml:space="preserve">LE DOURNER </v>
      </c>
      <c r="AU39" s="207" t="str">
        <f t="shared" si="40"/>
        <v>Elisabeth</v>
      </c>
      <c r="AV39" s="207">
        <f t="shared" si="40"/>
        <v>524424231</v>
      </c>
      <c r="AW39" s="205">
        <f t="shared" si="6"/>
        <v>18.8</v>
      </c>
      <c r="AX39" s="209" t="str">
        <f t="shared" si="7"/>
        <v/>
      </c>
      <c r="AY39" s="198" t="str">
        <f t="shared" si="8"/>
        <v/>
      </c>
      <c r="AZ39" s="186"/>
      <c r="BA39" s="186"/>
      <c r="BB39" s="211"/>
      <c r="BC39" s="186"/>
      <c r="BD39" s="186"/>
      <c r="BE39" s="186"/>
    </row>
    <row r="40" spans="1:57" ht="30" customHeight="1">
      <c r="A40" s="186">
        <f t="shared" si="10"/>
        <v>33</v>
      </c>
      <c r="B40" s="201" t="str">
        <f t="shared" si="4"/>
        <v>LIMIeng</v>
      </c>
      <c r="C40" s="235" t="s">
        <v>412</v>
      </c>
      <c r="D40" s="216" t="s">
        <v>413</v>
      </c>
      <c r="E40" s="163"/>
      <c r="F40" s="167">
        <v>25.5</v>
      </c>
      <c r="G40" s="544"/>
      <c r="H40" s="544"/>
      <c r="I40" s="544"/>
      <c r="J40" s="527"/>
      <c r="K40" s="527"/>
      <c r="L40" s="527"/>
      <c r="M40" s="544"/>
      <c r="N40" s="544"/>
      <c r="O40" s="544"/>
      <c r="P40" s="544"/>
      <c r="Q40" s="544"/>
      <c r="R40" s="544"/>
      <c r="S40" s="527"/>
      <c r="T40" s="527"/>
      <c r="U40" s="527"/>
      <c r="V40" s="527"/>
      <c r="W40" s="527"/>
      <c r="X40" s="527"/>
      <c r="Y40" s="527"/>
      <c r="Z40" s="527"/>
      <c r="AA40" s="527"/>
      <c r="AB40" s="544"/>
      <c r="AC40" s="544"/>
      <c r="AD40" s="544"/>
      <c r="AE40" s="544"/>
      <c r="AF40" s="544"/>
      <c r="AG40" s="544"/>
      <c r="AH40" s="544"/>
      <c r="AI40" s="544"/>
      <c r="AJ40" s="544"/>
      <c r="AK40" s="527"/>
      <c r="AL40" s="527"/>
      <c r="AM40" s="527"/>
      <c r="AN40" s="527"/>
      <c r="AO40" s="527"/>
      <c r="AP40" s="527"/>
      <c r="AQ40" s="544"/>
      <c r="AR40" s="544"/>
      <c r="AS40" s="545"/>
      <c r="AT40" s="206" t="str">
        <f t="shared" ref="AT40:AV40" si="41">IF(C40&lt;&gt;"",C40,"")</f>
        <v>LIM</v>
      </c>
      <c r="AU40" s="207" t="str">
        <f t="shared" si="41"/>
        <v>Ieng</v>
      </c>
      <c r="AV40" s="207" t="str">
        <f t="shared" si="41"/>
        <v/>
      </c>
      <c r="AW40" s="205">
        <f t="shared" si="6"/>
        <v>25.5</v>
      </c>
      <c r="AX40" s="209" t="str">
        <f t="shared" si="7"/>
        <v/>
      </c>
      <c r="AY40" s="198" t="str">
        <f t="shared" si="8"/>
        <v/>
      </c>
      <c r="AZ40" s="186"/>
      <c r="BA40" s="186"/>
      <c r="BB40" s="211"/>
      <c r="BC40" s="186"/>
      <c r="BD40" s="186"/>
      <c r="BE40" s="186"/>
    </row>
    <row r="41" spans="1:57" ht="30" customHeight="1">
      <c r="A41" s="186">
        <f t="shared" si="10"/>
        <v>34</v>
      </c>
      <c r="B41" s="201" t="str">
        <f t="shared" si="4"/>
        <v>LOCQUET Dominique</v>
      </c>
      <c r="C41" s="202" t="s">
        <v>414</v>
      </c>
      <c r="D41" s="203" t="s">
        <v>256</v>
      </c>
      <c r="E41" s="204">
        <v>523980230</v>
      </c>
      <c r="F41" s="205">
        <v>30</v>
      </c>
      <c r="G41" s="544"/>
      <c r="H41" s="544"/>
      <c r="I41" s="544"/>
      <c r="J41" s="527"/>
      <c r="K41" s="527"/>
      <c r="L41" s="527"/>
      <c r="M41" s="544"/>
      <c r="N41" s="544"/>
      <c r="O41" s="544"/>
      <c r="P41" s="544"/>
      <c r="Q41" s="544"/>
      <c r="R41" s="544"/>
      <c r="S41" s="527"/>
      <c r="T41" s="527"/>
      <c r="U41" s="527"/>
      <c r="V41" s="527"/>
      <c r="W41" s="527"/>
      <c r="X41" s="527"/>
      <c r="Y41" s="527"/>
      <c r="Z41" s="527"/>
      <c r="AA41" s="527"/>
      <c r="AB41" s="544"/>
      <c r="AC41" s="544"/>
      <c r="AD41" s="544"/>
      <c r="AE41" s="544"/>
      <c r="AF41" s="544"/>
      <c r="AG41" s="544"/>
      <c r="AH41" s="544"/>
      <c r="AI41" s="544"/>
      <c r="AJ41" s="544"/>
      <c r="AK41" s="527"/>
      <c r="AL41" s="527"/>
      <c r="AM41" s="527"/>
      <c r="AN41" s="527"/>
      <c r="AO41" s="527"/>
      <c r="AP41" s="527"/>
      <c r="AQ41" s="544"/>
      <c r="AR41" s="544"/>
      <c r="AS41" s="545"/>
      <c r="AT41" s="206" t="str">
        <f t="shared" ref="AT41:AV41" si="42">IF(C41&lt;&gt;"",C41,"")</f>
        <v xml:space="preserve">LOCQUET </v>
      </c>
      <c r="AU41" s="207" t="str">
        <f t="shared" si="42"/>
        <v>Dominique</v>
      </c>
      <c r="AV41" s="207">
        <f t="shared" si="42"/>
        <v>523980230</v>
      </c>
      <c r="AW41" s="205">
        <f t="shared" si="6"/>
        <v>30</v>
      </c>
      <c r="AX41" s="209" t="str">
        <f t="shared" si="7"/>
        <v/>
      </c>
      <c r="AY41" s="198" t="str">
        <f t="shared" si="8"/>
        <v/>
      </c>
      <c r="AZ41" s="186"/>
      <c r="BA41" s="186"/>
      <c r="BB41" s="211"/>
      <c r="BC41" s="186"/>
      <c r="BD41" s="186"/>
      <c r="BE41" s="186"/>
    </row>
    <row r="42" spans="1:57" ht="30" customHeight="1">
      <c r="A42" s="186">
        <f t="shared" si="10"/>
        <v>35</v>
      </c>
      <c r="B42" s="201" t="str">
        <f t="shared" si="4"/>
        <v>MAUPOUX Michelle</v>
      </c>
      <c r="C42" s="202" t="s">
        <v>415</v>
      </c>
      <c r="D42" s="203" t="s">
        <v>416</v>
      </c>
      <c r="E42" s="204">
        <v>45718288</v>
      </c>
      <c r="F42" s="205">
        <v>18.3</v>
      </c>
      <c r="G42" s="544"/>
      <c r="H42" s="544"/>
      <c r="I42" s="544"/>
      <c r="J42" s="527"/>
      <c r="K42" s="527"/>
      <c r="L42" s="527"/>
      <c r="M42" s="544"/>
      <c r="N42" s="544"/>
      <c r="O42" s="544"/>
      <c r="P42" s="544"/>
      <c r="Q42" s="544"/>
      <c r="R42" s="544"/>
      <c r="S42" s="527"/>
      <c r="T42" s="527"/>
      <c r="U42" s="527"/>
      <c r="V42" s="527"/>
      <c r="W42" s="527"/>
      <c r="X42" s="527"/>
      <c r="Y42" s="527"/>
      <c r="Z42" s="527"/>
      <c r="AA42" s="527"/>
      <c r="AB42" s="544"/>
      <c r="AC42" s="544"/>
      <c r="AD42" s="544"/>
      <c r="AE42" s="544"/>
      <c r="AF42" s="544"/>
      <c r="AG42" s="544"/>
      <c r="AH42" s="544"/>
      <c r="AI42" s="544"/>
      <c r="AJ42" s="544"/>
      <c r="AK42" s="527"/>
      <c r="AL42" s="527"/>
      <c r="AM42" s="527"/>
      <c r="AN42" s="527"/>
      <c r="AO42" s="527"/>
      <c r="AP42" s="527"/>
      <c r="AQ42" s="544"/>
      <c r="AR42" s="544"/>
      <c r="AS42" s="545"/>
      <c r="AT42" s="206" t="str">
        <f t="shared" ref="AT42:AV42" si="43">IF(C42&lt;&gt;"",C42,"")</f>
        <v xml:space="preserve">MAUPOUX </v>
      </c>
      <c r="AU42" s="207" t="str">
        <f t="shared" si="43"/>
        <v>Michelle</v>
      </c>
      <c r="AV42" s="207">
        <f t="shared" si="43"/>
        <v>45718288</v>
      </c>
      <c r="AW42" s="205">
        <f t="shared" si="6"/>
        <v>18.3</v>
      </c>
      <c r="AX42" s="209" t="str">
        <f t="shared" si="7"/>
        <v/>
      </c>
      <c r="AY42" s="198" t="str">
        <f t="shared" si="8"/>
        <v/>
      </c>
      <c r="AZ42" s="186"/>
      <c r="BA42" s="186"/>
      <c r="BB42" s="211"/>
      <c r="BC42" s="186"/>
      <c r="BD42" s="186"/>
      <c r="BE42" s="186"/>
    </row>
    <row r="43" spans="1:57" ht="30" customHeight="1">
      <c r="A43" s="186">
        <f t="shared" si="10"/>
        <v>36</v>
      </c>
      <c r="B43" s="201" t="str">
        <f t="shared" si="4"/>
        <v>MERLIER Christine</v>
      </c>
      <c r="C43" s="202" t="s">
        <v>417</v>
      </c>
      <c r="D43" s="203" t="s">
        <v>174</v>
      </c>
      <c r="E43" s="204">
        <v>528124316</v>
      </c>
      <c r="F43" s="212">
        <v>30.3</v>
      </c>
      <c r="G43" s="544"/>
      <c r="H43" s="544"/>
      <c r="I43" s="544"/>
      <c r="J43" s="527"/>
      <c r="K43" s="527"/>
      <c r="L43" s="527"/>
      <c r="M43" s="544"/>
      <c r="N43" s="544"/>
      <c r="O43" s="544"/>
      <c r="P43" s="544"/>
      <c r="Q43" s="544"/>
      <c r="R43" s="544"/>
      <c r="S43" s="527"/>
      <c r="T43" s="527"/>
      <c r="U43" s="527"/>
      <c r="V43" s="527"/>
      <c r="W43" s="527"/>
      <c r="X43" s="527"/>
      <c r="Y43" s="527"/>
      <c r="Z43" s="527"/>
      <c r="AA43" s="527"/>
      <c r="AB43" s="544"/>
      <c r="AC43" s="544"/>
      <c r="AD43" s="544"/>
      <c r="AE43" s="544"/>
      <c r="AF43" s="544"/>
      <c r="AG43" s="544"/>
      <c r="AH43" s="544"/>
      <c r="AI43" s="544"/>
      <c r="AJ43" s="544"/>
      <c r="AK43" s="527"/>
      <c r="AL43" s="527"/>
      <c r="AM43" s="527"/>
      <c r="AN43" s="527"/>
      <c r="AO43" s="527"/>
      <c r="AP43" s="527"/>
      <c r="AQ43" s="544"/>
      <c r="AR43" s="544"/>
      <c r="AS43" s="545"/>
      <c r="AT43" s="206" t="str">
        <f t="shared" ref="AT43:AV43" si="44">IF(C43&lt;&gt;"",C43,"")</f>
        <v xml:space="preserve">MERLIER </v>
      </c>
      <c r="AU43" s="207" t="str">
        <f t="shared" si="44"/>
        <v>Christine</v>
      </c>
      <c r="AV43" s="207">
        <f t="shared" si="44"/>
        <v>528124316</v>
      </c>
      <c r="AW43" s="205">
        <f t="shared" si="6"/>
        <v>30</v>
      </c>
      <c r="AX43" s="209" t="str">
        <f t="shared" si="7"/>
        <v/>
      </c>
      <c r="AY43" s="198" t="str">
        <f t="shared" si="8"/>
        <v/>
      </c>
      <c r="AZ43" s="186"/>
      <c r="BA43" s="186"/>
      <c r="BB43" s="211"/>
      <c r="BC43" s="186"/>
      <c r="BD43" s="186"/>
      <c r="BE43" s="186"/>
    </row>
    <row r="44" spans="1:57" ht="30" customHeight="1">
      <c r="A44" s="186">
        <f t="shared" si="10"/>
        <v>37</v>
      </c>
      <c r="B44" s="201" t="str">
        <f t="shared" si="4"/>
        <v>NAUCHEAlain</v>
      </c>
      <c r="C44" s="202" t="s">
        <v>418</v>
      </c>
      <c r="D44" s="203" t="s">
        <v>204</v>
      </c>
      <c r="E44" s="204">
        <v>532368073</v>
      </c>
      <c r="F44" s="205">
        <v>15</v>
      </c>
      <c r="G44" s="544"/>
      <c r="H44" s="544"/>
      <c r="I44" s="544"/>
      <c r="J44" s="527"/>
      <c r="K44" s="527"/>
      <c r="L44" s="527"/>
      <c r="M44" s="544"/>
      <c r="N44" s="544"/>
      <c r="O44" s="544"/>
      <c r="P44" s="544"/>
      <c r="Q44" s="544"/>
      <c r="R44" s="544"/>
      <c r="S44" s="527"/>
      <c r="T44" s="527"/>
      <c r="U44" s="527"/>
      <c r="V44" s="527"/>
      <c r="W44" s="527"/>
      <c r="X44" s="527"/>
      <c r="Y44" s="527"/>
      <c r="Z44" s="527"/>
      <c r="AA44" s="527"/>
      <c r="AB44" s="544"/>
      <c r="AC44" s="544"/>
      <c r="AD44" s="544"/>
      <c r="AE44" s="544"/>
      <c r="AF44" s="544"/>
      <c r="AG44" s="544"/>
      <c r="AH44" s="544"/>
      <c r="AI44" s="544"/>
      <c r="AJ44" s="544"/>
      <c r="AK44" s="527"/>
      <c r="AL44" s="527"/>
      <c r="AM44" s="527"/>
      <c r="AN44" s="527"/>
      <c r="AO44" s="527"/>
      <c r="AP44" s="527"/>
      <c r="AQ44" s="544"/>
      <c r="AR44" s="544"/>
      <c r="AS44" s="545"/>
      <c r="AT44" s="206" t="str">
        <f t="shared" ref="AT44:AV44" si="45">IF(C44&lt;&gt;"",C44,"")</f>
        <v>NAUCHE</v>
      </c>
      <c r="AU44" s="207" t="str">
        <f t="shared" si="45"/>
        <v>Alain</v>
      </c>
      <c r="AV44" s="207">
        <f t="shared" si="45"/>
        <v>532368073</v>
      </c>
      <c r="AW44" s="205">
        <f t="shared" si="6"/>
        <v>15</v>
      </c>
      <c r="AX44" s="209" t="str">
        <f t="shared" si="7"/>
        <v/>
      </c>
      <c r="AY44" s="198" t="str">
        <f t="shared" si="8"/>
        <v/>
      </c>
      <c r="AZ44" s="186"/>
      <c r="BA44" s="186"/>
      <c r="BB44" s="211"/>
      <c r="BC44" s="186"/>
      <c r="BD44" s="186"/>
      <c r="BE44" s="186"/>
    </row>
    <row r="45" spans="1:57" ht="30" customHeight="1">
      <c r="A45" s="186">
        <f t="shared" si="10"/>
        <v>38</v>
      </c>
      <c r="B45" s="201" t="str">
        <f t="shared" si="4"/>
        <v>NOEChristian</v>
      </c>
      <c r="C45" s="202" t="s">
        <v>419</v>
      </c>
      <c r="D45" s="203" t="s">
        <v>186</v>
      </c>
      <c r="E45" s="204"/>
      <c r="F45" s="205">
        <v>30</v>
      </c>
      <c r="G45" s="544"/>
      <c r="H45" s="544"/>
      <c r="I45" s="544"/>
      <c r="J45" s="527"/>
      <c r="K45" s="527"/>
      <c r="L45" s="527"/>
      <c r="M45" s="544"/>
      <c r="N45" s="544"/>
      <c r="O45" s="544"/>
      <c r="P45" s="544"/>
      <c r="Q45" s="544"/>
      <c r="R45" s="544"/>
      <c r="S45" s="527"/>
      <c r="T45" s="527"/>
      <c r="U45" s="527"/>
      <c r="V45" s="527"/>
      <c r="W45" s="527"/>
      <c r="X45" s="527"/>
      <c r="Y45" s="527"/>
      <c r="Z45" s="527"/>
      <c r="AA45" s="527"/>
      <c r="AB45" s="544"/>
      <c r="AC45" s="544"/>
      <c r="AD45" s="544"/>
      <c r="AE45" s="544"/>
      <c r="AF45" s="544"/>
      <c r="AG45" s="544"/>
      <c r="AH45" s="544"/>
      <c r="AI45" s="544"/>
      <c r="AJ45" s="544"/>
      <c r="AK45" s="527"/>
      <c r="AL45" s="527"/>
      <c r="AM45" s="527"/>
      <c r="AN45" s="527"/>
      <c r="AO45" s="527"/>
      <c r="AP45" s="527"/>
      <c r="AQ45" s="544"/>
      <c r="AR45" s="544"/>
      <c r="AS45" s="545"/>
      <c r="AT45" s="206" t="str">
        <f t="shared" ref="AT45:AV45" si="46">IF(C45&lt;&gt;"",C45,"")</f>
        <v>NOE</v>
      </c>
      <c r="AU45" s="207" t="str">
        <f t="shared" si="46"/>
        <v>Christian</v>
      </c>
      <c r="AV45" s="207" t="str">
        <f t="shared" si="46"/>
        <v/>
      </c>
      <c r="AW45" s="205">
        <f t="shared" si="6"/>
        <v>30</v>
      </c>
      <c r="AX45" s="209" t="str">
        <f t="shared" si="7"/>
        <v/>
      </c>
      <c r="AY45" s="198" t="str">
        <f t="shared" si="8"/>
        <v/>
      </c>
      <c r="AZ45" s="186"/>
      <c r="BA45" s="186"/>
      <c r="BB45" s="211"/>
      <c r="BC45" s="186"/>
      <c r="BD45" s="186"/>
      <c r="BE45" s="186"/>
    </row>
    <row r="46" spans="1:57" ht="30" customHeight="1">
      <c r="A46" s="186">
        <f t="shared" si="10"/>
        <v>39</v>
      </c>
      <c r="B46" s="201" t="str">
        <f t="shared" si="4"/>
        <v>PERIN Elisabeth</v>
      </c>
      <c r="C46" s="202" t="s">
        <v>420</v>
      </c>
      <c r="D46" s="203" t="s">
        <v>330</v>
      </c>
      <c r="E46" s="220">
        <v>527607163</v>
      </c>
      <c r="F46" s="212">
        <v>35.4</v>
      </c>
      <c r="G46" s="544"/>
      <c r="H46" s="544"/>
      <c r="I46" s="544"/>
      <c r="J46" s="530"/>
      <c r="K46" s="530"/>
      <c r="L46" s="527"/>
      <c r="M46" s="544"/>
      <c r="N46" s="544"/>
      <c r="O46" s="544"/>
      <c r="P46" s="544"/>
      <c r="Q46" s="544"/>
      <c r="R46" s="544"/>
      <c r="S46" s="530"/>
      <c r="T46" s="530"/>
      <c r="U46" s="527"/>
      <c r="V46" s="530"/>
      <c r="W46" s="530"/>
      <c r="X46" s="527"/>
      <c r="Y46" s="530"/>
      <c r="Z46" s="530"/>
      <c r="AA46" s="527"/>
      <c r="AB46" s="544"/>
      <c r="AC46" s="544"/>
      <c r="AD46" s="544"/>
      <c r="AE46" s="544"/>
      <c r="AF46" s="544"/>
      <c r="AG46" s="544"/>
      <c r="AH46" s="544"/>
      <c r="AI46" s="544"/>
      <c r="AJ46" s="544"/>
      <c r="AK46" s="530"/>
      <c r="AL46" s="530"/>
      <c r="AM46" s="527"/>
      <c r="AN46" s="530"/>
      <c r="AO46" s="530"/>
      <c r="AP46" s="527"/>
      <c r="AQ46" s="544"/>
      <c r="AR46" s="544"/>
      <c r="AS46" s="545"/>
      <c r="AT46" s="206" t="str">
        <f t="shared" ref="AT46:AV46" si="47">IF(C46&lt;&gt;"",C46,"")</f>
        <v xml:space="preserve">PERIN </v>
      </c>
      <c r="AU46" s="207" t="str">
        <f t="shared" si="47"/>
        <v>Elisabeth</v>
      </c>
      <c r="AV46" s="207">
        <f t="shared" si="47"/>
        <v>527607163</v>
      </c>
      <c r="AW46" s="205">
        <f t="shared" si="6"/>
        <v>30</v>
      </c>
      <c r="AX46" s="209" t="str">
        <f t="shared" si="7"/>
        <v/>
      </c>
      <c r="AY46" s="198" t="str">
        <f t="shared" si="8"/>
        <v/>
      </c>
      <c r="AZ46" s="186"/>
      <c r="BA46" s="186"/>
      <c r="BB46" s="211"/>
      <c r="BC46" s="186"/>
      <c r="BD46" s="186"/>
      <c r="BE46" s="186"/>
    </row>
    <row r="47" spans="1:57" ht="30" customHeight="1">
      <c r="A47" s="186">
        <f t="shared" si="10"/>
        <v>40</v>
      </c>
      <c r="B47" s="201" t="str">
        <f t="shared" si="4"/>
        <v>PERRIN Michèle</v>
      </c>
      <c r="C47" s="202" t="s">
        <v>421</v>
      </c>
      <c r="D47" s="203" t="s">
        <v>422</v>
      </c>
      <c r="E47" s="204">
        <v>519148246</v>
      </c>
      <c r="F47" s="212">
        <v>28.5</v>
      </c>
      <c r="G47" s="544"/>
      <c r="H47" s="544"/>
      <c r="I47" s="544"/>
      <c r="J47" s="530"/>
      <c r="K47" s="530"/>
      <c r="L47" s="527"/>
      <c r="M47" s="544"/>
      <c r="N47" s="544"/>
      <c r="O47" s="544"/>
      <c r="P47" s="544"/>
      <c r="Q47" s="544"/>
      <c r="R47" s="544"/>
      <c r="S47" s="530"/>
      <c r="T47" s="530"/>
      <c r="U47" s="527"/>
      <c r="V47" s="530"/>
      <c r="W47" s="530"/>
      <c r="X47" s="527"/>
      <c r="Y47" s="530"/>
      <c r="Z47" s="530"/>
      <c r="AA47" s="527"/>
      <c r="AB47" s="544"/>
      <c r="AC47" s="544"/>
      <c r="AD47" s="544"/>
      <c r="AE47" s="544"/>
      <c r="AF47" s="544"/>
      <c r="AG47" s="544"/>
      <c r="AH47" s="544"/>
      <c r="AI47" s="544"/>
      <c r="AJ47" s="544"/>
      <c r="AK47" s="530"/>
      <c r="AL47" s="530"/>
      <c r="AM47" s="527"/>
      <c r="AN47" s="530"/>
      <c r="AO47" s="530"/>
      <c r="AP47" s="527"/>
      <c r="AQ47" s="544"/>
      <c r="AR47" s="544"/>
      <c r="AS47" s="545"/>
      <c r="AT47" s="206" t="str">
        <f t="shared" ref="AT47:AV47" si="48">IF(C47&lt;&gt;"",C47,"")</f>
        <v xml:space="preserve">PERRIN </v>
      </c>
      <c r="AU47" s="207" t="str">
        <f t="shared" si="48"/>
        <v>Michèle</v>
      </c>
      <c r="AV47" s="207">
        <f t="shared" si="48"/>
        <v>519148246</v>
      </c>
      <c r="AW47" s="205">
        <f t="shared" si="6"/>
        <v>28.5</v>
      </c>
      <c r="AX47" s="209" t="str">
        <f t="shared" si="7"/>
        <v/>
      </c>
      <c r="AY47" s="198" t="str">
        <f t="shared" si="8"/>
        <v/>
      </c>
      <c r="AZ47" s="186"/>
      <c r="BA47" s="186"/>
      <c r="BB47" s="211"/>
      <c r="BC47" s="186"/>
      <c r="BD47" s="186"/>
      <c r="BE47" s="186"/>
    </row>
    <row r="48" spans="1:57" ht="30" customHeight="1">
      <c r="A48" s="186">
        <f t="shared" si="10"/>
        <v>41</v>
      </c>
      <c r="B48" s="201" t="str">
        <f t="shared" si="4"/>
        <v>PERSONNIC Hervé</v>
      </c>
      <c r="C48" s="223" t="s">
        <v>423</v>
      </c>
      <c r="D48" s="224" t="s">
        <v>424</v>
      </c>
      <c r="E48" s="221">
        <v>511049251</v>
      </c>
      <c r="F48" s="212">
        <v>19.3</v>
      </c>
      <c r="G48" s="544"/>
      <c r="H48" s="544"/>
      <c r="I48" s="544"/>
      <c r="J48" s="530"/>
      <c r="K48" s="530"/>
      <c r="L48" s="527"/>
      <c r="M48" s="544"/>
      <c r="N48" s="544"/>
      <c r="O48" s="544"/>
      <c r="P48" s="544"/>
      <c r="Q48" s="544"/>
      <c r="R48" s="544"/>
      <c r="S48" s="530"/>
      <c r="T48" s="530"/>
      <c r="U48" s="527"/>
      <c r="V48" s="530"/>
      <c r="W48" s="530"/>
      <c r="X48" s="527"/>
      <c r="Y48" s="530"/>
      <c r="Z48" s="530"/>
      <c r="AA48" s="527"/>
      <c r="AB48" s="544"/>
      <c r="AC48" s="544"/>
      <c r="AD48" s="544"/>
      <c r="AE48" s="544"/>
      <c r="AF48" s="544"/>
      <c r="AG48" s="544"/>
      <c r="AH48" s="544"/>
      <c r="AI48" s="544"/>
      <c r="AJ48" s="544"/>
      <c r="AK48" s="530"/>
      <c r="AL48" s="530"/>
      <c r="AM48" s="527"/>
      <c r="AN48" s="530"/>
      <c r="AO48" s="530"/>
      <c r="AP48" s="527"/>
      <c r="AQ48" s="544"/>
      <c r="AR48" s="544"/>
      <c r="AS48" s="545"/>
      <c r="AT48" s="206" t="str">
        <f t="shared" ref="AT48:AV48" si="49">IF(C48&lt;&gt;"",C48,"")</f>
        <v xml:space="preserve">PERSONNIC </v>
      </c>
      <c r="AU48" s="207" t="str">
        <f t="shared" si="49"/>
        <v>Hervé</v>
      </c>
      <c r="AV48" s="207">
        <f t="shared" si="49"/>
        <v>511049251</v>
      </c>
      <c r="AW48" s="205">
        <f t="shared" si="6"/>
        <v>19.3</v>
      </c>
      <c r="AX48" s="209" t="str">
        <f t="shared" si="7"/>
        <v/>
      </c>
      <c r="AY48" s="198" t="str">
        <f t="shared" si="8"/>
        <v/>
      </c>
      <c r="AZ48" s="186"/>
      <c r="BA48" s="186"/>
      <c r="BB48" s="211"/>
      <c r="BC48" s="186"/>
      <c r="BD48" s="186"/>
      <c r="BE48" s="186"/>
    </row>
    <row r="49" spans="1:57" ht="30" customHeight="1">
      <c r="A49" s="186">
        <f t="shared" si="10"/>
        <v>42</v>
      </c>
      <c r="B49" s="201" t="str">
        <f t="shared" si="4"/>
        <v>ROTTIERGuy</v>
      </c>
      <c r="C49" s="219" t="s">
        <v>425</v>
      </c>
      <c r="D49" s="203" t="s">
        <v>165</v>
      </c>
      <c r="E49" s="220"/>
      <c r="F49" s="212">
        <v>27.6</v>
      </c>
      <c r="G49" s="544"/>
      <c r="H49" s="544"/>
      <c r="I49" s="544"/>
      <c r="J49" s="530"/>
      <c r="K49" s="530"/>
      <c r="L49" s="527"/>
      <c r="M49" s="544"/>
      <c r="N49" s="544"/>
      <c r="O49" s="544"/>
      <c r="P49" s="544"/>
      <c r="Q49" s="544"/>
      <c r="R49" s="544"/>
      <c r="S49" s="530"/>
      <c r="T49" s="530"/>
      <c r="U49" s="527"/>
      <c r="V49" s="530"/>
      <c r="W49" s="530"/>
      <c r="X49" s="527"/>
      <c r="Y49" s="530"/>
      <c r="Z49" s="530"/>
      <c r="AA49" s="527"/>
      <c r="AB49" s="544"/>
      <c r="AC49" s="544"/>
      <c r="AD49" s="544"/>
      <c r="AE49" s="544"/>
      <c r="AF49" s="544"/>
      <c r="AG49" s="544"/>
      <c r="AH49" s="544"/>
      <c r="AI49" s="544"/>
      <c r="AJ49" s="544"/>
      <c r="AK49" s="530"/>
      <c r="AL49" s="530"/>
      <c r="AM49" s="527"/>
      <c r="AN49" s="530"/>
      <c r="AO49" s="530"/>
      <c r="AP49" s="527"/>
      <c r="AQ49" s="544"/>
      <c r="AR49" s="544"/>
      <c r="AS49" s="545"/>
      <c r="AT49" s="206" t="str">
        <f t="shared" ref="AT49:AV49" si="50">IF(C49&lt;&gt;"",C49,"")</f>
        <v>ROTTIER</v>
      </c>
      <c r="AU49" s="207" t="str">
        <f t="shared" si="50"/>
        <v>Guy</v>
      </c>
      <c r="AV49" s="207" t="str">
        <f t="shared" si="50"/>
        <v/>
      </c>
      <c r="AW49" s="205">
        <f t="shared" si="6"/>
        <v>27.6</v>
      </c>
      <c r="AX49" s="209" t="str">
        <f t="shared" si="7"/>
        <v/>
      </c>
      <c r="AY49" s="198" t="str">
        <f t="shared" si="8"/>
        <v/>
      </c>
      <c r="AZ49" s="186"/>
      <c r="BA49" s="186"/>
      <c r="BB49" s="211"/>
      <c r="BC49" s="186"/>
      <c r="BD49" s="186"/>
      <c r="BE49" s="186"/>
    </row>
    <row r="50" spans="1:57" ht="30" customHeight="1">
      <c r="A50" s="186">
        <f t="shared" si="10"/>
        <v>43</v>
      </c>
      <c r="B50" s="201" t="str">
        <f t="shared" si="4"/>
        <v>ROTTIER Guy</v>
      </c>
      <c r="C50" s="202" t="s">
        <v>426</v>
      </c>
      <c r="D50" s="224" t="s">
        <v>165</v>
      </c>
      <c r="E50" s="220">
        <v>538350197</v>
      </c>
      <c r="F50" s="212">
        <v>27.5</v>
      </c>
      <c r="G50" s="544"/>
      <c r="H50" s="544"/>
      <c r="I50" s="544"/>
      <c r="J50" s="530"/>
      <c r="K50" s="530"/>
      <c r="L50" s="527"/>
      <c r="M50" s="544"/>
      <c r="N50" s="544"/>
      <c r="O50" s="544"/>
      <c r="P50" s="544"/>
      <c r="Q50" s="544"/>
      <c r="R50" s="544"/>
      <c r="S50" s="530"/>
      <c r="T50" s="530"/>
      <c r="U50" s="527"/>
      <c r="V50" s="530"/>
      <c r="W50" s="530"/>
      <c r="X50" s="527"/>
      <c r="Y50" s="530"/>
      <c r="Z50" s="530"/>
      <c r="AA50" s="527"/>
      <c r="AB50" s="544"/>
      <c r="AC50" s="544"/>
      <c r="AD50" s="544"/>
      <c r="AE50" s="544"/>
      <c r="AF50" s="544"/>
      <c r="AG50" s="544"/>
      <c r="AH50" s="544"/>
      <c r="AI50" s="544"/>
      <c r="AJ50" s="544"/>
      <c r="AK50" s="530"/>
      <c r="AL50" s="530"/>
      <c r="AM50" s="527"/>
      <c r="AN50" s="530"/>
      <c r="AO50" s="530"/>
      <c r="AP50" s="527"/>
      <c r="AQ50" s="544"/>
      <c r="AR50" s="544"/>
      <c r="AS50" s="545"/>
      <c r="AT50" s="206" t="str">
        <f t="shared" ref="AT50:AV50" si="51">IF(C50&lt;&gt;"",C50,"")</f>
        <v xml:space="preserve">ROTTIER </v>
      </c>
      <c r="AU50" s="207" t="str">
        <f t="shared" si="51"/>
        <v>Guy</v>
      </c>
      <c r="AV50" s="207">
        <f t="shared" si="51"/>
        <v>538350197</v>
      </c>
      <c r="AW50" s="205">
        <f t="shared" si="6"/>
        <v>27.5</v>
      </c>
      <c r="AX50" s="209" t="str">
        <f t="shared" si="7"/>
        <v/>
      </c>
      <c r="AY50" s="198" t="str">
        <f t="shared" si="8"/>
        <v/>
      </c>
      <c r="AZ50" s="186"/>
      <c r="BA50" s="186"/>
      <c r="BB50" s="211"/>
      <c r="BC50" s="186"/>
      <c r="BD50" s="186"/>
      <c r="BE50" s="186"/>
    </row>
    <row r="51" spans="1:57" ht="30" customHeight="1">
      <c r="A51" s="186">
        <f t="shared" si="10"/>
        <v>44</v>
      </c>
      <c r="B51" s="201" t="str">
        <f t="shared" si="4"/>
        <v>SAADA Daniel</v>
      </c>
      <c r="C51" s="202" t="s">
        <v>427</v>
      </c>
      <c r="D51" s="203" t="s">
        <v>268</v>
      </c>
      <c r="E51" s="220">
        <v>515335201</v>
      </c>
      <c r="F51" s="212">
        <v>17.2</v>
      </c>
      <c r="G51" s="544"/>
      <c r="H51" s="544"/>
      <c r="I51" s="544"/>
      <c r="J51" s="530"/>
      <c r="K51" s="530"/>
      <c r="L51" s="527"/>
      <c r="M51" s="544"/>
      <c r="N51" s="544"/>
      <c r="O51" s="544"/>
      <c r="P51" s="544"/>
      <c r="Q51" s="544"/>
      <c r="R51" s="544"/>
      <c r="S51" s="530"/>
      <c r="T51" s="530"/>
      <c r="U51" s="527"/>
      <c r="V51" s="530"/>
      <c r="W51" s="530"/>
      <c r="X51" s="527"/>
      <c r="Y51" s="530"/>
      <c r="Z51" s="530"/>
      <c r="AA51" s="527"/>
      <c r="AB51" s="544"/>
      <c r="AC51" s="544"/>
      <c r="AD51" s="544"/>
      <c r="AE51" s="544"/>
      <c r="AF51" s="544"/>
      <c r="AG51" s="544"/>
      <c r="AH51" s="544"/>
      <c r="AI51" s="544"/>
      <c r="AJ51" s="544"/>
      <c r="AK51" s="530"/>
      <c r="AL51" s="530"/>
      <c r="AM51" s="527"/>
      <c r="AN51" s="530"/>
      <c r="AO51" s="530"/>
      <c r="AP51" s="527"/>
      <c r="AQ51" s="544"/>
      <c r="AR51" s="544"/>
      <c r="AS51" s="545"/>
      <c r="AT51" s="206" t="str">
        <f t="shared" ref="AT51:AV51" si="52">IF(C51&lt;&gt;"",C51,"")</f>
        <v xml:space="preserve">SAADA </v>
      </c>
      <c r="AU51" s="207" t="str">
        <f t="shared" si="52"/>
        <v>Daniel</v>
      </c>
      <c r="AV51" s="207">
        <f t="shared" si="52"/>
        <v>515335201</v>
      </c>
      <c r="AW51" s="205">
        <f t="shared" si="6"/>
        <v>17.2</v>
      </c>
      <c r="AX51" s="209" t="str">
        <f t="shared" si="7"/>
        <v/>
      </c>
      <c r="AY51" s="198" t="str">
        <f t="shared" si="8"/>
        <v/>
      </c>
      <c r="AZ51" s="186"/>
      <c r="BA51" s="186"/>
      <c r="BB51" s="211"/>
      <c r="BC51" s="186"/>
      <c r="BD51" s="186"/>
      <c r="BE51" s="186"/>
    </row>
    <row r="52" spans="1:57" ht="30" customHeight="1">
      <c r="A52" s="186">
        <f t="shared" si="10"/>
        <v>45</v>
      </c>
      <c r="B52" s="201" t="str">
        <f t="shared" si="4"/>
        <v>SAVISKY Denis</v>
      </c>
      <c r="C52" s="223" t="s">
        <v>428</v>
      </c>
      <c r="D52" s="203" t="s">
        <v>181</v>
      </c>
      <c r="E52" s="221">
        <v>533083271</v>
      </c>
      <c r="F52" s="212">
        <v>30</v>
      </c>
      <c r="G52" s="544"/>
      <c r="H52" s="544"/>
      <c r="I52" s="544"/>
      <c r="J52" s="530"/>
      <c r="K52" s="530"/>
      <c r="L52" s="527"/>
      <c r="M52" s="544"/>
      <c r="N52" s="544"/>
      <c r="O52" s="544"/>
      <c r="P52" s="544"/>
      <c r="Q52" s="544"/>
      <c r="R52" s="544"/>
      <c r="S52" s="530"/>
      <c r="T52" s="530"/>
      <c r="U52" s="527"/>
      <c r="V52" s="530"/>
      <c r="W52" s="530"/>
      <c r="X52" s="527"/>
      <c r="Y52" s="530"/>
      <c r="Z52" s="530"/>
      <c r="AA52" s="527"/>
      <c r="AB52" s="544"/>
      <c r="AC52" s="544"/>
      <c r="AD52" s="544"/>
      <c r="AE52" s="544"/>
      <c r="AF52" s="544"/>
      <c r="AG52" s="544"/>
      <c r="AH52" s="544"/>
      <c r="AI52" s="544"/>
      <c r="AJ52" s="544"/>
      <c r="AK52" s="530"/>
      <c r="AL52" s="530"/>
      <c r="AM52" s="527"/>
      <c r="AN52" s="530"/>
      <c r="AO52" s="530"/>
      <c r="AP52" s="527"/>
      <c r="AQ52" s="544"/>
      <c r="AR52" s="544"/>
      <c r="AS52" s="545"/>
      <c r="AT52" s="206" t="str">
        <f t="shared" ref="AT52:AV52" si="53">IF(C52&lt;&gt;"",C52,"")</f>
        <v xml:space="preserve">SAVISKY </v>
      </c>
      <c r="AU52" s="207" t="str">
        <f t="shared" si="53"/>
        <v>Denis</v>
      </c>
      <c r="AV52" s="207">
        <f t="shared" si="53"/>
        <v>533083271</v>
      </c>
      <c r="AW52" s="205">
        <f t="shared" si="6"/>
        <v>30</v>
      </c>
      <c r="AX52" s="209" t="str">
        <f t="shared" si="7"/>
        <v/>
      </c>
      <c r="AY52" s="198" t="str">
        <f t="shared" si="8"/>
        <v/>
      </c>
      <c r="AZ52" s="186"/>
      <c r="BA52" s="186"/>
      <c r="BB52" s="211"/>
      <c r="BC52" s="186"/>
      <c r="BD52" s="186"/>
      <c r="BE52" s="186"/>
    </row>
    <row r="53" spans="1:57" ht="30" customHeight="1">
      <c r="A53" s="186">
        <f t="shared" si="10"/>
        <v>46</v>
      </c>
      <c r="B53" s="201" t="str">
        <f t="shared" si="4"/>
        <v>THALGOTT Albert</v>
      </c>
      <c r="C53" s="219" t="s">
        <v>429</v>
      </c>
      <c r="D53" s="203" t="s">
        <v>430</v>
      </c>
      <c r="E53" s="220">
        <v>517727052</v>
      </c>
      <c r="F53" s="212">
        <v>18.3</v>
      </c>
      <c r="G53" s="544"/>
      <c r="H53" s="544"/>
      <c r="I53" s="544"/>
      <c r="J53" s="530"/>
      <c r="K53" s="530"/>
      <c r="L53" s="527"/>
      <c r="M53" s="544"/>
      <c r="N53" s="544"/>
      <c r="O53" s="544"/>
      <c r="P53" s="544"/>
      <c r="Q53" s="544"/>
      <c r="R53" s="544"/>
      <c r="S53" s="530"/>
      <c r="T53" s="530"/>
      <c r="U53" s="527"/>
      <c r="V53" s="530"/>
      <c r="W53" s="530"/>
      <c r="X53" s="527"/>
      <c r="Y53" s="530"/>
      <c r="Z53" s="530"/>
      <c r="AA53" s="527"/>
      <c r="AB53" s="544"/>
      <c r="AC53" s="544"/>
      <c r="AD53" s="544"/>
      <c r="AE53" s="544"/>
      <c r="AF53" s="544"/>
      <c r="AG53" s="544"/>
      <c r="AH53" s="544"/>
      <c r="AI53" s="544"/>
      <c r="AJ53" s="544"/>
      <c r="AK53" s="530"/>
      <c r="AL53" s="530"/>
      <c r="AM53" s="527"/>
      <c r="AN53" s="530"/>
      <c r="AO53" s="530"/>
      <c r="AP53" s="527"/>
      <c r="AQ53" s="544"/>
      <c r="AR53" s="544"/>
      <c r="AS53" s="545"/>
      <c r="AT53" s="206" t="str">
        <f t="shared" ref="AT53:AV53" si="54">IF(C53&lt;&gt;"",C53,"")</f>
        <v xml:space="preserve">THALGOTT </v>
      </c>
      <c r="AU53" s="207" t="str">
        <f t="shared" si="54"/>
        <v>Albert</v>
      </c>
      <c r="AV53" s="207">
        <f t="shared" si="54"/>
        <v>517727052</v>
      </c>
      <c r="AW53" s="205">
        <f t="shared" si="6"/>
        <v>18.3</v>
      </c>
      <c r="AX53" s="209" t="str">
        <f t="shared" si="7"/>
        <v/>
      </c>
      <c r="AY53" s="198" t="str">
        <f t="shared" si="8"/>
        <v/>
      </c>
      <c r="AZ53" s="186"/>
      <c r="BA53" s="186"/>
      <c r="BB53" s="211"/>
      <c r="BC53" s="186"/>
      <c r="BD53" s="186"/>
      <c r="BE53" s="186"/>
    </row>
    <row r="54" spans="1:57" ht="30" customHeight="1">
      <c r="A54" s="186">
        <f t="shared" si="10"/>
        <v>47</v>
      </c>
      <c r="B54" s="201" t="str">
        <f t="shared" si="4"/>
        <v>VURobert</v>
      </c>
      <c r="C54" s="219" t="s">
        <v>431</v>
      </c>
      <c r="D54" s="203" t="s">
        <v>432</v>
      </c>
      <c r="E54" s="220">
        <v>536320259</v>
      </c>
      <c r="F54" s="212">
        <v>22.6</v>
      </c>
      <c r="G54" s="544"/>
      <c r="H54" s="544"/>
      <c r="I54" s="544"/>
      <c r="J54" s="530"/>
      <c r="K54" s="530"/>
      <c r="L54" s="527"/>
      <c r="M54" s="544"/>
      <c r="N54" s="544"/>
      <c r="O54" s="544"/>
      <c r="P54" s="544"/>
      <c r="Q54" s="544"/>
      <c r="R54" s="544"/>
      <c r="S54" s="530"/>
      <c r="T54" s="530"/>
      <c r="U54" s="527"/>
      <c r="V54" s="530"/>
      <c r="W54" s="530"/>
      <c r="X54" s="527"/>
      <c r="Y54" s="530"/>
      <c r="Z54" s="530"/>
      <c r="AA54" s="527"/>
      <c r="AB54" s="544"/>
      <c r="AC54" s="544"/>
      <c r="AD54" s="544"/>
      <c r="AE54" s="544"/>
      <c r="AF54" s="544"/>
      <c r="AG54" s="544"/>
      <c r="AH54" s="544"/>
      <c r="AI54" s="544"/>
      <c r="AJ54" s="544"/>
      <c r="AK54" s="530"/>
      <c r="AL54" s="530"/>
      <c r="AM54" s="527"/>
      <c r="AN54" s="530"/>
      <c r="AO54" s="530"/>
      <c r="AP54" s="527"/>
      <c r="AQ54" s="544"/>
      <c r="AR54" s="544"/>
      <c r="AS54" s="545"/>
      <c r="AT54" s="206" t="str">
        <f t="shared" ref="AT54:AV54" si="55">IF(C54&lt;&gt;"",C54,"")</f>
        <v>VU</v>
      </c>
      <c r="AU54" s="207" t="str">
        <f t="shared" si="55"/>
        <v>Robert</v>
      </c>
      <c r="AV54" s="207">
        <f t="shared" si="55"/>
        <v>536320259</v>
      </c>
      <c r="AW54" s="205">
        <f t="shared" si="6"/>
        <v>22.6</v>
      </c>
      <c r="AX54" s="209" t="str">
        <f t="shared" si="7"/>
        <v/>
      </c>
      <c r="AY54" s="198" t="str">
        <f t="shared" si="8"/>
        <v/>
      </c>
      <c r="AZ54" s="186"/>
      <c r="BA54" s="186"/>
      <c r="BB54" s="211"/>
      <c r="BC54" s="186"/>
      <c r="BD54" s="186"/>
      <c r="BE54" s="186"/>
    </row>
    <row r="55" spans="1:57" ht="30" customHeight="1">
      <c r="A55" s="186">
        <f t="shared" si="10"/>
        <v>48</v>
      </c>
      <c r="B55" s="201" t="str">
        <f t="shared" si="4"/>
        <v>ZERBIB J.Pierre</v>
      </c>
      <c r="C55" s="219" t="s">
        <v>433</v>
      </c>
      <c r="D55" s="203" t="s">
        <v>386</v>
      </c>
      <c r="E55" s="220">
        <v>3202297</v>
      </c>
      <c r="F55" s="212">
        <v>27.6</v>
      </c>
      <c r="G55" s="544"/>
      <c r="H55" s="544"/>
      <c r="I55" s="544"/>
      <c r="J55" s="530"/>
      <c r="K55" s="530"/>
      <c r="L55" s="527"/>
      <c r="M55" s="544"/>
      <c r="N55" s="544"/>
      <c r="O55" s="544"/>
      <c r="P55" s="544"/>
      <c r="Q55" s="544"/>
      <c r="R55" s="544"/>
      <c r="S55" s="530"/>
      <c r="T55" s="530"/>
      <c r="U55" s="527"/>
      <c r="V55" s="530"/>
      <c r="W55" s="530"/>
      <c r="X55" s="527"/>
      <c r="Y55" s="530"/>
      <c r="Z55" s="530"/>
      <c r="AA55" s="527"/>
      <c r="AB55" s="544"/>
      <c r="AC55" s="544"/>
      <c r="AD55" s="544"/>
      <c r="AE55" s="544"/>
      <c r="AF55" s="544"/>
      <c r="AG55" s="544"/>
      <c r="AH55" s="544"/>
      <c r="AI55" s="544"/>
      <c r="AJ55" s="544"/>
      <c r="AK55" s="530"/>
      <c r="AL55" s="530"/>
      <c r="AM55" s="527"/>
      <c r="AN55" s="530"/>
      <c r="AO55" s="530"/>
      <c r="AP55" s="527"/>
      <c r="AQ55" s="544"/>
      <c r="AR55" s="544"/>
      <c r="AS55" s="545"/>
      <c r="AT55" s="206" t="str">
        <f t="shared" ref="AT55:AV55" si="56">IF(C55&lt;&gt;"",C55,"")</f>
        <v xml:space="preserve">ZERBIB </v>
      </c>
      <c r="AU55" s="207" t="str">
        <f t="shared" si="56"/>
        <v>J.Pierre</v>
      </c>
      <c r="AV55" s="207">
        <f t="shared" si="56"/>
        <v>3202297</v>
      </c>
      <c r="AW55" s="205">
        <f t="shared" si="6"/>
        <v>27.6</v>
      </c>
      <c r="AX55" s="209" t="str">
        <f t="shared" si="7"/>
        <v/>
      </c>
      <c r="AY55" s="198" t="str">
        <f t="shared" si="8"/>
        <v/>
      </c>
      <c r="AZ55" s="186"/>
      <c r="BA55" s="186"/>
      <c r="BB55" s="211"/>
      <c r="BC55" s="186"/>
      <c r="BD55" s="186"/>
      <c r="BE55" s="186"/>
    </row>
    <row r="56" spans="1:57" ht="30" customHeight="1">
      <c r="A56" s="186">
        <f t="shared" si="10"/>
        <v>49</v>
      </c>
      <c r="B56" s="201" t="str">
        <f t="shared" si="4"/>
        <v>BENDJENADKamel</v>
      </c>
      <c r="C56" s="243" t="s">
        <v>434</v>
      </c>
      <c r="D56" s="244" t="s">
        <v>435</v>
      </c>
      <c r="E56" s="179"/>
      <c r="F56" s="180">
        <v>15.2</v>
      </c>
      <c r="G56" s="544"/>
      <c r="H56" s="544"/>
      <c r="I56" s="544"/>
      <c r="J56" s="530"/>
      <c r="K56" s="530"/>
      <c r="L56" s="527"/>
      <c r="M56" s="544"/>
      <c r="N56" s="544"/>
      <c r="O56" s="544"/>
      <c r="P56" s="544"/>
      <c r="Q56" s="544"/>
      <c r="R56" s="544"/>
      <c r="S56" s="530"/>
      <c r="T56" s="530"/>
      <c r="U56" s="527"/>
      <c r="V56" s="530"/>
      <c r="W56" s="530"/>
      <c r="X56" s="527"/>
      <c r="Y56" s="530"/>
      <c r="Z56" s="530"/>
      <c r="AA56" s="527"/>
      <c r="AB56" s="544"/>
      <c r="AC56" s="544"/>
      <c r="AD56" s="544"/>
      <c r="AE56" s="544"/>
      <c r="AF56" s="544"/>
      <c r="AG56" s="544"/>
      <c r="AH56" s="544"/>
      <c r="AI56" s="544"/>
      <c r="AJ56" s="544"/>
      <c r="AK56" s="530"/>
      <c r="AL56" s="530"/>
      <c r="AM56" s="527"/>
      <c r="AN56" s="530"/>
      <c r="AO56" s="530"/>
      <c r="AP56" s="527"/>
      <c r="AQ56" s="544"/>
      <c r="AR56" s="544"/>
      <c r="AS56" s="544"/>
      <c r="AT56" s="206" t="str">
        <f t="shared" ref="AT56:AV56" si="57">IF(C56&lt;&gt;"",C56,"")</f>
        <v>BENDJENAD</v>
      </c>
      <c r="AU56" s="207" t="str">
        <f t="shared" si="57"/>
        <v>Kamel</v>
      </c>
      <c r="AV56" s="207" t="str">
        <f t="shared" si="57"/>
        <v/>
      </c>
      <c r="AW56" s="205">
        <f t="shared" si="6"/>
        <v>15.2</v>
      </c>
      <c r="AX56" s="209" t="str">
        <f t="shared" si="7"/>
        <v/>
      </c>
      <c r="AY56" s="198" t="str">
        <f t="shared" si="8"/>
        <v/>
      </c>
      <c r="AZ56" s="186"/>
      <c r="BA56" s="186"/>
      <c r="BB56" s="211"/>
      <c r="BC56" s="186"/>
      <c r="BD56" s="186"/>
      <c r="BE56" s="186"/>
    </row>
    <row r="57" spans="1:57" ht="30" customHeight="1">
      <c r="A57" s="186">
        <f t="shared" si="10"/>
        <v>50</v>
      </c>
      <c r="B57" s="201" t="str">
        <f t="shared" si="4"/>
        <v>PADOVANIRoger</v>
      </c>
      <c r="C57" s="227" t="s">
        <v>436</v>
      </c>
      <c r="D57" s="228" t="s">
        <v>437</v>
      </c>
      <c r="E57" s="229"/>
      <c r="F57" s="230">
        <v>21.2</v>
      </c>
      <c r="G57" s="546"/>
      <c r="H57" s="546"/>
      <c r="I57" s="546"/>
      <c r="J57" s="531"/>
      <c r="K57" s="531"/>
      <c r="L57" s="531"/>
      <c r="M57" s="546"/>
      <c r="N57" s="546"/>
      <c r="O57" s="546"/>
      <c r="P57" s="546"/>
      <c r="Q57" s="546"/>
      <c r="R57" s="546"/>
      <c r="S57" s="531"/>
      <c r="T57" s="531"/>
      <c r="U57" s="531"/>
      <c r="V57" s="531"/>
      <c r="W57" s="531"/>
      <c r="X57" s="531"/>
      <c r="Y57" s="531"/>
      <c r="Z57" s="531"/>
      <c r="AA57" s="531"/>
      <c r="AB57" s="546"/>
      <c r="AC57" s="546"/>
      <c r="AD57" s="546"/>
      <c r="AE57" s="546"/>
      <c r="AF57" s="546"/>
      <c r="AG57" s="546"/>
      <c r="AH57" s="546"/>
      <c r="AI57" s="546"/>
      <c r="AJ57" s="546"/>
      <c r="AK57" s="531"/>
      <c r="AL57" s="531"/>
      <c r="AM57" s="531"/>
      <c r="AN57" s="531"/>
      <c r="AO57" s="531"/>
      <c r="AP57" s="531"/>
      <c r="AQ57" s="546"/>
      <c r="AR57" s="546"/>
      <c r="AS57" s="547"/>
      <c r="AT57" s="206" t="str">
        <f t="shared" ref="AT57:AV57" si="58">IF(C57&lt;&gt;"",C57,"")</f>
        <v>PADOVANI</v>
      </c>
      <c r="AU57" s="207" t="str">
        <f t="shared" si="58"/>
        <v>Roger</v>
      </c>
      <c r="AV57" s="207" t="str">
        <f t="shared" si="58"/>
        <v/>
      </c>
      <c r="AW57" s="205">
        <f t="shared" si="6"/>
        <v>21.2</v>
      </c>
      <c r="AX57" s="209" t="str">
        <f t="shared" si="7"/>
        <v/>
      </c>
      <c r="AY57" s="198" t="str">
        <f t="shared" si="8"/>
        <v/>
      </c>
      <c r="AZ57" s="186"/>
      <c r="BA57" s="186"/>
      <c r="BB57" s="211"/>
      <c r="BC57" s="186"/>
      <c r="BD57" s="186"/>
      <c r="BE57" s="186"/>
    </row>
    <row r="58" spans="1:57" ht="25.5" customHeight="1">
      <c r="A58" s="186"/>
      <c r="B58" s="186"/>
      <c r="C58" s="186"/>
      <c r="D58" s="186"/>
      <c r="E58" s="143"/>
      <c r="F58" s="211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206" t="str">
        <f t="shared" ref="AT58:AV58" si="59">IF(C58&lt;&gt;"",C58,"")</f>
        <v/>
      </c>
      <c r="AU58" s="207" t="str">
        <f t="shared" si="59"/>
        <v/>
      </c>
      <c r="AV58" s="207" t="str">
        <f t="shared" si="59"/>
        <v/>
      </c>
      <c r="AW58" s="186"/>
      <c r="AX58" s="186"/>
      <c r="AY58" s="186"/>
      <c r="AZ58" s="186"/>
      <c r="BA58" s="186"/>
      <c r="BB58" s="211"/>
      <c r="BC58" s="186"/>
      <c r="BD58" s="186"/>
      <c r="BE58" s="186"/>
    </row>
    <row r="59" spans="1:57" ht="25.5" customHeight="1">
      <c r="A59" s="186"/>
      <c r="B59" s="186"/>
      <c r="C59" s="186"/>
      <c r="D59" s="186"/>
      <c r="E59" s="143"/>
      <c r="F59" s="211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92"/>
      <c r="AU59" s="238"/>
      <c r="AV59" s="186"/>
      <c r="AW59" s="186"/>
      <c r="AX59" s="186"/>
      <c r="AY59" s="186"/>
      <c r="AZ59" s="186"/>
      <c r="BA59" s="186"/>
      <c r="BB59" s="211"/>
      <c r="BC59" s="186"/>
      <c r="BD59" s="186"/>
      <c r="BE59" s="186"/>
    </row>
    <row r="60" spans="1:57" ht="25.5" customHeight="1">
      <c r="A60" s="186"/>
      <c r="B60" s="186"/>
      <c r="C60" s="186"/>
      <c r="D60" s="186"/>
      <c r="E60" s="143"/>
      <c r="F60" s="211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92"/>
      <c r="AU60" s="238"/>
      <c r="AV60" s="186"/>
      <c r="AW60" s="186"/>
      <c r="AX60" s="186"/>
      <c r="AY60" s="186"/>
      <c r="AZ60" s="186"/>
      <c r="BA60" s="186"/>
      <c r="BB60" s="211"/>
      <c r="BC60" s="186"/>
      <c r="BD60" s="186"/>
      <c r="BE60" s="186"/>
    </row>
    <row r="61" spans="1:57" ht="25.5" customHeight="1">
      <c r="A61" s="186"/>
      <c r="B61" s="186"/>
      <c r="C61" s="186"/>
      <c r="D61" s="186"/>
      <c r="E61" s="143"/>
      <c r="F61" s="211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92"/>
      <c r="AU61" s="238"/>
      <c r="AV61" s="186"/>
      <c r="AW61" s="186"/>
      <c r="AX61" s="186"/>
      <c r="AY61" s="186"/>
      <c r="AZ61" s="186"/>
      <c r="BA61" s="186"/>
      <c r="BB61" s="211"/>
      <c r="BC61" s="186"/>
      <c r="BD61" s="186"/>
      <c r="BE61" s="186"/>
    </row>
    <row r="62" spans="1:57" ht="25.5" customHeight="1">
      <c r="A62" s="186"/>
      <c r="B62" s="186"/>
      <c r="C62" s="186"/>
      <c r="D62" s="186"/>
      <c r="E62" s="143"/>
      <c r="F62" s="211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92"/>
      <c r="AU62" s="238"/>
      <c r="AV62" s="186"/>
      <c r="AW62" s="186"/>
      <c r="AX62" s="186"/>
      <c r="AY62" s="186"/>
      <c r="AZ62" s="186"/>
      <c r="BA62" s="186"/>
      <c r="BB62" s="211"/>
      <c r="BC62" s="186"/>
      <c r="BD62" s="186"/>
      <c r="BE62" s="186"/>
    </row>
    <row r="63" spans="1:57" ht="25.5" customHeight="1">
      <c r="A63" s="186"/>
      <c r="B63" s="186"/>
      <c r="C63" s="186"/>
      <c r="D63" s="186"/>
      <c r="E63" s="143"/>
      <c r="F63" s="211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92"/>
      <c r="AU63" s="238"/>
      <c r="AV63" s="186"/>
      <c r="AW63" s="186"/>
      <c r="AX63" s="186"/>
      <c r="AY63" s="186"/>
      <c r="AZ63" s="186"/>
      <c r="BA63" s="186"/>
      <c r="BB63" s="211"/>
      <c r="BC63" s="186"/>
      <c r="BD63" s="186"/>
      <c r="BE63" s="186"/>
    </row>
    <row r="64" spans="1:57" ht="25.5" customHeight="1">
      <c r="A64" s="186"/>
      <c r="B64" s="186"/>
      <c r="C64" s="186"/>
      <c r="D64" s="186"/>
      <c r="E64" s="143"/>
      <c r="F64" s="211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92"/>
      <c r="AU64" s="238"/>
      <c r="AV64" s="186"/>
      <c r="AW64" s="186"/>
      <c r="AX64" s="186"/>
      <c r="AY64" s="186"/>
      <c r="AZ64" s="186"/>
      <c r="BA64" s="186"/>
      <c r="BB64" s="211"/>
      <c r="BC64" s="186"/>
      <c r="BD64" s="186"/>
      <c r="BE64" s="186"/>
    </row>
    <row r="65" spans="1:57" ht="25.5" customHeight="1">
      <c r="A65" s="186"/>
      <c r="B65" s="186"/>
      <c r="C65" s="186"/>
      <c r="D65" s="186"/>
      <c r="E65" s="143"/>
      <c r="F65" s="211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92"/>
      <c r="AU65" s="238"/>
      <c r="AV65" s="186"/>
      <c r="AW65" s="186"/>
      <c r="AX65" s="186"/>
      <c r="AY65" s="186"/>
      <c r="AZ65" s="186"/>
      <c r="BA65" s="186"/>
      <c r="BB65" s="211"/>
      <c r="BC65" s="186"/>
      <c r="BD65" s="186"/>
      <c r="BE65" s="186"/>
    </row>
    <row r="66" spans="1:57" ht="25.5" customHeight="1">
      <c r="A66" s="186"/>
      <c r="B66" s="186"/>
      <c r="C66" s="186"/>
      <c r="D66" s="186"/>
      <c r="E66" s="143"/>
      <c r="F66" s="211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92"/>
      <c r="AU66" s="238"/>
      <c r="AV66" s="186"/>
      <c r="AW66" s="186"/>
      <c r="AX66" s="186"/>
      <c r="AY66" s="186"/>
      <c r="AZ66" s="186"/>
      <c r="BA66" s="186"/>
      <c r="BB66" s="211"/>
      <c r="BC66" s="186"/>
      <c r="BD66" s="186"/>
      <c r="BE66" s="186"/>
    </row>
    <row r="67" spans="1:57" ht="25.5" customHeight="1">
      <c r="A67" s="186"/>
      <c r="B67" s="186"/>
      <c r="C67" s="186"/>
      <c r="D67" s="186"/>
      <c r="E67" s="143"/>
      <c r="F67" s="211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92"/>
      <c r="AU67" s="238"/>
      <c r="AV67" s="186"/>
      <c r="AW67" s="186"/>
      <c r="AX67" s="186"/>
      <c r="AY67" s="186"/>
      <c r="AZ67" s="186"/>
      <c r="BA67" s="186"/>
      <c r="BB67" s="211"/>
      <c r="BC67" s="186"/>
      <c r="BD67" s="186"/>
      <c r="BE67" s="186"/>
    </row>
    <row r="68" spans="1:57" ht="25.5" customHeight="1">
      <c r="A68" s="186"/>
      <c r="B68" s="186"/>
      <c r="C68" s="186"/>
      <c r="D68" s="186"/>
      <c r="E68" s="143"/>
      <c r="F68" s="211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92"/>
      <c r="AU68" s="238"/>
      <c r="AV68" s="186"/>
      <c r="AW68" s="186"/>
      <c r="AX68" s="186"/>
      <c r="AY68" s="186"/>
      <c r="AZ68" s="186"/>
      <c r="BA68" s="186"/>
      <c r="BB68" s="211"/>
      <c r="BC68" s="186"/>
      <c r="BD68" s="186"/>
      <c r="BE68" s="186"/>
    </row>
    <row r="69" spans="1:57" ht="25.5" customHeight="1">
      <c r="A69" s="186"/>
      <c r="B69" s="186"/>
      <c r="C69" s="186"/>
      <c r="D69" s="186"/>
      <c r="E69" s="143"/>
      <c r="F69" s="211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92"/>
      <c r="AU69" s="238"/>
      <c r="AV69" s="186"/>
      <c r="AW69" s="186"/>
      <c r="AX69" s="186"/>
      <c r="AY69" s="186"/>
      <c r="AZ69" s="186"/>
      <c r="BA69" s="186"/>
      <c r="BB69" s="211"/>
      <c r="BC69" s="186"/>
      <c r="BD69" s="186"/>
      <c r="BE69" s="186"/>
    </row>
    <row r="70" spans="1:57" ht="25.5" customHeight="1">
      <c r="A70" s="186"/>
      <c r="B70" s="186"/>
      <c r="C70" s="186"/>
      <c r="D70" s="186"/>
      <c r="E70" s="143"/>
      <c r="F70" s="211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92"/>
      <c r="AU70" s="238"/>
      <c r="AV70" s="186"/>
      <c r="AW70" s="186"/>
      <c r="AX70" s="186"/>
      <c r="AY70" s="186"/>
      <c r="AZ70" s="186"/>
      <c r="BA70" s="186"/>
      <c r="BB70" s="211"/>
      <c r="BC70" s="186"/>
      <c r="BD70" s="186"/>
      <c r="BE70" s="186"/>
    </row>
    <row r="71" spans="1:57" ht="25.5" customHeight="1">
      <c r="A71" s="186"/>
      <c r="B71" s="186"/>
      <c r="C71" s="186"/>
      <c r="D71" s="186"/>
      <c r="E71" s="143"/>
      <c r="F71" s="211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92"/>
      <c r="AU71" s="238"/>
      <c r="AV71" s="186"/>
      <c r="AW71" s="186"/>
      <c r="AX71" s="186"/>
      <c r="AY71" s="186"/>
      <c r="AZ71" s="186"/>
      <c r="BA71" s="186"/>
      <c r="BB71" s="211"/>
      <c r="BC71" s="186"/>
      <c r="BD71" s="186"/>
      <c r="BE71" s="186"/>
    </row>
    <row r="72" spans="1:57" ht="25.5" customHeight="1">
      <c r="A72" s="186"/>
      <c r="B72" s="186"/>
      <c r="C72" s="186"/>
      <c r="D72" s="186"/>
      <c r="E72" s="143"/>
      <c r="F72" s="211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92"/>
      <c r="AU72" s="238"/>
      <c r="AV72" s="186"/>
      <c r="AW72" s="186"/>
      <c r="AX72" s="186"/>
      <c r="AY72" s="186"/>
      <c r="AZ72" s="186"/>
      <c r="BA72" s="186"/>
      <c r="BB72" s="211"/>
      <c r="BC72" s="186"/>
      <c r="BD72" s="186"/>
      <c r="BE72" s="186"/>
    </row>
    <row r="73" spans="1:57" ht="25.5" customHeight="1">
      <c r="A73" s="186"/>
      <c r="B73" s="186"/>
      <c r="C73" s="186"/>
      <c r="D73" s="186"/>
      <c r="E73" s="143"/>
      <c r="F73" s="211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92"/>
      <c r="AU73" s="238"/>
      <c r="AV73" s="186"/>
      <c r="AW73" s="186"/>
      <c r="AX73" s="186"/>
      <c r="AY73" s="186"/>
      <c r="AZ73" s="186"/>
      <c r="BA73" s="186"/>
      <c r="BB73" s="211"/>
      <c r="BC73" s="186"/>
      <c r="BD73" s="186"/>
      <c r="BE73" s="186"/>
    </row>
    <row r="74" spans="1:57" ht="25.5" customHeight="1">
      <c r="A74" s="186"/>
      <c r="B74" s="186"/>
      <c r="C74" s="186"/>
      <c r="D74" s="186"/>
      <c r="E74" s="143"/>
      <c r="F74" s="211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92"/>
      <c r="AU74" s="238"/>
      <c r="AV74" s="186"/>
      <c r="AW74" s="186"/>
      <c r="AX74" s="186"/>
      <c r="AY74" s="186"/>
      <c r="AZ74" s="186"/>
      <c r="BA74" s="186"/>
      <c r="BB74" s="211"/>
      <c r="BC74" s="186"/>
      <c r="BD74" s="186"/>
      <c r="BE74" s="186"/>
    </row>
    <row r="75" spans="1:57" ht="25.5" customHeight="1">
      <c r="A75" s="186"/>
      <c r="B75" s="186"/>
      <c r="C75" s="186"/>
      <c r="D75" s="186"/>
      <c r="E75" s="143"/>
      <c r="F75" s="211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92"/>
      <c r="AU75" s="238"/>
      <c r="AV75" s="186"/>
      <c r="AW75" s="186"/>
      <c r="AX75" s="186"/>
      <c r="AY75" s="186"/>
      <c r="AZ75" s="186"/>
      <c r="BA75" s="186"/>
      <c r="BB75" s="211"/>
      <c r="BC75" s="186"/>
      <c r="BD75" s="186"/>
      <c r="BE75" s="186"/>
    </row>
    <row r="76" spans="1:57" ht="25.5" customHeight="1">
      <c r="A76" s="186"/>
      <c r="B76" s="186"/>
      <c r="C76" s="186"/>
      <c r="D76" s="186"/>
      <c r="E76" s="143"/>
      <c r="F76" s="211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92"/>
      <c r="AU76" s="238"/>
      <c r="AV76" s="186"/>
      <c r="AW76" s="186"/>
      <c r="AX76" s="186"/>
      <c r="AY76" s="186"/>
      <c r="AZ76" s="186"/>
      <c r="BA76" s="186"/>
      <c r="BB76" s="211"/>
      <c r="BC76" s="186"/>
      <c r="BD76" s="186"/>
      <c r="BE76" s="186"/>
    </row>
    <row r="77" spans="1:57" ht="25.5" customHeight="1">
      <c r="A77" s="186"/>
      <c r="B77" s="186"/>
      <c r="C77" s="186"/>
      <c r="D77" s="186"/>
      <c r="E77" s="143"/>
      <c r="F77" s="211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92"/>
      <c r="AU77" s="238"/>
      <c r="AV77" s="186"/>
      <c r="AW77" s="186"/>
      <c r="AX77" s="186"/>
      <c r="AY77" s="186"/>
      <c r="AZ77" s="186"/>
      <c r="BA77" s="186"/>
      <c r="BB77" s="211"/>
      <c r="BC77" s="186"/>
      <c r="BD77" s="186"/>
      <c r="BE77" s="186"/>
    </row>
    <row r="78" spans="1:57" ht="25.5" customHeight="1">
      <c r="A78" s="186"/>
      <c r="B78" s="186"/>
      <c r="C78" s="186"/>
      <c r="D78" s="186"/>
      <c r="E78" s="143"/>
      <c r="F78" s="211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92"/>
      <c r="AU78" s="238"/>
      <c r="AV78" s="186"/>
      <c r="AW78" s="186"/>
      <c r="AX78" s="186"/>
      <c r="AY78" s="186"/>
      <c r="AZ78" s="186"/>
      <c r="BA78" s="186"/>
      <c r="BB78" s="211"/>
      <c r="BC78" s="186"/>
      <c r="BD78" s="186"/>
      <c r="BE78" s="186"/>
    </row>
    <row r="79" spans="1:57" ht="25.5" customHeight="1">
      <c r="A79" s="186"/>
      <c r="B79" s="186"/>
      <c r="C79" s="186"/>
      <c r="D79" s="186"/>
      <c r="E79" s="143"/>
      <c r="F79" s="211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92"/>
      <c r="AU79" s="238"/>
      <c r="AV79" s="186"/>
      <c r="AW79" s="186"/>
      <c r="AX79" s="186"/>
      <c r="AY79" s="186"/>
      <c r="AZ79" s="186"/>
      <c r="BA79" s="186"/>
      <c r="BB79" s="211"/>
      <c r="BC79" s="186"/>
      <c r="BD79" s="186"/>
      <c r="BE79" s="186"/>
    </row>
    <row r="80" spans="1:57" ht="25.5" customHeight="1">
      <c r="A80" s="186"/>
      <c r="B80" s="186"/>
      <c r="C80" s="186"/>
      <c r="D80" s="186"/>
      <c r="E80" s="143"/>
      <c r="F80" s="211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92"/>
      <c r="AU80" s="238"/>
      <c r="AV80" s="186"/>
      <c r="AW80" s="186"/>
      <c r="AX80" s="186"/>
      <c r="AY80" s="186"/>
      <c r="AZ80" s="186"/>
      <c r="BA80" s="186"/>
      <c r="BB80" s="211"/>
      <c r="BC80" s="186"/>
      <c r="BD80" s="186"/>
      <c r="BE80" s="186"/>
    </row>
    <row r="81" spans="1:57" ht="25.5" customHeight="1">
      <c r="A81" s="186"/>
      <c r="B81" s="186"/>
      <c r="C81" s="186"/>
      <c r="D81" s="186"/>
      <c r="E81" s="143"/>
      <c r="F81" s="211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92"/>
      <c r="AU81" s="238"/>
      <c r="AV81" s="186"/>
      <c r="AW81" s="186"/>
      <c r="AX81" s="186"/>
      <c r="AY81" s="186"/>
      <c r="AZ81" s="186"/>
      <c r="BA81" s="186"/>
      <c r="BB81" s="211"/>
      <c r="BC81" s="186"/>
      <c r="BD81" s="186"/>
      <c r="BE81" s="186"/>
    </row>
    <row r="82" spans="1:57" ht="25.5" customHeight="1">
      <c r="A82" s="186"/>
      <c r="B82" s="186"/>
      <c r="C82" s="186"/>
      <c r="D82" s="186"/>
      <c r="E82" s="143"/>
      <c r="F82" s="211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92"/>
      <c r="AU82" s="238"/>
      <c r="AV82" s="186"/>
      <c r="AW82" s="186"/>
      <c r="AX82" s="186"/>
      <c r="AY82" s="186"/>
      <c r="AZ82" s="186"/>
      <c r="BA82" s="186"/>
      <c r="BB82" s="211"/>
      <c r="BC82" s="186"/>
      <c r="BD82" s="186"/>
      <c r="BE82" s="186"/>
    </row>
    <row r="83" spans="1:57" ht="25.5" customHeight="1">
      <c r="A83" s="186"/>
      <c r="B83" s="186"/>
      <c r="C83" s="186"/>
      <c r="D83" s="186"/>
      <c r="E83" s="143"/>
      <c r="F83" s="211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92"/>
      <c r="AU83" s="238"/>
      <c r="AV83" s="186"/>
      <c r="AW83" s="186"/>
      <c r="AX83" s="186"/>
      <c r="AY83" s="186"/>
      <c r="AZ83" s="186"/>
      <c r="BA83" s="186"/>
      <c r="BB83" s="211"/>
      <c r="BC83" s="186"/>
      <c r="BD83" s="186"/>
      <c r="BE83" s="186"/>
    </row>
    <row r="84" spans="1:57" ht="25.5" customHeight="1">
      <c r="A84" s="186"/>
      <c r="B84" s="186"/>
      <c r="C84" s="186"/>
      <c r="D84" s="186"/>
      <c r="E84" s="143"/>
      <c r="F84" s="211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92"/>
      <c r="AU84" s="238"/>
      <c r="AV84" s="186"/>
      <c r="AW84" s="186"/>
      <c r="AX84" s="186"/>
      <c r="AY84" s="186"/>
      <c r="AZ84" s="186"/>
      <c r="BA84" s="186"/>
      <c r="BB84" s="211"/>
      <c r="BC84" s="186"/>
      <c r="BD84" s="186"/>
      <c r="BE84" s="186"/>
    </row>
    <row r="85" spans="1:57" ht="25.5" customHeight="1">
      <c r="A85" s="186"/>
      <c r="B85" s="186"/>
      <c r="C85" s="186"/>
      <c r="D85" s="186"/>
      <c r="E85" s="143"/>
      <c r="F85" s="211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92"/>
      <c r="AU85" s="238"/>
      <c r="AV85" s="186"/>
      <c r="AW85" s="186"/>
      <c r="AX85" s="186"/>
      <c r="AY85" s="186"/>
      <c r="AZ85" s="186"/>
      <c r="BA85" s="186"/>
      <c r="BB85" s="211"/>
      <c r="BC85" s="186"/>
      <c r="BD85" s="186"/>
      <c r="BE85" s="186"/>
    </row>
    <row r="86" spans="1:57" ht="25.5" customHeight="1">
      <c r="A86" s="186"/>
      <c r="B86" s="186"/>
      <c r="C86" s="186"/>
      <c r="D86" s="186"/>
      <c r="E86" s="143"/>
      <c r="F86" s="211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92"/>
      <c r="AU86" s="238"/>
      <c r="AV86" s="186"/>
      <c r="AW86" s="186"/>
      <c r="AX86" s="186"/>
      <c r="AY86" s="186"/>
      <c r="AZ86" s="186"/>
      <c r="BA86" s="186"/>
      <c r="BB86" s="211"/>
      <c r="BC86" s="186"/>
      <c r="BD86" s="186"/>
      <c r="BE86" s="186"/>
    </row>
    <row r="87" spans="1:57" ht="25.5" customHeight="1">
      <c r="A87" s="186"/>
      <c r="B87" s="186"/>
      <c r="C87" s="186"/>
      <c r="D87" s="186"/>
      <c r="E87" s="143"/>
      <c r="F87" s="211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92"/>
      <c r="AU87" s="238"/>
      <c r="AV87" s="186"/>
      <c r="AW87" s="186"/>
      <c r="AX87" s="186"/>
      <c r="AY87" s="186"/>
      <c r="AZ87" s="186"/>
      <c r="BA87" s="186"/>
      <c r="BB87" s="211"/>
      <c r="BC87" s="186"/>
      <c r="BD87" s="186"/>
      <c r="BE87" s="186"/>
    </row>
    <row r="88" spans="1:57" ht="25.5" customHeight="1">
      <c r="A88" s="186"/>
      <c r="B88" s="186"/>
      <c r="C88" s="186"/>
      <c r="D88" s="186"/>
      <c r="E88" s="143"/>
      <c r="F88" s="211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92"/>
      <c r="AU88" s="238"/>
      <c r="AV88" s="186"/>
      <c r="AW88" s="186"/>
      <c r="AX88" s="186"/>
      <c r="AY88" s="186"/>
      <c r="AZ88" s="186"/>
      <c r="BA88" s="186"/>
      <c r="BB88" s="211"/>
      <c r="BC88" s="186"/>
      <c r="BD88" s="186"/>
      <c r="BE88" s="186"/>
    </row>
    <row r="89" spans="1:57" ht="25.5" customHeight="1">
      <c r="A89" s="186"/>
      <c r="B89" s="186"/>
      <c r="C89" s="186"/>
      <c r="D89" s="186"/>
      <c r="E89" s="143"/>
      <c r="F89" s="211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92"/>
      <c r="AU89" s="238"/>
      <c r="AV89" s="186"/>
      <c r="AW89" s="186"/>
      <c r="AX89" s="186"/>
      <c r="AY89" s="186"/>
      <c r="AZ89" s="186"/>
      <c r="BA89" s="186"/>
      <c r="BB89" s="211"/>
      <c r="BC89" s="186"/>
      <c r="BD89" s="186"/>
      <c r="BE89" s="186"/>
    </row>
    <row r="90" spans="1:57" ht="25.5" customHeight="1">
      <c r="A90" s="186"/>
      <c r="B90" s="186"/>
      <c r="C90" s="186"/>
      <c r="D90" s="186"/>
      <c r="E90" s="143"/>
      <c r="F90" s="211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92"/>
      <c r="AU90" s="238"/>
      <c r="AV90" s="186"/>
      <c r="AW90" s="186"/>
      <c r="AX90" s="186"/>
      <c r="AY90" s="186"/>
      <c r="AZ90" s="186"/>
      <c r="BA90" s="186"/>
      <c r="BB90" s="211"/>
      <c r="BC90" s="186"/>
      <c r="BD90" s="186"/>
      <c r="BE90" s="186"/>
    </row>
    <row r="91" spans="1:57" ht="25.5" customHeight="1">
      <c r="A91" s="186"/>
      <c r="B91" s="186"/>
      <c r="C91" s="186"/>
      <c r="D91" s="186"/>
      <c r="E91" s="143"/>
      <c r="F91" s="211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92"/>
      <c r="AU91" s="238"/>
      <c r="AV91" s="186"/>
      <c r="AW91" s="186"/>
      <c r="AX91" s="186"/>
      <c r="AY91" s="186"/>
      <c r="AZ91" s="186"/>
      <c r="BA91" s="186"/>
      <c r="BB91" s="211"/>
      <c r="BC91" s="186"/>
      <c r="BD91" s="186"/>
      <c r="BE91" s="186"/>
    </row>
    <row r="92" spans="1:57" ht="25.5" customHeight="1">
      <c r="A92" s="186"/>
      <c r="B92" s="186"/>
      <c r="C92" s="186"/>
      <c r="D92" s="186"/>
      <c r="E92" s="143"/>
      <c r="F92" s="211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92"/>
      <c r="AU92" s="238"/>
      <c r="AV92" s="186"/>
      <c r="AW92" s="186"/>
      <c r="AX92" s="186"/>
      <c r="AY92" s="186"/>
      <c r="AZ92" s="186"/>
      <c r="BA92" s="186"/>
      <c r="BB92" s="211"/>
      <c r="BC92" s="186"/>
      <c r="BD92" s="186"/>
      <c r="BE92" s="186"/>
    </row>
    <row r="93" spans="1:57" ht="25.5" customHeight="1">
      <c r="A93" s="186"/>
      <c r="B93" s="186"/>
      <c r="C93" s="186"/>
      <c r="D93" s="186"/>
      <c r="E93" s="143"/>
      <c r="F93" s="211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92"/>
      <c r="AU93" s="238"/>
      <c r="AV93" s="186"/>
      <c r="AW93" s="186"/>
      <c r="AX93" s="186"/>
      <c r="AY93" s="186"/>
      <c r="AZ93" s="186"/>
      <c r="BA93" s="186"/>
      <c r="BB93" s="211"/>
      <c r="BC93" s="186"/>
      <c r="BD93" s="186"/>
      <c r="BE93" s="186"/>
    </row>
    <row r="94" spans="1:57" ht="25.5" customHeight="1">
      <c r="A94" s="186"/>
      <c r="B94" s="186"/>
      <c r="C94" s="186"/>
      <c r="D94" s="186"/>
      <c r="E94" s="143"/>
      <c r="F94" s="211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92"/>
      <c r="AU94" s="238"/>
      <c r="AV94" s="186"/>
      <c r="AW94" s="186"/>
      <c r="AX94" s="186"/>
      <c r="AY94" s="186"/>
      <c r="AZ94" s="186"/>
      <c r="BA94" s="186"/>
      <c r="BB94" s="211"/>
      <c r="BC94" s="186"/>
      <c r="BD94" s="186"/>
      <c r="BE94" s="186"/>
    </row>
    <row r="95" spans="1:57" ht="25.5" customHeight="1">
      <c r="A95" s="186"/>
      <c r="B95" s="186"/>
      <c r="C95" s="186"/>
      <c r="D95" s="186"/>
      <c r="E95" s="143"/>
      <c r="F95" s="211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92"/>
      <c r="AU95" s="238"/>
      <c r="AV95" s="186"/>
      <c r="AW95" s="186"/>
      <c r="AX95" s="186"/>
      <c r="AY95" s="186"/>
      <c r="AZ95" s="186"/>
      <c r="BA95" s="186"/>
      <c r="BB95" s="211"/>
      <c r="BC95" s="186"/>
      <c r="BD95" s="186"/>
      <c r="BE95" s="186"/>
    </row>
    <row r="96" spans="1:57" ht="25.5" customHeight="1">
      <c r="A96" s="186"/>
      <c r="B96" s="186"/>
      <c r="C96" s="186"/>
      <c r="D96" s="186"/>
      <c r="E96" s="143"/>
      <c r="F96" s="211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92"/>
      <c r="AU96" s="238"/>
      <c r="AV96" s="186"/>
      <c r="AW96" s="186"/>
      <c r="AX96" s="186"/>
      <c r="AY96" s="186"/>
      <c r="AZ96" s="186"/>
      <c r="BA96" s="186"/>
      <c r="BB96" s="211"/>
      <c r="BC96" s="186"/>
      <c r="BD96" s="186"/>
      <c r="BE96" s="186"/>
    </row>
    <row r="97" spans="1:57" ht="25.5" customHeight="1">
      <c r="A97" s="186"/>
      <c r="B97" s="186"/>
      <c r="C97" s="186"/>
      <c r="D97" s="186"/>
      <c r="E97" s="143"/>
      <c r="F97" s="211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92"/>
      <c r="AU97" s="238"/>
      <c r="AV97" s="186"/>
      <c r="AW97" s="186"/>
      <c r="AX97" s="186"/>
      <c r="AY97" s="186"/>
      <c r="AZ97" s="186"/>
      <c r="BA97" s="186"/>
      <c r="BB97" s="211"/>
      <c r="BC97" s="186"/>
      <c r="BD97" s="186"/>
      <c r="BE97" s="186"/>
    </row>
    <row r="98" spans="1:57" ht="25.5" customHeight="1">
      <c r="A98" s="186"/>
      <c r="B98" s="186"/>
      <c r="C98" s="186"/>
      <c r="D98" s="186"/>
      <c r="E98" s="143"/>
      <c r="F98" s="211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92"/>
      <c r="AU98" s="238"/>
      <c r="AV98" s="186"/>
      <c r="AW98" s="186"/>
      <c r="AX98" s="186"/>
      <c r="AY98" s="186"/>
      <c r="AZ98" s="186"/>
      <c r="BA98" s="186"/>
      <c r="BB98" s="211"/>
      <c r="BC98" s="186"/>
      <c r="BD98" s="186"/>
      <c r="BE98" s="186"/>
    </row>
    <row r="99" spans="1:57" ht="25.5" customHeight="1">
      <c r="A99" s="186"/>
      <c r="B99" s="186"/>
      <c r="C99" s="186"/>
      <c r="D99" s="186"/>
      <c r="E99" s="143"/>
      <c r="F99" s="211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92"/>
      <c r="AU99" s="238"/>
      <c r="AV99" s="186"/>
      <c r="AW99" s="186"/>
      <c r="AX99" s="186"/>
      <c r="AY99" s="186"/>
      <c r="AZ99" s="186"/>
      <c r="BA99" s="186"/>
      <c r="BB99" s="211"/>
      <c r="BC99" s="186"/>
      <c r="BD99" s="186"/>
      <c r="BE99" s="186"/>
    </row>
    <row r="100" spans="1:57" ht="25.5" customHeight="1">
      <c r="A100" s="186"/>
      <c r="B100" s="186"/>
      <c r="C100" s="186"/>
      <c r="D100" s="186"/>
      <c r="E100" s="143"/>
      <c r="F100" s="211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92"/>
      <c r="AU100" s="238"/>
      <c r="AV100" s="186"/>
      <c r="AW100" s="186"/>
      <c r="AX100" s="186"/>
      <c r="AY100" s="186"/>
      <c r="AZ100" s="186"/>
      <c r="BA100" s="186"/>
      <c r="BB100" s="211"/>
      <c r="BC100" s="186"/>
      <c r="BD100" s="186"/>
      <c r="BE100" s="186"/>
    </row>
    <row r="101" spans="1:57" ht="25.5" customHeight="1">
      <c r="A101" s="186"/>
      <c r="B101" s="186"/>
      <c r="C101" s="186"/>
      <c r="D101" s="186"/>
      <c r="E101" s="143"/>
      <c r="F101" s="211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92"/>
      <c r="AU101" s="238"/>
      <c r="AV101" s="186"/>
      <c r="AW101" s="186"/>
      <c r="AX101" s="186"/>
      <c r="AY101" s="186"/>
      <c r="AZ101" s="186"/>
      <c r="BA101" s="186"/>
      <c r="BB101" s="211"/>
      <c r="BC101" s="186"/>
      <c r="BD101" s="186"/>
      <c r="BE101" s="186"/>
    </row>
    <row r="102" spans="1:57" ht="25.5" customHeight="1">
      <c r="A102" s="186"/>
      <c r="B102" s="186"/>
      <c r="C102" s="186"/>
      <c r="D102" s="186"/>
      <c r="E102" s="143"/>
      <c r="F102" s="211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92"/>
      <c r="AU102" s="238"/>
      <c r="AV102" s="186"/>
      <c r="AW102" s="186"/>
      <c r="AX102" s="186"/>
      <c r="AY102" s="186"/>
      <c r="AZ102" s="186"/>
      <c r="BA102" s="186"/>
      <c r="BB102" s="211"/>
      <c r="BC102" s="186"/>
      <c r="BD102" s="186"/>
      <c r="BE102" s="186"/>
    </row>
    <row r="103" spans="1:57" ht="25.5" customHeight="1">
      <c r="A103" s="186"/>
      <c r="B103" s="186"/>
      <c r="C103" s="186"/>
      <c r="D103" s="186"/>
      <c r="E103" s="143"/>
      <c r="F103" s="211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92"/>
      <c r="AU103" s="238"/>
      <c r="AV103" s="186"/>
      <c r="AW103" s="186"/>
      <c r="AX103" s="186"/>
      <c r="AY103" s="186"/>
      <c r="AZ103" s="186"/>
      <c r="BA103" s="186"/>
      <c r="BB103" s="211"/>
      <c r="BC103" s="186"/>
      <c r="BD103" s="186"/>
      <c r="BE103" s="186"/>
    </row>
    <row r="104" spans="1:57" ht="25.5" customHeight="1">
      <c r="A104" s="186"/>
      <c r="B104" s="186"/>
      <c r="C104" s="186"/>
      <c r="D104" s="186"/>
      <c r="E104" s="143"/>
      <c r="F104" s="211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92"/>
      <c r="AU104" s="238"/>
      <c r="AV104" s="186"/>
      <c r="AW104" s="186"/>
      <c r="AX104" s="186"/>
      <c r="AY104" s="186"/>
      <c r="AZ104" s="186"/>
      <c r="BA104" s="186"/>
      <c r="BB104" s="211"/>
      <c r="BC104" s="186"/>
      <c r="BD104" s="186"/>
      <c r="BE104" s="186"/>
    </row>
    <row r="105" spans="1:57" ht="25.5" customHeight="1">
      <c r="A105" s="186"/>
      <c r="B105" s="186"/>
      <c r="C105" s="186"/>
      <c r="D105" s="186"/>
      <c r="E105" s="143"/>
      <c r="F105" s="211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92"/>
      <c r="AU105" s="238"/>
      <c r="AV105" s="186"/>
      <c r="AW105" s="186"/>
      <c r="AX105" s="186"/>
      <c r="AY105" s="186"/>
      <c r="AZ105" s="186"/>
      <c r="BA105" s="186"/>
      <c r="BB105" s="211"/>
      <c r="BC105" s="186"/>
      <c r="BD105" s="186"/>
      <c r="BE105" s="186"/>
    </row>
    <row r="106" spans="1:57" ht="25.5" customHeight="1">
      <c r="A106" s="186"/>
      <c r="B106" s="186"/>
      <c r="C106" s="186"/>
      <c r="D106" s="186"/>
      <c r="E106" s="143"/>
      <c r="F106" s="211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92"/>
      <c r="AU106" s="238"/>
      <c r="AV106" s="186"/>
      <c r="AW106" s="186"/>
      <c r="AX106" s="186"/>
      <c r="AY106" s="186"/>
      <c r="AZ106" s="186"/>
      <c r="BA106" s="186"/>
      <c r="BB106" s="211"/>
      <c r="BC106" s="186"/>
      <c r="BD106" s="186"/>
      <c r="BE106" s="186"/>
    </row>
    <row r="107" spans="1:57" ht="25.5" customHeight="1">
      <c r="A107" s="186"/>
      <c r="B107" s="186"/>
      <c r="C107" s="186"/>
      <c r="D107" s="186"/>
      <c r="E107" s="143"/>
      <c r="F107" s="211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92"/>
      <c r="AU107" s="238"/>
      <c r="AV107" s="186"/>
      <c r="AW107" s="186"/>
      <c r="AX107" s="186"/>
      <c r="AY107" s="186"/>
      <c r="AZ107" s="186"/>
      <c r="BA107" s="186"/>
      <c r="BB107" s="211"/>
      <c r="BC107" s="186"/>
      <c r="BD107" s="186"/>
      <c r="BE107" s="186"/>
    </row>
    <row r="108" spans="1:57" ht="25.5" customHeight="1">
      <c r="A108" s="186"/>
      <c r="B108" s="186"/>
      <c r="C108" s="186"/>
      <c r="D108" s="186"/>
      <c r="E108" s="143"/>
      <c r="F108" s="211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92"/>
      <c r="AU108" s="238"/>
      <c r="AV108" s="186"/>
      <c r="AW108" s="186"/>
      <c r="AX108" s="186"/>
      <c r="AY108" s="186"/>
      <c r="AZ108" s="186"/>
      <c r="BA108" s="186"/>
      <c r="BB108" s="211"/>
      <c r="BC108" s="186"/>
      <c r="BD108" s="186"/>
      <c r="BE108" s="186"/>
    </row>
    <row r="109" spans="1:57" ht="25.5" customHeight="1">
      <c r="A109" s="186"/>
      <c r="B109" s="186"/>
      <c r="C109" s="186"/>
      <c r="D109" s="186"/>
      <c r="E109" s="143"/>
      <c r="F109" s="211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92"/>
      <c r="AU109" s="238"/>
      <c r="AV109" s="186"/>
      <c r="AW109" s="186"/>
      <c r="AX109" s="186"/>
      <c r="AY109" s="186"/>
      <c r="AZ109" s="186"/>
      <c r="BA109" s="186"/>
      <c r="BB109" s="211"/>
      <c r="BC109" s="186"/>
      <c r="BD109" s="186"/>
      <c r="BE109" s="186"/>
    </row>
    <row r="110" spans="1:57" ht="25.5" customHeight="1">
      <c r="A110" s="186"/>
      <c r="B110" s="186"/>
      <c r="C110" s="186"/>
      <c r="D110" s="186"/>
      <c r="E110" s="143"/>
      <c r="F110" s="211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92"/>
      <c r="AU110" s="238"/>
      <c r="AV110" s="186"/>
      <c r="AW110" s="186"/>
      <c r="AX110" s="186"/>
      <c r="AY110" s="186"/>
      <c r="AZ110" s="186"/>
      <c r="BA110" s="186"/>
      <c r="BB110" s="211"/>
      <c r="BC110" s="186"/>
      <c r="BD110" s="186"/>
      <c r="BE110" s="186"/>
    </row>
    <row r="111" spans="1:57" ht="25.5" customHeight="1">
      <c r="A111" s="186"/>
      <c r="B111" s="186"/>
      <c r="C111" s="186"/>
      <c r="D111" s="186"/>
      <c r="E111" s="143"/>
      <c r="F111" s="211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92"/>
      <c r="AU111" s="238"/>
      <c r="AV111" s="186"/>
      <c r="AW111" s="186"/>
      <c r="AX111" s="186"/>
      <c r="AY111" s="186"/>
      <c r="AZ111" s="186"/>
      <c r="BA111" s="186"/>
      <c r="BB111" s="211"/>
      <c r="BC111" s="186"/>
      <c r="BD111" s="186"/>
      <c r="BE111" s="186"/>
    </row>
    <row r="112" spans="1:57" ht="25.5" customHeight="1">
      <c r="A112" s="186"/>
      <c r="B112" s="186"/>
      <c r="C112" s="186"/>
      <c r="D112" s="186"/>
      <c r="E112" s="143"/>
      <c r="F112" s="211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92"/>
      <c r="AU112" s="238"/>
      <c r="AV112" s="186"/>
      <c r="AW112" s="186"/>
      <c r="AX112" s="186"/>
      <c r="AY112" s="186"/>
      <c r="AZ112" s="186"/>
      <c r="BA112" s="186"/>
      <c r="BB112" s="211"/>
      <c r="BC112" s="186"/>
      <c r="BD112" s="186"/>
      <c r="BE112" s="186"/>
    </row>
    <row r="113" spans="1:57" ht="25.5" customHeight="1">
      <c r="A113" s="186"/>
      <c r="B113" s="186"/>
      <c r="C113" s="186"/>
      <c r="D113" s="186"/>
      <c r="E113" s="143"/>
      <c r="F113" s="211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92"/>
      <c r="AU113" s="238"/>
      <c r="AV113" s="186"/>
      <c r="AW113" s="186"/>
      <c r="AX113" s="186"/>
      <c r="AY113" s="186"/>
      <c r="AZ113" s="186"/>
      <c r="BA113" s="186"/>
      <c r="BB113" s="211"/>
      <c r="BC113" s="186"/>
      <c r="BD113" s="186"/>
      <c r="BE113" s="186"/>
    </row>
    <row r="114" spans="1:57" ht="25.5" customHeight="1">
      <c r="A114" s="186"/>
      <c r="B114" s="186"/>
      <c r="C114" s="186"/>
      <c r="D114" s="186"/>
      <c r="E114" s="143"/>
      <c r="F114" s="211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92"/>
      <c r="AU114" s="238"/>
      <c r="AV114" s="186"/>
      <c r="AW114" s="186"/>
      <c r="AX114" s="186"/>
      <c r="AY114" s="186"/>
      <c r="AZ114" s="186"/>
      <c r="BA114" s="186"/>
      <c r="BB114" s="211"/>
      <c r="BC114" s="186"/>
      <c r="BD114" s="186"/>
      <c r="BE114" s="186"/>
    </row>
    <row r="115" spans="1:57" ht="25.5" customHeight="1">
      <c r="A115" s="186"/>
      <c r="B115" s="186"/>
      <c r="C115" s="186"/>
      <c r="D115" s="186"/>
      <c r="E115" s="143"/>
      <c r="F115" s="211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92"/>
      <c r="AU115" s="238"/>
      <c r="AV115" s="186"/>
      <c r="AW115" s="186"/>
      <c r="AX115" s="186"/>
      <c r="AY115" s="186"/>
      <c r="AZ115" s="186"/>
      <c r="BA115" s="186"/>
      <c r="BB115" s="211"/>
      <c r="BC115" s="186"/>
      <c r="BD115" s="186"/>
      <c r="BE115" s="186"/>
    </row>
    <row r="116" spans="1:57" ht="25.5" customHeight="1">
      <c r="A116" s="186"/>
      <c r="B116" s="186"/>
      <c r="C116" s="186"/>
      <c r="D116" s="186"/>
      <c r="E116" s="143"/>
      <c r="F116" s="211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92"/>
      <c r="AU116" s="238"/>
      <c r="AV116" s="186"/>
      <c r="AW116" s="186"/>
      <c r="AX116" s="186"/>
      <c r="AY116" s="186"/>
      <c r="AZ116" s="186"/>
      <c r="BA116" s="186"/>
      <c r="BB116" s="211"/>
      <c r="BC116" s="186"/>
      <c r="BD116" s="186"/>
      <c r="BE116" s="186"/>
    </row>
    <row r="117" spans="1:57" ht="25.5" customHeight="1">
      <c r="A117" s="186"/>
      <c r="B117" s="186"/>
      <c r="C117" s="186"/>
      <c r="D117" s="186"/>
      <c r="E117" s="143"/>
      <c r="F117" s="211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92"/>
      <c r="AU117" s="238"/>
      <c r="AV117" s="186"/>
      <c r="AW117" s="186"/>
      <c r="AX117" s="186"/>
      <c r="AY117" s="186"/>
      <c r="AZ117" s="186"/>
      <c r="BA117" s="186"/>
      <c r="BB117" s="211"/>
      <c r="BC117" s="186"/>
      <c r="BD117" s="186"/>
      <c r="BE117" s="186"/>
    </row>
    <row r="118" spans="1:57" ht="25.5" customHeight="1">
      <c r="A118" s="186"/>
      <c r="B118" s="186"/>
      <c r="C118" s="186"/>
      <c r="D118" s="186"/>
      <c r="E118" s="143"/>
      <c r="F118" s="211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92"/>
      <c r="AU118" s="238"/>
      <c r="AV118" s="186"/>
      <c r="AW118" s="186"/>
      <c r="AX118" s="186"/>
      <c r="AY118" s="186"/>
      <c r="AZ118" s="186"/>
      <c r="BA118" s="186"/>
      <c r="BB118" s="211"/>
      <c r="BC118" s="186"/>
      <c r="BD118" s="186"/>
      <c r="BE118" s="186"/>
    </row>
    <row r="119" spans="1:57" ht="25.5" customHeight="1">
      <c r="A119" s="186"/>
      <c r="B119" s="186"/>
      <c r="C119" s="186"/>
      <c r="D119" s="186"/>
      <c r="E119" s="143"/>
      <c r="F119" s="211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92"/>
      <c r="AU119" s="238"/>
      <c r="AV119" s="186"/>
      <c r="AW119" s="186"/>
      <c r="AX119" s="186"/>
      <c r="AY119" s="186"/>
      <c r="AZ119" s="186"/>
      <c r="BA119" s="186"/>
      <c r="BB119" s="211"/>
      <c r="BC119" s="186"/>
      <c r="BD119" s="186"/>
      <c r="BE119" s="186"/>
    </row>
    <row r="120" spans="1:57" ht="25.5" customHeight="1">
      <c r="A120" s="186"/>
      <c r="B120" s="186"/>
      <c r="C120" s="186"/>
      <c r="D120" s="186"/>
      <c r="E120" s="143"/>
      <c r="F120" s="211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92"/>
      <c r="AU120" s="238"/>
      <c r="AV120" s="186"/>
      <c r="AW120" s="186"/>
      <c r="AX120" s="186"/>
      <c r="AY120" s="186"/>
      <c r="AZ120" s="186"/>
      <c r="BA120" s="186"/>
      <c r="BB120" s="211"/>
      <c r="BC120" s="186"/>
      <c r="BD120" s="186"/>
      <c r="BE120" s="186"/>
    </row>
    <row r="121" spans="1:57" ht="25.5" customHeight="1">
      <c r="A121" s="186"/>
      <c r="B121" s="186"/>
      <c r="C121" s="186"/>
      <c r="D121" s="186"/>
      <c r="E121" s="143"/>
      <c r="F121" s="211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92"/>
      <c r="AU121" s="238"/>
      <c r="AV121" s="186"/>
      <c r="AW121" s="186"/>
      <c r="AX121" s="186"/>
      <c r="AY121" s="186"/>
      <c r="AZ121" s="186"/>
      <c r="BA121" s="186"/>
      <c r="BB121" s="211"/>
      <c r="BC121" s="186"/>
      <c r="BD121" s="186"/>
      <c r="BE121" s="186"/>
    </row>
    <row r="122" spans="1:57" ht="25.5" customHeight="1">
      <c r="A122" s="186"/>
      <c r="B122" s="186"/>
      <c r="C122" s="186"/>
      <c r="D122" s="186"/>
      <c r="E122" s="143"/>
      <c r="F122" s="211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92"/>
      <c r="AU122" s="238"/>
      <c r="AV122" s="186"/>
      <c r="AW122" s="186"/>
      <c r="AX122" s="186"/>
      <c r="AY122" s="186"/>
      <c r="AZ122" s="186"/>
      <c r="BA122" s="186"/>
      <c r="BB122" s="211"/>
      <c r="BC122" s="186"/>
      <c r="BD122" s="186"/>
      <c r="BE122" s="186"/>
    </row>
    <row r="123" spans="1:57" ht="25.5" customHeight="1">
      <c r="A123" s="186"/>
      <c r="B123" s="186"/>
      <c r="C123" s="186"/>
      <c r="D123" s="186"/>
      <c r="E123" s="143"/>
      <c r="F123" s="211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92"/>
      <c r="AU123" s="238"/>
      <c r="AV123" s="186"/>
      <c r="AW123" s="186"/>
      <c r="AX123" s="186"/>
      <c r="AY123" s="186"/>
      <c r="AZ123" s="186"/>
      <c r="BA123" s="186"/>
      <c r="BB123" s="211"/>
      <c r="BC123" s="186"/>
      <c r="BD123" s="186"/>
      <c r="BE123" s="186"/>
    </row>
    <row r="124" spans="1:57" ht="25.5" customHeight="1">
      <c r="A124" s="186"/>
      <c r="B124" s="186"/>
      <c r="C124" s="186"/>
      <c r="D124" s="186"/>
      <c r="E124" s="143"/>
      <c r="F124" s="211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92"/>
      <c r="AU124" s="238"/>
      <c r="AV124" s="186"/>
      <c r="AW124" s="186"/>
      <c r="AX124" s="186"/>
      <c r="AY124" s="186"/>
      <c r="AZ124" s="186"/>
      <c r="BA124" s="186"/>
      <c r="BB124" s="211"/>
      <c r="BC124" s="186"/>
      <c r="BD124" s="186"/>
      <c r="BE124" s="186"/>
    </row>
    <row r="125" spans="1:57" ht="25.5" customHeight="1">
      <c r="A125" s="186"/>
      <c r="B125" s="186"/>
      <c r="C125" s="186"/>
      <c r="D125" s="186"/>
      <c r="E125" s="143"/>
      <c r="F125" s="211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92"/>
      <c r="AU125" s="238"/>
      <c r="AV125" s="186"/>
      <c r="AW125" s="186"/>
      <c r="AX125" s="186"/>
      <c r="AY125" s="186"/>
      <c r="AZ125" s="186"/>
      <c r="BA125" s="186"/>
      <c r="BB125" s="211"/>
      <c r="BC125" s="186"/>
      <c r="BD125" s="186"/>
      <c r="BE125" s="186"/>
    </row>
    <row r="126" spans="1:57" ht="25.5" customHeight="1">
      <c r="A126" s="186"/>
      <c r="B126" s="186"/>
      <c r="C126" s="186"/>
      <c r="D126" s="186"/>
      <c r="E126" s="143"/>
      <c r="F126" s="211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92"/>
      <c r="AU126" s="238"/>
      <c r="AV126" s="186"/>
      <c r="AW126" s="186"/>
      <c r="AX126" s="186"/>
      <c r="AY126" s="186"/>
      <c r="AZ126" s="186"/>
      <c r="BA126" s="186"/>
      <c r="BB126" s="211"/>
      <c r="BC126" s="186"/>
      <c r="BD126" s="186"/>
      <c r="BE126" s="186"/>
    </row>
    <row r="127" spans="1:57" ht="25.5" customHeight="1">
      <c r="A127" s="186"/>
      <c r="B127" s="186"/>
      <c r="C127" s="186"/>
      <c r="D127" s="186"/>
      <c r="E127" s="143"/>
      <c r="F127" s="211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92"/>
      <c r="AU127" s="238"/>
      <c r="AV127" s="186"/>
      <c r="AW127" s="186"/>
      <c r="AX127" s="186"/>
      <c r="AY127" s="186"/>
      <c r="AZ127" s="186"/>
      <c r="BA127" s="186"/>
      <c r="BB127" s="211"/>
      <c r="BC127" s="186"/>
      <c r="BD127" s="186"/>
      <c r="BE127" s="186"/>
    </row>
    <row r="128" spans="1:57" ht="25.5" customHeight="1">
      <c r="A128" s="186"/>
      <c r="B128" s="186"/>
      <c r="C128" s="186"/>
      <c r="D128" s="186"/>
      <c r="E128" s="143"/>
      <c r="F128" s="211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92"/>
      <c r="AU128" s="238"/>
      <c r="AV128" s="186"/>
      <c r="AW128" s="186"/>
      <c r="AX128" s="186"/>
      <c r="AY128" s="186"/>
      <c r="AZ128" s="186"/>
      <c r="BA128" s="186"/>
      <c r="BB128" s="211"/>
      <c r="BC128" s="186"/>
      <c r="BD128" s="186"/>
      <c r="BE128" s="186"/>
    </row>
    <row r="129" spans="1:57" ht="25.5" customHeight="1">
      <c r="A129" s="186"/>
      <c r="B129" s="186"/>
      <c r="C129" s="186"/>
      <c r="D129" s="186"/>
      <c r="E129" s="143"/>
      <c r="F129" s="211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92"/>
      <c r="AU129" s="238"/>
      <c r="AV129" s="186"/>
      <c r="AW129" s="186"/>
      <c r="AX129" s="186"/>
      <c r="AY129" s="186"/>
      <c r="AZ129" s="186"/>
      <c r="BA129" s="186"/>
      <c r="BB129" s="211"/>
      <c r="BC129" s="186"/>
      <c r="BD129" s="186"/>
      <c r="BE129" s="186"/>
    </row>
    <row r="130" spans="1:57" ht="25.5" customHeight="1">
      <c r="A130" s="186"/>
      <c r="B130" s="186"/>
      <c r="C130" s="186"/>
      <c r="D130" s="186"/>
      <c r="E130" s="143"/>
      <c r="F130" s="211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92"/>
      <c r="AU130" s="238"/>
      <c r="AV130" s="186"/>
      <c r="AW130" s="186"/>
      <c r="AX130" s="186"/>
      <c r="AY130" s="186"/>
      <c r="AZ130" s="186"/>
      <c r="BA130" s="186"/>
      <c r="BB130" s="211"/>
      <c r="BC130" s="186"/>
      <c r="BD130" s="186"/>
      <c r="BE130" s="186"/>
    </row>
    <row r="131" spans="1:57" ht="25.5" customHeight="1">
      <c r="A131" s="186"/>
      <c r="B131" s="186"/>
      <c r="C131" s="186"/>
      <c r="D131" s="186"/>
      <c r="E131" s="143"/>
      <c r="F131" s="211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92"/>
      <c r="AU131" s="238"/>
      <c r="AV131" s="186"/>
      <c r="AW131" s="186"/>
      <c r="AX131" s="186"/>
      <c r="AY131" s="186"/>
      <c r="AZ131" s="186"/>
      <c r="BA131" s="186"/>
      <c r="BB131" s="211"/>
      <c r="BC131" s="186"/>
      <c r="BD131" s="186"/>
      <c r="BE131" s="186"/>
    </row>
    <row r="132" spans="1:57" ht="25.5" customHeight="1">
      <c r="A132" s="186"/>
      <c r="B132" s="186"/>
      <c r="C132" s="186"/>
      <c r="D132" s="186"/>
      <c r="E132" s="143"/>
      <c r="F132" s="211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92"/>
      <c r="AU132" s="238"/>
      <c r="AV132" s="186"/>
      <c r="AW132" s="186"/>
      <c r="AX132" s="186"/>
      <c r="AY132" s="186"/>
      <c r="AZ132" s="186"/>
      <c r="BA132" s="186"/>
      <c r="BB132" s="211"/>
      <c r="BC132" s="186"/>
      <c r="BD132" s="186"/>
      <c r="BE132" s="186"/>
    </row>
    <row r="133" spans="1:57" ht="25.5" customHeight="1">
      <c r="A133" s="186"/>
      <c r="B133" s="186"/>
      <c r="C133" s="186"/>
      <c r="D133" s="186"/>
      <c r="E133" s="143"/>
      <c r="F133" s="211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92"/>
      <c r="AU133" s="238"/>
      <c r="AV133" s="186"/>
      <c r="AW133" s="186"/>
      <c r="AX133" s="186"/>
      <c r="AY133" s="186"/>
      <c r="AZ133" s="186"/>
      <c r="BA133" s="186"/>
      <c r="BB133" s="211"/>
      <c r="BC133" s="186"/>
      <c r="BD133" s="186"/>
      <c r="BE133" s="186"/>
    </row>
    <row r="134" spans="1:57" ht="25.5" customHeight="1">
      <c r="A134" s="186"/>
      <c r="B134" s="186"/>
      <c r="C134" s="186"/>
      <c r="D134" s="186"/>
      <c r="E134" s="143"/>
      <c r="F134" s="211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92"/>
      <c r="AU134" s="238"/>
      <c r="AV134" s="186"/>
      <c r="AW134" s="186"/>
      <c r="AX134" s="186"/>
      <c r="AY134" s="186"/>
      <c r="AZ134" s="186"/>
      <c r="BA134" s="186"/>
      <c r="BB134" s="211"/>
      <c r="BC134" s="186"/>
      <c r="BD134" s="186"/>
      <c r="BE134" s="186"/>
    </row>
    <row r="135" spans="1:57" ht="25.5" customHeight="1">
      <c r="A135" s="186"/>
      <c r="B135" s="186"/>
      <c r="C135" s="186"/>
      <c r="D135" s="186"/>
      <c r="E135" s="143"/>
      <c r="F135" s="211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92"/>
      <c r="AU135" s="238"/>
      <c r="AV135" s="186"/>
      <c r="AW135" s="186"/>
      <c r="AX135" s="186"/>
      <c r="AY135" s="186"/>
      <c r="AZ135" s="186"/>
      <c r="BA135" s="186"/>
      <c r="BB135" s="211"/>
      <c r="BC135" s="186"/>
      <c r="BD135" s="186"/>
      <c r="BE135" s="186"/>
    </row>
    <row r="136" spans="1:57" ht="25.5" customHeight="1">
      <c r="A136" s="186"/>
      <c r="B136" s="186"/>
      <c r="C136" s="186"/>
      <c r="D136" s="186"/>
      <c r="E136" s="143"/>
      <c r="F136" s="211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92"/>
      <c r="AU136" s="238"/>
      <c r="AV136" s="186"/>
      <c r="AW136" s="186"/>
      <c r="AX136" s="186"/>
      <c r="AY136" s="186"/>
      <c r="AZ136" s="186"/>
      <c r="BA136" s="186"/>
      <c r="BB136" s="211"/>
      <c r="BC136" s="186"/>
      <c r="BD136" s="186"/>
      <c r="BE136" s="186"/>
    </row>
    <row r="137" spans="1:57" ht="25.5" customHeight="1">
      <c r="A137" s="186"/>
      <c r="B137" s="186"/>
      <c r="C137" s="186"/>
      <c r="D137" s="186"/>
      <c r="E137" s="143"/>
      <c r="F137" s="211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92"/>
      <c r="AU137" s="238"/>
      <c r="AV137" s="186"/>
      <c r="AW137" s="186"/>
      <c r="AX137" s="186"/>
      <c r="AY137" s="186"/>
      <c r="AZ137" s="186"/>
      <c r="BA137" s="186"/>
      <c r="BB137" s="211"/>
      <c r="BC137" s="186"/>
      <c r="BD137" s="186"/>
      <c r="BE137" s="186"/>
    </row>
    <row r="138" spans="1:57" ht="25.5" customHeight="1">
      <c r="A138" s="186"/>
      <c r="B138" s="186"/>
      <c r="C138" s="186"/>
      <c r="D138" s="186"/>
      <c r="E138" s="143"/>
      <c r="F138" s="211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92"/>
      <c r="AU138" s="238"/>
      <c r="AV138" s="186"/>
      <c r="AW138" s="186"/>
      <c r="AX138" s="186"/>
      <c r="AY138" s="186"/>
      <c r="AZ138" s="186"/>
      <c r="BA138" s="186"/>
      <c r="BB138" s="211"/>
      <c r="BC138" s="186"/>
      <c r="BD138" s="186"/>
      <c r="BE138" s="186"/>
    </row>
    <row r="139" spans="1:57" ht="25.5" customHeight="1">
      <c r="A139" s="186"/>
      <c r="B139" s="186"/>
      <c r="C139" s="186"/>
      <c r="D139" s="186"/>
      <c r="E139" s="143"/>
      <c r="F139" s="211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92"/>
      <c r="AU139" s="238"/>
      <c r="AV139" s="186"/>
      <c r="AW139" s="186"/>
      <c r="AX139" s="186"/>
      <c r="AY139" s="186"/>
      <c r="AZ139" s="186"/>
      <c r="BA139" s="186"/>
      <c r="BB139" s="211"/>
      <c r="BC139" s="186"/>
      <c r="BD139" s="186"/>
      <c r="BE139" s="186"/>
    </row>
    <row r="140" spans="1:57" ht="25.5" customHeight="1">
      <c r="A140" s="186"/>
      <c r="B140" s="186"/>
      <c r="C140" s="186"/>
      <c r="D140" s="186"/>
      <c r="E140" s="143"/>
      <c r="F140" s="211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92"/>
      <c r="AU140" s="238"/>
      <c r="AV140" s="186"/>
      <c r="AW140" s="186"/>
      <c r="AX140" s="186"/>
      <c r="AY140" s="186"/>
      <c r="AZ140" s="186"/>
      <c r="BA140" s="186"/>
      <c r="BB140" s="211"/>
      <c r="BC140" s="186"/>
      <c r="BD140" s="186"/>
      <c r="BE140" s="186"/>
    </row>
    <row r="141" spans="1:57" ht="25.5" customHeight="1">
      <c r="A141" s="186"/>
      <c r="B141" s="186"/>
      <c r="C141" s="186"/>
      <c r="D141" s="186"/>
      <c r="E141" s="143"/>
      <c r="F141" s="211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92"/>
      <c r="AU141" s="238"/>
      <c r="AV141" s="186"/>
      <c r="AW141" s="186"/>
      <c r="AX141" s="186"/>
      <c r="AY141" s="186"/>
      <c r="AZ141" s="186"/>
      <c r="BA141" s="186"/>
      <c r="BB141" s="211"/>
      <c r="BC141" s="186"/>
      <c r="BD141" s="186"/>
      <c r="BE141" s="186"/>
    </row>
    <row r="142" spans="1:57" ht="25.5" customHeight="1">
      <c r="A142" s="186"/>
      <c r="B142" s="186"/>
      <c r="C142" s="186"/>
      <c r="D142" s="186"/>
      <c r="E142" s="143"/>
      <c r="F142" s="211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92"/>
      <c r="AU142" s="238"/>
      <c r="AV142" s="186"/>
      <c r="AW142" s="186"/>
      <c r="AX142" s="186"/>
      <c r="AY142" s="186"/>
      <c r="AZ142" s="186"/>
      <c r="BA142" s="186"/>
      <c r="BB142" s="211"/>
      <c r="BC142" s="186"/>
      <c r="BD142" s="186"/>
      <c r="BE142" s="186"/>
    </row>
    <row r="143" spans="1:57" ht="25.5" customHeight="1">
      <c r="A143" s="186"/>
      <c r="B143" s="186"/>
      <c r="C143" s="186"/>
      <c r="D143" s="186"/>
      <c r="E143" s="143"/>
      <c r="F143" s="211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92"/>
      <c r="AU143" s="238"/>
      <c r="AV143" s="186"/>
      <c r="AW143" s="186"/>
      <c r="AX143" s="186"/>
      <c r="AY143" s="186"/>
      <c r="AZ143" s="186"/>
      <c r="BA143" s="186"/>
      <c r="BB143" s="211"/>
      <c r="BC143" s="186"/>
      <c r="BD143" s="186"/>
      <c r="BE143" s="186"/>
    </row>
    <row r="144" spans="1:57" ht="25.5" customHeight="1">
      <c r="A144" s="186"/>
      <c r="B144" s="186"/>
      <c r="C144" s="186"/>
      <c r="D144" s="186"/>
      <c r="E144" s="143"/>
      <c r="F144" s="211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92"/>
      <c r="AU144" s="238"/>
      <c r="AV144" s="186"/>
      <c r="AW144" s="186"/>
      <c r="AX144" s="186"/>
      <c r="AY144" s="186"/>
      <c r="AZ144" s="186"/>
      <c r="BA144" s="186"/>
      <c r="BB144" s="211"/>
      <c r="BC144" s="186"/>
      <c r="BD144" s="186"/>
      <c r="BE144" s="186"/>
    </row>
    <row r="145" spans="1:57" ht="25.5" customHeight="1">
      <c r="A145" s="186"/>
      <c r="B145" s="186"/>
      <c r="C145" s="186"/>
      <c r="D145" s="186"/>
      <c r="E145" s="143"/>
      <c r="F145" s="211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92"/>
      <c r="AU145" s="238"/>
      <c r="AV145" s="186"/>
      <c r="AW145" s="186"/>
      <c r="AX145" s="186"/>
      <c r="AY145" s="186"/>
      <c r="AZ145" s="186"/>
      <c r="BA145" s="186"/>
      <c r="BB145" s="211"/>
      <c r="BC145" s="186"/>
      <c r="BD145" s="186"/>
      <c r="BE145" s="186"/>
    </row>
    <row r="146" spans="1:57" ht="25.5" customHeight="1">
      <c r="A146" s="186"/>
      <c r="B146" s="186"/>
      <c r="C146" s="186"/>
      <c r="D146" s="186"/>
      <c r="E146" s="143"/>
      <c r="F146" s="211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92"/>
      <c r="AU146" s="238"/>
      <c r="AV146" s="186"/>
      <c r="AW146" s="186"/>
      <c r="AX146" s="186"/>
      <c r="AY146" s="186"/>
      <c r="AZ146" s="186"/>
      <c r="BA146" s="186"/>
      <c r="BB146" s="211"/>
      <c r="BC146" s="186"/>
      <c r="BD146" s="186"/>
      <c r="BE146" s="186"/>
    </row>
    <row r="147" spans="1:57" ht="25.5" customHeight="1">
      <c r="A147" s="186"/>
      <c r="B147" s="186"/>
      <c r="C147" s="186"/>
      <c r="D147" s="186"/>
      <c r="E147" s="143"/>
      <c r="F147" s="211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92"/>
      <c r="AU147" s="238"/>
      <c r="AV147" s="186"/>
      <c r="AW147" s="186"/>
      <c r="AX147" s="186"/>
      <c r="AY147" s="186"/>
      <c r="AZ147" s="186"/>
      <c r="BA147" s="186"/>
      <c r="BB147" s="211"/>
      <c r="BC147" s="186"/>
      <c r="BD147" s="186"/>
      <c r="BE147" s="186"/>
    </row>
    <row r="148" spans="1:57" ht="25.5" customHeight="1">
      <c r="A148" s="186"/>
      <c r="B148" s="186"/>
      <c r="C148" s="186"/>
      <c r="D148" s="186"/>
      <c r="E148" s="143"/>
      <c r="F148" s="211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92"/>
      <c r="AU148" s="238"/>
      <c r="AV148" s="186"/>
      <c r="AW148" s="186"/>
      <c r="AX148" s="186"/>
      <c r="AY148" s="186"/>
      <c r="AZ148" s="186"/>
      <c r="BA148" s="186"/>
      <c r="BB148" s="211"/>
      <c r="BC148" s="186"/>
      <c r="BD148" s="186"/>
      <c r="BE148" s="186"/>
    </row>
    <row r="149" spans="1:57" ht="25.5" customHeight="1">
      <c r="A149" s="186"/>
      <c r="B149" s="186"/>
      <c r="C149" s="186"/>
      <c r="D149" s="186"/>
      <c r="E149" s="143"/>
      <c r="F149" s="211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92"/>
      <c r="AU149" s="238"/>
      <c r="AV149" s="186"/>
      <c r="AW149" s="186"/>
      <c r="AX149" s="186"/>
      <c r="AY149" s="186"/>
      <c r="AZ149" s="186"/>
      <c r="BA149" s="186"/>
      <c r="BB149" s="211"/>
      <c r="BC149" s="186"/>
      <c r="BD149" s="186"/>
      <c r="BE149" s="186"/>
    </row>
    <row r="150" spans="1:57" ht="25.5" customHeight="1">
      <c r="A150" s="186"/>
      <c r="B150" s="186"/>
      <c r="C150" s="186"/>
      <c r="D150" s="186"/>
      <c r="E150" s="143"/>
      <c r="F150" s="211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92"/>
      <c r="AU150" s="238"/>
      <c r="AV150" s="186"/>
      <c r="AW150" s="186"/>
      <c r="AX150" s="186"/>
      <c r="AY150" s="186"/>
      <c r="AZ150" s="186"/>
      <c r="BA150" s="186"/>
      <c r="BB150" s="211"/>
      <c r="BC150" s="186"/>
      <c r="BD150" s="186"/>
      <c r="BE150" s="186"/>
    </row>
    <row r="151" spans="1:57" ht="25.5" customHeight="1">
      <c r="A151" s="186"/>
      <c r="B151" s="186"/>
      <c r="C151" s="186"/>
      <c r="D151" s="186"/>
      <c r="E151" s="143"/>
      <c r="F151" s="211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92"/>
      <c r="AU151" s="238"/>
      <c r="AV151" s="186"/>
      <c r="AW151" s="186"/>
      <c r="AX151" s="186"/>
      <c r="AY151" s="186"/>
      <c r="AZ151" s="186"/>
      <c r="BA151" s="186"/>
      <c r="BB151" s="211"/>
      <c r="BC151" s="186"/>
      <c r="BD151" s="186"/>
      <c r="BE151" s="186"/>
    </row>
    <row r="152" spans="1:57" ht="25.5" customHeight="1">
      <c r="A152" s="186"/>
      <c r="B152" s="186"/>
      <c r="C152" s="186"/>
      <c r="D152" s="186"/>
      <c r="E152" s="143"/>
      <c r="F152" s="211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92"/>
      <c r="AU152" s="238"/>
      <c r="AV152" s="186"/>
      <c r="AW152" s="186"/>
      <c r="AX152" s="186"/>
      <c r="AY152" s="186"/>
      <c r="AZ152" s="186"/>
      <c r="BA152" s="186"/>
      <c r="BB152" s="211"/>
      <c r="BC152" s="186"/>
      <c r="BD152" s="186"/>
      <c r="BE152" s="186"/>
    </row>
    <row r="153" spans="1:57" ht="25.5" customHeight="1">
      <c r="A153" s="186"/>
      <c r="B153" s="186"/>
      <c r="C153" s="186"/>
      <c r="D153" s="186"/>
      <c r="E153" s="143"/>
      <c r="F153" s="211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92"/>
      <c r="AU153" s="238"/>
      <c r="AV153" s="186"/>
      <c r="AW153" s="186"/>
      <c r="AX153" s="186"/>
      <c r="AY153" s="186"/>
      <c r="AZ153" s="186"/>
      <c r="BA153" s="186"/>
      <c r="BB153" s="211"/>
      <c r="BC153" s="186"/>
      <c r="BD153" s="186"/>
      <c r="BE153" s="186"/>
    </row>
    <row r="154" spans="1:57" ht="25.5" customHeight="1">
      <c r="A154" s="186"/>
      <c r="B154" s="186"/>
      <c r="C154" s="186"/>
      <c r="D154" s="186"/>
      <c r="E154" s="143"/>
      <c r="F154" s="211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92"/>
      <c r="AU154" s="238"/>
      <c r="AV154" s="186"/>
      <c r="AW154" s="186"/>
      <c r="AX154" s="186"/>
      <c r="AY154" s="186"/>
      <c r="AZ154" s="186"/>
      <c r="BA154" s="186"/>
      <c r="BB154" s="211"/>
      <c r="BC154" s="186"/>
      <c r="BD154" s="186"/>
      <c r="BE154" s="186"/>
    </row>
    <row r="155" spans="1:57" ht="25.5" customHeight="1">
      <c r="A155" s="186"/>
      <c r="B155" s="186"/>
      <c r="C155" s="186"/>
      <c r="D155" s="186"/>
      <c r="E155" s="143"/>
      <c r="F155" s="211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92"/>
      <c r="AU155" s="238"/>
      <c r="AV155" s="186"/>
      <c r="AW155" s="186"/>
      <c r="AX155" s="186"/>
      <c r="AY155" s="186"/>
      <c r="AZ155" s="186"/>
      <c r="BA155" s="186"/>
      <c r="BB155" s="211"/>
      <c r="BC155" s="186"/>
      <c r="BD155" s="186"/>
      <c r="BE155" s="186"/>
    </row>
    <row r="156" spans="1:57" ht="25.5" customHeight="1">
      <c r="A156" s="186"/>
      <c r="B156" s="186"/>
      <c r="C156" s="186"/>
      <c r="D156" s="186"/>
      <c r="E156" s="143"/>
      <c r="F156" s="211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92"/>
      <c r="AU156" s="238"/>
      <c r="AV156" s="186"/>
      <c r="AW156" s="186"/>
      <c r="AX156" s="186"/>
      <c r="AY156" s="186"/>
      <c r="AZ156" s="186"/>
      <c r="BA156" s="186"/>
      <c r="BB156" s="211"/>
      <c r="BC156" s="186"/>
      <c r="BD156" s="186"/>
      <c r="BE156" s="186"/>
    </row>
    <row r="157" spans="1:57" ht="25.5" customHeight="1">
      <c r="A157" s="186"/>
      <c r="B157" s="186"/>
      <c r="C157" s="186"/>
      <c r="D157" s="186"/>
      <c r="E157" s="143"/>
      <c r="F157" s="211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92"/>
      <c r="AU157" s="238"/>
      <c r="AV157" s="186"/>
      <c r="AW157" s="186"/>
      <c r="AX157" s="186"/>
      <c r="AY157" s="186"/>
      <c r="AZ157" s="186"/>
      <c r="BA157" s="186"/>
      <c r="BB157" s="211"/>
      <c r="BC157" s="186"/>
      <c r="BD157" s="186"/>
      <c r="BE157" s="186"/>
    </row>
    <row r="158" spans="1:57" ht="25.5" customHeight="1">
      <c r="A158" s="186"/>
      <c r="B158" s="186"/>
      <c r="C158" s="186"/>
      <c r="D158" s="186"/>
      <c r="E158" s="143"/>
      <c r="F158" s="211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92"/>
      <c r="AU158" s="238"/>
      <c r="AV158" s="186"/>
      <c r="AW158" s="186"/>
      <c r="AX158" s="186"/>
      <c r="AY158" s="186"/>
      <c r="AZ158" s="186"/>
      <c r="BA158" s="186"/>
      <c r="BB158" s="211"/>
      <c r="BC158" s="186"/>
      <c r="BD158" s="186"/>
      <c r="BE158" s="186"/>
    </row>
    <row r="159" spans="1:57" ht="25.5" customHeight="1">
      <c r="A159" s="186"/>
      <c r="B159" s="186"/>
      <c r="C159" s="186"/>
      <c r="D159" s="186"/>
      <c r="E159" s="143"/>
      <c r="F159" s="211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92"/>
      <c r="AU159" s="238"/>
      <c r="AV159" s="186"/>
      <c r="AW159" s="186"/>
      <c r="AX159" s="186"/>
      <c r="AY159" s="186"/>
      <c r="AZ159" s="186"/>
      <c r="BA159" s="186"/>
      <c r="BB159" s="211"/>
      <c r="BC159" s="186"/>
      <c r="BD159" s="186"/>
      <c r="BE159" s="186"/>
    </row>
    <row r="160" spans="1:57" ht="25.5" customHeight="1">
      <c r="A160" s="186"/>
      <c r="B160" s="186"/>
      <c r="C160" s="186"/>
      <c r="D160" s="186"/>
      <c r="E160" s="143"/>
      <c r="F160" s="211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92"/>
      <c r="AU160" s="238"/>
      <c r="AV160" s="186"/>
      <c r="AW160" s="186"/>
      <c r="AX160" s="186"/>
      <c r="AY160" s="186"/>
      <c r="AZ160" s="186"/>
      <c r="BA160" s="186"/>
      <c r="BB160" s="211"/>
      <c r="BC160" s="186"/>
      <c r="BD160" s="186"/>
      <c r="BE160" s="186"/>
    </row>
    <row r="161" spans="1:57" ht="25.5" customHeight="1">
      <c r="A161" s="186"/>
      <c r="B161" s="186"/>
      <c r="C161" s="186"/>
      <c r="D161" s="186"/>
      <c r="E161" s="143"/>
      <c r="F161" s="211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92"/>
      <c r="AU161" s="238"/>
      <c r="AV161" s="186"/>
      <c r="AW161" s="186"/>
      <c r="AX161" s="186"/>
      <c r="AY161" s="186"/>
      <c r="AZ161" s="186"/>
      <c r="BA161" s="186"/>
      <c r="BB161" s="211"/>
      <c r="BC161" s="186"/>
      <c r="BD161" s="186"/>
      <c r="BE161" s="186"/>
    </row>
    <row r="162" spans="1:57" ht="25.5" customHeight="1">
      <c r="A162" s="186"/>
      <c r="B162" s="186"/>
      <c r="C162" s="186"/>
      <c r="D162" s="186"/>
      <c r="E162" s="143"/>
      <c r="F162" s="211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92"/>
      <c r="AU162" s="238"/>
      <c r="AV162" s="186"/>
      <c r="AW162" s="186"/>
      <c r="AX162" s="186"/>
      <c r="AY162" s="186"/>
      <c r="AZ162" s="186"/>
      <c r="BA162" s="186"/>
      <c r="BB162" s="211"/>
      <c r="BC162" s="186"/>
      <c r="BD162" s="186"/>
      <c r="BE162" s="186"/>
    </row>
    <row r="163" spans="1:57" ht="25.5" customHeight="1">
      <c r="A163" s="186"/>
      <c r="B163" s="186"/>
      <c r="C163" s="186"/>
      <c r="D163" s="186"/>
      <c r="E163" s="143"/>
      <c r="F163" s="211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92"/>
      <c r="AU163" s="238"/>
      <c r="AV163" s="186"/>
      <c r="AW163" s="186"/>
      <c r="AX163" s="186"/>
      <c r="AY163" s="186"/>
      <c r="AZ163" s="186"/>
      <c r="BA163" s="186"/>
      <c r="BB163" s="211"/>
      <c r="BC163" s="186"/>
      <c r="BD163" s="186"/>
      <c r="BE163" s="186"/>
    </row>
    <row r="164" spans="1:57" ht="25.5" customHeight="1">
      <c r="A164" s="186"/>
      <c r="B164" s="186"/>
      <c r="C164" s="186"/>
      <c r="D164" s="186"/>
      <c r="E164" s="143"/>
      <c r="F164" s="211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92"/>
      <c r="AU164" s="238"/>
      <c r="AV164" s="186"/>
      <c r="AW164" s="186"/>
      <c r="AX164" s="186"/>
      <c r="AY164" s="186"/>
      <c r="AZ164" s="186"/>
      <c r="BA164" s="186"/>
      <c r="BB164" s="211"/>
      <c r="BC164" s="186"/>
      <c r="BD164" s="186"/>
      <c r="BE164" s="186"/>
    </row>
    <row r="165" spans="1:57" ht="25.5" customHeight="1">
      <c r="A165" s="186"/>
      <c r="B165" s="186"/>
      <c r="C165" s="186"/>
      <c r="D165" s="186"/>
      <c r="E165" s="143"/>
      <c r="F165" s="211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92"/>
      <c r="AU165" s="238"/>
      <c r="AV165" s="186"/>
      <c r="AW165" s="186"/>
      <c r="AX165" s="186"/>
      <c r="AY165" s="186"/>
      <c r="AZ165" s="186"/>
      <c r="BA165" s="186"/>
      <c r="BB165" s="211"/>
      <c r="BC165" s="186"/>
      <c r="BD165" s="186"/>
      <c r="BE165" s="186"/>
    </row>
    <row r="166" spans="1:57" ht="25.5" customHeight="1">
      <c r="A166" s="186"/>
      <c r="B166" s="186"/>
      <c r="C166" s="186"/>
      <c r="D166" s="186"/>
      <c r="E166" s="143"/>
      <c r="F166" s="211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92"/>
      <c r="AU166" s="238"/>
      <c r="AV166" s="186"/>
      <c r="AW166" s="186"/>
      <c r="AX166" s="186"/>
      <c r="AY166" s="186"/>
      <c r="AZ166" s="186"/>
      <c r="BA166" s="186"/>
      <c r="BB166" s="211"/>
      <c r="BC166" s="186"/>
      <c r="BD166" s="186"/>
      <c r="BE166" s="186"/>
    </row>
    <row r="167" spans="1:57" ht="25.5" customHeight="1">
      <c r="A167" s="186"/>
      <c r="B167" s="186"/>
      <c r="C167" s="186"/>
      <c r="D167" s="186"/>
      <c r="E167" s="143"/>
      <c r="F167" s="211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92"/>
      <c r="AU167" s="238"/>
      <c r="AV167" s="186"/>
      <c r="AW167" s="186"/>
      <c r="AX167" s="186"/>
      <c r="AY167" s="186"/>
      <c r="AZ167" s="186"/>
      <c r="BA167" s="186"/>
      <c r="BB167" s="211"/>
      <c r="BC167" s="186"/>
      <c r="BD167" s="186"/>
      <c r="BE167" s="186"/>
    </row>
    <row r="168" spans="1:57" ht="25.5" customHeight="1">
      <c r="A168" s="186"/>
      <c r="B168" s="186"/>
      <c r="C168" s="186"/>
      <c r="D168" s="186"/>
      <c r="E168" s="143"/>
      <c r="F168" s="211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92"/>
      <c r="AU168" s="238"/>
      <c r="AV168" s="186"/>
      <c r="AW168" s="186"/>
      <c r="AX168" s="186"/>
      <c r="AY168" s="186"/>
      <c r="AZ168" s="186"/>
      <c r="BA168" s="186"/>
      <c r="BB168" s="211"/>
      <c r="BC168" s="186"/>
      <c r="BD168" s="186"/>
      <c r="BE168" s="186"/>
    </row>
    <row r="169" spans="1:57" ht="25.5" customHeight="1">
      <c r="A169" s="186"/>
      <c r="B169" s="186"/>
      <c r="C169" s="186"/>
      <c r="D169" s="186"/>
      <c r="E169" s="143"/>
      <c r="F169" s="211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92"/>
      <c r="AU169" s="238"/>
      <c r="AV169" s="186"/>
      <c r="AW169" s="186"/>
      <c r="AX169" s="186"/>
      <c r="AY169" s="186"/>
      <c r="AZ169" s="186"/>
      <c r="BA169" s="186"/>
      <c r="BB169" s="211"/>
      <c r="BC169" s="186"/>
      <c r="BD169" s="186"/>
      <c r="BE169" s="186"/>
    </row>
    <row r="170" spans="1:57" ht="25.5" customHeight="1">
      <c r="A170" s="186"/>
      <c r="B170" s="186"/>
      <c r="C170" s="186"/>
      <c r="D170" s="186"/>
      <c r="E170" s="143"/>
      <c r="F170" s="211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92"/>
      <c r="AU170" s="238"/>
      <c r="AV170" s="186"/>
      <c r="AW170" s="186"/>
      <c r="AX170" s="186"/>
      <c r="AY170" s="186"/>
      <c r="AZ170" s="186"/>
      <c r="BA170" s="186"/>
      <c r="BB170" s="211"/>
      <c r="BC170" s="186"/>
      <c r="BD170" s="186"/>
      <c r="BE170" s="186"/>
    </row>
    <row r="171" spans="1:57" ht="25.5" customHeight="1">
      <c r="A171" s="186"/>
      <c r="B171" s="186"/>
      <c r="C171" s="186"/>
      <c r="D171" s="186"/>
      <c r="E171" s="143"/>
      <c r="F171" s="211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92"/>
      <c r="AU171" s="238"/>
      <c r="AV171" s="186"/>
      <c r="AW171" s="186"/>
      <c r="AX171" s="186"/>
      <c r="AY171" s="186"/>
      <c r="AZ171" s="186"/>
      <c r="BA171" s="186"/>
      <c r="BB171" s="211"/>
      <c r="BC171" s="186"/>
      <c r="BD171" s="186"/>
      <c r="BE171" s="186"/>
    </row>
    <row r="172" spans="1:57" ht="25.5" customHeight="1">
      <c r="A172" s="186"/>
      <c r="B172" s="186"/>
      <c r="C172" s="186"/>
      <c r="D172" s="186"/>
      <c r="E172" s="143"/>
      <c r="F172" s="211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92"/>
      <c r="AU172" s="238"/>
      <c r="AV172" s="186"/>
      <c r="AW172" s="186"/>
      <c r="AX172" s="186"/>
      <c r="AY172" s="186"/>
      <c r="AZ172" s="186"/>
      <c r="BA172" s="186"/>
      <c r="BB172" s="211"/>
      <c r="BC172" s="186"/>
      <c r="BD172" s="186"/>
      <c r="BE172" s="186"/>
    </row>
    <row r="173" spans="1:57" ht="25.5" customHeight="1">
      <c r="A173" s="186"/>
      <c r="B173" s="186"/>
      <c r="C173" s="186"/>
      <c r="D173" s="186"/>
      <c r="E173" s="143"/>
      <c r="F173" s="211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92"/>
      <c r="AU173" s="238"/>
      <c r="AV173" s="186"/>
      <c r="AW173" s="186"/>
      <c r="AX173" s="186"/>
      <c r="AY173" s="186"/>
      <c r="AZ173" s="186"/>
      <c r="BA173" s="186"/>
      <c r="BB173" s="211"/>
      <c r="BC173" s="186"/>
      <c r="BD173" s="186"/>
      <c r="BE173" s="186"/>
    </row>
    <row r="174" spans="1:57" ht="25.5" customHeight="1">
      <c r="A174" s="186"/>
      <c r="B174" s="186"/>
      <c r="C174" s="186"/>
      <c r="D174" s="186"/>
      <c r="E174" s="143"/>
      <c r="F174" s="211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92"/>
      <c r="AU174" s="238"/>
      <c r="AV174" s="186"/>
      <c r="AW174" s="186"/>
      <c r="AX174" s="186"/>
      <c r="AY174" s="186"/>
      <c r="AZ174" s="186"/>
      <c r="BA174" s="186"/>
      <c r="BB174" s="211"/>
      <c r="BC174" s="186"/>
      <c r="BD174" s="186"/>
      <c r="BE174" s="186"/>
    </row>
    <row r="175" spans="1:57" ht="25.5" customHeight="1">
      <c r="A175" s="186"/>
      <c r="B175" s="186"/>
      <c r="C175" s="186"/>
      <c r="D175" s="186"/>
      <c r="E175" s="143"/>
      <c r="F175" s="211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92"/>
      <c r="AU175" s="238"/>
      <c r="AV175" s="186"/>
      <c r="AW175" s="186"/>
      <c r="AX175" s="186"/>
      <c r="AY175" s="186"/>
      <c r="AZ175" s="186"/>
      <c r="BA175" s="186"/>
      <c r="BB175" s="211"/>
      <c r="BC175" s="186"/>
      <c r="BD175" s="186"/>
      <c r="BE175" s="186"/>
    </row>
    <row r="176" spans="1:57" ht="25.5" customHeight="1">
      <c r="A176" s="186"/>
      <c r="B176" s="186"/>
      <c r="C176" s="186"/>
      <c r="D176" s="186"/>
      <c r="E176" s="143"/>
      <c r="F176" s="211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92"/>
      <c r="AU176" s="238"/>
      <c r="AV176" s="186"/>
      <c r="AW176" s="186"/>
      <c r="AX176" s="186"/>
      <c r="AY176" s="186"/>
      <c r="AZ176" s="186"/>
      <c r="BA176" s="186"/>
      <c r="BB176" s="211"/>
      <c r="BC176" s="186"/>
      <c r="BD176" s="186"/>
      <c r="BE176" s="186"/>
    </row>
    <row r="177" spans="1:57" ht="25.5" customHeight="1">
      <c r="A177" s="186"/>
      <c r="B177" s="186"/>
      <c r="C177" s="186"/>
      <c r="D177" s="186"/>
      <c r="E177" s="143"/>
      <c r="F177" s="211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92"/>
      <c r="AU177" s="238"/>
      <c r="AV177" s="186"/>
      <c r="AW177" s="186"/>
      <c r="AX177" s="186"/>
      <c r="AY177" s="186"/>
      <c r="AZ177" s="186"/>
      <c r="BA177" s="186"/>
      <c r="BB177" s="211"/>
      <c r="BC177" s="186"/>
      <c r="BD177" s="186"/>
      <c r="BE177" s="186"/>
    </row>
    <row r="178" spans="1:57" ht="25.5" customHeight="1">
      <c r="A178" s="186"/>
      <c r="B178" s="186"/>
      <c r="C178" s="186"/>
      <c r="D178" s="186"/>
      <c r="E178" s="143"/>
      <c r="F178" s="211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92"/>
      <c r="AU178" s="238"/>
      <c r="AV178" s="186"/>
      <c r="AW178" s="186"/>
      <c r="AX178" s="186"/>
      <c r="AY178" s="186"/>
      <c r="AZ178" s="186"/>
      <c r="BA178" s="186"/>
      <c r="BB178" s="211"/>
      <c r="BC178" s="186"/>
      <c r="BD178" s="186"/>
      <c r="BE178" s="186"/>
    </row>
    <row r="179" spans="1:57" ht="25.5" customHeight="1">
      <c r="A179" s="186"/>
      <c r="B179" s="186"/>
      <c r="C179" s="186"/>
      <c r="D179" s="186"/>
      <c r="E179" s="143"/>
      <c r="F179" s="211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92"/>
      <c r="AU179" s="238"/>
      <c r="AV179" s="186"/>
      <c r="AW179" s="186"/>
      <c r="AX179" s="186"/>
      <c r="AY179" s="186"/>
      <c r="AZ179" s="186"/>
      <c r="BA179" s="186"/>
      <c r="BB179" s="211"/>
      <c r="BC179" s="186"/>
      <c r="BD179" s="186"/>
      <c r="BE179" s="186"/>
    </row>
    <row r="180" spans="1:57" ht="25.5" customHeight="1">
      <c r="A180" s="186"/>
      <c r="B180" s="186"/>
      <c r="C180" s="186"/>
      <c r="D180" s="186"/>
      <c r="E180" s="143"/>
      <c r="F180" s="211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92"/>
      <c r="AU180" s="238"/>
      <c r="AV180" s="186"/>
      <c r="AW180" s="186"/>
      <c r="AX180" s="186"/>
      <c r="AY180" s="186"/>
      <c r="AZ180" s="186"/>
      <c r="BA180" s="186"/>
      <c r="BB180" s="211"/>
      <c r="BC180" s="186"/>
      <c r="BD180" s="186"/>
      <c r="BE180" s="186"/>
    </row>
    <row r="181" spans="1:57" ht="25.5" customHeight="1">
      <c r="A181" s="186"/>
      <c r="B181" s="186"/>
      <c r="C181" s="186"/>
      <c r="D181" s="186"/>
      <c r="E181" s="143"/>
      <c r="F181" s="211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92"/>
      <c r="AU181" s="238"/>
      <c r="AV181" s="186"/>
      <c r="AW181" s="186"/>
      <c r="AX181" s="186"/>
      <c r="AY181" s="186"/>
      <c r="AZ181" s="186"/>
      <c r="BA181" s="186"/>
      <c r="BB181" s="211"/>
      <c r="BC181" s="186"/>
      <c r="BD181" s="186"/>
      <c r="BE181" s="186"/>
    </row>
    <row r="182" spans="1:57" ht="25.5" customHeight="1">
      <c r="A182" s="186"/>
      <c r="B182" s="186"/>
      <c r="C182" s="186"/>
      <c r="D182" s="186"/>
      <c r="E182" s="143"/>
      <c r="F182" s="211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92"/>
      <c r="AU182" s="238"/>
      <c r="AV182" s="186"/>
      <c r="AW182" s="186"/>
      <c r="AX182" s="186"/>
      <c r="AY182" s="186"/>
      <c r="AZ182" s="186"/>
      <c r="BA182" s="186"/>
      <c r="BB182" s="211"/>
      <c r="BC182" s="186"/>
      <c r="BD182" s="186"/>
      <c r="BE182" s="186"/>
    </row>
    <row r="183" spans="1:57" ht="25.5" customHeight="1">
      <c r="A183" s="186"/>
      <c r="B183" s="186"/>
      <c r="C183" s="186"/>
      <c r="D183" s="186"/>
      <c r="E183" s="143"/>
      <c r="F183" s="211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92"/>
      <c r="AU183" s="238"/>
      <c r="AV183" s="186"/>
      <c r="AW183" s="186"/>
      <c r="AX183" s="186"/>
      <c r="AY183" s="186"/>
      <c r="AZ183" s="186"/>
      <c r="BA183" s="186"/>
      <c r="BB183" s="211"/>
      <c r="BC183" s="186"/>
      <c r="BD183" s="186"/>
      <c r="BE183" s="186"/>
    </row>
    <row r="184" spans="1:57" ht="25.5" customHeight="1">
      <c r="A184" s="186"/>
      <c r="B184" s="186"/>
      <c r="C184" s="186"/>
      <c r="D184" s="186"/>
      <c r="E184" s="143"/>
      <c r="F184" s="211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92"/>
      <c r="AU184" s="238"/>
      <c r="AV184" s="186"/>
      <c r="AW184" s="186"/>
      <c r="AX184" s="186"/>
      <c r="AY184" s="186"/>
      <c r="AZ184" s="186"/>
      <c r="BA184" s="186"/>
      <c r="BB184" s="211"/>
      <c r="BC184" s="186"/>
      <c r="BD184" s="186"/>
      <c r="BE184" s="186"/>
    </row>
    <row r="185" spans="1:57" ht="25.5" customHeight="1">
      <c r="A185" s="186"/>
      <c r="B185" s="186"/>
      <c r="C185" s="186"/>
      <c r="D185" s="186"/>
      <c r="E185" s="143"/>
      <c r="F185" s="211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92"/>
      <c r="AU185" s="238"/>
      <c r="AV185" s="186"/>
      <c r="AW185" s="186"/>
      <c r="AX185" s="186"/>
      <c r="AY185" s="186"/>
      <c r="AZ185" s="186"/>
      <c r="BA185" s="186"/>
      <c r="BB185" s="211"/>
      <c r="BC185" s="186"/>
      <c r="BD185" s="186"/>
      <c r="BE185" s="186"/>
    </row>
    <row r="186" spans="1:57" ht="25.5" customHeight="1">
      <c r="A186" s="186"/>
      <c r="B186" s="186"/>
      <c r="C186" s="186"/>
      <c r="D186" s="186"/>
      <c r="E186" s="143"/>
      <c r="F186" s="211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92"/>
      <c r="AU186" s="238"/>
      <c r="AV186" s="186"/>
      <c r="AW186" s="186"/>
      <c r="AX186" s="186"/>
      <c r="AY186" s="186"/>
      <c r="AZ186" s="186"/>
      <c r="BA186" s="186"/>
      <c r="BB186" s="211"/>
      <c r="BC186" s="186"/>
      <c r="BD186" s="186"/>
      <c r="BE186" s="186"/>
    </row>
    <row r="187" spans="1:57" ht="25.5" customHeight="1">
      <c r="A187" s="186"/>
      <c r="B187" s="186"/>
      <c r="C187" s="186"/>
      <c r="D187" s="186"/>
      <c r="E187" s="143"/>
      <c r="F187" s="211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92"/>
      <c r="AU187" s="238"/>
      <c r="AV187" s="186"/>
      <c r="AW187" s="186"/>
      <c r="AX187" s="186"/>
      <c r="AY187" s="186"/>
      <c r="AZ187" s="186"/>
      <c r="BA187" s="186"/>
      <c r="BB187" s="211"/>
      <c r="BC187" s="186"/>
      <c r="BD187" s="186"/>
      <c r="BE187" s="186"/>
    </row>
    <row r="188" spans="1:57" ht="25.5" customHeight="1">
      <c r="A188" s="186"/>
      <c r="B188" s="186"/>
      <c r="C188" s="186"/>
      <c r="D188" s="186"/>
      <c r="E188" s="143"/>
      <c r="F188" s="211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92"/>
      <c r="AU188" s="238"/>
      <c r="AV188" s="186"/>
      <c r="AW188" s="186"/>
      <c r="AX188" s="186"/>
      <c r="AY188" s="186"/>
      <c r="AZ188" s="186"/>
      <c r="BA188" s="186"/>
      <c r="BB188" s="211"/>
      <c r="BC188" s="186"/>
      <c r="BD188" s="186"/>
      <c r="BE188" s="186"/>
    </row>
    <row r="189" spans="1:57" ht="25.5" customHeight="1">
      <c r="A189" s="186"/>
      <c r="B189" s="186"/>
      <c r="C189" s="186"/>
      <c r="D189" s="186"/>
      <c r="E189" s="143"/>
      <c r="F189" s="211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92"/>
      <c r="AU189" s="238"/>
      <c r="AV189" s="186"/>
      <c r="AW189" s="186"/>
      <c r="AX189" s="186"/>
      <c r="AY189" s="186"/>
      <c r="AZ189" s="186"/>
      <c r="BA189" s="186"/>
      <c r="BB189" s="211"/>
      <c r="BC189" s="186"/>
      <c r="BD189" s="186"/>
      <c r="BE189" s="186"/>
    </row>
    <row r="190" spans="1:57" ht="25.5" customHeight="1">
      <c r="A190" s="186"/>
      <c r="B190" s="186"/>
      <c r="C190" s="186"/>
      <c r="D190" s="186"/>
      <c r="E190" s="143"/>
      <c r="F190" s="211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92"/>
      <c r="AU190" s="238"/>
      <c r="AV190" s="186"/>
      <c r="AW190" s="186"/>
      <c r="AX190" s="186"/>
      <c r="AY190" s="186"/>
      <c r="AZ190" s="186"/>
      <c r="BA190" s="186"/>
      <c r="BB190" s="211"/>
      <c r="BC190" s="186"/>
      <c r="BD190" s="186"/>
      <c r="BE190" s="186"/>
    </row>
    <row r="191" spans="1:57" ht="25.5" customHeight="1">
      <c r="A191" s="186"/>
      <c r="B191" s="186"/>
      <c r="C191" s="186"/>
      <c r="D191" s="186"/>
      <c r="E191" s="143"/>
      <c r="F191" s="211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92"/>
      <c r="AU191" s="238"/>
      <c r="AV191" s="186"/>
      <c r="AW191" s="186"/>
      <c r="AX191" s="186"/>
      <c r="AY191" s="186"/>
      <c r="AZ191" s="186"/>
      <c r="BA191" s="186"/>
      <c r="BB191" s="211"/>
      <c r="BC191" s="186"/>
      <c r="BD191" s="186"/>
      <c r="BE191" s="186"/>
    </row>
    <row r="192" spans="1:57" ht="25.5" customHeight="1">
      <c r="A192" s="186"/>
      <c r="B192" s="186"/>
      <c r="C192" s="186"/>
      <c r="D192" s="186"/>
      <c r="E192" s="143"/>
      <c r="F192" s="211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92"/>
      <c r="AU192" s="238"/>
      <c r="AV192" s="186"/>
      <c r="AW192" s="186"/>
      <c r="AX192" s="186"/>
      <c r="AY192" s="186"/>
      <c r="AZ192" s="186"/>
      <c r="BA192" s="186"/>
      <c r="BB192" s="211"/>
      <c r="BC192" s="186"/>
      <c r="BD192" s="186"/>
      <c r="BE192" s="186"/>
    </row>
    <row r="193" spans="1:57" ht="25.5" customHeight="1">
      <c r="A193" s="186"/>
      <c r="B193" s="186"/>
      <c r="C193" s="186"/>
      <c r="D193" s="186"/>
      <c r="E193" s="143"/>
      <c r="F193" s="211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92"/>
      <c r="AU193" s="238"/>
      <c r="AV193" s="186"/>
      <c r="AW193" s="186"/>
      <c r="AX193" s="186"/>
      <c r="AY193" s="186"/>
      <c r="AZ193" s="186"/>
      <c r="BA193" s="186"/>
      <c r="BB193" s="211"/>
      <c r="BC193" s="186"/>
      <c r="BD193" s="186"/>
      <c r="BE193" s="186"/>
    </row>
    <row r="194" spans="1:57" ht="25.5" customHeight="1">
      <c r="A194" s="186"/>
      <c r="B194" s="186"/>
      <c r="C194" s="186"/>
      <c r="D194" s="186"/>
      <c r="E194" s="143"/>
      <c r="F194" s="211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92"/>
      <c r="AU194" s="238"/>
      <c r="AV194" s="186"/>
      <c r="AW194" s="186"/>
      <c r="AX194" s="186"/>
      <c r="AY194" s="186"/>
      <c r="AZ194" s="186"/>
      <c r="BA194" s="186"/>
      <c r="BB194" s="211"/>
      <c r="BC194" s="186"/>
      <c r="BD194" s="186"/>
      <c r="BE194" s="186"/>
    </row>
    <row r="195" spans="1:57" ht="25.5" customHeight="1">
      <c r="A195" s="186"/>
      <c r="B195" s="186"/>
      <c r="C195" s="186"/>
      <c r="D195" s="186"/>
      <c r="E195" s="143"/>
      <c r="F195" s="211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92"/>
      <c r="AU195" s="238"/>
      <c r="AV195" s="186"/>
      <c r="AW195" s="186"/>
      <c r="AX195" s="186"/>
      <c r="AY195" s="186"/>
      <c r="AZ195" s="186"/>
      <c r="BA195" s="186"/>
      <c r="BB195" s="211"/>
      <c r="BC195" s="186"/>
      <c r="BD195" s="186"/>
      <c r="BE195" s="186"/>
    </row>
    <row r="196" spans="1:57" ht="25.5" customHeight="1">
      <c r="A196" s="186"/>
      <c r="B196" s="186"/>
      <c r="C196" s="186"/>
      <c r="D196" s="186"/>
      <c r="E196" s="143"/>
      <c r="F196" s="211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92"/>
      <c r="AU196" s="238"/>
      <c r="AV196" s="186"/>
      <c r="AW196" s="186"/>
      <c r="AX196" s="186"/>
      <c r="AY196" s="186"/>
      <c r="AZ196" s="186"/>
      <c r="BA196" s="186"/>
      <c r="BB196" s="211"/>
      <c r="BC196" s="186"/>
      <c r="BD196" s="186"/>
      <c r="BE196" s="186"/>
    </row>
    <row r="197" spans="1:57" ht="25.5" customHeight="1">
      <c r="A197" s="186"/>
      <c r="B197" s="186"/>
      <c r="C197" s="186"/>
      <c r="D197" s="186"/>
      <c r="E197" s="143"/>
      <c r="F197" s="211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92"/>
      <c r="AU197" s="238"/>
      <c r="AV197" s="186"/>
      <c r="AW197" s="186"/>
      <c r="AX197" s="186"/>
      <c r="AY197" s="186"/>
      <c r="AZ197" s="186"/>
      <c r="BA197" s="186"/>
      <c r="BB197" s="211"/>
      <c r="BC197" s="186"/>
      <c r="BD197" s="186"/>
      <c r="BE197" s="186"/>
    </row>
    <row r="198" spans="1:57" ht="25.5" customHeight="1">
      <c r="A198" s="186"/>
      <c r="B198" s="186"/>
      <c r="C198" s="186"/>
      <c r="D198" s="186"/>
      <c r="E198" s="143"/>
      <c r="F198" s="211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92"/>
      <c r="AU198" s="238"/>
      <c r="AV198" s="186"/>
      <c r="AW198" s="186"/>
      <c r="AX198" s="186"/>
      <c r="AY198" s="186"/>
      <c r="AZ198" s="186"/>
      <c r="BA198" s="186"/>
      <c r="BB198" s="211"/>
      <c r="BC198" s="186"/>
      <c r="BD198" s="186"/>
      <c r="BE198" s="186"/>
    </row>
    <row r="199" spans="1:57" ht="25.5" customHeight="1">
      <c r="A199" s="186"/>
      <c r="B199" s="186"/>
      <c r="C199" s="186"/>
      <c r="D199" s="186"/>
      <c r="E199" s="143"/>
      <c r="F199" s="211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92"/>
      <c r="AU199" s="238"/>
      <c r="AV199" s="186"/>
      <c r="AW199" s="186"/>
      <c r="AX199" s="186"/>
      <c r="AY199" s="186"/>
      <c r="AZ199" s="186"/>
      <c r="BA199" s="186"/>
      <c r="BB199" s="211"/>
      <c r="BC199" s="186"/>
      <c r="BD199" s="186"/>
      <c r="BE199" s="186"/>
    </row>
    <row r="200" spans="1:57" ht="25.5" customHeight="1">
      <c r="A200" s="186"/>
      <c r="B200" s="186"/>
      <c r="C200" s="186"/>
      <c r="D200" s="186"/>
      <c r="E200" s="143"/>
      <c r="F200" s="211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92"/>
      <c r="AU200" s="238"/>
      <c r="AV200" s="186"/>
      <c r="AW200" s="186"/>
      <c r="AX200" s="186"/>
      <c r="AY200" s="186"/>
      <c r="AZ200" s="186"/>
      <c r="BA200" s="186"/>
      <c r="BB200" s="211"/>
      <c r="BC200" s="186"/>
      <c r="BD200" s="186"/>
      <c r="BE200" s="186"/>
    </row>
    <row r="201" spans="1:57" ht="25.5" customHeight="1">
      <c r="A201" s="186"/>
      <c r="B201" s="186"/>
      <c r="C201" s="186"/>
      <c r="D201" s="186"/>
      <c r="E201" s="143"/>
      <c r="F201" s="211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92"/>
      <c r="AU201" s="238"/>
      <c r="AV201" s="186"/>
      <c r="AW201" s="186"/>
      <c r="AX201" s="186"/>
      <c r="AY201" s="186"/>
      <c r="AZ201" s="186"/>
      <c r="BA201" s="186"/>
      <c r="BB201" s="211"/>
      <c r="BC201" s="186"/>
      <c r="BD201" s="186"/>
      <c r="BE201" s="186"/>
    </row>
    <row r="202" spans="1:57" ht="25.5" customHeight="1">
      <c r="A202" s="186"/>
      <c r="B202" s="186"/>
      <c r="C202" s="186"/>
      <c r="D202" s="186"/>
      <c r="E202" s="143"/>
      <c r="F202" s="211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92"/>
      <c r="AU202" s="238"/>
      <c r="AV202" s="186"/>
      <c r="AW202" s="186"/>
      <c r="AX202" s="186"/>
      <c r="AY202" s="186"/>
      <c r="AZ202" s="186"/>
      <c r="BA202" s="186"/>
      <c r="BB202" s="211"/>
      <c r="BC202" s="186"/>
      <c r="BD202" s="186"/>
      <c r="BE202" s="186"/>
    </row>
    <row r="203" spans="1:57" ht="25.5" customHeight="1">
      <c r="A203" s="186"/>
      <c r="B203" s="186"/>
      <c r="C203" s="186"/>
      <c r="D203" s="186"/>
      <c r="E203" s="143"/>
      <c r="F203" s="211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92"/>
      <c r="AU203" s="238"/>
      <c r="AV203" s="186"/>
      <c r="AW203" s="186"/>
      <c r="AX203" s="186"/>
      <c r="AY203" s="186"/>
      <c r="AZ203" s="186"/>
      <c r="BA203" s="186"/>
      <c r="BB203" s="211"/>
      <c r="BC203" s="186"/>
      <c r="BD203" s="186"/>
      <c r="BE203" s="186"/>
    </row>
    <row r="204" spans="1:57" ht="25.5" customHeight="1">
      <c r="A204" s="186"/>
      <c r="B204" s="186"/>
      <c r="C204" s="186"/>
      <c r="D204" s="186"/>
      <c r="E204" s="143"/>
      <c r="F204" s="211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92"/>
      <c r="AU204" s="238"/>
      <c r="AV204" s="186"/>
      <c r="AW204" s="186"/>
      <c r="AX204" s="186"/>
      <c r="AY204" s="186"/>
      <c r="AZ204" s="186"/>
      <c r="BA204" s="186"/>
      <c r="BB204" s="211"/>
      <c r="BC204" s="186"/>
      <c r="BD204" s="186"/>
      <c r="BE204" s="186"/>
    </row>
    <row r="205" spans="1:57" ht="25.5" customHeight="1">
      <c r="A205" s="186"/>
      <c r="B205" s="186"/>
      <c r="C205" s="186"/>
      <c r="D205" s="186"/>
      <c r="E205" s="143"/>
      <c r="F205" s="211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92"/>
      <c r="AU205" s="238"/>
      <c r="AV205" s="186"/>
      <c r="AW205" s="186"/>
      <c r="AX205" s="186"/>
      <c r="AY205" s="186"/>
      <c r="AZ205" s="186"/>
      <c r="BA205" s="186"/>
      <c r="BB205" s="211"/>
      <c r="BC205" s="186"/>
      <c r="BD205" s="186"/>
      <c r="BE205" s="186"/>
    </row>
    <row r="206" spans="1:57" ht="25.5" customHeight="1">
      <c r="A206" s="186"/>
      <c r="B206" s="186"/>
      <c r="C206" s="186"/>
      <c r="D206" s="186"/>
      <c r="E206" s="143"/>
      <c r="F206" s="211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92"/>
      <c r="AU206" s="238"/>
      <c r="AV206" s="186"/>
      <c r="AW206" s="186"/>
      <c r="AX206" s="186"/>
      <c r="AY206" s="186"/>
      <c r="AZ206" s="186"/>
      <c r="BA206" s="186"/>
      <c r="BB206" s="211"/>
      <c r="BC206" s="186"/>
      <c r="BD206" s="186"/>
      <c r="BE206" s="186"/>
    </row>
    <row r="207" spans="1:57" ht="25.5" customHeight="1">
      <c r="A207" s="186"/>
      <c r="B207" s="186"/>
      <c r="C207" s="186"/>
      <c r="D207" s="186"/>
      <c r="E207" s="143"/>
      <c r="F207" s="211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92"/>
      <c r="AU207" s="238"/>
      <c r="AV207" s="186"/>
      <c r="AW207" s="186"/>
      <c r="AX207" s="186"/>
      <c r="AY207" s="186"/>
      <c r="AZ207" s="186"/>
      <c r="BA207" s="186"/>
      <c r="BB207" s="211"/>
      <c r="BC207" s="186"/>
      <c r="BD207" s="186"/>
      <c r="BE207" s="186"/>
    </row>
    <row r="208" spans="1:57" ht="25.5" customHeight="1">
      <c r="A208" s="186"/>
      <c r="B208" s="186"/>
      <c r="C208" s="186"/>
      <c r="D208" s="186"/>
      <c r="E208" s="143"/>
      <c r="F208" s="211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92"/>
      <c r="AU208" s="238"/>
      <c r="AV208" s="186"/>
      <c r="AW208" s="186"/>
      <c r="AX208" s="186"/>
      <c r="AY208" s="186"/>
      <c r="AZ208" s="186"/>
      <c r="BA208" s="186"/>
      <c r="BB208" s="211"/>
      <c r="BC208" s="186"/>
      <c r="BD208" s="186"/>
      <c r="BE208" s="186"/>
    </row>
    <row r="209" spans="1:57" ht="25.5" customHeight="1">
      <c r="A209" s="186"/>
      <c r="B209" s="186"/>
      <c r="C209" s="186"/>
      <c r="D209" s="186"/>
      <c r="E209" s="143"/>
      <c r="F209" s="211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92"/>
      <c r="AU209" s="238"/>
      <c r="AV209" s="186"/>
      <c r="AW209" s="186"/>
      <c r="AX209" s="186"/>
      <c r="AY209" s="186"/>
      <c r="AZ209" s="186"/>
      <c r="BA209" s="186"/>
      <c r="BB209" s="211"/>
      <c r="BC209" s="186"/>
      <c r="BD209" s="186"/>
      <c r="BE209" s="186"/>
    </row>
    <row r="210" spans="1:57" ht="25.5" customHeight="1">
      <c r="A210" s="186"/>
      <c r="B210" s="186"/>
      <c r="C210" s="186"/>
      <c r="D210" s="186"/>
      <c r="E210" s="143"/>
      <c r="F210" s="211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92"/>
      <c r="AU210" s="238"/>
      <c r="AV210" s="186"/>
      <c r="AW210" s="186"/>
      <c r="AX210" s="186"/>
      <c r="AY210" s="186"/>
      <c r="AZ210" s="186"/>
      <c r="BA210" s="186"/>
      <c r="BB210" s="211"/>
      <c r="BC210" s="186"/>
      <c r="BD210" s="186"/>
      <c r="BE210" s="186"/>
    </row>
    <row r="211" spans="1:57" ht="25.5" customHeight="1">
      <c r="A211" s="186"/>
      <c r="B211" s="186"/>
      <c r="C211" s="186"/>
      <c r="D211" s="186"/>
      <c r="E211" s="143"/>
      <c r="F211" s="211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92"/>
      <c r="AU211" s="238"/>
      <c r="AV211" s="186"/>
      <c r="AW211" s="186"/>
      <c r="AX211" s="186"/>
      <c r="AY211" s="186"/>
      <c r="AZ211" s="186"/>
      <c r="BA211" s="186"/>
      <c r="BB211" s="211"/>
      <c r="BC211" s="186"/>
      <c r="BD211" s="186"/>
      <c r="BE211" s="186"/>
    </row>
    <row r="212" spans="1:57" ht="25.5" customHeight="1">
      <c r="A212" s="186"/>
      <c r="B212" s="186"/>
      <c r="C212" s="186"/>
      <c r="D212" s="186"/>
      <c r="E212" s="143"/>
      <c r="F212" s="211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92"/>
      <c r="AU212" s="238"/>
      <c r="AV212" s="186"/>
      <c r="AW212" s="186"/>
      <c r="AX212" s="186"/>
      <c r="AY212" s="186"/>
      <c r="AZ212" s="186"/>
      <c r="BA212" s="186"/>
      <c r="BB212" s="211"/>
      <c r="BC212" s="186"/>
      <c r="BD212" s="186"/>
      <c r="BE212" s="186"/>
    </row>
    <row r="213" spans="1:57" ht="25.5" customHeight="1">
      <c r="A213" s="186"/>
      <c r="B213" s="186"/>
      <c r="C213" s="186"/>
      <c r="D213" s="186"/>
      <c r="E213" s="143"/>
      <c r="F213" s="211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92"/>
      <c r="AU213" s="238"/>
      <c r="AV213" s="186"/>
      <c r="AW213" s="186"/>
      <c r="AX213" s="186"/>
      <c r="AY213" s="186"/>
      <c r="AZ213" s="186"/>
      <c r="BA213" s="186"/>
      <c r="BB213" s="211"/>
      <c r="BC213" s="186"/>
      <c r="BD213" s="186"/>
      <c r="BE213" s="186"/>
    </row>
    <row r="214" spans="1:57" ht="25.5" customHeight="1">
      <c r="A214" s="186"/>
      <c r="B214" s="186"/>
      <c r="C214" s="186"/>
      <c r="D214" s="186"/>
      <c r="E214" s="143"/>
      <c r="F214" s="211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92"/>
      <c r="AU214" s="238"/>
      <c r="AV214" s="186"/>
      <c r="AW214" s="186"/>
      <c r="AX214" s="186"/>
      <c r="AY214" s="186"/>
      <c r="AZ214" s="186"/>
      <c r="BA214" s="186"/>
      <c r="BB214" s="211"/>
      <c r="BC214" s="186"/>
      <c r="BD214" s="186"/>
      <c r="BE214" s="186"/>
    </row>
    <row r="215" spans="1:57" ht="25.5" customHeight="1">
      <c r="A215" s="186"/>
      <c r="B215" s="186"/>
      <c r="C215" s="186"/>
      <c r="D215" s="186"/>
      <c r="E215" s="143"/>
      <c r="F215" s="211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92"/>
      <c r="AU215" s="238"/>
      <c r="AV215" s="186"/>
      <c r="AW215" s="186"/>
      <c r="AX215" s="186"/>
      <c r="AY215" s="186"/>
      <c r="AZ215" s="186"/>
      <c r="BA215" s="186"/>
      <c r="BB215" s="211"/>
      <c r="BC215" s="186"/>
      <c r="BD215" s="186"/>
      <c r="BE215" s="186"/>
    </row>
    <row r="216" spans="1:57" ht="25.5" customHeight="1">
      <c r="A216" s="186"/>
      <c r="B216" s="186"/>
      <c r="C216" s="186"/>
      <c r="D216" s="186"/>
      <c r="E216" s="143"/>
      <c r="F216" s="211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92"/>
      <c r="AU216" s="238"/>
      <c r="AV216" s="186"/>
      <c r="AW216" s="186"/>
      <c r="AX216" s="186"/>
      <c r="AY216" s="186"/>
      <c r="AZ216" s="186"/>
      <c r="BA216" s="186"/>
      <c r="BB216" s="211"/>
      <c r="BC216" s="186"/>
      <c r="BD216" s="186"/>
      <c r="BE216" s="186"/>
    </row>
    <row r="217" spans="1:57" ht="25.5" customHeight="1">
      <c r="A217" s="186"/>
      <c r="B217" s="186"/>
      <c r="C217" s="186"/>
      <c r="D217" s="186"/>
      <c r="E217" s="143"/>
      <c r="F217" s="211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92"/>
      <c r="AU217" s="238"/>
      <c r="AV217" s="186"/>
      <c r="AW217" s="186"/>
      <c r="AX217" s="186"/>
      <c r="AY217" s="186"/>
      <c r="AZ217" s="186"/>
      <c r="BA217" s="186"/>
      <c r="BB217" s="211"/>
      <c r="BC217" s="186"/>
      <c r="BD217" s="186"/>
      <c r="BE217" s="186"/>
    </row>
    <row r="218" spans="1:57" ht="25.5" customHeight="1">
      <c r="A218" s="186"/>
      <c r="B218" s="186"/>
      <c r="C218" s="186"/>
      <c r="D218" s="186"/>
      <c r="E218" s="143"/>
      <c r="F218" s="211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92"/>
      <c r="AU218" s="238"/>
      <c r="AV218" s="186"/>
      <c r="AW218" s="186"/>
      <c r="AX218" s="186"/>
      <c r="AY218" s="186"/>
      <c r="AZ218" s="186"/>
      <c r="BA218" s="186"/>
      <c r="BB218" s="211"/>
      <c r="BC218" s="186"/>
      <c r="BD218" s="186"/>
      <c r="BE218" s="186"/>
    </row>
    <row r="219" spans="1:57" ht="25.5" customHeight="1">
      <c r="A219" s="186"/>
      <c r="B219" s="186"/>
      <c r="C219" s="186"/>
      <c r="D219" s="186"/>
      <c r="E219" s="143"/>
      <c r="F219" s="211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92"/>
      <c r="AU219" s="238"/>
      <c r="AV219" s="186"/>
      <c r="AW219" s="186"/>
      <c r="AX219" s="186"/>
      <c r="AY219" s="186"/>
      <c r="AZ219" s="186"/>
      <c r="BA219" s="186"/>
      <c r="BB219" s="211"/>
      <c r="BC219" s="186"/>
      <c r="BD219" s="186"/>
      <c r="BE219" s="186"/>
    </row>
    <row r="220" spans="1:57" ht="25.5" customHeight="1">
      <c r="A220" s="186"/>
      <c r="B220" s="186"/>
      <c r="C220" s="186"/>
      <c r="D220" s="186"/>
      <c r="E220" s="143"/>
      <c r="F220" s="211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92"/>
      <c r="AU220" s="238"/>
      <c r="AV220" s="186"/>
      <c r="AW220" s="186"/>
      <c r="AX220" s="186"/>
      <c r="AY220" s="186"/>
      <c r="AZ220" s="186"/>
      <c r="BA220" s="186"/>
      <c r="BB220" s="211"/>
      <c r="BC220" s="186"/>
      <c r="BD220" s="186"/>
      <c r="BE220" s="186"/>
    </row>
    <row r="221" spans="1:57" ht="25.5" customHeight="1">
      <c r="A221" s="186"/>
      <c r="B221" s="186"/>
      <c r="C221" s="186"/>
      <c r="D221" s="186"/>
      <c r="E221" s="143"/>
      <c r="F221" s="211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92"/>
      <c r="AU221" s="238"/>
      <c r="AV221" s="186"/>
      <c r="AW221" s="186"/>
      <c r="AX221" s="186"/>
      <c r="AY221" s="186"/>
      <c r="AZ221" s="186"/>
      <c r="BA221" s="186"/>
      <c r="BB221" s="211"/>
      <c r="BC221" s="186"/>
      <c r="BD221" s="186"/>
      <c r="BE221" s="186"/>
    </row>
    <row r="222" spans="1:57" ht="25.5" customHeight="1">
      <c r="A222" s="186"/>
      <c r="B222" s="186"/>
      <c r="C222" s="186"/>
      <c r="D222" s="186"/>
      <c r="E222" s="143"/>
      <c r="F222" s="211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92"/>
      <c r="AU222" s="238"/>
      <c r="AV222" s="186"/>
      <c r="AW222" s="186"/>
      <c r="AX222" s="186"/>
      <c r="AY222" s="186"/>
      <c r="AZ222" s="186"/>
      <c r="BA222" s="186"/>
      <c r="BB222" s="211"/>
      <c r="BC222" s="186"/>
      <c r="BD222" s="186"/>
      <c r="BE222" s="186"/>
    </row>
    <row r="223" spans="1:57" ht="25.5" customHeight="1">
      <c r="A223" s="186"/>
      <c r="B223" s="186"/>
      <c r="C223" s="186"/>
      <c r="D223" s="186"/>
      <c r="E223" s="143"/>
      <c r="F223" s="211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92"/>
      <c r="AU223" s="238"/>
      <c r="AV223" s="186"/>
      <c r="AW223" s="186"/>
      <c r="AX223" s="186"/>
      <c r="AY223" s="186"/>
      <c r="AZ223" s="186"/>
      <c r="BA223" s="186"/>
      <c r="BB223" s="211"/>
      <c r="BC223" s="186"/>
      <c r="BD223" s="186"/>
      <c r="BE223" s="186"/>
    </row>
    <row r="224" spans="1:57" ht="25.5" customHeight="1">
      <c r="A224" s="186"/>
      <c r="B224" s="186"/>
      <c r="C224" s="186"/>
      <c r="D224" s="186"/>
      <c r="E224" s="143"/>
      <c r="F224" s="211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92"/>
      <c r="AU224" s="238"/>
      <c r="AV224" s="186"/>
      <c r="AW224" s="186"/>
      <c r="AX224" s="186"/>
      <c r="AY224" s="186"/>
      <c r="AZ224" s="186"/>
      <c r="BA224" s="186"/>
      <c r="BB224" s="211"/>
      <c r="BC224" s="186"/>
      <c r="BD224" s="186"/>
      <c r="BE224" s="186"/>
    </row>
    <row r="225" spans="1:57" ht="25.5" customHeight="1">
      <c r="A225" s="186"/>
      <c r="B225" s="186"/>
      <c r="C225" s="186"/>
      <c r="D225" s="186"/>
      <c r="E225" s="143"/>
      <c r="F225" s="211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92"/>
      <c r="AU225" s="238"/>
      <c r="AV225" s="186"/>
      <c r="AW225" s="186"/>
      <c r="AX225" s="186"/>
      <c r="AY225" s="186"/>
      <c r="AZ225" s="186"/>
      <c r="BA225" s="186"/>
      <c r="BB225" s="211"/>
      <c r="BC225" s="186"/>
      <c r="BD225" s="186"/>
      <c r="BE225" s="186"/>
    </row>
    <row r="226" spans="1:57" ht="25.5" customHeight="1">
      <c r="A226" s="186"/>
      <c r="B226" s="186"/>
      <c r="C226" s="186"/>
      <c r="D226" s="186"/>
      <c r="E226" s="143"/>
      <c r="F226" s="211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92"/>
      <c r="AU226" s="238"/>
      <c r="AV226" s="186"/>
      <c r="AW226" s="186"/>
      <c r="AX226" s="186"/>
      <c r="AY226" s="186"/>
      <c r="AZ226" s="186"/>
      <c r="BA226" s="186"/>
      <c r="BB226" s="211"/>
      <c r="BC226" s="186"/>
      <c r="BD226" s="186"/>
      <c r="BE226" s="186"/>
    </row>
    <row r="227" spans="1:57" ht="25.5" customHeight="1">
      <c r="A227" s="186"/>
      <c r="B227" s="186"/>
      <c r="C227" s="186"/>
      <c r="D227" s="186"/>
      <c r="E227" s="143"/>
      <c r="F227" s="211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92"/>
      <c r="AU227" s="238"/>
      <c r="AV227" s="186"/>
      <c r="AW227" s="186"/>
      <c r="AX227" s="186"/>
      <c r="AY227" s="186"/>
      <c r="AZ227" s="186"/>
      <c r="BA227" s="186"/>
      <c r="BB227" s="211"/>
      <c r="BC227" s="186"/>
      <c r="BD227" s="186"/>
      <c r="BE227" s="186"/>
    </row>
    <row r="228" spans="1:57" ht="25.5" customHeight="1">
      <c r="A228" s="186"/>
      <c r="B228" s="186"/>
      <c r="C228" s="186"/>
      <c r="D228" s="186"/>
      <c r="E228" s="143"/>
      <c r="F228" s="211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92"/>
      <c r="AU228" s="238"/>
      <c r="AV228" s="186"/>
      <c r="AW228" s="186"/>
      <c r="AX228" s="186"/>
      <c r="AY228" s="186"/>
      <c r="AZ228" s="186"/>
      <c r="BA228" s="186"/>
      <c r="BB228" s="211"/>
      <c r="BC228" s="186"/>
      <c r="BD228" s="186"/>
      <c r="BE228" s="186"/>
    </row>
    <row r="229" spans="1:57" ht="25.5" customHeight="1">
      <c r="A229" s="186"/>
      <c r="B229" s="186"/>
      <c r="C229" s="186"/>
      <c r="D229" s="186"/>
      <c r="E229" s="143"/>
      <c r="F229" s="211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92"/>
      <c r="AU229" s="238"/>
      <c r="AV229" s="186"/>
      <c r="AW229" s="186"/>
      <c r="AX229" s="186"/>
      <c r="AY229" s="186"/>
      <c r="AZ229" s="186"/>
      <c r="BA229" s="186"/>
      <c r="BB229" s="211"/>
      <c r="BC229" s="186"/>
      <c r="BD229" s="186"/>
      <c r="BE229" s="186"/>
    </row>
    <row r="230" spans="1:57" ht="25.5" customHeight="1">
      <c r="A230" s="186"/>
      <c r="B230" s="186"/>
      <c r="C230" s="186"/>
      <c r="D230" s="186"/>
      <c r="E230" s="143"/>
      <c r="F230" s="211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92"/>
      <c r="AU230" s="238"/>
      <c r="AV230" s="186"/>
      <c r="AW230" s="186"/>
      <c r="AX230" s="186"/>
      <c r="AY230" s="186"/>
      <c r="AZ230" s="186"/>
      <c r="BA230" s="186"/>
      <c r="BB230" s="211"/>
      <c r="BC230" s="186"/>
      <c r="BD230" s="186"/>
      <c r="BE230" s="186"/>
    </row>
    <row r="231" spans="1:57" ht="25.5" customHeight="1">
      <c r="A231" s="186"/>
      <c r="B231" s="186"/>
      <c r="C231" s="186"/>
      <c r="D231" s="186"/>
      <c r="E231" s="143"/>
      <c r="F231" s="211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92"/>
      <c r="AU231" s="238"/>
      <c r="AV231" s="186"/>
      <c r="AW231" s="186"/>
      <c r="AX231" s="186"/>
      <c r="AY231" s="186"/>
      <c r="AZ231" s="186"/>
      <c r="BA231" s="186"/>
      <c r="BB231" s="211"/>
      <c r="BC231" s="186"/>
      <c r="BD231" s="186"/>
      <c r="BE231" s="186"/>
    </row>
    <row r="232" spans="1:57" ht="25.5" customHeight="1">
      <c r="A232" s="186"/>
      <c r="B232" s="186"/>
      <c r="C232" s="186"/>
      <c r="D232" s="186"/>
      <c r="E232" s="143"/>
      <c r="F232" s="211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92"/>
      <c r="AU232" s="238"/>
      <c r="AV232" s="186"/>
      <c r="AW232" s="186"/>
      <c r="AX232" s="186"/>
      <c r="AY232" s="186"/>
      <c r="AZ232" s="186"/>
      <c r="BA232" s="186"/>
      <c r="BB232" s="211"/>
      <c r="BC232" s="186"/>
      <c r="BD232" s="186"/>
      <c r="BE232" s="186"/>
    </row>
    <row r="233" spans="1:57" ht="25.5" customHeight="1">
      <c r="A233" s="186"/>
      <c r="B233" s="186"/>
      <c r="C233" s="186"/>
      <c r="D233" s="186"/>
      <c r="E233" s="143"/>
      <c r="F233" s="211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92"/>
      <c r="AU233" s="238"/>
      <c r="AV233" s="186"/>
      <c r="AW233" s="186"/>
      <c r="AX233" s="186"/>
      <c r="AY233" s="186"/>
      <c r="AZ233" s="186"/>
      <c r="BA233" s="186"/>
      <c r="BB233" s="211"/>
      <c r="BC233" s="186"/>
      <c r="BD233" s="186"/>
      <c r="BE233" s="186"/>
    </row>
    <row r="234" spans="1:57" ht="25.5" customHeight="1">
      <c r="A234" s="186"/>
      <c r="B234" s="186"/>
      <c r="C234" s="186"/>
      <c r="D234" s="186"/>
      <c r="E234" s="143"/>
      <c r="F234" s="211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92"/>
      <c r="AU234" s="238"/>
      <c r="AV234" s="186"/>
      <c r="AW234" s="186"/>
      <c r="AX234" s="186"/>
      <c r="AY234" s="186"/>
      <c r="AZ234" s="186"/>
      <c r="BA234" s="186"/>
      <c r="BB234" s="211"/>
      <c r="BC234" s="186"/>
      <c r="BD234" s="186"/>
      <c r="BE234" s="186"/>
    </row>
    <row r="235" spans="1:57" ht="25.5" customHeight="1">
      <c r="A235" s="186"/>
      <c r="B235" s="186"/>
      <c r="C235" s="186"/>
      <c r="D235" s="186"/>
      <c r="E235" s="143"/>
      <c r="F235" s="211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92"/>
      <c r="AU235" s="238"/>
      <c r="AV235" s="186"/>
      <c r="AW235" s="186"/>
      <c r="AX235" s="186"/>
      <c r="AY235" s="186"/>
      <c r="AZ235" s="186"/>
      <c r="BA235" s="186"/>
      <c r="BB235" s="211"/>
      <c r="BC235" s="186"/>
      <c r="BD235" s="186"/>
      <c r="BE235" s="186"/>
    </row>
    <row r="236" spans="1:57" ht="25.5" customHeight="1">
      <c r="A236" s="186"/>
      <c r="B236" s="186"/>
      <c r="C236" s="186"/>
      <c r="D236" s="186"/>
      <c r="E236" s="143"/>
      <c r="F236" s="211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92"/>
      <c r="AU236" s="238"/>
      <c r="AV236" s="186"/>
      <c r="AW236" s="186"/>
      <c r="AX236" s="186"/>
      <c r="AY236" s="186"/>
      <c r="AZ236" s="186"/>
      <c r="BA236" s="186"/>
      <c r="BB236" s="211"/>
      <c r="BC236" s="186"/>
      <c r="BD236" s="186"/>
      <c r="BE236" s="186"/>
    </row>
    <row r="237" spans="1:57" ht="25.5" customHeight="1">
      <c r="A237" s="186"/>
      <c r="B237" s="186"/>
      <c r="C237" s="186"/>
      <c r="D237" s="186"/>
      <c r="E237" s="143"/>
      <c r="F237" s="211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92"/>
      <c r="AU237" s="238"/>
      <c r="AV237" s="186"/>
      <c r="AW237" s="186"/>
      <c r="AX237" s="186"/>
      <c r="AY237" s="186"/>
      <c r="AZ237" s="186"/>
      <c r="BA237" s="186"/>
      <c r="BB237" s="211"/>
      <c r="BC237" s="186"/>
      <c r="BD237" s="186"/>
      <c r="BE237" s="186"/>
    </row>
    <row r="238" spans="1:57" ht="25.5" customHeight="1">
      <c r="A238" s="186"/>
      <c r="B238" s="186"/>
      <c r="C238" s="186"/>
      <c r="D238" s="186"/>
      <c r="E238" s="143"/>
      <c r="F238" s="211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92"/>
      <c r="AU238" s="238"/>
      <c r="AV238" s="186"/>
      <c r="AW238" s="186"/>
      <c r="AX238" s="186"/>
      <c r="AY238" s="186"/>
      <c r="AZ238" s="186"/>
      <c r="BA238" s="186"/>
      <c r="BB238" s="211"/>
      <c r="BC238" s="186"/>
      <c r="BD238" s="186"/>
      <c r="BE238" s="186"/>
    </row>
    <row r="239" spans="1:57" ht="25.5" customHeight="1">
      <c r="A239" s="186"/>
      <c r="B239" s="186"/>
      <c r="C239" s="186"/>
      <c r="D239" s="186"/>
      <c r="E239" s="143"/>
      <c r="F239" s="211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92"/>
      <c r="AU239" s="238"/>
      <c r="AV239" s="186"/>
      <c r="AW239" s="186"/>
      <c r="AX239" s="186"/>
      <c r="AY239" s="186"/>
      <c r="AZ239" s="186"/>
      <c r="BA239" s="186"/>
      <c r="BB239" s="211"/>
      <c r="BC239" s="186"/>
      <c r="BD239" s="186"/>
      <c r="BE239" s="186"/>
    </row>
    <row r="240" spans="1:57" ht="25.5" customHeight="1">
      <c r="A240" s="186"/>
      <c r="B240" s="186"/>
      <c r="C240" s="186"/>
      <c r="D240" s="186"/>
      <c r="E240" s="143"/>
      <c r="F240" s="211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92"/>
      <c r="AU240" s="238"/>
      <c r="AV240" s="186"/>
      <c r="AW240" s="186"/>
      <c r="AX240" s="186"/>
      <c r="AY240" s="186"/>
      <c r="AZ240" s="186"/>
      <c r="BA240" s="186"/>
      <c r="BB240" s="211"/>
      <c r="BC240" s="186"/>
      <c r="BD240" s="186"/>
      <c r="BE240" s="186"/>
    </row>
    <row r="241" spans="1:57" ht="25.5" customHeight="1">
      <c r="A241" s="186"/>
      <c r="B241" s="186"/>
      <c r="C241" s="186"/>
      <c r="D241" s="186"/>
      <c r="E241" s="143"/>
      <c r="F241" s="211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92"/>
      <c r="AU241" s="238"/>
      <c r="AV241" s="186"/>
      <c r="AW241" s="186"/>
      <c r="AX241" s="186"/>
      <c r="AY241" s="186"/>
      <c r="AZ241" s="186"/>
      <c r="BA241" s="186"/>
      <c r="BB241" s="211"/>
      <c r="BC241" s="186"/>
      <c r="BD241" s="186"/>
      <c r="BE241" s="186"/>
    </row>
    <row r="242" spans="1:57" ht="25.5" customHeight="1">
      <c r="A242" s="186"/>
      <c r="B242" s="186"/>
      <c r="C242" s="186"/>
      <c r="D242" s="186"/>
      <c r="E242" s="143"/>
      <c r="F242" s="211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92"/>
      <c r="AU242" s="238"/>
      <c r="AV242" s="186"/>
      <c r="AW242" s="186"/>
      <c r="AX242" s="186"/>
      <c r="AY242" s="186"/>
      <c r="AZ242" s="186"/>
      <c r="BA242" s="186"/>
      <c r="BB242" s="211"/>
      <c r="BC242" s="186"/>
      <c r="BD242" s="186"/>
      <c r="BE242" s="186"/>
    </row>
    <row r="243" spans="1:57" ht="25.5" customHeight="1">
      <c r="A243" s="186"/>
      <c r="B243" s="186"/>
      <c r="C243" s="186"/>
      <c r="D243" s="186"/>
      <c r="E243" s="143"/>
      <c r="F243" s="211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92"/>
      <c r="AU243" s="238"/>
      <c r="AV243" s="186"/>
      <c r="AW243" s="186"/>
      <c r="AX243" s="186"/>
      <c r="AY243" s="186"/>
      <c r="AZ243" s="186"/>
      <c r="BA243" s="186"/>
      <c r="BB243" s="211"/>
      <c r="BC243" s="186"/>
      <c r="BD243" s="186"/>
      <c r="BE243" s="186"/>
    </row>
    <row r="244" spans="1:57" ht="25.5" customHeight="1">
      <c r="A244" s="186"/>
      <c r="B244" s="186"/>
      <c r="C244" s="186"/>
      <c r="D244" s="186"/>
      <c r="E244" s="143"/>
      <c r="F244" s="211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92"/>
      <c r="AU244" s="238"/>
      <c r="AV244" s="186"/>
      <c r="AW244" s="186"/>
      <c r="AX244" s="186"/>
      <c r="AY244" s="186"/>
      <c r="AZ244" s="186"/>
      <c r="BA244" s="186"/>
      <c r="BB244" s="211"/>
      <c r="BC244" s="186"/>
      <c r="BD244" s="186"/>
      <c r="BE244" s="186"/>
    </row>
    <row r="245" spans="1:57" ht="25.5" customHeight="1">
      <c r="A245" s="186"/>
      <c r="B245" s="186"/>
      <c r="C245" s="186"/>
      <c r="D245" s="186"/>
      <c r="E245" s="143"/>
      <c r="F245" s="211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92"/>
      <c r="AU245" s="238"/>
      <c r="AV245" s="186"/>
      <c r="AW245" s="186"/>
      <c r="AX245" s="186"/>
      <c r="AY245" s="186"/>
      <c r="AZ245" s="186"/>
      <c r="BA245" s="186"/>
      <c r="BB245" s="211"/>
      <c r="BC245" s="186"/>
      <c r="BD245" s="186"/>
      <c r="BE245" s="186"/>
    </row>
    <row r="246" spans="1:57" ht="25.5" customHeight="1">
      <c r="A246" s="186"/>
      <c r="B246" s="186"/>
      <c r="C246" s="186"/>
      <c r="D246" s="186"/>
      <c r="E246" s="143"/>
      <c r="F246" s="211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92"/>
      <c r="AU246" s="238"/>
      <c r="AV246" s="186"/>
      <c r="AW246" s="186"/>
      <c r="AX246" s="186"/>
      <c r="AY246" s="186"/>
      <c r="AZ246" s="186"/>
      <c r="BA246" s="186"/>
      <c r="BB246" s="211"/>
      <c r="BC246" s="186"/>
      <c r="BD246" s="186"/>
      <c r="BE246" s="186"/>
    </row>
    <row r="247" spans="1:57" ht="25.5" customHeight="1">
      <c r="A247" s="186"/>
      <c r="B247" s="186"/>
      <c r="C247" s="186"/>
      <c r="D247" s="186"/>
      <c r="E247" s="143"/>
      <c r="F247" s="211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92"/>
      <c r="AU247" s="238"/>
      <c r="AV247" s="186"/>
      <c r="AW247" s="186"/>
      <c r="AX247" s="186"/>
      <c r="AY247" s="186"/>
      <c r="AZ247" s="186"/>
      <c r="BA247" s="186"/>
      <c r="BB247" s="211"/>
      <c r="BC247" s="186"/>
      <c r="BD247" s="186"/>
      <c r="BE247" s="186"/>
    </row>
    <row r="248" spans="1:57" ht="25.5" customHeight="1">
      <c r="A248" s="186"/>
      <c r="B248" s="186"/>
      <c r="C248" s="186"/>
      <c r="D248" s="186"/>
      <c r="E248" s="143"/>
      <c r="F248" s="211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92"/>
      <c r="AU248" s="238"/>
      <c r="AV248" s="186"/>
      <c r="AW248" s="186"/>
      <c r="AX248" s="186"/>
      <c r="AY248" s="186"/>
      <c r="AZ248" s="186"/>
      <c r="BA248" s="186"/>
      <c r="BB248" s="211"/>
      <c r="BC248" s="186"/>
      <c r="BD248" s="186"/>
      <c r="BE248" s="186"/>
    </row>
    <row r="249" spans="1:57" ht="25.5" customHeight="1">
      <c r="A249" s="186"/>
      <c r="B249" s="186"/>
      <c r="C249" s="186"/>
      <c r="D249" s="186"/>
      <c r="E249" s="143"/>
      <c r="F249" s="211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92"/>
      <c r="AU249" s="238"/>
      <c r="AV249" s="186"/>
      <c r="AW249" s="186"/>
      <c r="AX249" s="186"/>
      <c r="AY249" s="186"/>
      <c r="AZ249" s="186"/>
      <c r="BA249" s="186"/>
      <c r="BB249" s="211"/>
      <c r="BC249" s="186"/>
      <c r="BD249" s="186"/>
      <c r="BE249" s="186"/>
    </row>
    <row r="250" spans="1:57" ht="25.5" customHeight="1">
      <c r="A250" s="186"/>
      <c r="B250" s="186"/>
      <c r="C250" s="186"/>
      <c r="D250" s="186"/>
      <c r="E250" s="143"/>
      <c r="F250" s="211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92"/>
      <c r="AU250" s="238"/>
      <c r="AV250" s="186"/>
      <c r="AW250" s="186"/>
      <c r="AX250" s="186"/>
      <c r="AY250" s="186"/>
      <c r="AZ250" s="186"/>
      <c r="BA250" s="186"/>
      <c r="BB250" s="211"/>
      <c r="BC250" s="186"/>
      <c r="BD250" s="186"/>
      <c r="BE250" s="186"/>
    </row>
    <row r="251" spans="1:57" ht="25.5" customHeight="1">
      <c r="A251" s="186"/>
      <c r="B251" s="186"/>
      <c r="C251" s="186"/>
      <c r="D251" s="186"/>
      <c r="E251" s="143"/>
      <c r="F251" s="211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92"/>
      <c r="AU251" s="238"/>
      <c r="AV251" s="186"/>
      <c r="AW251" s="186"/>
      <c r="AX251" s="186"/>
      <c r="AY251" s="186"/>
      <c r="AZ251" s="186"/>
      <c r="BA251" s="186"/>
      <c r="BB251" s="211"/>
      <c r="BC251" s="186"/>
      <c r="BD251" s="186"/>
      <c r="BE251" s="186"/>
    </row>
    <row r="252" spans="1:57" ht="25.5" customHeight="1">
      <c r="A252" s="186"/>
      <c r="B252" s="186"/>
      <c r="C252" s="186"/>
      <c r="D252" s="186"/>
      <c r="E252" s="143"/>
      <c r="F252" s="211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92"/>
      <c r="AU252" s="238"/>
      <c r="AV252" s="186"/>
      <c r="AW252" s="186"/>
      <c r="AX252" s="186"/>
      <c r="AY252" s="186"/>
      <c r="AZ252" s="186"/>
      <c r="BA252" s="186"/>
      <c r="BB252" s="211"/>
      <c r="BC252" s="186"/>
      <c r="BD252" s="186"/>
      <c r="BE252" s="186"/>
    </row>
    <row r="253" spans="1:57" ht="25.5" customHeight="1">
      <c r="A253" s="186"/>
      <c r="B253" s="186"/>
      <c r="C253" s="186"/>
      <c r="D253" s="186"/>
      <c r="E253" s="143"/>
      <c r="F253" s="211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92"/>
      <c r="AU253" s="238"/>
      <c r="AV253" s="186"/>
      <c r="AW253" s="186"/>
      <c r="AX253" s="186"/>
      <c r="AY253" s="186"/>
      <c r="AZ253" s="186"/>
      <c r="BA253" s="186"/>
      <c r="BB253" s="211"/>
      <c r="BC253" s="186"/>
      <c r="BD253" s="186"/>
      <c r="BE253" s="186"/>
    </row>
    <row r="254" spans="1:57" ht="25.5" customHeight="1">
      <c r="A254" s="186"/>
      <c r="B254" s="186"/>
      <c r="C254" s="186"/>
      <c r="D254" s="186"/>
      <c r="E254" s="143"/>
      <c r="F254" s="211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92"/>
      <c r="AU254" s="238"/>
      <c r="AV254" s="186"/>
      <c r="AW254" s="186"/>
      <c r="AX254" s="186"/>
      <c r="AY254" s="186"/>
      <c r="AZ254" s="186"/>
      <c r="BA254" s="186"/>
      <c r="BB254" s="211"/>
      <c r="BC254" s="186"/>
      <c r="BD254" s="186"/>
      <c r="BE254" s="186"/>
    </row>
    <row r="255" spans="1:57" ht="25.5" customHeight="1">
      <c r="A255" s="186"/>
      <c r="B255" s="186"/>
      <c r="C255" s="186"/>
      <c r="D255" s="186"/>
      <c r="E255" s="143"/>
      <c r="F255" s="211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92"/>
      <c r="AU255" s="238"/>
      <c r="AV255" s="186"/>
      <c r="AW255" s="186"/>
      <c r="AX255" s="186"/>
      <c r="AY255" s="186"/>
      <c r="AZ255" s="186"/>
      <c r="BA255" s="186"/>
      <c r="BB255" s="211"/>
      <c r="BC255" s="186"/>
      <c r="BD255" s="186"/>
      <c r="BE255" s="186"/>
    </row>
    <row r="256" spans="1:57" ht="25.5" customHeight="1">
      <c r="A256" s="186"/>
      <c r="B256" s="186"/>
      <c r="C256" s="186"/>
      <c r="D256" s="186"/>
      <c r="E256" s="143"/>
      <c r="F256" s="211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92"/>
      <c r="AU256" s="238"/>
      <c r="AV256" s="186"/>
      <c r="AW256" s="186"/>
      <c r="AX256" s="186"/>
      <c r="AY256" s="186"/>
      <c r="AZ256" s="186"/>
      <c r="BA256" s="186"/>
      <c r="BB256" s="211"/>
      <c r="BC256" s="186"/>
      <c r="BD256" s="186"/>
      <c r="BE256" s="186"/>
    </row>
    <row r="257" spans="1:57" ht="25.5" customHeight="1">
      <c r="A257" s="186"/>
      <c r="B257" s="186"/>
      <c r="C257" s="186"/>
      <c r="D257" s="186"/>
      <c r="E257" s="143"/>
      <c r="F257" s="211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92"/>
      <c r="AU257" s="238"/>
      <c r="AV257" s="186"/>
      <c r="AW257" s="186"/>
      <c r="AX257" s="186"/>
      <c r="AY257" s="186"/>
      <c r="AZ257" s="186"/>
      <c r="BA257" s="186"/>
      <c r="BB257" s="211"/>
      <c r="BC257" s="186"/>
      <c r="BD257" s="186"/>
      <c r="BE257" s="186"/>
    </row>
    <row r="258" spans="1:57" ht="25.5" customHeight="1">
      <c r="A258" s="186"/>
      <c r="B258" s="186"/>
      <c r="C258" s="186"/>
      <c r="D258" s="186"/>
      <c r="E258" s="143"/>
      <c r="F258" s="211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92"/>
      <c r="AU258" s="238"/>
      <c r="AV258" s="186"/>
      <c r="AW258" s="186"/>
      <c r="AX258" s="186"/>
      <c r="AY258" s="186"/>
      <c r="AZ258" s="186"/>
      <c r="BA258" s="186"/>
      <c r="BB258" s="211"/>
      <c r="BC258" s="186"/>
      <c r="BD258" s="186"/>
      <c r="BE258" s="186"/>
    </row>
    <row r="259" spans="1:57" ht="25.5" customHeight="1">
      <c r="A259" s="186"/>
      <c r="B259" s="186"/>
      <c r="C259" s="186"/>
      <c r="D259" s="186"/>
      <c r="E259" s="143"/>
      <c r="F259" s="211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92"/>
      <c r="AU259" s="238"/>
      <c r="AV259" s="186"/>
      <c r="AW259" s="186"/>
      <c r="AX259" s="186"/>
      <c r="AY259" s="186"/>
      <c r="AZ259" s="186"/>
      <c r="BA259" s="186"/>
      <c r="BB259" s="211"/>
      <c r="BC259" s="186"/>
      <c r="BD259" s="186"/>
      <c r="BE259" s="186"/>
    </row>
    <row r="260" spans="1:57" ht="25.5" customHeight="1">
      <c r="A260" s="186"/>
      <c r="B260" s="186"/>
      <c r="C260" s="186"/>
      <c r="D260" s="186"/>
      <c r="E260" s="143"/>
      <c r="F260" s="211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92"/>
      <c r="AU260" s="238"/>
      <c r="AV260" s="186"/>
      <c r="AW260" s="186"/>
      <c r="AX260" s="186"/>
      <c r="AY260" s="186"/>
      <c r="AZ260" s="186"/>
      <c r="BA260" s="186"/>
      <c r="BB260" s="211"/>
      <c r="BC260" s="186"/>
      <c r="BD260" s="186"/>
      <c r="BE260" s="186"/>
    </row>
    <row r="261" spans="1:57" ht="25.5" customHeight="1">
      <c r="A261" s="186"/>
      <c r="B261" s="186"/>
      <c r="C261" s="186"/>
      <c r="D261" s="186"/>
      <c r="E261" s="143"/>
      <c r="F261" s="211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92"/>
      <c r="AU261" s="238"/>
      <c r="AV261" s="186"/>
      <c r="AW261" s="186"/>
      <c r="AX261" s="186"/>
      <c r="AY261" s="186"/>
      <c r="AZ261" s="186"/>
      <c r="BA261" s="186"/>
      <c r="BB261" s="211"/>
      <c r="BC261" s="186"/>
      <c r="BD261" s="186"/>
      <c r="BE261" s="186"/>
    </row>
    <row r="262" spans="1:57" ht="25.5" customHeight="1">
      <c r="A262" s="186"/>
      <c r="B262" s="186"/>
      <c r="C262" s="186"/>
      <c r="D262" s="186"/>
      <c r="E262" s="143"/>
      <c r="F262" s="211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92"/>
      <c r="AU262" s="238"/>
      <c r="AV262" s="186"/>
      <c r="AW262" s="186"/>
      <c r="AX262" s="186"/>
      <c r="AY262" s="186"/>
      <c r="AZ262" s="186"/>
      <c r="BA262" s="186"/>
      <c r="BB262" s="211"/>
      <c r="BC262" s="186"/>
      <c r="BD262" s="186"/>
      <c r="BE262" s="186"/>
    </row>
    <row r="263" spans="1:57" ht="25.5" customHeight="1">
      <c r="A263" s="186"/>
      <c r="B263" s="186"/>
      <c r="C263" s="186"/>
      <c r="D263" s="186"/>
      <c r="E263" s="143"/>
      <c r="F263" s="211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92"/>
      <c r="AU263" s="238"/>
      <c r="AV263" s="186"/>
      <c r="AW263" s="186"/>
      <c r="AX263" s="186"/>
      <c r="AY263" s="186"/>
      <c r="AZ263" s="186"/>
      <c r="BA263" s="186"/>
      <c r="BB263" s="211"/>
      <c r="BC263" s="186"/>
      <c r="BD263" s="186"/>
      <c r="BE263" s="186"/>
    </row>
    <row r="264" spans="1:57" ht="25.5" customHeight="1">
      <c r="A264" s="186"/>
      <c r="B264" s="186"/>
      <c r="C264" s="186"/>
      <c r="D264" s="186"/>
      <c r="E264" s="143"/>
      <c r="F264" s="211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92"/>
      <c r="AU264" s="238"/>
      <c r="AV264" s="186"/>
      <c r="AW264" s="186"/>
      <c r="AX264" s="186"/>
      <c r="AY264" s="186"/>
      <c r="AZ264" s="186"/>
      <c r="BA264" s="186"/>
      <c r="BB264" s="211"/>
      <c r="BC264" s="186"/>
      <c r="BD264" s="186"/>
      <c r="BE264" s="186"/>
    </row>
    <row r="265" spans="1:57" ht="25.5" customHeight="1">
      <c r="A265" s="186"/>
      <c r="B265" s="186"/>
      <c r="C265" s="186"/>
      <c r="D265" s="186"/>
      <c r="E265" s="143"/>
      <c r="F265" s="211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92"/>
      <c r="AU265" s="238"/>
      <c r="AV265" s="186"/>
      <c r="AW265" s="186"/>
      <c r="AX265" s="186"/>
      <c r="AY265" s="186"/>
      <c r="AZ265" s="186"/>
      <c r="BA265" s="186"/>
      <c r="BB265" s="211"/>
      <c r="BC265" s="186"/>
      <c r="BD265" s="186"/>
      <c r="BE265" s="186"/>
    </row>
    <row r="266" spans="1:57" ht="25.5" customHeight="1">
      <c r="A266" s="186"/>
      <c r="B266" s="186"/>
      <c r="C266" s="186"/>
      <c r="D266" s="186"/>
      <c r="E266" s="143"/>
      <c r="F266" s="211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92"/>
      <c r="AU266" s="238"/>
      <c r="AV266" s="186"/>
      <c r="AW266" s="186"/>
      <c r="AX266" s="186"/>
      <c r="AY266" s="186"/>
      <c r="AZ266" s="186"/>
      <c r="BA266" s="186"/>
      <c r="BB266" s="211"/>
      <c r="BC266" s="186"/>
      <c r="BD266" s="186"/>
      <c r="BE266" s="186"/>
    </row>
    <row r="267" spans="1:57" ht="25.5" customHeight="1">
      <c r="A267" s="186"/>
      <c r="B267" s="186"/>
      <c r="C267" s="186"/>
      <c r="D267" s="186"/>
      <c r="E267" s="143"/>
      <c r="F267" s="211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92"/>
      <c r="AU267" s="238"/>
      <c r="AV267" s="186"/>
      <c r="AW267" s="186"/>
      <c r="AX267" s="186"/>
      <c r="AY267" s="186"/>
      <c r="AZ267" s="186"/>
      <c r="BA267" s="186"/>
      <c r="BB267" s="211"/>
      <c r="BC267" s="186"/>
      <c r="BD267" s="186"/>
      <c r="BE267" s="186"/>
    </row>
    <row r="268" spans="1:57" ht="25.5" customHeight="1">
      <c r="A268" s="186"/>
      <c r="B268" s="186"/>
      <c r="C268" s="186"/>
      <c r="D268" s="186"/>
      <c r="E268" s="143"/>
      <c r="F268" s="211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92"/>
      <c r="AU268" s="238"/>
      <c r="AV268" s="186"/>
      <c r="AW268" s="186"/>
      <c r="AX268" s="186"/>
      <c r="AY268" s="186"/>
      <c r="AZ268" s="186"/>
      <c r="BA268" s="186"/>
      <c r="BB268" s="211"/>
      <c r="BC268" s="186"/>
      <c r="BD268" s="186"/>
      <c r="BE268" s="186"/>
    </row>
    <row r="269" spans="1:57" ht="25.5" customHeight="1">
      <c r="A269" s="186"/>
      <c r="B269" s="186"/>
      <c r="C269" s="186"/>
      <c r="D269" s="186"/>
      <c r="E269" s="143"/>
      <c r="F269" s="211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92"/>
      <c r="AU269" s="238"/>
      <c r="AV269" s="186"/>
      <c r="AW269" s="186"/>
      <c r="AX269" s="186"/>
      <c r="AY269" s="186"/>
      <c r="AZ269" s="186"/>
      <c r="BA269" s="186"/>
      <c r="BB269" s="211"/>
      <c r="BC269" s="186"/>
      <c r="BD269" s="186"/>
      <c r="BE269" s="186"/>
    </row>
    <row r="270" spans="1:57" ht="25.5" customHeight="1">
      <c r="A270" s="186"/>
      <c r="B270" s="186"/>
      <c r="C270" s="186"/>
      <c r="D270" s="186"/>
      <c r="E270" s="143"/>
      <c r="F270" s="211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92"/>
      <c r="AU270" s="238"/>
      <c r="AV270" s="186"/>
      <c r="AW270" s="186"/>
      <c r="AX270" s="186"/>
      <c r="AY270" s="186"/>
      <c r="AZ270" s="186"/>
      <c r="BA270" s="186"/>
      <c r="BB270" s="211"/>
      <c r="BC270" s="186"/>
      <c r="BD270" s="186"/>
      <c r="BE270" s="186"/>
    </row>
    <row r="271" spans="1:57" ht="25.5" customHeight="1">
      <c r="A271" s="186"/>
      <c r="B271" s="186"/>
      <c r="C271" s="186"/>
      <c r="D271" s="186"/>
      <c r="E271" s="143"/>
      <c r="F271" s="211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92"/>
      <c r="AU271" s="238"/>
      <c r="AV271" s="186"/>
      <c r="AW271" s="186"/>
      <c r="AX271" s="186"/>
      <c r="AY271" s="186"/>
      <c r="AZ271" s="186"/>
      <c r="BA271" s="186"/>
      <c r="BB271" s="211"/>
      <c r="BC271" s="186"/>
      <c r="BD271" s="186"/>
      <c r="BE271" s="186"/>
    </row>
    <row r="272" spans="1:57" ht="25.5" customHeight="1">
      <c r="A272" s="186"/>
      <c r="B272" s="186"/>
      <c r="C272" s="186"/>
      <c r="D272" s="186"/>
      <c r="E272" s="143"/>
      <c r="F272" s="211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92"/>
      <c r="AU272" s="238"/>
      <c r="AV272" s="186"/>
      <c r="AW272" s="186"/>
      <c r="AX272" s="186"/>
      <c r="AY272" s="186"/>
      <c r="AZ272" s="186"/>
      <c r="BA272" s="186"/>
      <c r="BB272" s="211"/>
      <c r="BC272" s="186"/>
      <c r="BD272" s="186"/>
      <c r="BE272" s="186"/>
    </row>
    <row r="273" spans="1:57" ht="25.5" customHeight="1">
      <c r="A273" s="186"/>
      <c r="B273" s="186"/>
      <c r="C273" s="186"/>
      <c r="D273" s="186"/>
      <c r="E273" s="143"/>
      <c r="F273" s="211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92"/>
      <c r="AU273" s="238"/>
      <c r="AV273" s="186"/>
      <c r="AW273" s="186"/>
      <c r="AX273" s="186"/>
      <c r="AY273" s="186"/>
      <c r="AZ273" s="186"/>
      <c r="BA273" s="186"/>
      <c r="BB273" s="211"/>
      <c r="BC273" s="186"/>
      <c r="BD273" s="186"/>
      <c r="BE273" s="186"/>
    </row>
    <row r="274" spans="1:57" ht="25.5" customHeight="1">
      <c r="A274" s="186"/>
      <c r="B274" s="186"/>
      <c r="C274" s="186"/>
      <c r="D274" s="186"/>
      <c r="E274" s="143"/>
      <c r="F274" s="211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92"/>
      <c r="AU274" s="238"/>
      <c r="AV274" s="186"/>
      <c r="AW274" s="186"/>
      <c r="AX274" s="186"/>
      <c r="AY274" s="186"/>
      <c r="AZ274" s="186"/>
      <c r="BA274" s="186"/>
      <c r="BB274" s="211"/>
      <c r="BC274" s="186"/>
      <c r="BD274" s="186"/>
      <c r="BE274" s="186"/>
    </row>
    <row r="275" spans="1:57" ht="25.5" customHeight="1">
      <c r="A275" s="186"/>
      <c r="B275" s="186"/>
      <c r="C275" s="186"/>
      <c r="D275" s="186"/>
      <c r="E275" s="143"/>
      <c r="F275" s="211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92"/>
      <c r="AU275" s="238"/>
      <c r="AV275" s="186"/>
      <c r="AW275" s="186"/>
      <c r="AX275" s="186"/>
      <c r="AY275" s="186"/>
      <c r="AZ275" s="186"/>
      <c r="BA275" s="186"/>
      <c r="BB275" s="211"/>
      <c r="BC275" s="186"/>
      <c r="BD275" s="186"/>
      <c r="BE275" s="186"/>
    </row>
    <row r="276" spans="1:57" ht="25.5" customHeight="1">
      <c r="A276" s="186"/>
      <c r="B276" s="186"/>
      <c r="C276" s="186"/>
      <c r="D276" s="186"/>
      <c r="E276" s="143"/>
      <c r="F276" s="211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92"/>
      <c r="AU276" s="238"/>
      <c r="AV276" s="186"/>
      <c r="AW276" s="186"/>
      <c r="AX276" s="186"/>
      <c r="AY276" s="186"/>
      <c r="AZ276" s="186"/>
      <c r="BA276" s="186"/>
      <c r="BB276" s="211"/>
      <c r="BC276" s="186"/>
      <c r="BD276" s="186"/>
      <c r="BE276" s="186"/>
    </row>
    <row r="277" spans="1:57" ht="25.5" customHeight="1">
      <c r="A277" s="186"/>
      <c r="B277" s="186"/>
      <c r="C277" s="186"/>
      <c r="D277" s="186"/>
      <c r="E277" s="143"/>
      <c r="F277" s="211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92"/>
      <c r="AU277" s="238"/>
      <c r="AV277" s="186"/>
      <c r="AW277" s="186"/>
      <c r="AX277" s="186"/>
      <c r="AY277" s="186"/>
      <c r="AZ277" s="186"/>
      <c r="BA277" s="186"/>
      <c r="BB277" s="211"/>
      <c r="BC277" s="186"/>
      <c r="BD277" s="186"/>
      <c r="BE277" s="186"/>
    </row>
    <row r="278" spans="1:57" ht="25.5" customHeight="1">
      <c r="A278" s="186"/>
      <c r="B278" s="186"/>
      <c r="C278" s="186"/>
      <c r="D278" s="186"/>
      <c r="E278" s="143"/>
      <c r="F278" s="211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92"/>
      <c r="AU278" s="238"/>
      <c r="AV278" s="186"/>
      <c r="AW278" s="186"/>
      <c r="AX278" s="186"/>
      <c r="AY278" s="186"/>
      <c r="AZ278" s="186"/>
      <c r="BA278" s="186"/>
      <c r="BB278" s="211"/>
      <c r="BC278" s="186"/>
      <c r="BD278" s="186"/>
      <c r="BE278" s="186"/>
    </row>
    <row r="279" spans="1:57" ht="25.5" customHeight="1">
      <c r="A279" s="186"/>
      <c r="B279" s="186"/>
      <c r="C279" s="186"/>
      <c r="D279" s="186"/>
      <c r="E279" s="143"/>
      <c r="F279" s="211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92"/>
      <c r="AU279" s="238"/>
      <c r="AV279" s="186"/>
      <c r="AW279" s="186"/>
      <c r="AX279" s="186"/>
      <c r="AY279" s="186"/>
      <c r="AZ279" s="186"/>
      <c r="BA279" s="186"/>
      <c r="BB279" s="211"/>
      <c r="BC279" s="186"/>
      <c r="BD279" s="186"/>
      <c r="BE279" s="186"/>
    </row>
    <row r="280" spans="1:57" ht="25.5" customHeight="1">
      <c r="A280" s="186"/>
      <c r="B280" s="186"/>
      <c r="C280" s="186"/>
      <c r="D280" s="186"/>
      <c r="E280" s="143"/>
      <c r="F280" s="211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92"/>
      <c r="AU280" s="238"/>
      <c r="AV280" s="186"/>
      <c r="AW280" s="186"/>
      <c r="AX280" s="186"/>
      <c r="AY280" s="186"/>
      <c r="AZ280" s="186"/>
      <c r="BA280" s="186"/>
      <c r="BB280" s="211"/>
      <c r="BC280" s="186"/>
      <c r="BD280" s="186"/>
      <c r="BE280" s="186"/>
    </row>
    <row r="281" spans="1:57" ht="25.5" customHeight="1">
      <c r="A281" s="186"/>
      <c r="B281" s="186"/>
      <c r="C281" s="186"/>
      <c r="D281" s="186"/>
      <c r="E281" s="143"/>
      <c r="F281" s="211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92"/>
      <c r="AU281" s="238"/>
      <c r="AV281" s="186"/>
      <c r="AW281" s="186"/>
      <c r="AX281" s="186"/>
      <c r="AY281" s="186"/>
      <c r="AZ281" s="186"/>
      <c r="BA281" s="186"/>
      <c r="BB281" s="211"/>
      <c r="BC281" s="186"/>
      <c r="BD281" s="186"/>
      <c r="BE281" s="186"/>
    </row>
    <row r="282" spans="1:57" ht="25.5" customHeight="1">
      <c r="A282" s="186"/>
      <c r="B282" s="186"/>
      <c r="C282" s="186"/>
      <c r="D282" s="186"/>
      <c r="E282" s="143"/>
      <c r="F282" s="211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92"/>
      <c r="AU282" s="238"/>
      <c r="AV282" s="186"/>
      <c r="AW282" s="186"/>
      <c r="AX282" s="186"/>
      <c r="AY282" s="186"/>
      <c r="AZ282" s="186"/>
      <c r="BA282" s="186"/>
      <c r="BB282" s="211"/>
      <c r="BC282" s="186"/>
      <c r="BD282" s="186"/>
      <c r="BE282" s="186"/>
    </row>
    <row r="283" spans="1:57" ht="25.5" customHeight="1">
      <c r="A283" s="186"/>
      <c r="B283" s="186"/>
      <c r="C283" s="186"/>
      <c r="D283" s="186"/>
      <c r="E283" s="143"/>
      <c r="F283" s="211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92"/>
      <c r="AU283" s="238"/>
      <c r="AV283" s="186"/>
      <c r="AW283" s="186"/>
      <c r="AX283" s="186"/>
      <c r="AY283" s="186"/>
      <c r="AZ283" s="186"/>
      <c r="BA283" s="186"/>
      <c r="BB283" s="211"/>
      <c r="BC283" s="186"/>
      <c r="BD283" s="186"/>
      <c r="BE283" s="186"/>
    </row>
    <row r="284" spans="1:57" ht="25.5" customHeight="1">
      <c r="A284" s="186"/>
      <c r="B284" s="186"/>
      <c r="C284" s="186"/>
      <c r="D284" s="186"/>
      <c r="E284" s="143"/>
      <c r="F284" s="211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92"/>
      <c r="AU284" s="238"/>
      <c r="AV284" s="186"/>
      <c r="AW284" s="186"/>
      <c r="AX284" s="186"/>
      <c r="AY284" s="186"/>
      <c r="AZ284" s="186"/>
      <c r="BA284" s="186"/>
      <c r="BB284" s="211"/>
      <c r="BC284" s="186"/>
      <c r="BD284" s="186"/>
      <c r="BE284" s="186"/>
    </row>
    <row r="285" spans="1:57" ht="25.5" customHeight="1">
      <c r="A285" s="186"/>
      <c r="B285" s="186"/>
      <c r="C285" s="186"/>
      <c r="D285" s="186"/>
      <c r="E285" s="143"/>
      <c r="F285" s="211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92"/>
      <c r="AU285" s="238"/>
      <c r="AV285" s="186"/>
      <c r="AW285" s="186"/>
      <c r="AX285" s="186"/>
      <c r="AY285" s="186"/>
      <c r="AZ285" s="186"/>
      <c r="BA285" s="186"/>
      <c r="BB285" s="211"/>
      <c r="BC285" s="186"/>
      <c r="BD285" s="186"/>
      <c r="BE285" s="186"/>
    </row>
    <row r="286" spans="1:57" ht="25.5" customHeight="1">
      <c r="A286" s="186"/>
      <c r="B286" s="186"/>
      <c r="C286" s="186"/>
      <c r="D286" s="186"/>
      <c r="E286" s="143"/>
      <c r="F286" s="211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92"/>
      <c r="AU286" s="238"/>
      <c r="AV286" s="186"/>
      <c r="AW286" s="186"/>
      <c r="AX286" s="186"/>
      <c r="AY286" s="186"/>
      <c r="AZ286" s="186"/>
      <c r="BA286" s="186"/>
      <c r="BB286" s="211"/>
      <c r="BC286" s="186"/>
      <c r="BD286" s="186"/>
      <c r="BE286" s="186"/>
    </row>
    <row r="287" spans="1:57" ht="25.5" customHeight="1">
      <c r="A287" s="186"/>
      <c r="B287" s="186"/>
      <c r="C287" s="186"/>
      <c r="D287" s="186"/>
      <c r="E287" s="143"/>
      <c r="F287" s="211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92"/>
      <c r="AU287" s="238"/>
      <c r="AV287" s="186"/>
      <c r="AW287" s="186"/>
      <c r="AX287" s="186"/>
      <c r="AY287" s="186"/>
      <c r="AZ287" s="186"/>
      <c r="BA287" s="186"/>
      <c r="BB287" s="211"/>
      <c r="BC287" s="186"/>
      <c r="BD287" s="186"/>
      <c r="BE287" s="186"/>
    </row>
    <row r="288" spans="1:57" ht="25.5" customHeight="1">
      <c r="A288" s="186"/>
      <c r="B288" s="186"/>
      <c r="C288" s="186"/>
      <c r="D288" s="186"/>
      <c r="E288" s="143"/>
      <c r="F288" s="211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92"/>
      <c r="AU288" s="238"/>
      <c r="AV288" s="186"/>
      <c r="AW288" s="186"/>
      <c r="AX288" s="186"/>
      <c r="AY288" s="186"/>
      <c r="AZ288" s="186"/>
      <c r="BA288" s="186"/>
      <c r="BB288" s="211"/>
      <c r="BC288" s="186"/>
      <c r="BD288" s="186"/>
      <c r="BE288" s="186"/>
    </row>
    <row r="289" spans="1:57" ht="25.5" customHeight="1">
      <c r="A289" s="186"/>
      <c r="B289" s="186"/>
      <c r="C289" s="186"/>
      <c r="D289" s="186"/>
      <c r="E289" s="143"/>
      <c r="F289" s="211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92"/>
      <c r="AU289" s="238"/>
      <c r="AV289" s="186"/>
      <c r="AW289" s="186"/>
      <c r="AX289" s="186"/>
      <c r="AY289" s="186"/>
      <c r="AZ289" s="186"/>
      <c r="BA289" s="186"/>
      <c r="BB289" s="211"/>
      <c r="BC289" s="186"/>
      <c r="BD289" s="186"/>
      <c r="BE289" s="186"/>
    </row>
    <row r="290" spans="1:57" ht="25.5" customHeight="1">
      <c r="A290" s="186"/>
      <c r="B290" s="186"/>
      <c r="C290" s="186"/>
      <c r="D290" s="186"/>
      <c r="E290" s="143"/>
      <c r="F290" s="211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92"/>
      <c r="AU290" s="238"/>
      <c r="AV290" s="186"/>
      <c r="AW290" s="186"/>
      <c r="AX290" s="186"/>
      <c r="AY290" s="186"/>
      <c r="AZ290" s="186"/>
      <c r="BA290" s="186"/>
      <c r="BB290" s="211"/>
      <c r="BC290" s="186"/>
      <c r="BD290" s="186"/>
      <c r="BE290" s="186"/>
    </row>
    <row r="291" spans="1:57" ht="25.5" customHeight="1">
      <c r="A291" s="186"/>
      <c r="B291" s="186"/>
      <c r="C291" s="186"/>
      <c r="D291" s="186"/>
      <c r="E291" s="143"/>
      <c r="F291" s="211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92"/>
      <c r="AU291" s="238"/>
      <c r="AV291" s="186"/>
      <c r="AW291" s="186"/>
      <c r="AX291" s="186"/>
      <c r="AY291" s="186"/>
      <c r="AZ291" s="186"/>
      <c r="BA291" s="186"/>
      <c r="BB291" s="211"/>
      <c r="BC291" s="186"/>
      <c r="BD291" s="186"/>
      <c r="BE291" s="186"/>
    </row>
    <row r="292" spans="1:57" ht="25.5" customHeight="1">
      <c r="A292" s="186"/>
      <c r="B292" s="186"/>
      <c r="C292" s="186"/>
      <c r="D292" s="186"/>
      <c r="E292" s="143"/>
      <c r="F292" s="211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92"/>
      <c r="AU292" s="238"/>
      <c r="AV292" s="186"/>
      <c r="AW292" s="186"/>
      <c r="AX292" s="186"/>
      <c r="AY292" s="186"/>
      <c r="AZ292" s="186"/>
      <c r="BA292" s="186"/>
      <c r="BB292" s="211"/>
      <c r="BC292" s="186"/>
      <c r="BD292" s="186"/>
      <c r="BE292" s="186"/>
    </row>
    <row r="293" spans="1:57" ht="25.5" customHeight="1">
      <c r="A293" s="186"/>
      <c r="B293" s="186"/>
      <c r="C293" s="186"/>
      <c r="D293" s="186"/>
      <c r="E293" s="143"/>
      <c r="F293" s="211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92"/>
      <c r="AU293" s="238"/>
      <c r="AV293" s="186"/>
      <c r="AW293" s="186"/>
      <c r="AX293" s="186"/>
      <c r="AY293" s="186"/>
      <c r="AZ293" s="186"/>
      <c r="BA293" s="186"/>
      <c r="BB293" s="211"/>
      <c r="BC293" s="186"/>
      <c r="BD293" s="186"/>
      <c r="BE293" s="186"/>
    </row>
    <row r="294" spans="1:57" ht="25.5" customHeight="1">
      <c r="A294" s="186"/>
      <c r="B294" s="186"/>
      <c r="C294" s="186"/>
      <c r="D294" s="186"/>
      <c r="E294" s="143"/>
      <c r="F294" s="211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92"/>
      <c r="AU294" s="238"/>
      <c r="AV294" s="186"/>
      <c r="AW294" s="186"/>
      <c r="AX294" s="186"/>
      <c r="AY294" s="186"/>
      <c r="AZ294" s="186"/>
      <c r="BA294" s="186"/>
      <c r="BB294" s="211"/>
      <c r="BC294" s="186"/>
      <c r="BD294" s="186"/>
      <c r="BE294" s="186"/>
    </row>
    <row r="295" spans="1:57" ht="25.5" customHeight="1">
      <c r="A295" s="186"/>
      <c r="B295" s="186"/>
      <c r="C295" s="186"/>
      <c r="D295" s="186"/>
      <c r="E295" s="143"/>
      <c r="F295" s="211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92"/>
      <c r="AU295" s="238"/>
      <c r="AV295" s="186"/>
      <c r="AW295" s="186"/>
      <c r="AX295" s="186"/>
      <c r="AY295" s="186"/>
      <c r="AZ295" s="186"/>
      <c r="BA295" s="186"/>
      <c r="BB295" s="211"/>
      <c r="BC295" s="186"/>
      <c r="BD295" s="186"/>
      <c r="BE295" s="186"/>
    </row>
    <row r="296" spans="1:57" ht="25.5" customHeight="1">
      <c r="A296" s="186"/>
      <c r="B296" s="186"/>
      <c r="C296" s="186"/>
      <c r="D296" s="186"/>
      <c r="E296" s="143"/>
      <c r="F296" s="211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92"/>
      <c r="AU296" s="238"/>
      <c r="AV296" s="186"/>
      <c r="AW296" s="186"/>
      <c r="AX296" s="186"/>
      <c r="AY296" s="186"/>
      <c r="AZ296" s="186"/>
      <c r="BA296" s="186"/>
      <c r="BB296" s="211"/>
      <c r="BC296" s="186"/>
      <c r="BD296" s="186"/>
      <c r="BE296" s="186"/>
    </row>
    <row r="297" spans="1:57" ht="25.5" customHeight="1">
      <c r="A297" s="186"/>
      <c r="B297" s="186"/>
      <c r="C297" s="186"/>
      <c r="D297" s="186"/>
      <c r="E297" s="143"/>
      <c r="F297" s="211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92"/>
      <c r="AU297" s="238"/>
      <c r="AV297" s="186"/>
      <c r="AW297" s="186"/>
      <c r="AX297" s="186"/>
      <c r="AY297" s="186"/>
      <c r="AZ297" s="186"/>
      <c r="BA297" s="186"/>
      <c r="BB297" s="211"/>
      <c r="BC297" s="186"/>
      <c r="BD297" s="186"/>
      <c r="BE297" s="186"/>
    </row>
    <row r="298" spans="1:57" ht="25.5" customHeight="1">
      <c r="A298" s="186"/>
      <c r="B298" s="186"/>
      <c r="C298" s="186"/>
      <c r="D298" s="186"/>
      <c r="E298" s="143"/>
      <c r="F298" s="211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92"/>
      <c r="AU298" s="238"/>
      <c r="AV298" s="186"/>
      <c r="AW298" s="186"/>
      <c r="AX298" s="186"/>
      <c r="AY298" s="186"/>
      <c r="AZ298" s="186"/>
      <c r="BA298" s="186"/>
      <c r="BB298" s="211"/>
      <c r="BC298" s="186"/>
      <c r="BD298" s="186"/>
      <c r="BE298" s="186"/>
    </row>
    <row r="299" spans="1:57" ht="25.5" customHeight="1">
      <c r="A299" s="186"/>
      <c r="B299" s="186"/>
      <c r="C299" s="186"/>
      <c r="D299" s="186"/>
      <c r="E299" s="143"/>
      <c r="F299" s="211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92"/>
      <c r="AU299" s="238"/>
      <c r="AV299" s="186"/>
      <c r="AW299" s="186"/>
      <c r="AX299" s="186"/>
      <c r="AY299" s="186"/>
      <c r="AZ299" s="186"/>
      <c r="BA299" s="186"/>
      <c r="BB299" s="211"/>
      <c r="BC299" s="186"/>
      <c r="BD299" s="186"/>
      <c r="BE299" s="186"/>
    </row>
    <row r="300" spans="1:57" ht="25.5" customHeight="1">
      <c r="A300" s="186"/>
      <c r="B300" s="186"/>
      <c r="C300" s="186"/>
      <c r="D300" s="186"/>
      <c r="E300" s="143"/>
      <c r="F300" s="211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92"/>
      <c r="AU300" s="238"/>
      <c r="AV300" s="186"/>
      <c r="AW300" s="186"/>
      <c r="AX300" s="186"/>
      <c r="AY300" s="186"/>
      <c r="AZ300" s="186"/>
      <c r="BA300" s="186"/>
      <c r="BB300" s="211"/>
      <c r="BC300" s="186"/>
      <c r="BD300" s="186"/>
      <c r="BE300" s="186"/>
    </row>
    <row r="301" spans="1:57" ht="25.5" customHeight="1">
      <c r="A301" s="186"/>
      <c r="B301" s="186"/>
      <c r="C301" s="186"/>
      <c r="D301" s="186"/>
      <c r="E301" s="143"/>
      <c r="F301" s="211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92"/>
      <c r="AU301" s="238"/>
      <c r="AV301" s="186"/>
      <c r="AW301" s="186"/>
      <c r="AX301" s="186"/>
      <c r="AY301" s="186"/>
      <c r="AZ301" s="186"/>
      <c r="BA301" s="186"/>
      <c r="BB301" s="211"/>
      <c r="BC301" s="186"/>
      <c r="BD301" s="186"/>
      <c r="BE301" s="186"/>
    </row>
    <row r="302" spans="1:57" ht="25.5" customHeight="1">
      <c r="A302" s="186"/>
      <c r="B302" s="186"/>
      <c r="C302" s="186"/>
      <c r="D302" s="186"/>
      <c r="E302" s="143"/>
      <c r="F302" s="211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92"/>
      <c r="AU302" s="238"/>
      <c r="AV302" s="186"/>
      <c r="AW302" s="186"/>
      <c r="AX302" s="186"/>
      <c r="AY302" s="186"/>
      <c r="AZ302" s="186"/>
      <c r="BA302" s="186"/>
      <c r="BB302" s="211"/>
      <c r="BC302" s="186"/>
      <c r="BD302" s="186"/>
      <c r="BE302" s="186"/>
    </row>
    <row r="303" spans="1:57" ht="25.5" customHeight="1">
      <c r="A303" s="186"/>
      <c r="B303" s="186"/>
      <c r="C303" s="186"/>
      <c r="D303" s="186"/>
      <c r="E303" s="143"/>
      <c r="F303" s="211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92"/>
      <c r="AU303" s="238"/>
      <c r="AV303" s="186"/>
      <c r="AW303" s="186"/>
      <c r="AX303" s="186"/>
      <c r="AY303" s="186"/>
      <c r="AZ303" s="186"/>
      <c r="BA303" s="186"/>
      <c r="BB303" s="211"/>
      <c r="BC303" s="186"/>
      <c r="BD303" s="186"/>
      <c r="BE303" s="186"/>
    </row>
    <row r="304" spans="1:57" ht="25.5" customHeight="1">
      <c r="A304" s="186"/>
      <c r="B304" s="186"/>
      <c r="C304" s="186"/>
      <c r="D304" s="186"/>
      <c r="E304" s="143"/>
      <c r="F304" s="211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92"/>
      <c r="AU304" s="238"/>
      <c r="AV304" s="186"/>
      <c r="AW304" s="186"/>
      <c r="AX304" s="186"/>
      <c r="AY304" s="186"/>
      <c r="AZ304" s="186"/>
      <c r="BA304" s="186"/>
      <c r="BB304" s="211"/>
      <c r="BC304" s="186"/>
      <c r="BD304" s="186"/>
      <c r="BE304" s="186"/>
    </row>
    <row r="305" spans="1:57" ht="25.5" customHeight="1">
      <c r="A305" s="186"/>
      <c r="B305" s="186"/>
      <c r="C305" s="186"/>
      <c r="D305" s="186"/>
      <c r="E305" s="143"/>
      <c r="F305" s="211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92"/>
      <c r="AU305" s="238"/>
      <c r="AV305" s="186"/>
      <c r="AW305" s="186"/>
      <c r="AX305" s="186"/>
      <c r="AY305" s="186"/>
      <c r="AZ305" s="186"/>
      <c r="BA305" s="186"/>
      <c r="BB305" s="211"/>
      <c r="BC305" s="186"/>
      <c r="BD305" s="186"/>
      <c r="BE305" s="186"/>
    </row>
    <row r="306" spans="1:57" ht="25.5" customHeight="1">
      <c r="A306" s="186"/>
      <c r="B306" s="186"/>
      <c r="C306" s="186"/>
      <c r="D306" s="186"/>
      <c r="E306" s="143"/>
      <c r="F306" s="211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92"/>
      <c r="AU306" s="238"/>
      <c r="AV306" s="186"/>
      <c r="AW306" s="186"/>
      <c r="AX306" s="186"/>
      <c r="AY306" s="186"/>
      <c r="AZ306" s="186"/>
      <c r="BA306" s="186"/>
      <c r="BB306" s="211"/>
      <c r="BC306" s="186"/>
      <c r="BD306" s="186"/>
      <c r="BE306" s="186"/>
    </row>
    <row r="307" spans="1:57" ht="25.5" customHeight="1">
      <c r="A307" s="186"/>
      <c r="B307" s="186"/>
      <c r="C307" s="186"/>
      <c r="D307" s="186"/>
      <c r="E307" s="143"/>
      <c r="F307" s="211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92"/>
      <c r="AU307" s="238"/>
      <c r="AV307" s="186"/>
      <c r="AW307" s="186"/>
      <c r="AX307" s="186"/>
      <c r="AY307" s="186"/>
      <c r="AZ307" s="186"/>
      <c r="BA307" s="186"/>
      <c r="BB307" s="211"/>
      <c r="BC307" s="186"/>
      <c r="BD307" s="186"/>
      <c r="BE307" s="186"/>
    </row>
    <row r="308" spans="1:57" ht="25.5" customHeight="1">
      <c r="A308" s="186"/>
      <c r="B308" s="186"/>
      <c r="C308" s="186"/>
      <c r="D308" s="186"/>
      <c r="E308" s="143"/>
      <c r="F308" s="211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92"/>
      <c r="AU308" s="238"/>
      <c r="AV308" s="186"/>
      <c r="AW308" s="186"/>
      <c r="AX308" s="186"/>
      <c r="AY308" s="186"/>
      <c r="AZ308" s="186"/>
      <c r="BA308" s="186"/>
      <c r="BB308" s="211"/>
      <c r="BC308" s="186"/>
      <c r="BD308" s="186"/>
      <c r="BE308" s="186"/>
    </row>
    <row r="309" spans="1:57" ht="25.5" customHeight="1">
      <c r="A309" s="186"/>
      <c r="B309" s="186"/>
      <c r="C309" s="186"/>
      <c r="D309" s="186"/>
      <c r="E309" s="143"/>
      <c r="F309" s="211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92"/>
      <c r="AU309" s="238"/>
      <c r="AV309" s="186"/>
      <c r="AW309" s="186"/>
      <c r="AX309" s="186"/>
      <c r="AY309" s="186"/>
      <c r="AZ309" s="186"/>
      <c r="BA309" s="186"/>
      <c r="BB309" s="211"/>
      <c r="BC309" s="186"/>
      <c r="BD309" s="186"/>
      <c r="BE309" s="186"/>
    </row>
    <row r="310" spans="1:57" ht="25.5" customHeight="1">
      <c r="A310" s="186"/>
      <c r="B310" s="186"/>
      <c r="C310" s="186"/>
      <c r="D310" s="186"/>
      <c r="E310" s="143"/>
      <c r="F310" s="211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92"/>
      <c r="AU310" s="238"/>
      <c r="AV310" s="186"/>
      <c r="AW310" s="186"/>
      <c r="AX310" s="186"/>
      <c r="AY310" s="186"/>
      <c r="AZ310" s="186"/>
      <c r="BA310" s="186"/>
      <c r="BB310" s="211"/>
      <c r="BC310" s="186"/>
      <c r="BD310" s="186"/>
      <c r="BE310" s="186"/>
    </row>
    <row r="311" spans="1:57" ht="25.5" customHeight="1">
      <c r="A311" s="186"/>
      <c r="B311" s="186"/>
      <c r="C311" s="186"/>
      <c r="D311" s="186"/>
      <c r="E311" s="143"/>
      <c r="F311" s="211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92"/>
      <c r="AU311" s="238"/>
      <c r="AV311" s="186"/>
      <c r="AW311" s="186"/>
      <c r="AX311" s="186"/>
      <c r="AY311" s="186"/>
      <c r="AZ311" s="186"/>
      <c r="BA311" s="186"/>
      <c r="BB311" s="211"/>
      <c r="BC311" s="186"/>
      <c r="BD311" s="186"/>
      <c r="BE311" s="186"/>
    </row>
    <row r="312" spans="1:57" ht="25.5" customHeight="1">
      <c r="A312" s="186"/>
      <c r="B312" s="186"/>
      <c r="C312" s="186"/>
      <c r="D312" s="186"/>
      <c r="E312" s="143"/>
      <c r="F312" s="211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92"/>
      <c r="AU312" s="238"/>
      <c r="AV312" s="186"/>
      <c r="AW312" s="186"/>
      <c r="AX312" s="186"/>
      <c r="AY312" s="186"/>
      <c r="AZ312" s="186"/>
      <c r="BA312" s="186"/>
      <c r="BB312" s="211"/>
      <c r="BC312" s="186"/>
      <c r="BD312" s="186"/>
      <c r="BE312" s="186"/>
    </row>
    <row r="313" spans="1:57" ht="25.5" customHeight="1">
      <c r="A313" s="186"/>
      <c r="B313" s="186"/>
      <c r="C313" s="186"/>
      <c r="D313" s="186"/>
      <c r="E313" s="143"/>
      <c r="F313" s="211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92"/>
      <c r="AU313" s="238"/>
      <c r="AV313" s="186"/>
      <c r="AW313" s="186"/>
      <c r="AX313" s="186"/>
      <c r="AY313" s="186"/>
      <c r="AZ313" s="186"/>
      <c r="BA313" s="186"/>
      <c r="BB313" s="211"/>
      <c r="BC313" s="186"/>
      <c r="BD313" s="186"/>
      <c r="BE313" s="186"/>
    </row>
    <row r="314" spans="1:57" ht="25.5" customHeight="1">
      <c r="A314" s="186"/>
      <c r="B314" s="186"/>
      <c r="C314" s="186"/>
      <c r="D314" s="186"/>
      <c r="E314" s="143"/>
      <c r="F314" s="211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92"/>
      <c r="AU314" s="238"/>
      <c r="AV314" s="186"/>
      <c r="AW314" s="186"/>
      <c r="AX314" s="186"/>
      <c r="AY314" s="186"/>
      <c r="AZ314" s="186"/>
      <c r="BA314" s="186"/>
      <c r="BB314" s="211"/>
      <c r="BC314" s="186"/>
      <c r="BD314" s="186"/>
      <c r="BE314" s="186"/>
    </row>
    <row r="315" spans="1:57" ht="25.5" customHeight="1">
      <c r="A315" s="186"/>
      <c r="B315" s="186"/>
      <c r="C315" s="186"/>
      <c r="D315" s="186"/>
      <c r="E315" s="143"/>
      <c r="F315" s="211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92"/>
      <c r="AU315" s="238"/>
      <c r="AV315" s="186"/>
      <c r="AW315" s="186"/>
      <c r="AX315" s="186"/>
      <c r="AY315" s="186"/>
      <c r="AZ315" s="186"/>
      <c r="BA315" s="186"/>
      <c r="BB315" s="211"/>
      <c r="BC315" s="186"/>
      <c r="BD315" s="186"/>
      <c r="BE315" s="186"/>
    </row>
    <row r="316" spans="1:57" ht="25.5" customHeight="1">
      <c r="A316" s="186"/>
      <c r="B316" s="186"/>
      <c r="C316" s="186"/>
      <c r="D316" s="186"/>
      <c r="E316" s="143"/>
      <c r="F316" s="211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92"/>
      <c r="AU316" s="238"/>
      <c r="AV316" s="186"/>
      <c r="AW316" s="186"/>
      <c r="AX316" s="186"/>
      <c r="AY316" s="186"/>
      <c r="AZ316" s="186"/>
      <c r="BA316" s="186"/>
      <c r="BB316" s="211"/>
      <c r="BC316" s="186"/>
      <c r="BD316" s="186"/>
      <c r="BE316" s="186"/>
    </row>
    <row r="317" spans="1:57" ht="25.5" customHeight="1">
      <c r="A317" s="186"/>
      <c r="B317" s="186"/>
      <c r="C317" s="186"/>
      <c r="D317" s="186"/>
      <c r="E317" s="143"/>
      <c r="F317" s="211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92"/>
      <c r="AU317" s="238"/>
      <c r="AV317" s="186"/>
      <c r="AW317" s="186"/>
      <c r="AX317" s="186"/>
      <c r="AY317" s="186"/>
      <c r="AZ317" s="186"/>
      <c r="BA317" s="186"/>
      <c r="BB317" s="211"/>
      <c r="BC317" s="186"/>
      <c r="BD317" s="186"/>
      <c r="BE317" s="186"/>
    </row>
    <row r="318" spans="1:57" ht="25.5" customHeight="1">
      <c r="A318" s="186"/>
      <c r="B318" s="186"/>
      <c r="C318" s="186"/>
      <c r="D318" s="186"/>
      <c r="E318" s="143"/>
      <c r="F318" s="211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92"/>
      <c r="AU318" s="238"/>
      <c r="AV318" s="186"/>
      <c r="AW318" s="186"/>
      <c r="AX318" s="186"/>
      <c r="AY318" s="186"/>
      <c r="AZ318" s="186"/>
      <c r="BA318" s="186"/>
      <c r="BB318" s="211"/>
      <c r="BC318" s="186"/>
      <c r="BD318" s="186"/>
      <c r="BE318" s="186"/>
    </row>
    <row r="319" spans="1:57" ht="25.5" customHeight="1">
      <c r="A319" s="186"/>
      <c r="B319" s="186"/>
      <c r="C319" s="186"/>
      <c r="D319" s="186"/>
      <c r="E319" s="143"/>
      <c r="F319" s="211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92"/>
      <c r="AU319" s="238"/>
      <c r="AV319" s="186"/>
      <c r="AW319" s="186"/>
      <c r="AX319" s="186"/>
      <c r="AY319" s="186"/>
      <c r="AZ319" s="186"/>
      <c r="BA319" s="186"/>
      <c r="BB319" s="211"/>
      <c r="BC319" s="186"/>
      <c r="BD319" s="186"/>
      <c r="BE319" s="186"/>
    </row>
    <row r="320" spans="1:57" ht="25.5" customHeight="1">
      <c r="A320" s="186"/>
      <c r="B320" s="186"/>
      <c r="C320" s="186"/>
      <c r="D320" s="186"/>
      <c r="E320" s="143"/>
      <c r="F320" s="211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92"/>
      <c r="AU320" s="238"/>
      <c r="AV320" s="186"/>
      <c r="AW320" s="186"/>
      <c r="AX320" s="186"/>
      <c r="AY320" s="186"/>
      <c r="AZ320" s="186"/>
      <c r="BA320" s="186"/>
      <c r="BB320" s="211"/>
      <c r="BC320" s="186"/>
      <c r="BD320" s="186"/>
      <c r="BE320" s="186"/>
    </row>
    <row r="321" spans="1:57" ht="25.5" customHeight="1">
      <c r="A321" s="186"/>
      <c r="B321" s="186"/>
      <c r="C321" s="186"/>
      <c r="D321" s="186"/>
      <c r="E321" s="143"/>
      <c r="F321" s="211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92"/>
      <c r="AU321" s="238"/>
      <c r="AV321" s="186"/>
      <c r="AW321" s="186"/>
      <c r="AX321" s="186"/>
      <c r="AY321" s="186"/>
      <c r="AZ321" s="186"/>
      <c r="BA321" s="186"/>
      <c r="BB321" s="211"/>
      <c r="BC321" s="186"/>
      <c r="BD321" s="186"/>
      <c r="BE321" s="186"/>
    </row>
    <row r="322" spans="1:57" ht="25.5" customHeight="1">
      <c r="A322" s="186"/>
      <c r="B322" s="186"/>
      <c r="C322" s="186"/>
      <c r="D322" s="186"/>
      <c r="E322" s="143"/>
      <c r="F322" s="211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92"/>
      <c r="AU322" s="238"/>
      <c r="AV322" s="186"/>
      <c r="AW322" s="186"/>
      <c r="AX322" s="186"/>
      <c r="AY322" s="186"/>
      <c r="AZ322" s="186"/>
      <c r="BA322" s="186"/>
      <c r="BB322" s="211"/>
      <c r="BC322" s="186"/>
      <c r="BD322" s="186"/>
      <c r="BE322" s="186"/>
    </row>
    <row r="323" spans="1:57" ht="25.5" customHeight="1">
      <c r="A323" s="186"/>
      <c r="B323" s="186"/>
      <c r="C323" s="186"/>
      <c r="D323" s="186"/>
      <c r="E323" s="143"/>
      <c r="F323" s="211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92"/>
      <c r="AU323" s="238"/>
      <c r="AV323" s="186"/>
      <c r="AW323" s="186"/>
      <c r="AX323" s="186"/>
      <c r="AY323" s="186"/>
      <c r="AZ323" s="186"/>
      <c r="BA323" s="186"/>
      <c r="BB323" s="211"/>
      <c r="BC323" s="186"/>
      <c r="BD323" s="186"/>
      <c r="BE323" s="186"/>
    </row>
    <row r="324" spans="1:57" ht="25.5" customHeight="1">
      <c r="A324" s="186"/>
      <c r="B324" s="186"/>
      <c r="C324" s="186"/>
      <c r="D324" s="186"/>
      <c r="E324" s="143"/>
      <c r="F324" s="211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92"/>
      <c r="AU324" s="238"/>
      <c r="AV324" s="186"/>
      <c r="AW324" s="186"/>
      <c r="AX324" s="186"/>
      <c r="AY324" s="186"/>
      <c r="AZ324" s="186"/>
      <c r="BA324" s="186"/>
      <c r="BB324" s="211"/>
      <c r="BC324" s="186"/>
      <c r="BD324" s="186"/>
      <c r="BE324" s="186"/>
    </row>
    <row r="325" spans="1:57" ht="25.5" customHeight="1">
      <c r="A325" s="186"/>
      <c r="B325" s="186"/>
      <c r="C325" s="186"/>
      <c r="D325" s="186"/>
      <c r="E325" s="143"/>
      <c r="F325" s="211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92"/>
      <c r="AU325" s="238"/>
      <c r="AV325" s="186"/>
      <c r="AW325" s="186"/>
      <c r="AX325" s="186"/>
      <c r="AY325" s="186"/>
      <c r="AZ325" s="186"/>
      <c r="BA325" s="186"/>
      <c r="BB325" s="211"/>
      <c r="BC325" s="186"/>
      <c r="BD325" s="186"/>
      <c r="BE325" s="186"/>
    </row>
    <row r="326" spans="1:57" ht="25.5" customHeight="1">
      <c r="A326" s="186"/>
      <c r="B326" s="186"/>
      <c r="C326" s="186"/>
      <c r="D326" s="186"/>
      <c r="E326" s="143"/>
      <c r="F326" s="211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92"/>
      <c r="AU326" s="238"/>
      <c r="AV326" s="186"/>
      <c r="AW326" s="186"/>
      <c r="AX326" s="186"/>
      <c r="AY326" s="186"/>
      <c r="AZ326" s="186"/>
      <c r="BA326" s="186"/>
      <c r="BB326" s="211"/>
      <c r="BC326" s="186"/>
      <c r="BD326" s="186"/>
      <c r="BE326" s="186"/>
    </row>
    <row r="327" spans="1:57" ht="25.5" customHeight="1">
      <c r="A327" s="186"/>
      <c r="B327" s="186"/>
      <c r="C327" s="186"/>
      <c r="D327" s="186"/>
      <c r="E327" s="143"/>
      <c r="F327" s="211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92"/>
      <c r="AU327" s="238"/>
      <c r="AV327" s="186"/>
      <c r="AW327" s="186"/>
      <c r="AX327" s="186"/>
      <c r="AY327" s="186"/>
      <c r="AZ327" s="186"/>
      <c r="BA327" s="186"/>
      <c r="BB327" s="211"/>
      <c r="BC327" s="186"/>
      <c r="BD327" s="186"/>
      <c r="BE327" s="186"/>
    </row>
    <row r="328" spans="1:57" ht="25.5" customHeight="1">
      <c r="A328" s="186"/>
      <c r="B328" s="186"/>
      <c r="C328" s="186"/>
      <c r="D328" s="186"/>
      <c r="E328" s="143"/>
      <c r="F328" s="211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92"/>
      <c r="AU328" s="238"/>
      <c r="AV328" s="186"/>
      <c r="AW328" s="186"/>
      <c r="AX328" s="186"/>
      <c r="AY328" s="186"/>
      <c r="AZ328" s="186"/>
      <c r="BA328" s="186"/>
      <c r="BB328" s="211"/>
      <c r="BC328" s="186"/>
      <c r="BD328" s="186"/>
      <c r="BE328" s="186"/>
    </row>
    <row r="329" spans="1:57" ht="25.5" customHeight="1">
      <c r="A329" s="186"/>
      <c r="B329" s="186"/>
      <c r="C329" s="186"/>
      <c r="D329" s="186"/>
      <c r="E329" s="143"/>
      <c r="F329" s="211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92"/>
      <c r="AU329" s="238"/>
      <c r="AV329" s="186"/>
      <c r="AW329" s="186"/>
      <c r="AX329" s="186"/>
      <c r="AY329" s="186"/>
      <c r="AZ329" s="186"/>
      <c r="BA329" s="186"/>
      <c r="BB329" s="211"/>
      <c r="BC329" s="186"/>
      <c r="BD329" s="186"/>
      <c r="BE329" s="186"/>
    </row>
    <row r="330" spans="1:57" ht="25.5" customHeight="1">
      <c r="A330" s="186"/>
      <c r="B330" s="186"/>
      <c r="C330" s="186"/>
      <c r="D330" s="186"/>
      <c r="E330" s="143"/>
      <c r="F330" s="211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92"/>
      <c r="AU330" s="238"/>
      <c r="AV330" s="186"/>
      <c r="AW330" s="186"/>
      <c r="AX330" s="186"/>
      <c r="AY330" s="186"/>
      <c r="AZ330" s="186"/>
      <c r="BA330" s="186"/>
      <c r="BB330" s="211"/>
      <c r="BC330" s="186"/>
      <c r="BD330" s="186"/>
      <c r="BE330" s="186"/>
    </row>
    <row r="331" spans="1:57" ht="25.5" customHeight="1">
      <c r="A331" s="186"/>
      <c r="B331" s="186"/>
      <c r="C331" s="186"/>
      <c r="D331" s="186"/>
      <c r="E331" s="143"/>
      <c r="F331" s="211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92"/>
      <c r="AU331" s="238"/>
      <c r="AV331" s="186"/>
      <c r="AW331" s="186"/>
      <c r="AX331" s="186"/>
      <c r="AY331" s="186"/>
      <c r="AZ331" s="186"/>
      <c r="BA331" s="186"/>
      <c r="BB331" s="211"/>
      <c r="BC331" s="186"/>
      <c r="BD331" s="186"/>
      <c r="BE331" s="186"/>
    </row>
    <row r="332" spans="1:57" ht="25.5" customHeight="1">
      <c r="A332" s="186"/>
      <c r="B332" s="186"/>
      <c r="C332" s="186"/>
      <c r="D332" s="186"/>
      <c r="E332" s="143"/>
      <c r="F332" s="211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92"/>
      <c r="AU332" s="238"/>
      <c r="AV332" s="186"/>
      <c r="AW332" s="186"/>
      <c r="AX332" s="186"/>
      <c r="AY332" s="186"/>
      <c r="AZ332" s="186"/>
      <c r="BA332" s="186"/>
      <c r="BB332" s="211"/>
      <c r="BC332" s="186"/>
      <c r="BD332" s="186"/>
      <c r="BE332" s="186"/>
    </row>
    <row r="333" spans="1:57" ht="25.5" customHeight="1">
      <c r="A333" s="186"/>
      <c r="B333" s="186"/>
      <c r="C333" s="186"/>
      <c r="D333" s="186"/>
      <c r="E333" s="143"/>
      <c r="F333" s="211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92"/>
      <c r="AU333" s="238"/>
      <c r="AV333" s="186"/>
      <c r="AW333" s="186"/>
      <c r="AX333" s="186"/>
      <c r="AY333" s="186"/>
      <c r="AZ333" s="186"/>
      <c r="BA333" s="186"/>
      <c r="BB333" s="211"/>
      <c r="BC333" s="186"/>
      <c r="BD333" s="186"/>
      <c r="BE333" s="186"/>
    </row>
    <row r="334" spans="1:57" ht="25.5" customHeight="1">
      <c r="A334" s="186"/>
      <c r="B334" s="186"/>
      <c r="C334" s="186"/>
      <c r="D334" s="186"/>
      <c r="E334" s="143"/>
      <c r="F334" s="211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92"/>
      <c r="AU334" s="238"/>
      <c r="AV334" s="186"/>
      <c r="AW334" s="186"/>
      <c r="AX334" s="186"/>
      <c r="AY334" s="186"/>
      <c r="AZ334" s="186"/>
      <c r="BA334" s="186"/>
      <c r="BB334" s="211"/>
      <c r="BC334" s="186"/>
      <c r="BD334" s="186"/>
      <c r="BE334" s="186"/>
    </row>
    <row r="335" spans="1:57" ht="25.5" customHeight="1">
      <c r="A335" s="186"/>
      <c r="B335" s="186"/>
      <c r="C335" s="186"/>
      <c r="D335" s="186"/>
      <c r="E335" s="143"/>
      <c r="F335" s="211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92"/>
      <c r="AU335" s="238"/>
      <c r="AV335" s="186"/>
      <c r="AW335" s="186"/>
      <c r="AX335" s="186"/>
      <c r="AY335" s="186"/>
      <c r="AZ335" s="186"/>
      <c r="BA335" s="186"/>
      <c r="BB335" s="211"/>
      <c r="BC335" s="186"/>
      <c r="BD335" s="186"/>
      <c r="BE335" s="186"/>
    </row>
    <row r="336" spans="1:57" ht="25.5" customHeight="1">
      <c r="A336" s="186"/>
      <c r="B336" s="186"/>
      <c r="C336" s="186"/>
      <c r="D336" s="186"/>
      <c r="E336" s="143"/>
      <c r="F336" s="211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92"/>
      <c r="AU336" s="238"/>
      <c r="AV336" s="186"/>
      <c r="AW336" s="186"/>
      <c r="AX336" s="186"/>
      <c r="AY336" s="186"/>
      <c r="AZ336" s="186"/>
      <c r="BA336" s="186"/>
      <c r="BB336" s="211"/>
      <c r="BC336" s="186"/>
      <c r="BD336" s="186"/>
      <c r="BE336" s="186"/>
    </row>
    <row r="337" spans="1:57" ht="25.5" customHeight="1">
      <c r="A337" s="186"/>
      <c r="B337" s="186"/>
      <c r="C337" s="186"/>
      <c r="D337" s="186"/>
      <c r="E337" s="143"/>
      <c r="F337" s="211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92"/>
      <c r="AU337" s="238"/>
      <c r="AV337" s="186"/>
      <c r="AW337" s="186"/>
      <c r="AX337" s="186"/>
      <c r="AY337" s="186"/>
      <c r="AZ337" s="186"/>
      <c r="BA337" s="186"/>
      <c r="BB337" s="211"/>
      <c r="BC337" s="186"/>
      <c r="BD337" s="186"/>
      <c r="BE337" s="186"/>
    </row>
    <row r="338" spans="1:57" ht="25.5" customHeight="1">
      <c r="A338" s="186"/>
      <c r="B338" s="186"/>
      <c r="C338" s="186"/>
      <c r="D338" s="186"/>
      <c r="E338" s="143"/>
      <c r="F338" s="211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92"/>
      <c r="AU338" s="238"/>
      <c r="AV338" s="186"/>
      <c r="AW338" s="186"/>
      <c r="AX338" s="186"/>
      <c r="AY338" s="186"/>
      <c r="AZ338" s="186"/>
      <c r="BA338" s="186"/>
      <c r="BB338" s="211"/>
      <c r="BC338" s="186"/>
      <c r="BD338" s="186"/>
      <c r="BE338" s="186"/>
    </row>
    <row r="339" spans="1:57" ht="25.5" customHeight="1">
      <c r="A339" s="186"/>
      <c r="B339" s="186"/>
      <c r="C339" s="186"/>
      <c r="D339" s="186"/>
      <c r="E339" s="143"/>
      <c r="F339" s="211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92"/>
      <c r="AU339" s="238"/>
      <c r="AV339" s="186"/>
      <c r="AW339" s="186"/>
      <c r="AX339" s="186"/>
      <c r="AY339" s="186"/>
      <c r="AZ339" s="186"/>
      <c r="BA339" s="186"/>
      <c r="BB339" s="211"/>
      <c r="BC339" s="186"/>
      <c r="BD339" s="186"/>
      <c r="BE339" s="186"/>
    </row>
    <row r="340" spans="1:57" ht="25.5" customHeight="1">
      <c r="A340" s="186"/>
      <c r="B340" s="186"/>
      <c r="C340" s="186"/>
      <c r="D340" s="186"/>
      <c r="E340" s="143"/>
      <c r="F340" s="211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92"/>
      <c r="AU340" s="238"/>
      <c r="AV340" s="186"/>
      <c r="AW340" s="186"/>
      <c r="AX340" s="186"/>
      <c r="AY340" s="186"/>
      <c r="AZ340" s="186"/>
      <c r="BA340" s="186"/>
      <c r="BB340" s="211"/>
      <c r="BC340" s="186"/>
      <c r="BD340" s="186"/>
      <c r="BE340" s="186"/>
    </row>
    <row r="341" spans="1:57" ht="25.5" customHeight="1">
      <c r="A341" s="186"/>
      <c r="B341" s="186"/>
      <c r="C341" s="186"/>
      <c r="D341" s="186"/>
      <c r="E341" s="143"/>
      <c r="F341" s="211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92"/>
      <c r="AU341" s="238"/>
      <c r="AV341" s="186"/>
      <c r="AW341" s="186"/>
      <c r="AX341" s="186"/>
      <c r="AY341" s="186"/>
      <c r="AZ341" s="186"/>
      <c r="BA341" s="186"/>
      <c r="BB341" s="211"/>
      <c r="BC341" s="186"/>
      <c r="BD341" s="186"/>
      <c r="BE341" s="186"/>
    </row>
    <row r="342" spans="1:57" ht="25.5" customHeight="1">
      <c r="A342" s="186"/>
      <c r="B342" s="186"/>
      <c r="C342" s="186"/>
      <c r="D342" s="186"/>
      <c r="E342" s="143"/>
      <c r="F342" s="211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92"/>
      <c r="AU342" s="238"/>
      <c r="AV342" s="186"/>
      <c r="AW342" s="186"/>
      <c r="AX342" s="186"/>
      <c r="AY342" s="186"/>
      <c r="AZ342" s="186"/>
      <c r="BA342" s="186"/>
      <c r="BB342" s="211"/>
      <c r="BC342" s="186"/>
      <c r="BD342" s="186"/>
      <c r="BE342" s="186"/>
    </row>
    <row r="343" spans="1:57" ht="25.5" customHeight="1">
      <c r="A343" s="186"/>
      <c r="B343" s="186"/>
      <c r="C343" s="186"/>
      <c r="D343" s="186"/>
      <c r="E343" s="143"/>
      <c r="F343" s="211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92"/>
      <c r="AU343" s="238"/>
      <c r="AV343" s="186"/>
      <c r="AW343" s="186"/>
      <c r="AX343" s="186"/>
      <c r="AY343" s="186"/>
      <c r="AZ343" s="186"/>
      <c r="BA343" s="186"/>
      <c r="BB343" s="211"/>
      <c r="BC343" s="186"/>
      <c r="BD343" s="186"/>
      <c r="BE343" s="186"/>
    </row>
    <row r="344" spans="1:57" ht="25.5" customHeight="1">
      <c r="A344" s="186"/>
      <c r="B344" s="186"/>
      <c r="C344" s="186"/>
      <c r="D344" s="186"/>
      <c r="E344" s="143"/>
      <c r="F344" s="211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92"/>
      <c r="AU344" s="238"/>
      <c r="AV344" s="186"/>
      <c r="AW344" s="186"/>
      <c r="AX344" s="186"/>
      <c r="AY344" s="186"/>
      <c r="AZ344" s="186"/>
      <c r="BA344" s="186"/>
      <c r="BB344" s="211"/>
      <c r="BC344" s="186"/>
      <c r="BD344" s="186"/>
      <c r="BE344" s="186"/>
    </row>
    <row r="345" spans="1:57" ht="25.5" customHeight="1">
      <c r="A345" s="186"/>
      <c r="B345" s="186"/>
      <c r="C345" s="186"/>
      <c r="D345" s="186"/>
      <c r="E345" s="143"/>
      <c r="F345" s="211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92"/>
      <c r="AU345" s="238"/>
      <c r="AV345" s="186"/>
      <c r="AW345" s="186"/>
      <c r="AX345" s="186"/>
      <c r="AY345" s="186"/>
      <c r="AZ345" s="186"/>
      <c r="BA345" s="186"/>
      <c r="BB345" s="211"/>
      <c r="BC345" s="186"/>
      <c r="BD345" s="186"/>
      <c r="BE345" s="186"/>
    </row>
    <row r="346" spans="1:57" ht="25.5" customHeight="1">
      <c r="A346" s="186"/>
      <c r="B346" s="186"/>
      <c r="C346" s="186"/>
      <c r="D346" s="186"/>
      <c r="E346" s="143"/>
      <c r="F346" s="211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92"/>
      <c r="AU346" s="238"/>
      <c r="AV346" s="186"/>
      <c r="AW346" s="186"/>
      <c r="AX346" s="186"/>
      <c r="AY346" s="186"/>
      <c r="AZ346" s="186"/>
      <c r="BA346" s="186"/>
      <c r="BB346" s="211"/>
      <c r="BC346" s="186"/>
      <c r="BD346" s="186"/>
      <c r="BE346" s="186"/>
    </row>
    <row r="347" spans="1:57" ht="25.5" customHeight="1">
      <c r="A347" s="186"/>
      <c r="B347" s="186"/>
      <c r="C347" s="186"/>
      <c r="D347" s="186"/>
      <c r="E347" s="143"/>
      <c r="F347" s="211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92"/>
      <c r="AU347" s="238"/>
      <c r="AV347" s="186"/>
      <c r="AW347" s="186"/>
      <c r="AX347" s="186"/>
      <c r="AY347" s="186"/>
      <c r="AZ347" s="186"/>
      <c r="BA347" s="186"/>
      <c r="BB347" s="211"/>
      <c r="BC347" s="186"/>
      <c r="BD347" s="186"/>
      <c r="BE347" s="186"/>
    </row>
    <row r="348" spans="1:57" ht="25.5" customHeight="1">
      <c r="A348" s="186"/>
      <c r="B348" s="186"/>
      <c r="C348" s="186"/>
      <c r="D348" s="186"/>
      <c r="E348" s="143"/>
      <c r="F348" s="211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92"/>
      <c r="AU348" s="238"/>
      <c r="AV348" s="186"/>
      <c r="AW348" s="186"/>
      <c r="AX348" s="186"/>
      <c r="AY348" s="186"/>
      <c r="AZ348" s="186"/>
      <c r="BA348" s="186"/>
      <c r="BB348" s="211"/>
      <c r="BC348" s="186"/>
      <c r="BD348" s="186"/>
      <c r="BE348" s="186"/>
    </row>
    <row r="349" spans="1:57" ht="25.5" customHeight="1">
      <c r="A349" s="186"/>
      <c r="B349" s="186"/>
      <c r="C349" s="186"/>
      <c r="D349" s="186"/>
      <c r="E349" s="143"/>
      <c r="F349" s="211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92"/>
      <c r="AU349" s="238"/>
      <c r="AV349" s="186"/>
      <c r="AW349" s="186"/>
      <c r="AX349" s="186"/>
      <c r="AY349" s="186"/>
      <c r="AZ349" s="186"/>
      <c r="BA349" s="186"/>
      <c r="BB349" s="211"/>
      <c r="BC349" s="186"/>
      <c r="BD349" s="186"/>
      <c r="BE349" s="186"/>
    </row>
    <row r="350" spans="1:57" ht="25.5" customHeight="1">
      <c r="A350" s="186"/>
      <c r="B350" s="186"/>
      <c r="C350" s="186"/>
      <c r="D350" s="186"/>
      <c r="E350" s="143"/>
      <c r="F350" s="211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92"/>
      <c r="AU350" s="238"/>
      <c r="AV350" s="186"/>
      <c r="AW350" s="186"/>
      <c r="AX350" s="186"/>
      <c r="AY350" s="186"/>
      <c r="AZ350" s="186"/>
      <c r="BA350" s="186"/>
      <c r="BB350" s="211"/>
      <c r="BC350" s="186"/>
      <c r="BD350" s="186"/>
      <c r="BE350" s="186"/>
    </row>
    <row r="351" spans="1:57" ht="25.5" customHeight="1">
      <c r="A351" s="186"/>
      <c r="B351" s="186"/>
      <c r="C351" s="186"/>
      <c r="D351" s="186"/>
      <c r="E351" s="143"/>
      <c r="F351" s="211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92"/>
      <c r="AU351" s="238"/>
      <c r="AV351" s="186"/>
      <c r="AW351" s="186"/>
      <c r="AX351" s="186"/>
      <c r="AY351" s="186"/>
      <c r="AZ351" s="186"/>
      <c r="BA351" s="186"/>
      <c r="BB351" s="211"/>
      <c r="BC351" s="186"/>
      <c r="BD351" s="186"/>
      <c r="BE351" s="186"/>
    </row>
    <row r="352" spans="1:57" ht="25.5" customHeight="1">
      <c r="A352" s="186"/>
      <c r="B352" s="186"/>
      <c r="C352" s="186"/>
      <c r="D352" s="186"/>
      <c r="E352" s="143"/>
      <c r="F352" s="211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92"/>
      <c r="AU352" s="238"/>
      <c r="AV352" s="186"/>
      <c r="AW352" s="186"/>
      <c r="AX352" s="186"/>
      <c r="AY352" s="186"/>
      <c r="AZ352" s="186"/>
      <c r="BA352" s="186"/>
      <c r="BB352" s="211"/>
      <c r="BC352" s="186"/>
      <c r="BD352" s="186"/>
      <c r="BE352" s="186"/>
    </row>
    <row r="353" spans="1:57" ht="25.5" customHeight="1">
      <c r="A353" s="186"/>
      <c r="B353" s="186"/>
      <c r="C353" s="186"/>
      <c r="D353" s="186"/>
      <c r="E353" s="143"/>
      <c r="F353" s="211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92"/>
      <c r="AU353" s="238"/>
      <c r="AV353" s="186"/>
      <c r="AW353" s="186"/>
      <c r="AX353" s="186"/>
      <c r="AY353" s="186"/>
      <c r="AZ353" s="186"/>
      <c r="BA353" s="186"/>
      <c r="BB353" s="211"/>
      <c r="BC353" s="186"/>
      <c r="BD353" s="186"/>
      <c r="BE353" s="186"/>
    </row>
    <row r="354" spans="1:57" ht="25.5" customHeight="1">
      <c r="A354" s="186"/>
      <c r="B354" s="186"/>
      <c r="C354" s="186"/>
      <c r="D354" s="186"/>
      <c r="E354" s="143"/>
      <c r="F354" s="211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92"/>
      <c r="AU354" s="238"/>
      <c r="AV354" s="186"/>
      <c r="AW354" s="186"/>
      <c r="AX354" s="186"/>
      <c r="AY354" s="186"/>
      <c r="AZ354" s="186"/>
      <c r="BA354" s="186"/>
      <c r="BB354" s="211"/>
      <c r="BC354" s="186"/>
      <c r="BD354" s="186"/>
      <c r="BE354" s="186"/>
    </row>
    <row r="355" spans="1:57" ht="25.5" customHeight="1">
      <c r="A355" s="186"/>
      <c r="B355" s="186"/>
      <c r="C355" s="186"/>
      <c r="D355" s="186"/>
      <c r="E355" s="143"/>
      <c r="F355" s="211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92"/>
      <c r="AU355" s="238"/>
      <c r="AV355" s="186"/>
      <c r="AW355" s="186"/>
      <c r="AX355" s="186"/>
      <c r="AY355" s="186"/>
      <c r="AZ355" s="186"/>
      <c r="BA355" s="186"/>
      <c r="BB355" s="211"/>
      <c r="BC355" s="186"/>
      <c r="BD355" s="186"/>
      <c r="BE355" s="186"/>
    </row>
    <row r="356" spans="1:57" ht="25.5" customHeight="1">
      <c r="A356" s="186"/>
      <c r="B356" s="186"/>
      <c r="C356" s="186"/>
      <c r="D356" s="186"/>
      <c r="E356" s="143"/>
      <c r="F356" s="211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92"/>
      <c r="AU356" s="238"/>
      <c r="AV356" s="186"/>
      <c r="AW356" s="186"/>
      <c r="AX356" s="186"/>
      <c r="AY356" s="186"/>
      <c r="AZ356" s="186"/>
      <c r="BA356" s="186"/>
      <c r="BB356" s="211"/>
      <c r="BC356" s="186"/>
      <c r="BD356" s="186"/>
      <c r="BE356" s="186"/>
    </row>
    <row r="357" spans="1:57" ht="25.5" customHeight="1">
      <c r="A357" s="186"/>
      <c r="B357" s="186"/>
      <c r="C357" s="186"/>
      <c r="D357" s="186"/>
      <c r="E357" s="143"/>
      <c r="F357" s="211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92"/>
      <c r="AU357" s="238"/>
      <c r="AV357" s="186"/>
      <c r="AW357" s="186"/>
      <c r="AX357" s="186"/>
      <c r="AY357" s="186"/>
      <c r="AZ357" s="186"/>
      <c r="BA357" s="186"/>
      <c r="BB357" s="211"/>
      <c r="BC357" s="186"/>
      <c r="BD357" s="186"/>
      <c r="BE357" s="186"/>
    </row>
    <row r="358" spans="1:57" ht="25.5" customHeight="1">
      <c r="A358" s="186"/>
      <c r="B358" s="186"/>
      <c r="C358" s="186"/>
      <c r="D358" s="186"/>
      <c r="E358" s="143"/>
      <c r="F358" s="211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92"/>
      <c r="AU358" s="238"/>
      <c r="AV358" s="186"/>
      <c r="AW358" s="186"/>
      <c r="AX358" s="186"/>
      <c r="AY358" s="186"/>
      <c r="AZ358" s="186"/>
      <c r="BA358" s="186"/>
      <c r="BB358" s="211"/>
      <c r="BC358" s="186"/>
      <c r="BD358" s="186"/>
      <c r="BE358" s="186"/>
    </row>
    <row r="359" spans="1:57" ht="25.5" customHeight="1">
      <c r="A359" s="186"/>
      <c r="B359" s="186"/>
      <c r="C359" s="186"/>
      <c r="D359" s="186"/>
      <c r="E359" s="143"/>
      <c r="F359" s="211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92"/>
      <c r="AU359" s="238"/>
      <c r="AV359" s="186"/>
      <c r="AW359" s="186"/>
      <c r="AX359" s="186"/>
      <c r="AY359" s="186"/>
      <c r="AZ359" s="186"/>
      <c r="BA359" s="186"/>
      <c r="BB359" s="211"/>
      <c r="BC359" s="186"/>
      <c r="BD359" s="186"/>
      <c r="BE359" s="186"/>
    </row>
    <row r="360" spans="1:57" ht="25.5" customHeight="1">
      <c r="A360" s="186"/>
      <c r="B360" s="186"/>
      <c r="C360" s="186"/>
      <c r="D360" s="186"/>
      <c r="E360" s="143"/>
      <c r="F360" s="211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92"/>
      <c r="AU360" s="238"/>
      <c r="AV360" s="186"/>
      <c r="AW360" s="186"/>
      <c r="AX360" s="186"/>
      <c r="AY360" s="186"/>
      <c r="AZ360" s="186"/>
      <c r="BA360" s="186"/>
      <c r="BB360" s="211"/>
      <c r="BC360" s="186"/>
      <c r="BD360" s="186"/>
      <c r="BE360" s="186"/>
    </row>
    <row r="361" spans="1:57" ht="25.5" customHeight="1">
      <c r="A361" s="186"/>
      <c r="B361" s="186"/>
      <c r="C361" s="186"/>
      <c r="D361" s="186"/>
      <c r="E361" s="143"/>
      <c r="F361" s="211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92"/>
      <c r="AU361" s="238"/>
      <c r="AV361" s="186"/>
      <c r="AW361" s="186"/>
      <c r="AX361" s="186"/>
      <c r="AY361" s="186"/>
      <c r="AZ361" s="186"/>
      <c r="BA361" s="186"/>
      <c r="BB361" s="211"/>
      <c r="BC361" s="186"/>
      <c r="BD361" s="186"/>
      <c r="BE361" s="186"/>
    </row>
    <row r="362" spans="1:57" ht="25.5" customHeight="1">
      <c r="A362" s="186"/>
      <c r="B362" s="186"/>
      <c r="C362" s="186"/>
      <c r="D362" s="186"/>
      <c r="E362" s="143"/>
      <c r="F362" s="211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92"/>
      <c r="AU362" s="238"/>
      <c r="AV362" s="186"/>
      <c r="AW362" s="186"/>
      <c r="AX362" s="186"/>
      <c r="AY362" s="186"/>
      <c r="AZ362" s="186"/>
      <c r="BA362" s="186"/>
      <c r="BB362" s="211"/>
      <c r="BC362" s="186"/>
      <c r="BD362" s="186"/>
      <c r="BE362" s="186"/>
    </row>
    <row r="363" spans="1:57" ht="25.5" customHeight="1">
      <c r="A363" s="186"/>
      <c r="B363" s="186"/>
      <c r="C363" s="186"/>
      <c r="D363" s="186"/>
      <c r="E363" s="143"/>
      <c r="F363" s="211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92"/>
      <c r="AU363" s="238"/>
      <c r="AV363" s="186"/>
      <c r="AW363" s="186"/>
      <c r="AX363" s="186"/>
      <c r="AY363" s="186"/>
      <c r="AZ363" s="186"/>
      <c r="BA363" s="186"/>
      <c r="BB363" s="211"/>
      <c r="BC363" s="186"/>
      <c r="BD363" s="186"/>
      <c r="BE363" s="186"/>
    </row>
    <row r="364" spans="1:57" ht="25.5" customHeight="1">
      <c r="A364" s="186"/>
      <c r="B364" s="186"/>
      <c r="C364" s="186"/>
      <c r="D364" s="186"/>
      <c r="E364" s="143"/>
      <c r="F364" s="211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92"/>
      <c r="AU364" s="238"/>
      <c r="AV364" s="186"/>
      <c r="AW364" s="186"/>
      <c r="AX364" s="186"/>
      <c r="AY364" s="186"/>
      <c r="AZ364" s="186"/>
      <c r="BA364" s="186"/>
      <c r="BB364" s="211"/>
      <c r="BC364" s="186"/>
      <c r="BD364" s="186"/>
      <c r="BE364" s="186"/>
    </row>
    <row r="365" spans="1:57" ht="25.5" customHeight="1">
      <c r="A365" s="186"/>
      <c r="B365" s="186"/>
      <c r="C365" s="186"/>
      <c r="D365" s="186"/>
      <c r="E365" s="143"/>
      <c r="F365" s="211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92"/>
      <c r="AU365" s="238"/>
      <c r="AV365" s="186"/>
      <c r="AW365" s="186"/>
      <c r="AX365" s="186"/>
      <c r="AY365" s="186"/>
      <c r="AZ365" s="186"/>
      <c r="BA365" s="186"/>
      <c r="BB365" s="211"/>
      <c r="BC365" s="186"/>
      <c r="BD365" s="186"/>
      <c r="BE365" s="186"/>
    </row>
    <row r="366" spans="1:57" ht="25.5" customHeight="1">
      <c r="A366" s="186"/>
      <c r="B366" s="186"/>
      <c r="C366" s="186"/>
      <c r="D366" s="186"/>
      <c r="E366" s="143"/>
      <c r="F366" s="211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92"/>
      <c r="AU366" s="238"/>
      <c r="AV366" s="186"/>
      <c r="AW366" s="186"/>
      <c r="AX366" s="186"/>
      <c r="AY366" s="186"/>
      <c r="AZ366" s="186"/>
      <c r="BA366" s="186"/>
      <c r="BB366" s="211"/>
      <c r="BC366" s="186"/>
      <c r="BD366" s="186"/>
      <c r="BE366" s="186"/>
    </row>
    <row r="367" spans="1:57" ht="25.5" customHeight="1">
      <c r="A367" s="186"/>
      <c r="B367" s="186"/>
      <c r="C367" s="186"/>
      <c r="D367" s="186"/>
      <c r="E367" s="143"/>
      <c r="F367" s="211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92"/>
      <c r="AU367" s="238"/>
      <c r="AV367" s="186"/>
      <c r="AW367" s="186"/>
      <c r="AX367" s="186"/>
      <c r="AY367" s="186"/>
      <c r="AZ367" s="186"/>
      <c r="BA367" s="186"/>
      <c r="BB367" s="211"/>
      <c r="BC367" s="186"/>
      <c r="BD367" s="186"/>
      <c r="BE367" s="186"/>
    </row>
    <row r="368" spans="1:57" ht="25.5" customHeight="1">
      <c r="A368" s="186"/>
      <c r="B368" s="186"/>
      <c r="C368" s="186"/>
      <c r="D368" s="186"/>
      <c r="E368" s="143"/>
      <c r="F368" s="211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92"/>
      <c r="AU368" s="238"/>
      <c r="AV368" s="186"/>
      <c r="AW368" s="186"/>
      <c r="AX368" s="186"/>
      <c r="AY368" s="186"/>
      <c r="AZ368" s="186"/>
      <c r="BA368" s="186"/>
      <c r="BB368" s="211"/>
      <c r="BC368" s="186"/>
      <c r="BD368" s="186"/>
      <c r="BE368" s="186"/>
    </row>
    <row r="369" spans="1:57" ht="25.5" customHeight="1">
      <c r="A369" s="186"/>
      <c r="B369" s="186"/>
      <c r="C369" s="186"/>
      <c r="D369" s="186"/>
      <c r="E369" s="143"/>
      <c r="F369" s="211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92"/>
      <c r="AU369" s="238"/>
      <c r="AV369" s="186"/>
      <c r="AW369" s="186"/>
      <c r="AX369" s="186"/>
      <c r="AY369" s="186"/>
      <c r="AZ369" s="186"/>
      <c r="BA369" s="186"/>
      <c r="BB369" s="211"/>
      <c r="BC369" s="186"/>
      <c r="BD369" s="186"/>
      <c r="BE369" s="186"/>
    </row>
    <row r="370" spans="1:57" ht="25.5" customHeight="1">
      <c r="A370" s="186"/>
      <c r="B370" s="186"/>
      <c r="C370" s="186"/>
      <c r="D370" s="186"/>
      <c r="E370" s="143"/>
      <c r="F370" s="211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92"/>
      <c r="AU370" s="238"/>
      <c r="AV370" s="186"/>
      <c r="AW370" s="186"/>
      <c r="AX370" s="186"/>
      <c r="AY370" s="186"/>
      <c r="AZ370" s="186"/>
      <c r="BA370" s="186"/>
      <c r="BB370" s="211"/>
      <c r="BC370" s="186"/>
      <c r="BD370" s="186"/>
      <c r="BE370" s="186"/>
    </row>
    <row r="371" spans="1:57" ht="25.5" customHeight="1">
      <c r="A371" s="186"/>
      <c r="B371" s="186"/>
      <c r="C371" s="186"/>
      <c r="D371" s="186"/>
      <c r="E371" s="143"/>
      <c r="F371" s="211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92"/>
      <c r="AU371" s="238"/>
      <c r="AV371" s="186"/>
      <c r="AW371" s="186"/>
      <c r="AX371" s="186"/>
      <c r="AY371" s="186"/>
      <c r="AZ371" s="186"/>
      <c r="BA371" s="186"/>
      <c r="BB371" s="211"/>
      <c r="BC371" s="186"/>
      <c r="BD371" s="186"/>
      <c r="BE371" s="186"/>
    </row>
    <row r="372" spans="1:57" ht="25.5" customHeight="1">
      <c r="A372" s="186"/>
      <c r="B372" s="186"/>
      <c r="C372" s="186"/>
      <c r="D372" s="186"/>
      <c r="E372" s="143"/>
      <c r="F372" s="211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92"/>
      <c r="AU372" s="238"/>
      <c r="AV372" s="186"/>
      <c r="AW372" s="186"/>
      <c r="AX372" s="186"/>
      <c r="AY372" s="186"/>
      <c r="AZ372" s="186"/>
      <c r="BA372" s="186"/>
      <c r="BB372" s="211"/>
      <c r="BC372" s="186"/>
      <c r="BD372" s="186"/>
      <c r="BE372" s="186"/>
    </row>
    <row r="373" spans="1:57" ht="25.5" customHeight="1">
      <c r="A373" s="186"/>
      <c r="B373" s="186"/>
      <c r="C373" s="186"/>
      <c r="D373" s="186"/>
      <c r="E373" s="143"/>
      <c r="F373" s="211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92"/>
      <c r="AU373" s="238"/>
      <c r="AV373" s="186"/>
      <c r="AW373" s="186"/>
      <c r="AX373" s="186"/>
      <c r="AY373" s="186"/>
      <c r="AZ373" s="186"/>
      <c r="BA373" s="186"/>
      <c r="BB373" s="211"/>
      <c r="BC373" s="186"/>
      <c r="BD373" s="186"/>
      <c r="BE373" s="186"/>
    </row>
    <row r="374" spans="1:57" ht="25.5" customHeight="1">
      <c r="A374" s="186"/>
      <c r="B374" s="186"/>
      <c r="C374" s="186"/>
      <c r="D374" s="186"/>
      <c r="E374" s="143"/>
      <c r="F374" s="211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92"/>
      <c r="AU374" s="238"/>
      <c r="AV374" s="186"/>
      <c r="AW374" s="186"/>
      <c r="AX374" s="186"/>
      <c r="AY374" s="186"/>
      <c r="AZ374" s="186"/>
      <c r="BA374" s="186"/>
      <c r="BB374" s="211"/>
      <c r="BC374" s="186"/>
      <c r="BD374" s="186"/>
      <c r="BE374" s="186"/>
    </row>
    <row r="375" spans="1:57" ht="25.5" customHeight="1">
      <c r="A375" s="186"/>
      <c r="B375" s="186"/>
      <c r="C375" s="186"/>
      <c r="D375" s="186"/>
      <c r="E375" s="143"/>
      <c r="F375" s="211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92"/>
      <c r="AU375" s="238"/>
      <c r="AV375" s="186"/>
      <c r="AW375" s="186"/>
      <c r="AX375" s="186"/>
      <c r="AY375" s="186"/>
      <c r="AZ375" s="186"/>
      <c r="BA375" s="186"/>
      <c r="BB375" s="211"/>
      <c r="BC375" s="186"/>
      <c r="BD375" s="186"/>
      <c r="BE375" s="186"/>
    </row>
    <row r="376" spans="1:57" ht="25.5" customHeight="1">
      <c r="A376" s="186"/>
      <c r="B376" s="186"/>
      <c r="C376" s="186"/>
      <c r="D376" s="186"/>
      <c r="E376" s="143"/>
      <c r="F376" s="211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92"/>
      <c r="AU376" s="238"/>
      <c r="AV376" s="186"/>
      <c r="AW376" s="186"/>
      <c r="AX376" s="186"/>
      <c r="AY376" s="186"/>
      <c r="AZ376" s="186"/>
      <c r="BA376" s="186"/>
      <c r="BB376" s="211"/>
      <c r="BC376" s="186"/>
      <c r="BD376" s="186"/>
      <c r="BE376" s="186"/>
    </row>
    <row r="377" spans="1:57" ht="25.5" customHeight="1">
      <c r="A377" s="186"/>
      <c r="B377" s="186"/>
      <c r="C377" s="186"/>
      <c r="D377" s="186"/>
      <c r="E377" s="143"/>
      <c r="F377" s="211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92"/>
      <c r="AU377" s="238"/>
      <c r="AV377" s="186"/>
      <c r="AW377" s="186"/>
      <c r="AX377" s="186"/>
      <c r="AY377" s="186"/>
      <c r="AZ377" s="186"/>
      <c r="BA377" s="186"/>
      <c r="BB377" s="211"/>
      <c r="BC377" s="186"/>
      <c r="BD377" s="186"/>
      <c r="BE377" s="186"/>
    </row>
    <row r="378" spans="1:57" ht="25.5" customHeight="1">
      <c r="A378" s="186"/>
      <c r="B378" s="186"/>
      <c r="C378" s="186"/>
      <c r="D378" s="186"/>
      <c r="E378" s="143"/>
      <c r="F378" s="211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92"/>
      <c r="AU378" s="238"/>
      <c r="AV378" s="186"/>
      <c r="AW378" s="186"/>
      <c r="AX378" s="186"/>
      <c r="AY378" s="186"/>
      <c r="AZ378" s="186"/>
      <c r="BA378" s="186"/>
      <c r="BB378" s="211"/>
      <c r="BC378" s="186"/>
      <c r="BD378" s="186"/>
      <c r="BE378" s="186"/>
    </row>
    <row r="379" spans="1:57" ht="25.5" customHeight="1">
      <c r="A379" s="186"/>
      <c r="B379" s="186"/>
      <c r="C379" s="186"/>
      <c r="D379" s="186"/>
      <c r="E379" s="143"/>
      <c r="F379" s="211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92"/>
      <c r="AU379" s="238"/>
      <c r="AV379" s="186"/>
      <c r="AW379" s="186"/>
      <c r="AX379" s="186"/>
      <c r="AY379" s="186"/>
      <c r="AZ379" s="186"/>
      <c r="BA379" s="186"/>
      <c r="BB379" s="211"/>
      <c r="BC379" s="186"/>
      <c r="BD379" s="186"/>
      <c r="BE379" s="186"/>
    </row>
    <row r="380" spans="1:57" ht="25.5" customHeight="1">
      <c r="A380" s="186"/>
      <c r="B380" s="186"/>
      <c r="C380" s="186"/>
      <c r="D380" s="186"/>
      <c r="E380" s="143"/>
      <c r="F380" s="211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92"/>
      <c r="AU380" s="238"/>
      <c r="AV380" s="186"/>
      <c r="AW380" s="186"/>
      <c r="AX380" s="186"/>
      <c r="AY380" s="186"/>
      <c r="AZ380" s="186"/>
      <c r="BA380" s="186"/>
      <c r="BB380" s="211"/>
      <c r="BC380" s="186"/>
      <c r="BD380" s="186"/>
      <c r="BE380" s="186"/>
    </row>
    <row r="381" spans="1:57" ht="25.5" customHeight="1">
      <c r="A381" s="186"/>
      <c r="B381" s="186"/>
      <c r="C381" s="186"/>
      <c r="D381" s="186"/>
      <c r="E381" s="143"/>
      <c r="F381" s="211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92"/>
      <c r="AU381" s="238"/>
      <c r="AV381" s="186"/>
      <c r="AW381" s="186"/>
      <c r="AX381" s="186"/>
      <c r="AY381" s="186"/>
      <c r="AZ381" s="186"/>
      <c r="BA381" s="186"/>
      <c r="BB381" s="211"/>
      <c r="BC381" s="186"/>
      <c r="BD381" s="186"/>
      <c r="BE381" s="186"/>
    </row>
    <row r="382" spans="1:57" ht="25.5" customHeight="1">
      <c r="A382" s="186"/>
      <c r="B382" s="186"/>
      <c r="C382" s="186"/>
      <c r="D382" s="186"/>
      <c r="E382" s="143"/>
      <c r="F382" s="211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92"/>
      <c r="AU382" s="238"/>
      <c r="AV382" s="186"/>
      <c r="AW382" s="186"/>
      <c r="AX382" s="186"/>
      <c r="AY382" s="186"/>
      <c r="AZ382" s="186"/>
      <c r="BA382" s="186"/>
      <c r="BB382" s="211"/>
      <c r="BC382" s="186"/>
      <c r="BD382" s="186"/>
      <c r="BE382" s="186"/>
    </row>
    <row r="383" spans="1:57" ht="25.5" customHeight="1">
      <c r="A383" s="186"/>
      <c r="B383" s="186"/>
      <c r="C383" s="186"/>
      <c r="D383" s="186"/>
      <c r="E383" s="143"/>
      <c r="F383" s="211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92"/>
      <c r="AU383" s="238"/>
      <c r="AV383" s="186"/>
      <c r="AW383" s="186"/>
      <c r="AX383" s="186"/>
      <c r="AY383" s="186"/>
      <c r="AZ383" s="186"/>
      <c r="BA383" s="186"/>
      <c r="BB383" s="211"/>
      <c r="BC383" s="186"/>
      <c r="BD383" s="186"/>
      <c r="BE383" s="186"/>
    </row>
    <row r="384" spans="1:57" ht="25.5" customHeight="1">
      <c r="A384" s="186"/>
      <c r="B384" s="186"/>
      <c r="C384" s="186"/>
      <c r="D384" s="186"/>
      <c r="E384" s="143"/>
      <c r="F384" s="211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92"/>
      <c r="AU384" s="238"/>
      <c r="AV384" s="186"/>
      <c r="AW384" s="186"/>
      <c r="AX384" s="186"/>
      <c r="AY384" s="186"/>
      <c r="AZ384" s="186"/>
      <c r="BA384" s="186"/>
      <c r="BB384" s="211"/>
      <c r="BC384" s="186"/>
      <c r="BD384" s="186"/>
      <c r="BE384" s="186"/>
    </row>
    <row r="385" spans="1:57" ht="25.5" customHeight="1">
      <c r="A385" s="186"/>
      <c r="B385" s="186"/>
      <c r="C385" s="186"/>
      <c r="D385" s="186"/>
      <c r="E385" s="143"/>
      <c r="F385" s="211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92"/>
      <c r="AU385" s="238"/>
      <c r="AV385" s="186"/>
      <c r="AW385" s="186"/>
      <c r="AX385" s="186"/>
      <c r="AY385" s="186"/>
      <c r="AZ385" s="186"/>
      <c r="BA385" s="186"/>
      <c r="BB385" s="211"/>
      <c r="BC385" s="186"/>
      <c r="BD385" s="186"/>
      <c r="BE385" s="186"/>
    </row>
    <row r="386" spans="1:57" ht="25.5" customHeight="1">
      <c r="A386" s="186"/>
      <c r="B386" s="186"/>
      <c r="C386" s="186"/>
      <c r="D386" s="186"/>
      <c r="E386" s="143"/>
      <c r="F386" s="211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92"/>
      <c r="AU386" s="238"/>
      <c r="AV386" s="186"/>
      <c r="AW386" s="186"/>
      <c r="AX386" s="186"/>
      <c r="AY386" s="186"/>
      <c r="AZ386" s="186"/>
      <c r="BA386" s="186"/>
      <c r="BB386" s="211"/>
      <c r="BC386" s="186"/>
      <c r="BD386" s="186"/>
      <c r="BE386" s="186"/>
    </row>
    <row r="387" spans="1:57" ht="25.5" customHeight="1">
      <c r="A387" s="186"/>
      <c r="B387" s="186"/>
      <c r="C387" s="186"/>
      <c r="D387" s="186"/>
      <c r="E387" s="143"/>
      <c r="F387" s="211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92"/>
      <c r="AU387" s="238"/>
      <c r="AV387" s="186"/>
      <c r="AW387" s="186"/>
      <c r="AX387" s="186"/>
      <c r="AY387" s="186"/>
      <c r="AZ387" s="186"/>
      <c r="BA387" s="186"/>
      <c r="BB387" s="211"/>
      <c r="BC387" s="186"/>
      <c r="BD387" s="186"/>
      <c r="BE387" s="186"/>
    </row>
    <row r="388" spans="1:57" ht="25.5" customHeight="1">
      <c r="A388" s="186"/>
      <c r="B388" s="186"/>
      <c r="C388" s="186"/>
      <c r="D388" s="186"/>
      <c r="E388" s="143"/>
      <c r="F388" s="211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92"/>
      <c r="AU388" s="238"/>
      <c r="AV388" s="186"/>
      <c r="AW388" s="186"/>
      <c r="AX388" s="186"/>
      <c r="AY388" s="186"/>
      <c r="AZ388" s="186"/>
      <c r="BA388" s="186"/>
      <c r="BB388" s="211"/>
      <c r="BC388" s="186"/>
      <c r="BD388" s="186"/>
      <c r="BE388" s="186"/>
    </row>
    <row r="389" spans="1:57" ht="25.5" customHeight="1">
      <c r="A389" s="186"/>
      <c r="B389" s="186"/>
      <c r="C389" s="186"/>
      <c r="D389" s="186"/>
      <c r="E389" s="143"/>
      <c r="F389" s="211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92"/>
      <c r="AU389" s="238"/>
      <c r="AV389" s="186"/>
      <c r="AW389" s="186"/>
      <c r="AX389" s="186"/>
      <c r="AY389" s="186"/>
      <c r="AZ389" s="186"/>
      <c r="BA389" s="186"/>
      <c r="BB389" s="211"/>
      <c r="BC389" s="186"/>
      <c r="BD389" s="186"/>
      <c r="BE389" s="186"/>
    </row>
    <row r="390" spans="1:57" ht="25.5" customHeight="1">
      <c r="A390" s="186"/>
      <c r="B390" s="186"/>
      <c r="C390" s="186"/>
      <c r="D390" s="186"/>
      <c r="E390" s="143"/>
      <c r="F390" s="211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92"/>
      <c r="AU390" s="238"/>
      <c r="AV390" s="186"/>
      <c r="AW390" s="186"/>
      <c r="AX390" s="186"/>
      <c r="AY390" s="186"/>
      <c r="AZ390" s="186"/>
      <c r="BA390" s="186"/>
      <c r="BB390" s="211"/>
      <c r="BC390" s="186"/>
      <c r="BD390" s="186"/>
      <c r="BE390" s="186"/>
    </row>
    <row r="391" spans="1:57" ht="25.5" customHeight="1">
      <c r="A391" s="186"/>
      <c r="B391" s="186"/>
      <c r="C391" s="186"/>
      <c r="D391" s="186"/>
      <c r="E391" s="143"/>
      <c r="F391" s="211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92"/>
      <c r="AU391" s="238"/>
      <c r="AV391" s="186"/>
      <c r="AW391" s="186"/>
      <c r="AX391" s="186"/>
      <c r="AY391" s="186"/>
      <c r="AZ391" s="186"/>
      <c r="BA391" s="186"/>
      <c r="BB391" s="211"/>
      <c r="BC391" s="186"/>
      <c r="BD391" s="186"/>
      <c r="BE391" s="186"/>
    </row>
    <row r="392" spans="1:57" ht="25.5" customHeight="1">
      <c r="A392" s="186"/>
      <c r="B392" s="186"/>
      <c r="C392" s="186"/>
      <c r="D392" s="186"/>
      <c r="E392" s="143"/>
      <c r="F392" s="211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92"/>
      <c r="AU392" s="238"/>
      <c r="AV392" s="186"/>
      <c r="AW392" s="186"/>
      <c r="AX392" s="186"/>
      <c r="AY392" s="186"/>
      <c r="AZ392" s="186"/>
      <c r="BA392" s="186"/>
      <c r="BB392" s="211"/>
      <c r="BC392" s="186"/>
      <c r="BD392" s="186"/>
      <c r="BE392" s="186"/>
    </row>
    <row r="393" spans="1:57" ht="25.5" customHeight="1">
      <c r="A393" s="186"/>
      <c r="B393" s="186"/>
      <c r="C393" s="186"/>
      <c r="D393" s="186"/>
      <c r="E393" s="143"/>
      <c r="F393" s="211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92"/>
      <c r="AU393" s="238"/>
      <c r="AV393" s="186"/>
      <c r="AW393" s="186"/>
      <c r="AX393" s="186"/>
      <c r="AY393" s="186"/>
      <c r="AZ393" s="186"/>
      <c r="BA393" s="186"/>
      <c r="BB393" s="211"/>
      <c r="BC393" s="186"/>
      <c r="BD393" s="186"/>
      <c r="BE393" s="186"/>
    </row>
    <row r="394" spans="1:57" ht="25.5" customHeight="1">
      <c r="A394" s="186"/>
      <c r="B394" s="186"/>
      <c r="C394" s="186"/>
      <c r="D394" s="186"/>
      <c r="E394" s="143"/>
      <c r="F394" s="211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92"/>
      <c r="AU394" s="238"/>
      <c r="AV394" s="186"/>
      <c r="AW394" s="186"/>
      <c r="AX394" s="186"/>
      <c r="AY394" s="186"/>
      <c r="AZ394" s="186"/>
      <c r="BA394" s="186"/>
      <c r="BB394" s="211"/>
      <c r="BC394" s="186"/>
      <c r="BD394" s="186"/>
      <c r="BE394" s="186"/>
    </row>
    <row r="395" spans="1:57" ht="25.5" customHeight="1">
      <c r="A395" s="186"/>
      <c r="B395" s="186"/>
      <c r="C395" s="186"/>
      <c r="D395" s="186"/>
      <c r="E395" s="143"/>
      <c r="F395" s="211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92"/>
      <c r="AU395" s="238"/>
      <c r="AV395" s="186"/>
      <c r="AW395" s="186"/>
      <c r="AX395" s="186"/>
      <c r="AY395" s="186"/>
      <c r="AZ395" s="186"/>
      <c r="BA395" s="186"/>
      <c r="BB395" s="211"/>
      <c r="BC395" s="186"/>
      <c r="BD395" s="186"/>
      <c r="BE395" s="186"/>
    </row>
    <row r="396" spans="1:57" ht="25.5" customHeight="1">
      <c r="A396" s="186"/>
      <c r="B396" s="186"/>
      <c r="C396" s="186"/>
      <c r="D396" s="186"/>
      <c r="E396" s="143"/>
      <c r="F396" s="211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92"/>
      <c r="AU396" s="238"/>
      <c r="AV396" s="186"/>
      <c r="AW396" s="186"/>
      <c r="AX396" s="186"/>
      <c r="AY396" s="186"/>
      <c r="AZ396" s="186"/>
      <c r="BA396" s="186"/>
      <c r="BB396" s="211"/>
      <c r="BC396" s="186"/>
      <c r="BD396" s="186"/>
      <c r="BE396" s="186"/>
    </row>
    <row r="397" spans="1:57" ht="25.5" customHeight="1">
      <c r="A397" s="186"/>
      <c r="B397" s="186"/>
      <c r="C397" s="186"/>
      <c r="D397" s="186"/>
      <c r="E397" s="143"/>
      <c r="F397" s="211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92"/>
      <c r="AU397" s="238"/>
      <c r="AV397" s="186"/>
      <c r="AW397" s="186"/>
      <c r="AX397" s="186"/>
      <c r="AY397" s="186"/>
      <c r="AZ397" s="186"/>
      <c r="BA397" s="186"/>
      <c r="BB397" s="211"/>
      <c r="BC397" s="186"/>
      <c r="BD397" s="186"/>
      <c r="BE397" s="186"/>
    </row>
    <row r="398" spans="1:57" ht="25.5" customHeight="1">
      <c r="A398" s="186"/>
      <c r="B398" s="186"/>
      <c r="C398" s="186"/>
      <c r="D398" s="186"/>
      <c r="E398" s="143"/>
      <c r="F398" s="211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92"/>
      <c r="AU398" s="238"/>
      <c r="AV398" s="186"/>
      <c r="AW398" s="186"/>
      <c r="AX398" s="186"/>
      <c r="AY398" s="186"/>
      <c r="AZ398" s="186"/>
      <c r="BA398" s="186"/>
      <c r="BB398" s="211"/>
      <c r="BC398" s="186"/>
      <c r="BD398" s="186"/>
      <c r="BE398" s="186"/>
    </row>
    <row r="399" spans="1:57" ht="25.5" customHeight="1">
      <c r="A399" s="186"/>
      <c r="B399" s="186"/>
      <c r="C399" s="186"/>
      <c r="D399" s="186"/>
      <c r="E399" s="143"/>
      <c r="F399" s="211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92"/>
      <c r="AU399" s="238"/>
      <c r="AV399" s="186"/>
      <c r="AW399" s="186"/>
      <c r="AX399" s="186"/>
      <c r="AY399" s="186"/>
      <c r="AZ399" s="186"/>
      <c r="BA399" s="186"/>
      <c r="BB399" s="211"/>
      <c r="BC399" s="186"/>
      <c r="BD399" s="186"/>
      <c r="BE399" s="186"/>
    </row>
    <row r="400" spans="1:57" ht="25.5" customHeight="1">
      <c r="A400" s="186"/>
      <c r="B400" s="186"/>
      <c r="C400" s="186"/>
      <c r="D400" s="186"/>
      <c r="E400" s="143"/>
      <c r="F400" s="211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92"/>
      <c r="AU400" s="238"/>
      <c r="AV400" s="186"/>
      <c r="AW400" s="186"/>
      <c r="AX400" s="186"/>
      <c r="AY400" s="186"/>
      <c r="AZ400" s="186"/>
      <c r="BA400" s="186"/>
      <c r="BB400" s="211"/>
      <c r="BC400" s="186"/>
      <c r="BD400" s="186"/>
      <c r="BE400" s="186"/>
    </row>
    <row r="401" spans="1:57" ht="25.5" customHeight="1">
      <c r="A401" s="186"/>
      <c r="B401" s="186"/>
      <c r="C401" s="186"/>
      <c r="D401" s="186"/>
      <c r="E401" s="143"/>
      <c r="F401" s="211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92"/>
      <c r="AU401" s="238"/>
      <c r="AV401" s="186"/>
      <c r="AW401" s="186"/>
      <c r="AX401" s="186"/>
      <c r="AY401" s="186"/>
      <c r="AZ401" s="186"/>
      <c r="BA401" s="186"/>
      <c r="BB401" s="211"/>
      <c r="BC401" s="186"/>
      <c r="BD401" s="186"/>
      <c r="BE401" s="186"/>
    </row>
    <row r="402" spans="1:57" ht="25.5" customHeight="1">
      <c r="A402" s="186"/>
      <c r="B402" s="186"/>
      <c r="C402" s="186"/>
      <c r="D402" s="186"/>
      <c r="E402" s="143"/>
      <c r="F402" s="211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92"/>
      <c r="AU402" s="238"/>
      <c r="AV402" s="186"/>
      <c r="AW402" s="186"/>
      <c r="AX402" s="186"/>
      <c r="AY402" s="186"/>
      <c r="AZ402" s="186"/>
      <c r="BA402" s="186"/>
      <c r="BB402" s="211"/>
      <c r="BC402" s="186"/>
      <c r="BD402" s="186"/>
      <c r="BE402" s="186"/>
    </row>
    <row r="403" spans="1:57" ht="25.5" customHeight="1">
      <c r="A403" s="186"/>
      <c r="B403" s="186"/>
      <c r="C403" s="186"/>
      <c r="D403" s="186"/>
      <c r="E403" s="143"/>
      <c r="F403" s="211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92"/>
      <c r="AU403" s="238"/>
      <c r="AV403" s="186"/>
      <c r="AW403" s="186"/>
      <c r="AX403" s="186"/>
      <c r="AY403" s="186"/>
      <c r="AZ403" s="186"/>
      <c r="BA403" s="186"/>
      <c r="BB403" s="211"/>
      <c r="BC403" s="186"/>
      <c r="BD403" s="186"/>
      <c r="BE403" s="186"/>
    </row>
    <row r="404" spans="1:57" ht="25.5" customHeight="1">
      <c r="A404" s="186"/>
      <c r="B404" s="186"/>
      <c r="C404" s="186"/>
      <c r="D404" s="186"/>
      <c r="E404" s="143"/>
      <c r="F404" s="211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92"/>
      <c r="AU404" s="238"/>
      <c r="AV404" s="186"/>
      <c r="AW404" s="186"/>
      <c r="AX404" s="186"/>
      <c r="AY404" s="186"/>
      <c r="AZ404" s="186"/>
      <c r="BA404" s="186"/>
      <c r="BB404" s="211"/>
      <c r="BC404" s="186"/>
      <c r="BD404" s="186"/>
      <c r="BE404" s="186"/>
    </row>
    <row r="405" spans="1:57" ht="25.5" customHeight="1">
      <c r="A405" s="186"/>
      <c r="B405" s="186"/>
      <c r="C405" s="186"/>
      <c r="D405" s="186"/>
      <c r="E405" s="143"/>
      <c r="F405" s="211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92"/>
      <c r="AU405" s="238"/>
      <c r="AV405" s="186"/>
      <c r="AW405" s="186"/>
      <c r="AX405" s="186"/>
      <c r="AY405" s="186"/>
      <c r="AZ405" s="186"/>
      <c r="BA405" s="186"/>
      <c r="BB405" s="211"/>
      <c r="BC405" s="186"/>
      <c r="BD405" s="186"/>
      <c r="BE405" s="186"/>
    </row>
    <row r="406" spans="1:57" ht="25.5" customHeight="1">
      <c r="A406" s="186"/>
      <c r="B406" s="186"/>
      <c r="C406" s="186"/>
      <c r="D406" s="186"/>
      <c r="E406" s="143"/>
      <c r="F406" s="211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92"/>
      <c r="AU406" s="238"/>
      <c r="AV406" s="186"/>
      <c r="AW406" s="186"/>
      <c r="AX406" s="186"/>
      <c r="AY406" s="186"/>
      <c r="AZ406" s="186"/>
      <c r="BA406" s="186"/>
      <c r="BB406" s="211"/>
      <c r="BC406" s="186"/>
      <c r="BD406" s="186"/>
      <c r="BE406" s="186"/>
    </row>
    <row r="407" spans="1:57" ht="25.5" customHeight="1">
      <c r="A407" s="186"/>
      <c r="B407" s="186"/>
      <c r="C407" s="186"/>
      <c r="D407" s="186"/>
      <c r="E407" s="143"/>
      <c r="F407" s="211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92"/>
      <c r="AU407" s="238"/>
      <c r="AV407" s="186"/>
      <c r="AW407" s="186"/>
      <c r="AX407" s="186"/>
      <c r="AY407" s="186"/>
      <c r="AZ407" s="186"/>
      <c r="BA407" s="186"/>
      <c r="BB407" s="211"/>
      <c r="BC407" s="186"/>
      <c r="BD407" s="186"/>
      <c r="BE407" s="186"/>
    </row>
    <row r="408" spans="1:57" ht="25.5" customHeight="1">
      <c r="A408" s="186"/>
      <c r="B408" s="186"/>
      <c r="C408" s="186"/>
      <c r="D408" s="186"/>
      <c r="E408" s="143"/>
      <c r="F408" s="211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92"/>
      <c r="AU408" s="238"/>
      <c r="AV408" s="186"/>
      <c r="AW408" s="186"/>
      <c r="AX408" s="186"/>
      <c r="AY408" s="186"/>
      <c r="AZ408" s="186"/>
      <c r="BA408" s="186"/>
      <c r="BB408" s="211"/>
      <c r="BC408" s="186"/>
      <c r="BD408" s="186"/>
      <c r="BE408" s="186"/>
    </row>
    <row r="409" spans="1:57" ht="25.5" customHeight="1">
      <c r="A409" s="186"/>
      <c r="B409" s="186"/>
      <c r="C409" s="186"/>
      <c r="D409" s="186"/>
      <c r="E409" s="143"/>
      <c r="F409" s="211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92"/>
      <c r="AU409" s="238"/>
      <c r="AV409" s="186"/>
      <c r="AW409" s="186"/>
      <c r="AX409" s="186"/>
      <c r="AY409" s="186"/>
      <c r="AZ409" s="186"/>
      <c r="BA409" s="186"/>
      <c r="BB409" s="211"/>
      <c r="BC409" s="186"/>
      <c r="BD409" s="186"/>
      <c r="BE409" s="186"/>
    </row>
    <row r="410" spans="1:57" ht="25.5" customHeight="1">
      <c r="A410" s="186"/>
      <c r="B410" s="186"/>
      <c r="C410" s="186"/>
      <c r="D410" s="186"/>
      <c r="E410" s="143"/>
      <c r="F410" s="211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92"/>
      <c r="AU410" s="238"/>
      <c r="AV410" s="186"/>
      <c r="AW410" s="186"/>
      <c r="AX410" s="186"/>
      <c r="AY410" s="186"/>
      <c r="AZ410" s="186"/>
      <c r="BA410" s="186"/>
      <c r="BB410" s="211"/>
      <c r="BC410" s="186"/>
      <c r="BD410" s="186"/>
      <c r="BE410" s="186"/>
    </row>
    <row r="411" spans="1:57" ht="25.5" customHeight="1">
      <c r="A411" s="186"/>
      <c r="B411" s="186"/>
      <c r="C411" s="186"/>
      <c r="D411" s="186"/>
      <c r="E411" s="143"/>
      <c r="F411" s="211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92"/>
      <c r="AU411" s="238"/>
      <c r="AV411" s="186"/>
      <c r="AW411" s="186"/>
      <c r="AX411" s="186"/>
      <c r="AY411" s="186"/>
      <c r="AZ411" s="186"/>
      <c r="BA411" s="186"/>
      <c r="BB411" s="211"/>
      <c r="BC411" s="186"/>
      <c r="BD411" s="186"/>
      <c r="BE411" s="186"/>
    </row>
    <row r="412" spans="1:57" ht="25.5" customHeight="1">
      <c r="A412" s="186"/>
      <c r="B412" s="186"/>
      <c r="C412" s="186"/>
      <c r="D412" s="186"/>
      <c r="E412" s="143"/>
      <c r="F412" s="211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92"/>
      <c r="AU412" s="238"/>
      <c r="AV412" s="186"/>
      <c r="AW412" s="186"/>
      <c r="AX412" s="186"/>
      <c r="AY412" s="186"/>
      <c r="AZ412" s="186"/>
      <c r="BA412" s="186"/>
      <c r="BB412" s="211"/>
      <c r="BC412" s="186"/>
      <c r="BD412" s="186"/>
      <c r="BE412" s="186"/>
    </row>
    <row r="413" spans="1:57" ht="25.5" customHeight="1">
      <c r="A413" s="186"/>
      <c r="B413" s="186"/>
      <c r="C413" s="186"/>
      <c r="D413" s="186"/>
      <c r="E413" s="143"/>
      <c r="F413" s="211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92"/>
      <c r="AU413" s="238"/>
      <c r="AV413" s="186"/>
      <c r="AW413" s="186"/>
      <c r="AX413" s="186"/>
      <c r="AY413" s="186"/>
      <c r="AZ413" s="186"/>
      <c r="BA413" s="186"/>
      <c r="BB413" s="211"/>
      <c r="BC413" s="186"/>
      <c r="BD413" s="186"/>
      <c r="BE413" s="186"/>
    </row>
    <row r="414" spans="1:57" ht="25.5" customHeight="1">
      <c r="A414" s="186"/>
      <c r="B414" s="186"/>
      <c r="C414" s="186"/>
      <c r="D414" s="186"/>
      <c r="E414" s="143"/>
      <c r="F414" s="211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92"/>
      <c r="AU414" s="238"/>
      <c r="AV414" s="186"/>
      <c r="AW414" s="186"/>
      <c r="AX414" s="186"/>
      <c r="AY414" s="186"/>
      <c r="AZ414" s="186"/>
      <c r="BA414" s="186"/>
      <c r="BB414" s="211"/>
      <c r="BC414" s="186"/>
      <c r="BD414" s="186"/>
      <c r="BE414" s="186"/>
    </row>
    <row r="415" spans="1:57" ht="25.5" customHeight="1">
      <c r="A415" s="186"/>
      <c r="B415" s="186"/>
      <c r="C415" s="186"/>
      <c r="D415" s="186"/>
      <c r="E415" s="143"/>
      <c r="F415" s="211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92"/>
      <c r="AU415" s="238"/>
      <c r="AV415" s="186"/>
      <c r="AW415" s="186"/>
      <c r="AX415" s="186"/>
      <c r="AY415" s="186"/>
      <c r="AZ415" s="186"/>
      <c r="BA415" s="186"/>
      <c r="BB415" s="211"/>
      <c r="BC415" s="186"/>
      <c r="BD415" s="186"/>
      <c r="BE415" s="186"/>
    </row>
    <row r="416" spans="1:57" ht="25.5" customHeight="1">
      <c r="A416" s="186"/>
      <c r="B416" s="186"/>
      <c r="C416" s="186"/>
      <c r="D416" s="186"/>
      <c r="E416" s="143"/>
      <c r="F416" s="211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92"/>
      <c r="AU416" s="238"/>
      <c r="AV416" s="186"/>
      <c r="AW416" s="186"/>
      <c r="AX416" s="186"/>
      <c r="AY416" s="186"/>
      <c r="AZ416" s="186"/>
      <c r="BA416" s="186"/>
      <c r="BB416" s="211"/>
      <c r="BC416" s="186"/>
      <c r="BD416" s="186"/>
      <c r="BE416" s="186"/>
    </row>
    <row r="417" spans="1:57" ht="25.5" customHeight="1">
      <c r="A417" s="186"/>
      <c r="B417" s="186"/>
      <c r="C417" s="186"/>
      <c r="D417" s="186"/>
      <c r="E417" s="143"/>
      <c r="F417" s="211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92"/>
      <c r="AU417" s="238"/>
      <c r="AV417" s="186"/>
      <c r="AW417" s="186"/>
      <c r="AX417" s="186"/>
      <c r="AY417" s="186"/>
      <c r="AZ417" s="186"/>
      <c r="BA417" s="186"/>
      <c r="BB417" s="211"/>
      <c r="BC417" s="186"/>
      <c r="BD417" s="186"/>
      <c r="BE417" s="186"/>
    </row>
    <row r="418" spans="1:57" ht="25.5" customHeight="1">
      <c r="A418" s="186"/>
      <c r="B418" s="186"/>
      <c r="C418" s="186"/>
      <c r="D418" s="186"/>
      <c r="E418" s="143"/>
      <c r="F418" s="211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92"/>
      <c r="AU418" s="238"/>
      <c r="AV418" s="186"/>
      <c r="AW418" s="186"/>
      <c r="AX418" s="186"/>
      <c r="AY418" s="186"/>
      <c r="AZ418" s="186"/>
      <c r="BA418" s="186"/>
      <c r="BB418" s="211"/>
      <c r="BC418" s="186"/>
      <c r="BD418" s="186"/>
      <c r="BE418" s="186"/>
    </row>
    <row r="419" spans="1:57" ht="25.5" customHeight="1">
      <c r="A419" s="186"/>
      <c r="B419" s="186"/>
      <c r="C419" s="186"/>
      <c r="D419" s="186"/>
      <c r="E419" s="143"/>
      <c r="F419" s="211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92"/>
      <c r="AU419" s="238"/>
      <c r="AV419" s="186"/>
      <c r="AW419" s="186"/>
      <c r="AX419" s="186"/>
      <c r="AY419" s="186"/>
      <c r="AZ419" s="186"/>
      <c r="BA419" s="186"/>
      <c r="BB419" s="211"/>
      <c r="BC419" s="186"/>
      <c r="BD419" s="186"/>
      <c r="BE419" s="186"/>
    </row>
    <row r="420" spans="1:57" ht="25.5" customHeight="1">
      <c r="A420" s="186"/>
      <c r="B420" s="186"/>
      <c r="C420" s="186"/>
      <c r="D420" s="186"/>
      <c r="E420" s="143"/>
      <c r="F420" s="211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92"/>
      <c r="AU420" s="238"/>
      <c r="AV420" s="186"/>
      <c r="AW420" s="186"/>
      <c r="AX420" s="186"/>
      <c r="AY420" s="186"/>
      <c r="AZ420" s="186"/>
      <c r="BA420" s="186"/>
      <c r="BB420" s="211"/>
      <c r="BC420" s="186"/>
      <c r="BD420" s="186"/>
      <c r="BE420" s="186"/>
    </row>
    <row r="421" spans="1:57" ht="25.5" customHeight="1">
      <c r="A421" s="186"/>
      <c r="B421" s="186"/>
      <c r="C421" s="186"/>
      <c r="D421" s="186"/>
      <c r="E421" s="143"/>
      <c r="F421" s="211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92"/>
      <c r="AU421" s="238"/>
      <c r="AV421" s="186"/>
      <c r="AW421" s="186"/>
      <c r="AX421" s="186"/>
      <c r="AY421" s="186"/>
      <c r="AZ421" s="186"/>
      <c r="BA421" s="186"/>
      <c r="BB421" s="211"/>
      <c r="BC421" s="186"/>
      <c r="BD421" s="186"/>
      <c r="BE421" s="186"/>
    </row>
    <row r="422" spans="1:57" ht="25.5" customHeight="1">
      <c r="A422" s="186"/>
      <c r="B422" s="186"/>
      <c r="C422" s="186"/>
      <c r="D422" s="186"/>
      <c r="E422" s="143"/>
      <c r="F422" s="211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92"/>
      <c r="AU422" s="238"/>
      <c r="AV422" s="186"/>
      <c r="AW422" s="186"/>
      <c r="AX422" s="186"/>
      <c r="AY422" s="186"/>
      <c r="AZ422" s="186"/>
      <c r="BA422" s="186"/>
      <c r="BB422" s="211"/>
      <c r="BC422" s="186"/>
      <c r="BD422" s="186"/>
      <c r="BE422" s="186"/>
    </row>
    <row r="423" spans="1:57" ht="25.5" customHeight="1">
      <c r="A423" s="186"/>
      <c r="B423" s="186"/>
      <c r="C423" s="186"/>
      <c r="D423" s="186"/>
      <c r="E423" s="143"/>
      <c r="F423" s="211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92"/>
      <c r="AU423" s="238"/>
      <c r="AV423" s="186"/>
      <c r="AW423" s="186"/>
      <c r="AX423" s="186"/>
      <c r="AY423" s="186"/>
      <c r="AZ423" s="186"/>
      <c r="BA423" s="186"/>
      <c r="BB423" s="211"/>
      <c r="BC423" s="186"/>
      <c r="BD423" s="186"/>
      <c r="BE423" s="186"/>
    </row>
    <row r="424" spans="1:57" ht="25.5" customHeight="1">
      <c r="A424" s="186"/>
      <c r="B424" s="186"/>
      <c r="C424" s="186"/>
      <c r="D424" s="186"/>
      <c r="E424" s="143"/>
      <c r="F424" s="211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92"/>
      <c r="AU424" s="238"/>
      <c r="AV424" s="186"/>
      <c r="AW424" s="186"/>
      <c r="AX424" s="186"/>
      <c r="AY424" s="186"/>
      <c r="AZ424" s="186"/>
      <c r="BA424" s="186"/>
      <c r="BB424" s="211"/>
      <c r="BC424" s="186"/>
      <c r="BD424" s="186"/>
      <c r="BE424" s="186"/>
    </row>
    <row r="425" spans="1:57" ht="25.5" customHeight="1">
      <c r="A425" s="186"/>
      <c r="B425" s="186"/>
      <c r="C425" s="186"/>
      <c r="D425" s="186"/>
      <c r="E425" s="143"/>
      <c r="F425" s="211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92"/>
      <c r="AU425" s="238"/>
      <c r="AV425" s="186"/>
      <c r="AW425" s="186"/>
      <c r="AX425" s="186"/>
      <c r="AY425" s="186"/>
      <c r="AZ425" s="186"/>
      <c r="BA425" s="186"/>
      <c r="BB425" s="211"/>
      <c r="BC425" s="186"/>
      <c r="BD425" s="186"/>
      <c r="BE425" s="186"/>
    </row>
    <row r="426" spans="1:57" ht="25.5" customHeight="1">
      <c r="A426" s="186"/>
      <c r="B426" s="186"/>
      <c r="C426" s="186"/>
      <c r="D426" s="186"/>
      <c r="E426" s="143"/>
      <c r="F426" s="211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92"/>
      <c r="AU426" s="238"/>
      <c r="AV426" s="186"/>
      <c r="AW426" s="186"/>
      <c r="AX426" s="186"/>
      <c r="AY426" s="186"/>
      <c r="AZ426" s="186"/>
      <c r="BA426" s="186"/>
      <c r="BB426" s="211"/>
      <c r="BC426" s="186"/>
      <c r="BD426" s="186"/>
      <c r="BE426" s="186"/>
    </row>
    <row r="427" spans="1:57" ht="25.5" customHeight="1">
      <c r="A427" s="186"/>
      <c r="B427" s="186"/>
      <c r="C427" s="186"/>
      <c r="D427" s="186"/>
      <c r="E427" s="143"/>
      <c r="F427" s="211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92"/>
      <c r="AU427" s="238"/>
      <c r="AV427" s="186"/>
      <c r="AW427" s="186"/>
      <c r="AX427" s="186"/>
      <c r="AY427" s="186"/>
      <c r="AZ427" s="186"/>
      <c r="BA427" s="186"/>
      <c r="BB427" s="211"/>
      <c r="BC427" s="186"/>
      <c r="BD427" s="186"/>
      <c r="BE427" s="186"/>
    </row>
    <row r="428" spans="1:57" ht="25.5" customHeight="1">
      <c r="A428" s="186"/>
      <c r="B428" s="186"/>
      <c r="C428" s="186"/>
      <c r="D428" s="186"/>
      <c r="E428" s="143"/>
      <c r="F428" s="211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92"/>
      <c r="AU428" s="238"/>
      <c r="AV428" s="186"/>
      <c r="AW428" s="186"/>
      <c r="AX428" s="186"/>
      <c r="AY428" s="186"/>
      <c r="AZ428" s="186"/>
      <c r="BA428" s="186"/>
      <c r="BB428" s="211"/>
      <c r="BC428" s="186"/>
      <c r="BD428" s="186"/>
      <c r="BE428" s="186"/>
    </row>
    <row r="429" spans="1:57" ht="25.5" customHeight="1">
      <c r="A429" s="186"/>
      <c r="B429" s="186"/>
      <c r="C429" s="186"/>
      <c r="D429" s="186"/>
      <c r="E429" s="143"/>
      <c r="F429" s="211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92"/>
      <c r="AU429" s="238"/>
      <c r="AV429" s="186"/>
      <c r="AW429" s="186"/>
      <c r="AX429" s="186"/>
      <c r="AY429" s="186"/>
      <c r="AZ429" s="186"/>
      <c r="BA429" s="186"/>
      <c r="BB429" s="211"/>
      <c r="BC429" s="186"/>
      <c r="BD429" s="186"/>
      <c r="BE429" s="186"/>
    </row>
    <row r="430" spans="1:57" ht="25.5" customHeight="1">
      <c r="A430" s="186"/>
      <c r="B430" s="186"/>
      <c r="C430" s="186"/>
      <c r="D430" s="186"/>
      <c r="E430" s="143"/>
      <c r="F430" s="211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92"/>
      <c r="AU430" s="238"/>
      <c r="AV430" s="186"/>
      <c r="AW430" s="186"/>
      <c r="AX430" s="186"/>
      <c r="AY430" s="186"/>
      <c r="AZ430" s="186"/>
      <c r="BA430" s="186"/>
      <c r="BB430" s="211"/>
      <c r="BC430" s="186"/>
      <c r="BD430" s="186"/>
      <c r="BE430" s="186"/>
    </row>
    <row r="431" spans="1:57" ht="25.5" customHeight="1">
      <c r="A431" s="186"/>
      <c r="B431" s="186"/>
      <c r="C431" s="186"/>
      <c r="D431" s="186"/>
      <c r="E431" s="143"/>
      <c r="F431" s="211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92"/>
      <c r="AU431" s="238"/>
      <c r="AV431" s="186"/>
      <c r="AW431" s="186"/>
      <c r="AX431" s="186"/>
      <c r="AY431" s="186"/>
      <c r="AZ431" s="186"/>
      <c r="BA431" s="186"/>
      <c r="BB431" s="211"/>
      <c r="BC431" s="186"/>
      <c r="BD431" s="186"/>
      <c r="BE431" s="186"/>
    </row>
    <row r="432" spans="1:57" ht="25.5" customHeight="1">
      <c r="A432" s="186"/>
      <c r="B432" s="186"/>
      <c r="C432" s="186"/>
      <c r="D432" s="186"/>
      <c r="E432" s="143"/>
      <c r="F432" s="211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92"/>
      <c r="AU432" s="238"/>
      <c r="AV432" s="186"/>
      <c r="AW432" s="186"/>
      <c r="AX432" s="186"/>
      <c r="AY432" s="186"/>
      <c r="AZ432" s="186"/>
      <c r="BA432" s="186"/>
      <c r="BB432" s="211"/>
      <c r="BC432" s="186"/>
      <c r="BD432" s="186"/>
      <c r="BE432" s="186"/>
    </row>
    <row r="433" spans="1:57" ht="25.5" customHeight="1">
      <c r="A433" s="186"/>
      <c r="B433" s="186"/>
      <c r="C433" s="186"/>
      <c r="D433" s="186"/>
      <c r="E433" s="143"/>
      <c r="F433" s="211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92"/>
      <c r="AU433" s="238"/>
      <c r="AV433" s="186"/>
      <c r="AW433" s="186"/>
      <c r="AX433" s="186"/>
      <c r="AY433" s="186"/>
      <c r="AZ433" s="186"/>
      <c r="BA433" s="186"/>
      <c r="BB433" s="211"/>
      <c r="BC433" s="186"/>
      <c r="BD433" s="186"/>
      <c r="BE433" s="186"/>
    </row>
    <row r="434" spans="1:57" ht="25.5" customHeight="1">
      <c r="A434" s="186"/>
      <c r="B434" s="186"/>
      <c r="C434" s="186"/>
      <c r="D434" s="186"/>
      <c r="E434" s="143"/>
      <c r="F434" s="211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92"/>
      <c r="AU434" s="238"/>
      <c r="AV434" s="186"/>
      <c r="AW434" s="186"/>
      <c r="AX434" s="186"/>
      <c r="AY434" s="186"/>
      <c r="AZ434" s="186"/>
      <c r="BA434" s="186"/>
      <c r="BB434" s="211"/>
      <c r="BC434" s="186"/>
      <c r="BD434" s="186"/>
      <c r="BE434" s="186"/>
    </row>
    <row r="435" spans="1:57" ht="25.5" customHeight="1">
      <c r="A435" s="186"/>
      <c r="B435" s="186"/>
      <c r="C435" s="186"/>
      <c r="D435" s="186"/>
      <c r="E435" s="143"/>
      <c r="F435" s="211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92"/>
      <c r="AU435" s="238"/>
      <c r="AV435" s="186"/>
      <c r="AW435" s="186"/>
      <c r="AX435" s="186"/>
      <c r="AY435" s="186"/>
      <c r="AZ435" s="186"/>
      <c r="BA435" s="186"/>
      <c r="BB435" s="211"/>
      <c r="BC435" s="186"/>
      <c r="BD435" s="186"/>
      <c r="BE435" s="186"/>
    </row>
    <row r="436" spans="1:57" ht="25.5" customHeight="1">
      <c r="A436" s="186"/>
      <c r="B436" s="186"/>
      <c r="C436" s="186"/>
      <c r="D436" s="186"/>
      <c r="E436" s="143"/>
      <c r="F436" s="211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92"/>
      <c r="AU436" s="238"/>
      <c r="AV436" s="186"/>
      <c r="AW436" s="186"/>
      <c r="AX436" s="186"/>
      <c r="AY436" s="186"/>
      <c r="AZ436" s="186"/>
      <c r="BA436" s="186"/>
      <c r="BB436" s="211"/>
      <c r="BC436" s="186"/>
      <c r="BD436" s="186"/>
      <c r="BE436" s="186"/>
    </row>
    <row r="437" spans="1:57" ht="25.5" customHeight="1">
      <c r="A437" s="186"/>
      <c r="B437" s="186"/>
      <c r="C437" s="186"/>
      <c r="D437" s="186"/>
      <c r="E437" s="143"/>
      <c r="F437" s="211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92"/>
      <c r="AU437" s="238"/>
      <c r="AV437" s="186"/>
      <c r="AW437" s="186"/>
      <c r="AX437" s="186"/>
      <c r="AY437" s="186"/>
      <c r="AZ437" s="186"/>
      <c r="BA437" s="186"/>
      <c r="BB437" s="211"/>
      <c r="BC437" s="186"/>
      <c r="BD437" s="186"/>
      <c r="BE437" s="186"/>
    </row>
    <row r="438" spans="1:57" ht="25.5" customHeight="1">
      <c r="A438" s="186"/>
      <c r="B438" s="186"/>
      <c r="C438" s="186"/>
      <c r="D438" s="186"/>
      <c r="E438" s="143"/>
      <c r="F438" s="211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92"/>
      <c r="AU438" s="238"/>
      <c r="AV438" s="186"/>
      <c r="AW438" s="186"/>
      <c r="AX438" s="186"/>
      <c r="AY438" s="186"/>
      <c r="AZ438" s="186"/>
      <c r="BA438" s="186"/>
      <c r="BB438" s="211"/>
      <c r="BC438" s="186"/>
      <c r="BD438" s="186"/>
      <c r="BE438" s="186"/>
    </row>
    <row r="439" spans="1:57" ht="25.5" customHeight="1">
      <c r="A439" s="186"/>
      <c r="B439" s="186"/>
      <c r="C439" s="186"/>
      <c r="D439" s="186"/>
      <c r="E439" s="143"/>
      <c r="F439" s="211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92"/>
      <c r="AU439" s="238"/>
      <c r="AV439" s="186"/>
      <c r="AW439" s="186"/>
      <c r="AX439" s="186"/>
      <c r="AY439" s="186"/>
      <c r="AZ439" s="186"/>
      <c r="BA439" s="186"/>
      <c r="BB439" s="211"/>
      <c r="BC439" s="186"/>
      <c r="BD439" s="186"/>
      <c r="BE439" s="186"/>
    </row>
    <row r="440" spans="1:57" ht="25.5" customHeight="1">
      <c r="A440" s="186"/>
      <c r="B440" s="186"/>
      <c r="C440" s="186"/>
      <c r="D440" s="186"/>
      <c r="E440" s="143"/>
      <c r="F440" s="211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92"/>
      <c r="AU440" s="238"/>
      <c r="AV440" s="186"/>
      <c r="AW440" s="186"/>
      <c r="AX440" s="186"/>
      <c r="AY440" s="186"/>
      <c r="AZ440" s="186"/>
      <c r="BA440" s="186"/>
      <c r="BB440" s="211"/>
      <c r="BC440" s="186"/>
      <c r="BD440" s="186"/>
      <c r="BE440" s="186"/>
    </row>
    <row r="441" spans="1:57" ht="25.5" customHeight="1">
      <c r="A441" s="186"/>
      <c r="B441" s="186"/>
      <c r="C441" s="186"/>
      <c r="D441" s="186"/>
      <c r="E441" s="143"/>
      <c r="F441" s="211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92"/>
      <c r="AU441" s="238"/>
      <c r="AV441" s="186"/>
      <c r="AW441" s="186"/>
      <c r="AX441" s="186"/>
      <c r="AY441" s="186"/>
      <c r="AZ441" s="186"/>
      <c r="BA441" s="186"/>
      <c r="BB441" s="211"/>
      <c r="BC441" s="186"/>
      <c r="BD441" s="186"/>
      <c r="BE441" s="186"/>
    </row>
    <row r="442" spans="1:57" ht="25.5" customHeight="1">
      <c r="A442" s="186"/>
      <c r="B442" s="186"/>
      <c r="C442" s="186"/>
      <c r="D442" s="186"/>
      <c r="E442" s="143"/>
      <c r="F442" s="211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92"/>
      <c r="AU442" s="238"/>
      <c r="AV442" s="186"/>
      <c r="AW442" s="186"/>
      <c r="AX442" s="186"/>
      <c r="AY442" s="186"/>
      <c r="AZ442" s="186"/>
      <c r="BA442" s="186"/>
      <c r="BB442" s="211"/>
      <c r="BC442" s="186"/>
      <c r="BD442" s="186"/>
      <c r="BE442" s="186"/>
    </row>
    <row r="443" spans="1:57" ht="25.5" customHeight="1">
      <c r="A443" s="186"/>
      <c r="B443" s="186"/>
      <c r="C443" s="186"/>
      <c r="D443" s="186"/>
      <c r="E443" s="143"/>
      <c r="F443" s="211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92"/>
      <c r="AU443" s="238"/>
      <c r="AV443" s="186"/>
      <c r="AW443" s="186"/>
      <c r="AX443" s="186"/>
      <c r="AY443" s="186"/>
      <c r="AZ443" s="186"/>
      <c r="BA443" s="186"/>
      <c r="BB443" s="211"/>
      <c r="BC443" s="186"/>
      <c r="BD443" s="186"/>
      <c r="BE443" s="186"/>
    </row>
    <row r="444" spans="1:57" ht="25.5" customHeight="1">
      <c r="A444" s="186"/>
      <c r="B444" s="186"/>
      <c r="C444" s="186"/>
      <c r="D444" s="186"/>
      <c r="E444" s="143"/>
      <c r="F444" s="211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92"/>
      <c r="AU444" s="238"/>
      <c r="AV444" s="186"/>
      <c r="AW444" s="186"/>
      <c r="AX444" s="186"/>
      <c r="AY444" s="186"/>
      <c r="AZ444" s="186"/>
      <c r="BA444" s="186"/>
      <c r="BB444" s="211"/>
      <c r="BC444" s="186"/>
      <c r="BD444" s="186"/>
      <c r="BE444" s="186"/>
    </row>
    <row r="445" spans="1:57" ht="25.5" customHeight="1">
      <c r="A445" s="186"/>
      <c r="B445" s="186"/>
      <c r="C445" s="186"/>
      <c r="D445" s="186"/>
      <c r="E445" s="143"/>
      <c r="F445" s="211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92"/>
      <c r="AU445" s="238"/>
      <c r="AV445" s="186"/>
      <c r="AW445" s="186"/>
      <c r="AX445" s="186"/>
      <c r="AY445" s="186"/>
      <c r="AZ445" s="186"/>
      <c r="BA445" s="186"/>
      <c r="BB445" s="211"/>
      <c r="BC445" s="186"/>
      <c r="BD445" s="186"/>
      <c r="BE445" s="186"/>
    </row>
    <row r="446" spans="1:57" ht="25.5" customHeight="1">
      <c r="A446" s="186"/>
      <c r="B446" s="186"/>
      <c r="C446" s="186"/>
      <c r="D446" s="186"/>
      <c r="E446" s="143"/>
      <c r="F446" s="211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92"/>
      <c r="AU446" s="238"/>
      <c r="AV446" s="186"/>
      <c r="AW446" s="186"/>
      <c r="AX446" s="186"/>
      <c r="AY446" s="186"/>
      <c r="AZ446" s="186"/>
      <c r="BA446" s="186"/>
      <c r="BB446" s="211"/>
      <c r="BC446" s="186"/>
      <c r="BD446" s="186"/>
      <c r="BE446" s="186"/>
    </row>
    <row r="447" spans="1:57" ht="25.5" customHeight="1">
      <c r="A447" s="186"/>
      <c r="B447" s="186"/>
      <c r="C447" s="186"/>
      <c r="D447" s="186"/>
      <c r="E447" s="143"/>
      <c r="F447" s="211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92"/>
      <c r="AU447" s="238"/>
      <c r="AV447" s="186"/>
      <c r="AW447" s="186"/>
      <c r="AX447" s="186"/>
      <c r="AY447" s="186"/>
      <c r="AZ447" s="186"/>
      <c r="BA447" s="186"/>
      <c r="BB447" s="211"/>
      <c r="BC447" s="186"/>
      <c r="BD447" s="186"/>
      <c r="BE447" s="186"/>
    </row>
    <row r="448" spans="1:57" ht="25.5" customHeight="1">
      <c r="A448" s="186"/>
      <c r="B448" s="186"/>
      <c r="C448" s="186"/>
      <c r="D448" s="186"/>
      <c r="E448" s="143"/>
      <c r="F448" s="211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92"/>
      <c r="AU448" s="238"/>
      <c r="AV448" s="186"/>
      <c r="AW448" s="186"/>
      <c r="AX448" s="186"/>
      <c r="AY448" s="186"/>
      <c r="AZ448" s="186"/>
      <c r="BA448" s="186"/>
      <c r="BB448" s="211"/>
      <c r="BC448" s="186"/>
      <c r="BD448" s="186"/>
      <c r="BE448" s="186"/>
    </row>
    <row r="449" spans="1:57" ht="25.5" customHeight="1">
      <c r="A449" s="186"/>
      <c r="B449" s="186"/>
      <c r="C449" s="186"/>
      <c r="D449" s="186"/>
      <c r="E449" s="143"/>
      <c r="F449" s="211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92"/>
      <c r="AU449" s="238"/>
      <c r="AV449" s="186"/>
      <c r="AW449" s="186"/>
      <c r="AX449" s="186"/>
      <c r="AY449" s="186"/>
      <c r="AZ449" s="186"/>
      <c r="BA449" s="186"/>
      <c r="BB449" s="211"/>
      <c r="BC449" s="186"/>
      <c r="BD449" s="186"/>
      <c r="BE449" s="186"/>
    </row>
    <row r="450" spans="1:57" ht="25.5" customHeight="1">
      <c r="A450" s="186"/>
      <c r="B450" s="186"/>
      <c r="C450" s="186"/>
      <c r="D450" s="186"/>
      <c r="E450" s="143"/>
      <c r="F450" s="211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92"/>
      <c r="AU450" s="238"/>
      <c r="AV450" s="186"/>
      <c r="AW450" s="186"/>
      <c r="AX450" s="186"/>
      <c r="AY450" s="186"/>
      <c r="AZ450" s="186"/>
      <c r="BA450" s="186"/>
      <c r="BB450" s="211"/>
      <c r="BC450" s="186"/>
      <c r="BD450" s="186"/>
      <c r="BE450" s="186"/>
    </row>
    <row r="451" spans="1:57" ht="25.5" customHeight="1">
      <c r="A451" s="186"/>
      <c r="B451" s="186"/>
      <c r="C451" s="186"/>
      <c r="D451" s="186"/>
      <c r="E451" s="143"/>
      <c r="F451" s="211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92"/>
      <c r="AU451" s="238"/>
      <c r="AV451" s="186"/>
      <c r="AW451" s="186"/>
      <c r="AX451" s="186"/>
      <c r="AY451" s="186"/>
      <c r="AZ451" s="186"/>
      <c r="BA451" s="186"/>
      <c r="BB451" s="211"/>
      <c r="BC451" s="186"/>
      <c r="BD451" s="186"/>
      <c r="BE451" s="186"/>
    </row>
    <row r="452" spans="1:57" ht="25.5" customHeight="1">
      <c r="A452" s="186"/>
      <c r="B452" s="186"/>
      <c r="C452" s="186"/>
      <c r="D452" s="186"/>
      <c r="E452" s="143"/>
      <c r="F452" s="211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92"/>
      <c r="AU452" s="238"/>
      <c r="AV452" s="186"/>
      <c r="AW452" s="186"/>
      <c r="AX452" s="186"/>
      <c r="AY452" s="186"/>
      <c r="AZ452" s="186"/>
      <c r="BA452" s="186"/>
      <c r="BB452" s="211"/>
      <c r="BC452" s="186"/>
      <c r="BD452" s="186"/>
      <c r="BE452" s="186"/>
    </row>
    <row r="453" spans="1:57" ht="25.5" customHeight="1">
      <c r="A453" s="186"/>
      <c r="B453" s="186"/>
      <c r="C453" s="186"/>
      <c r="D453" s="186"/>
      <c r="E453" s="143"/>
      <c r="F453" s="211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92"/>
      <c r="AU453" s="238"/>
      <c r="AV453" s="186"/>
      <c r="AW453" s="186"/>
      <c r="AX453" s="186"/>
      <c r="AY453" s="186"/>
      <c r="AZ453" s="186"/>
      <c r="BA453" s="186"/>
      <c r="BB453" s="211"/>
      <c r="BC453" s="186"/>
      <c r="BD453" s="186"/>
      <c r="BE453" s="186"/>
    </row>
    <row r="454" spans="1:57" ht="25.5" customHeight="1">
      <c r="A454" s="186"/>
      <c r="B454" s="186"/>
      <c r="C454" s="186"/>
      <c r="D454" s="186"/>
      <c r="E454" s="143"/>
      <c r="F454" s="211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92"/>
      <c r="AU454" s="238"/>
      <c r="AV454" s="186"/>
      <c r="AW454" s="186"/>
      <c r="AX454" s="186"/>
      <c r="AY454" s="186"/>
      <c r="AZ454" s="186"/>
      <c r="BA454" s="186"/>
      <c r="BB454" s="211"/>
      <c r="BC454" s="186"/>
      <c r="BD454" s="186"/>
      <c r="BE454" s="186"/>
    </row>
    <row r="455" spans="1:57" ht="25.5" customHeight="1">
      <c r="A455" s="186"/>
      <c r="B455" s="186"/>
      <c r="C455" s="186"/>
      <c r="D455" s="186"/>
      <c r="E455" s="143"/>
      <c r="F455" s="211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92"/>
      <c r="AU455" s="238"/>
      <c r="AV455" s="186"/>
      <c r="AW455" s="186"/>
      <c r="AX455" s="186"/>
      <c r="AY455" s="186"/>
      <c r="AZ455" s="186"/>
      <c r="BA455" s="186"/>
      <c r="BB455" s="211"/>
      <c r="BC455" s="186"/>
      <c r="BD455" s="186"/>
      <c r="BE455" s="186"/>
    </row>
    <row r="456" spans="1:57" ht="25.5" customHeight="1">
      <c r="A456" s="186"/>
      <c r="B456" s="186"/>
      <c r="C456" s="186"/>
      <c r="D456" s="186"/>
      <c r="E456" s="143"/>
      <c r="F456" s="211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92"/>
      <c r="AU456" s="238"/>
      <c r="AV456" s="186"/>
      <c r="AW456" s="186"/>
      <c r="AX456" s="186"/>
      <c r="AY456" s="186"/>
      <c r="AZ456" s="186"/>
      <c r="BA456" s="186"/>
      <c r="BB456" s="211"/>
      <c r="BC456" s="186"/>
      <c r="BD456" s="186"/>
      <c r="BE456" s="186"/>
    </row>
    <row r="457" spans="1:57" ht="25.5" customHeight="1">
      <c r="A457" s="186"/>
      <c r="B457" s="186"/>
      <c r="C457" s="186"/>
      <c r="D457" s="186"/>
      <c r="E457" s="143"/>
      <c r="F457" s="211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92"/>
      <c r="AU457" s="238"/>
      <c r="AV457" s="186"/>
      <c r="AW457" s="186"/>
      <c r="AX457" s="186"/>
      <c r="AY457" s="186"/>
      <c r="AZ457" s="186"/>
      <c r="BA457" s="186"/>
      <c r="BB457" s="211"/>
      <c r="BC457" s="186"/>
      <c r="BD457" s="186"/>
      <c r="BE457" s="186"/>
    </row>
    <row r="458" spans="1:57" ht="25.5" customHeight="1">
      <c r="A458" s="186"/>
      <c r="B458" s="186"/>
      <c r="C458" s="186"/>
      <c r="D458" s="186"/>
      <c r="E458" s="143"/>
      <c r="F458" s="211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92"/>
      <c r="AU458" s="238"/>
      <c r="AV458" s="186"/>
      <c r="AW458" s="186"/>
      <c r="AX458" s="186"/>
      <c r="AY458" s="186"/>
      <c r="AZ458" s="186"/>
      <c r="BA458" s="186"/>
      <c r="BB458" s="211"/>
      <c r="BC458" s="186"/>
      <c r="BD458" s="186"/>
      <c r="BE458" s="186"/>
    </row>
    <row r="459" spans="1:57" ht="25.5" customHeight="1">
      <c r="A459" s="186"/>
      <c r="B459" s="186"/>
      <c r="C459" s="186"/>
      <c r="D459" s="186"/>
      <c r="E459" s="143"/>
      <c r="F459" s="211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92"/>
      <c r="AU459" s="238"/>
      <c r="AV459" s="186"/>
      <c r="AW459" s="186"/>
      <c r="AX459" s="186"/>
      <c r="AY459" s="186"/>
      <c r="AZ459" s="186"/>
      <c r="BA459" s="186"/>
      <c r="BB459" s="211"/>
      <c r="BC459" s="186"/>
      <c r="BD459" s="186"/>
      <c r="BE459" s="186"/>
    </row>
    <row r="460" spans="1:57" ht="25.5" customHeight="1">
      <c r="A460" s="186"/>
      <c r="B460" s="186"/>
      <c r="C460" s="186"/>
      <c r="D460" s="186"/>
      <c r="E460" s="143"/>
      <c r="F460" s="211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92"/>
      <c r="AU460" s="238"/>
      <c r="AV460" s="186"/>
      <c r="AW460" s="186"/>
      <c r="AX460" s="186"/>
      <c r="AY460" s="186"/>
      <c r="AZ460" s="186"/>
      <c r="BA460" s="186"/>
      <c r="BB460" s="211"/>
      <c r="BC460" s="186"/>
      <c r="BD460" s="186"/>
      <c r="BE460" s="186"/>
    </row>
    <row r="461" spans="1:57" ht="25.5" customHeight="1">
      <c r="A461" s="186"/>
      <c r="B461" s="186"/>
      <c r="C461" s="186"/>
      <c r="D461" s="186"/>
      <c r="E461" s="143"/>
      <c r="F461" s="211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92"/>
      <c r="AU461" s="238"/>
      <c r="AV461" s="186"/>
      <c r="AW461" s="186"/>
      <c r="AX461" s="186"/>
      <c r="AY461" s="186"/>
      <c r="AZ461" s="186"/>
      <c r="BA461" s="186"/>
      <c r="BB461" s="211"/>
      <c r="BC461" s="186"/>
      <c r="BD461" s="186"/>
      <c r="BE461" s="186"/>
    </row>
    <row r="462" spans="1:57" ht="25.5" customHeight="1">
      <c r="A462" s="186"/>
      <c r="B462" s="186"/>
      <c r="C462" s="186"/>
      <c r="D462" s="186"/>
      <c r="E462" s="143"/>
      <c r="F462" s="211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92"/>
      <c r="AU462" s="238"/>
      <c r="AV462" s="186"/>
      <c r="AW462" s="186"/>
      <c r="AX462" s="186"/>
      <c r="AY462" s="186"/>
      <c r="AZ462" s="186"/>
      <c r="BA462" s="186"/>
      <c r="BB462" s="211"/>
      <c r="BC462" s="186"/>
      <c r="BD462" s="186"/>
      <c r="BE462" s="186"/>
    </row>
    <row r="463" spans="1:57" ht="25.5" customHeight="1">
      <c r="A463" s="186"/>
      <c r="B463" s="186"/>
      <c r="C463" s="186"/>
      <c r="D463" s="186"/>
      <c r="E463" s="143"/>
      <c r="F463" s="211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92"/>
      <c r="AU463" s="238"/>
      <c r="AV463" s="186"/>
      <c r="AW463" s="186"/>
      <c r="AX463" s="186"/>
      <c r="AY463" s="186"/>
      <c r="AZ463" s="186"/>
      <c r="BA463" s="186"/>
      <c r="BB463" s="211"/>
      <c r="BC463" s="186"/>
      <c r="BD463" s="186"/>
      <c r="BE463" s="186"/>
    </row>
    <row r="464" spans="1:57" ht="25.5" customHeight="1">
      <c r="A464" s="186"/>
      <c r="B464" s="186"/>
      <c r="C464" s="186"/>
      <c r="D464" s="186"/>
      <c r="E464" s="143"/>
      <c r="F464" s="211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92"/>
      <c r="AU464" s="238"/>
      <c r="AV464" s="186"/>
      <c r="AW464" s="186"/>
      <c r="AX464" s="186"/>
      <c r="AY464" s="186"/>
      <c r="AZ464" s="186"/>
      <c r="BA464" s="186"/>
      <c r="BB464" s="211"/>
      <c r="BC464" s="186"/>
      <c r="BD464" s="186"/>
      <c r="BE464" s="186"/>
    </row>
    <row r="465" spans="1:57" ht="25.5" customHeight="1">
      <c r="A465" s="186"/>
      <c r="B465" s="186"/>
      <c r="C465" s="186"/>
      <c r="D465" s="186"/>
      <c r="E465" s="143"/>
      <c r="F465" s="211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92"/>
      <c r="AU465" s="238"/>
      <c r="AV465" s="186"/>
      <c r="AW465" s="186"/>
      <c r="AX465" s="186"/>
      <c r="AY465" s="186"/>
      <c r="AZ465" s="186"/>
      <c r="BA465" s="186"/>
      <c r="BB465" s="211"/>
      <c r="BC465" s="186"/>
      <c r="BD465" s="186"/>
      <c r="BE465" s="186"/>
    </row>
    <row r="466" spans="1:57" ht="25.5" customHeight="1">
      <c r="A466" s="186"/>
      <c r="B466" s="186"/>
      <c r="C466" s="186"/>
      <c r="D466" s="186"/>
      <c r="E466" s="143"/>
      <c r="F466" s="211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92"/>
      <c r="AU466" s="238"/>
      <c r="AV466" s="186"/>
      <c r="AW466" s="186"/>
      <c r="AX466" s="186"/>
      <c r="AY466" s="186"/>
      <c r="AZ466" s="186"/>
      <c r="BA466" s="186"/>
      <c r="BB466" s="211"/>
      <c r="BC466" s="186"/>
      <c r="BD466" s="186"/>
      <c r="BE466" s="186"/>
    </row>
    <row r="467" spans="1:57" ht="25.5" customHeight="1">
      <c r="A467" s="186"/>
      <c r="B467" s="186"/>
      <c r="C467" s="186"/>
      <c r="D467" s="186"/>
      <c r="E467" s="143"/>
      <c r="F467" s="211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92"/>
      <c r="AU467" s="238"/>
      <c r="AV467" s="186"/>
      <c r="AW467" s="186"/>
      <c r="AX467" s="186"/>
      <c r="AY467" s="186"/>
      <c r="AZ467" s="186"/>
      <c r="BA467" s="186"/>
      <c r="BB467" s="211"/>
      <c r="BC467" s="186"/>
      <c r="BD467" s="186"/>
      <c r="BE467" s="186"/>
    </row>
    <row r="468" spans="1:57" ht="25.5" customHeight="1">
      <c r="A468" s="186"/>
      <c r="B468" s="186"/>
      <c r="C468" s="186"/>
      <c r="D468" s="186"/>
      <c r="E468" s="143"/>
      <c r="F468" s="211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92"/>
      <c r="AU468" s="238"/>
      <c r="AV468" s="186"/>
      <c r="AW468" s="186"/>
      <c r="AX468" s="186"/>
      <c r="AY468" s="186"/>
      <c r="AZ468" s="186"/>
      <c r="BA468" s="186"/>
      <c r="BB468" s="211"/>
      <c r="BC468" s="186"/>
      <c r="BD468" s="186"/>
      <c r="BE468" s="186"/>
    </row>
    <row r="469" spans="1:57" ht="25.5" customHeight="1">
      <c r="A469" s="186"/>
      <c r="B469" s="186"/>
      <c r="C469" s="186"/>
      <c r="D469" s="186"/>
      <c r="E469" s="143"/>
      <c r="F469" s="211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92"/>
      <c r="AU469" s="238"/>
      <c r="AV469" s="186"/>
      <c r="AW469" s="186"/>
      <c r="AX469" s="186"/>
      <c r="AY469" s="186"/>
      <c r="AZ469" s="186"/>
      <c r="BA469" s="186"/>
      <c r="BB469" s="211"/>
      <c r="BC469" s="186"/>
      <c r="BD469" s="186"/>
      <c r="BE469" s="186"/>
    </row>
    <row r="470" spans="1:57" ht="25.5" customHeight="1">
      <c r="A470" s="186"/>
      <c r="B470" s="186"/>
      <c r="C470" s="186"/>
      <c r="D470" s="186"/>
      <c r="E470" s="143"/>
      <c r="F470" s="211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92"/>
      <c r="AU470" s="238"/>
      <c r="AV470" s="186"/>
      <c r="AW470" s="186"/>
      <c r="AX470" s="186"/>
      <c r="AY470" s="186"/>
      <c r="AZ470" s="186"/>
      <c r="BA470" s="186"/>
      <c r="BB470" s="211"/>
      <c r="BC470" s="186"/>
      <c r="BD470" s="186"/>
      <c r="BE470" s="186"/>
    </row>
    <row r="471" spans="1:57" ht="25.5" customHeight="1">
      <c r="A471" s="186"/>
      <c r="B471" s="186"/>
      <c r="C471" s="186"/>
      <c r="D471" s="186"/>
      <c r="E471" s="143"/>
      <c r="F471" s="211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92"/>
      <c r="AU471" s="238"/>
      <c r="AV471" s="186"/>
      <c r="AW471" s="186"/>
      <c r="AX471" s="186"/>
      <c r="AY471" s="186"/>
      <c r="AZ471" s="186"/>
      <c r="BA471" s="186"/>
      <c r="BB471" s="211"/>
      <c r="BC471" s="186"/>
      <c r="BD471" s="186"/>
      <c r="BE471" s="186"/>
    </row>
    <row r="472" spans="1:57" ht="25.5" customHeight="1">
      <c r="A472" s="186"/>
      <c r="B472" s="186"/>
      <c r="C472" s="186"/>
      <c r="D472" s="186"/>
      <c r="E472" s="143"/>
      <c r="F472" s="211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92"/>
      <c r="AU472" s="238"/>
      <c r="AV472" s="186"/>
      <c r="AW472" s="186"/>
      <c r="AX472" s="186"/>
      <c r="AY472" s="186"/>
      <c r="AZ472" s="186"/>
      <c r="BA472" s="186"/>
      <c r="BB472" s="211"/>
      <c r="BC472" s="186"/>
      <c r="BD472" s="186"/>
      <c r="BE472" s="186"/>
    </row>
    <row r="473" spans="1:57" ht="25.5" customHeight="1">
      <c r="A473" s="186"/>
      <c r="B473" s="186"/>
      <c r="C473" s="186"/>
      <c r="D473" s="186"/>
      <c r="E473" s="143"/>
      <c r="F473" s="211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92"/>
      <c r="AU473" s="238"/>
      <c r="AV473" s="186"/>
      <c r="AW473" s="186"/>
      <c r="AX473" s="186"/>
      <c r="AY473" s="186"/>
      <c r="AZ473" s="186"/>
      <c r="BA473" s="186"/>
      <c r="BB473" s="211"/>
      <c r="BC473" s="186"/>
      <c r="BD473" s="186"/>
      <c r="BE473" s="186"/>
    </row>
    <row r="474" spans="1:57" ht="25.5" customHeight="1">
      <c r="A474" s="186"/>
      <c r="B474" s="186"/>
      <c r="C474" s="186"/>
      <c r="D474" s="186"/>
      <c r="E474" s="143"/>
      <c r="F474" s="211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92"/>
      <c r="AU474" s="238"/>
      <c r="AV474" s="186"/>
      <c r="AW474" s="186"/>
      <c r="AX474" s="186"/>
      <c r="AY474" s="186"/>
      <c r="AZ474" s="186"/>
      <c r="BA474" s="186"/>
      <c r="BB474" s="211"/>
      <c r="BC474" s="186"/>
      <c r="BD474" s="186"/>
      <c r="BE474" s="186"/>
    </row>
    <row r="475" spans="1:57" ht="25.5" customHeight="1">
      <c r="A475" s="186"/>
      <c r="B475" s="186"/>
      <c r="C475" s="186"/>
      <c r="D475" s="186"/>
      <c r="E475" s="143"/>
      <c r="F475" s="211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92"/>
      <c r="AU475" s="238"/>
      <c r="AV475" s="186"/>
      <c r="AW475" s="186"/>
      <c r="AX475" s="186"/>
      <c r="AY475" s="186"/>
      <c r="AZ475" s="186"/>
      <c r="BA475" s="186"/>
      <c r="BB475" s="211"/>
      <c r="BC475" s="186"/>
      <c r="BD475" s="186"/>
      <c r="BE475" s="186"/>
    </row>
    <row r="476" spans="1:57" ht="25.5" customHeight="1">
      <c r="A476" s="186"/>
      <c r="B476" s="186"/>
      <c r="C476" s="186"/>
      <c r="D476" s="186"/>
      <c r="E476" s="143"/>
      <c r="F476" s="211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92"/>
      <c r="AU476" s="238"/>
      <c r="AV476" s="186"/>
      <c r="AW476" s="186"/>
      <c r="AX476" s="186"/>
      <c r="AY476" s="186"/>
      <c r="AZ476" s="186"/>
      <c r="BA476" s="186"/>
      <c r="BB476" s="211"/>
      <c r="BC476" s="186"/>
      <c r="BD476" s="186"/>
      <c r="BE476" s="186"/>
    </row>
    <row r="477" spans="1:57" ht="25.5" customHeight="1">
      <c r="A477" s="186"/>
      <c r="B477" s="186"/>
      <c r="C477" s="186"/>
      <c r="D477" s="186"/>
      <c r="E477" s="143"/>
      <c r="F477" s="211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92"/>
      <c r="AU477" s="238"/>
      <c r="AV477" s="186"/>
      <c r="AW477" s="186"/>
      <c r="AX477" s="186"/>
      <c r="AY477" s="186"/>
      <c r="AZ477" s="186"/>
      <c r="BA477" s="186"/>
      <c r="BB477" s="211"/>
      <c r="BC477" s="186"/>
      <c r="BD477" s="186"/>
      <c r="BE477" s="186"/>
    </row>
    <row r="478" spans="1:57" ht="25.5" customHeight="1">
      <c r="A478" s="186"/>
      <c r="B478" s="186"/>
      <c r="C478" s="186"/>
      <c r="D478" s="186"/>
      <c r="E478" s="143"/>
      <c r="F478" s="211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92"/>
      <c r="AU478" s="238"/>
      <c r="AV478" s="186"/>
      <c r="AW478" s="186"/>
      <c r="AX478" s="186"/>
      <c r="AY478" s="186"/>
      <c r="AZ478" s="186"/>
      <c r="BA478" s="186"/>
      <c r="BB478" s="211"/>
      <c r="BC478" s="186"/>
      <c r="BD478" s="186"/>
      <c r="BE478" s="186"/>
    </row>
    <row r="479" spans="1:57" ht="25.5" customHeight="1">
      <c r="A479" s="186"/>
      <c r="B479" s="186"/>
      <c r="C479" s="186"/>
      <c r="D479" s="186"/>
      <c r="E479" s="143"/>
      <c r="F479" s="211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92"/>
      <c r="AU479" s="238"/>
      <c r="AV479" s="186"/>
      <c r="AW479" s="186"/>
      <c r="AX479" s="186"/>
      <c r="AY479" s="186"/>
      <c r="AZ479" s="186"/>
      <c r="BA479" s="186"/>
      <c r="BB479" s="211"/>
      <c r="BC479" s="186"/>
      <c r="BD479" s="186"/>
      <c r="BE479" s="186"/>
    </row>
    <row r="480" spans="1:57" ht="25.5" customHeight="1">
      <c r="A480" s="186"/>
      <c r="B480" s="186"/>
      <c r="C480" s="186"/>
      <c r="D480" s="186"/>
      <c r="E480" s="143"/>
      <c r="F480" s="211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92"/>
      <c r="AU480" s="238"/>
      <c r="AV480" s="186"/>
      <c r="AW480" s="186"/>
      <c r="AX480" s="186"/>
      <c r="AY480" s="186"/>
      <c r="AZ480" s="186"/>
      <c r="BA480" s="186"/>
      <c r="BB480" s="211"/>
      <c r="BC480" s="186"/>
      <c r="BD480" s="186"/>
      <c r="BE480" s="186"/>
    </row>
    <row r="481" spans="1:57" ht="25.5" customHeight="1">
      <c r="A481" s="186"/>
      <c r="B481" s="186"/>
      <c r="C481" s="186"/>
      <c r="D481" s="186"/>
      <c r="E481" s="143"/>
      <c r="F481" s="211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92"/>
      <c r="AU481" s="238"/>
      <c r="AV481" s="186"/>
      <c r="AW481" s="186"/>
      <c r="AX481" s="186"/>
      <c r="AY481" s="186"/>
      <c r="AZ481" s="186"/>
      <c r="BA481" s="186"/>
      <c r="BB481" s="211"/>
      <c r="BC481" s="186"/>
      <c r="BD481" s="186"/>
      <c r="BE481" s="186"/>
    </row>
    <row r="482" spans="1:57" ht="25.5" customHeight="1">
      <c r="A482" s="186"/>
      <c r="B482" s="186"/>
      <c r="C482" s="186"/>
      <c r="D482" s="186"/>
      <c r="E482" s="143"/>
      <c r="F482" s="211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92"/>
      <c r="AU482" s="238"/>
      <c r="AV482" s="186"/>
      <c r="AW482" s="186"/>
      <c r="AX482" s="186"/>
      <c r="AY482" s="186"/>
      <c r="AZ482" s="186"/>
      <c r="BA482" s="186"/>
      <c r="BB482" s="211"/>
      <c r="BC482" s="186"/>
      <c r="BD482" s="186"/>
      <c r="BE482" s="186"/>
    </row>
    <row r="483" spans="1:57" ht="25.5" customHeight="1">
      <c r="A483" s="186"/>
      <c r="B483" s="186"/>
      <c r="C483" s="186"/>
      <c r="D483" s="186"/>
      <c r="E483" s="143"/>
      <c r="F483" s="211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92"/>
      <c r="AU483" s="238"/>
      <c r="AV483" s="186"/>
      <c r="AW483" s="186"/>
      <c r="AX483" s="186"/>
      <c r="AY483" s="186"/>
      <c r="AZ483" s="186"/>
      <c r="BA483" s="186"/>
      <c r="BB483" s="211"/>
      <c r="BC483" s="186"/>
      <c r="BD483" s="186"/>
      <c r="BE483" s="186"/>
    </row>
    <row r="484" spans="1:57" ht="25.5" customHeight="1">
      <c r="A484" s="186"/>
      <c r="B484" s="186"/>
      <c r="C484" s="186"/>
      <c r="D484" s="186"/>
      <c r="E484" s="143"/>
      <c r="F484" s="211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92"/>
      <c r="AU484" s="238"/>
      <c r="AV484" s="186"/>
      <c r="AW484" s="186"/>
      <c r="AX484" s="186"/>
      <c r="AY484" s="186"/>
      <c r="AZ484" s="186"/>
      <c r="BA484" s="186"/>
      <c r="BB484" s="211"/>
      <c r="BC484" s="186"/>
      <c r="BD484" s="186"/>
      <c r="BE484" s="186"/>
    </row>
    <row r="485" spans="1:57" ht="25.5" customHeight="1">
      <c r="A485" s="186"/>
      <c r="B485" s="186"/>
      <c r="C485" s="186"/>
      <c r="D485" s="186"/>
      <c r="E485" s="143"/>
      <c r="F485" s="211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92"/>
      <c r="AU485" s="238"/>
      <c r="AV485" s="186"/>
      <c r="AW485" s="186"/>
      <c r="AX485" s="186"/>
      <c r="AY485" s="186"/>
      <c r="AZ485" s="186"/>
      <c r="BA485" s="186"/>
      <c r="BB485" s="211"/>
      <c r="BC485" s="186"/>
      <c r="BD485" s="186"/>
      <c r="BE485" s="186"/>
    </row>
    <row r="486" spans="1:57" ht="25.5" customHeight="1">
      <c r="A486" s="186"/>
      <c r="B486" s="186"/>
      <c r="C486" s="186"/>
      <c r="D486" s="186"/>
      <c r="E486" s="143"/>
      <c r="F486" s="211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92"/>
      <c r="AU486" s="238"/>
      <c r="AV486" s="186"/>
      <c r="AW486" s="186"/>
      <c r="AX486" s="186"/>
      <c r="AY486" s="186"/>
      <c r="AZ486" s="186"/>
      <c r="BA486" s="186"/>
      <c r="BB486" s="211"/>
      <c r="BC486" s="186"/>
      <c r="BD486" s="186"/>
      <c r="BE486" s="186"/>
    </row>
    <row r="487" spans="1:57" ht="25.5" customHeight="1">
      <c r="A487" s="186"/>
      <c r="B487" s="186"/>
      <c r="C487" s="186"/>
      <c r="D487" s="186"/>
      <c r="E487" s="143"/>
      <c r="F487" s="211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92"/>
      <c r="AU487" s="238"/>
      <c r="AV487" s="186"/>
      <c r="AW487" s="186"/>
      <c r="AX487" s="186"/>
      <c r="AY487" s="186"/>
      <c r="AZ487" s="186"/>
      <c r="BA487" s="186"/>
      <c r="BB487" s="211"/>
      <c r="BC487" s="186"/>
      <c r="BD487" s="186"/>
      <c r="BE487" s="186"/>
    </row>
    <row r="488" spans="1:57" ht="25.5" customHeight="1">
      <c r="A488" s="186"/>
      <c r="B488" s="186"/>
      <c r="C488" s="186"/>
      <c r="D488" s="186"/>
      <c r="E488" s="143"/>
      <c r="F488" s="211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92"/>
      <c r="AU488" s="238"/>
      <c r="AV488" s="186"/>
      <c r="AW488" s="186"/>
      <c r="AX488" s="186"/>
      <c r="AY488" s="186"/>
      <c r="AZ488" s="186"/>
      <c r="BA488" s="186"/>
      <c r="BB488" s="211"/>
      <c r="BC488" s="186"/>
      <c r="BD488" s="186"/>
      <c r="BE488" s="186"/>
    </row>
    <row r="489" spans="1:57" ht="25.5" customHeight="1">
      <c r="A489" s="186"/>
      <c r="B489" s="186"/>
      <c r="C489" s="186"/>
      <c r="D489" s="186"/>
      <c r="E489" s="143"/>
      <c r="F489" s="211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92"/>
      <c r="AU489" s="238"/>
      <c r="AV489" s="186"/>
      <c r="AW489" s="186"/>
      <c r="AX489" s="186"/>
      <c r="AY489" s="186"/>
      <c r="AZ489" s="186"/>
      <c r="BA489" s="186"/>
      <c r="BB489" s="211"/>
      <c r="BC489" s="186"/>
      <c r="BD489" s="186"/>
      <c r="BE489" s="186"/>
    </row>
    <row r="490" spans="1:57" ht="25.5" customHeight="1">
      <c r="A490" s="186"/>
      <c r="B490" s="186"/>
      <c r="C490" s="186"/>
      <c r="D490" s="186"/>
      <c r="E490" s="143"/>
      <c r="F490" s="211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92"/>
      <c r="AU490" s="238"/>
      <c r="AV490" s="186"/>
      <c r="AW490" s="186"/>
      <c r="AX490" s="186"/>
      <c r="AY490" s="186"/>
      <c r="AZ490" s="186"/>
      <c r="BA490" s="186"/>
      <c r="BB490" s="211"/>
      <c r="BC490" s="186"/>
      <c r="BD490" s="186"/>
      <c r="BE490" s="186"/>
    </row>
    <row r="491" spans="1:57" ht="25.5" customHeight="1">
      <c r="A491" s="186"/>
      <c r="B491" s="186"/>
      <c r="C491" s="186"/>
      <c r="D491" s="186"/>
      <c r="E491" s="143"/>
      <c r="F491" s="211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92"/>
      <c r="AU491" s="238"/>
      <c r="AV491" s="186"/>
      <c r="AW491" s="186"/>
      <c r="AX491" s="186"/>
      <c r="AY491" s="186"/>
      <c r="AZ491" s="186"/>
      <c r="BA491" s="186"/>
      <c r="BB491" s="211"/>
      <c r="BC491" s="186"/>
      <c r="BD491" s="186"/>
      <c r="BE491" s="186"/>
    </row>
    <row r="492" spans="1:57" ht="25.5" customHeight="1">
      <c r="A492" s="186"/>
      <c r="B492" s="186"/>
      <c r="C492" s="186"/>
      <c r="D492" s="186"/>
      <c r="E492" s="143"/>
      <c r="F492" s="211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92"/>
      <c r="AU492" s="238"/>
      <c r="AV492" s="186"/>
      <c r="AW492" s="186"/>
      <c r="AX492" s="186"/>
      <c r="AY492" s="186"/>
      <c r="AZ492" s="186"/>
      <c r="BA492" s="186"/>
      <c r="BB492" s="211"/>
      <c r="BC492" s="186"/>
      <c r="BD492" s="186"/>
      <c r="BE492" s="186"/>
    </row>
    <row r="493" spans="1:57" ht="25.5" customHeight="1">
      <c r="A493" s="186"/>
      <c r="B493" s="186"/>
      <c r="C493" s="186"/>
      <c r="D493" s="186"/>
      <c r="E493" s="143"/>
      <c r="F493" s="211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92"/>
      <c r="AU493" s="238"/>
      <c r="AV493" s="186"/>
      <c r="AW493" s="186"/>
      <c r="AX493" s="186"/>
      <c r="AY493" s="186"/>
      <c r="AZ493" s="186"/>
      <c r="BA493" s="186"/>
      <c r="BB493" s="211"/>
      <c r="BC493" s="186"/>
      <c r="BD493" s="186"/>
      <c r="BE493" s="186"/>
    </row>
    <row r="494" spans="1:57" ht="25.5" customHeight="1">
      <c r="A494" s="186"/>
      <c r="B494" s="186"/>
      <c r="C494" s="186"/>
      <c r="D494" s="186"/>
      <c r="E494" s="143"/>
      <c r="F494" s="211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92"/>
      <c r="AU494" s="238"/>
      <c r="AV494" s="186"/>
      <c r="AW494" s="186"/>
      <c r="AX494" s="186"/>
      <c r="AY494" s="186"/>
      <c r="AZ494" s="186"/>
      <c r="BA494" s="186"/>
      <c r="BB494" s="211"/>
      <c r="BC494" s="186"/>
      <c r="BD494" s="186"/>
      <c r="BE494" s="186"/>
    </row>
    <row r="495" spans="1:57" ht="25.5" customHeight="1">
      <c r="A495" s="186"/>
      <c r="B495" s="186"/>
      <c r="C495" s="186"/>
      <c r="D495" s="186"/>
      <c r="E495" s="143"/>
      <c r="F495" s="211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92"/>
      <c r="AU495" s="238"/>
      <c r="AV495" s="186"/>
      <c r="AW495" s="186"/>
      <c r="AX495" s="186"/>
      <c r="AY495" s="186"/>
      <c r="AZ495" s="186"/>
      <c r="BA495" s="186"/>
      <c r="BB495" s="211"/>
      <c r="BC495" s="186"/>
      <c r="BD495" s="186"/>
      <c r="BE495" s="186"/>
    </row>
    <row r="496" spans="1:57" ht="25.5" customHeight="1">
      <c r="A496" s="186"/>
      <c r="B496" s="186"/>
      <c r="C496" s="186"/>
      <c r="D496" s="186"/>
      <c r="E496" s="143"/>
      <c r="F496" s="211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92"/>
      <c r="AU496" s="238"/>
      <c r="AV496" s="186"/>
      <c r="AW496" s="186"/>
      <c r="AX496" s="186"/>
      <c r="AY496" s="186"/>
      <c r="AZ496" s="186"/>
      <c r="BA496" s="186"/>
      <c r="BB496" s="211"/>
      <c r="BC496" s="186"/>
      <c r="BD496" s="186"/>
      <c r="BE496" s="186"/>
    </row>
    <row r="497" spans="1:57" ht="25.5" customHeight="1">
      <c r="A497" s="186"/>
      <c r="B497" s="186"/>
      <c r="C497" s="186"/>
      <c r="D497" s="186"/>
      <c r="E497" s="143"/>
      <c r="F497" s="211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92"/>
      <c r="AU497" s="238"/>
      <c r="AV497" s="186"/>
      <c r="AW497" s="186"/>
      <c r="AX497" s="186"/>
      <c r="AY497" s="186"/>
      <c r="AZ497" s="186"/>
      <c r="BA497" s="186"/>
      <c r="BB497" s="211"/>
      <c r="BC497" s="186"/>
      <c r="BD497" s="186"/>
      <c r="BE497" s="186"/>
    </row>
    <row r="498" spans="1:57" ht="25.5" customHeight="1">
      <c r="A498" s="186"/>
      <c r="B498" s="186"/>
      <c r="C498" s="186"/>
      <c r="D498" s="186"/>
      <c r="E498" s="143"/>
      <c r="F498" s="211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92"/>
      <c r="AU498" s="238"/>
      <c r="AV498" s="186"/>
      <c r="AW498" s="186"/>
      <c r="AX498" s="186"/>
      <c r="AY498" s="186"/>
      <c r="AZ498" s="186"/>
      <c r="BA498" s="186"/>
      <c r="BB498" s="211"/>
      <c r="BC498" s="186"/>
      <c r="BD498" s="186"/>
      <c r="BE498" s="186"/>
    </row>
    <row r="499" spans="1:57" ht="25.5" customHeight="1">
      <c r="A499" s="186"/>
      <c r="B499" s="186"/>
      <c r="C499" s="186"/>
      <c r="D499" s="186"/>
      <c r="E499" s="143"/>
      <c r="F499" s="211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92"/>
      <c r="AU499" s="238"/>
      <c r="AV499" s="186"/>
      <c r="AW499" s="186"/>
      <c r="AX499" s="186"/>
      <c r="AY499" s="186"/>
      <c r="AZ499" s="186"/>
      <c r="BA499" s="186"/>
      <c r="BB499" s="211"/>
      <c r="BC499" s="186"/>
      <c r="BD499" s="186"/>
      <c r="BE499" s="186"/>
    </row>
    <row r="500" spans="1:57" ht="25.5" customHeight="1">
      <c r="A500" s="186"/>
      <c r="B500" s="186"/>
      <c r="C500" s="186"/>
      <c r="D500" s="186"/>
      <c r="E500" s="143"/>
      <c r="F500" s="211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92"/>
      <c r="AU500" s="238"/>
      <c r="AV500" s="186"/>
      <c r="AW500" s="186"/>
      <c r="AX500" s="186"/>
      <c r="AY500" s="186"/>
      <c r="AZ500" s="186"/>
      <c r="BA500" s="186"/>
      <c r="BB500" s="211"/>
      <c r="BC500" s="186"/>
      <c r="BD500" s="186"/>
      <c r="BE500" s="186"/>
    </row>
    <row r="501" spans="1:57" ht="25.5" customHeight="1">
      <c r="A501" s="186"/>
      <c r="B501" s="186"/>
      <c r="C501" s="186"/>
      <c r="D501" s="186"/>
      <c r="E501" s="143"/>
      <c r="F501" s="211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92"/>
      <c r="AU501" s="238"/>
      <c r="AV501" s="186"/>
      <c r="AW501" s="186"/>
      <c r="AX501" s="186"/>
      <c r="AY501" s="186"/>
      <c r="AZ501" s="186"/>
      <c r="BA501" s="186"/>
      <c r="BB501" s="211"/>
      <c r="BC501" s="186"/>
      <c r="BD501" s="186"/>
      <c r="BE501" s="186"/>
    </row>
    <row r="502" spans="1:57" ht="25.5" customHeight="1">
      <c r="A502" s="186"/>
      <c r="B502" s="186"/>
      <c r="C502" s="186"/>
      <c r="D502" s="186"/>
      <c r="E502" s="143"/>
      <c r="F502" s="211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92"/>
      <c r="AU502" s="238"/>
      <c r="AV502" s="186"/>
      <c r="AW502" s="186"/>
      <c r="AX502" s="186"/>
      <c r="AY502" s="186"/>
      <c r="AZ502" s="186"/>
      <c r="BA502" s="186"/>
      <c r="BB502" s="211"/>
      <c r="BC502" s="186"/>
      <c r="BD502" s="186"/>
      <c r="BE502" s="186"/>
    </row>
    <row r="503" spans="1:57" ht="25.5" customHeight="1">
      <c r="A503" s="186"/>
      <c r="B503" s="186"/>
      <c r="C503" s="186"/>
      <c r="D503" s="186"/>
      <c r="E503" s="143"/>
      <c r="F503" s="211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92"/>
      <c r="AU503" s="238"/>
      <c r="AV503" s="186"/>
      <c r="AW503" s="186"/>
      <c r="AX503" s="186"/>
      <c r="AY503" s="186"/>
      <c r="AZ503" s="186"/>
      <c r="BA503" s="186"/>
      <c r="BB503" s="211"/>
      <c r="BC503" s="186"/>
      <c r="BD503" s="186"/>
      <c r="BE503" s="186"/>
    </row>
    <row r="504" spans="1:57" ht="25.5" customHeight="1">
      <c r="A504" s="186"/>
      <c r="B504" s="186"/>
      <c r="C504" s="186"/>
      <c r="D504" s="186"/>
      <c r="E504" s="143"/>
      <c r="F504" s="211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92"/>
      <c r="AU504" s="238"/>
      <c r="AV504" s="186"/>
      <c r="AW504" s="186"/>
      <c r="AX504" s="186"/>
      <c r="AY504" s="186"/>
      <c r="AZ504" s="186"/>
      <c r="BA504" s="186"/>
      <c r="BB504" s="211"/>
      <c r="BC504" s="186"/>
      <c r="BD504" s="186"/>
      <c r="BE504" s="186"/>
    </row>
    <row r="505" spans="1:57" ht="25.5" customHeight="1">
      <c r="A505" s="186"/>
      <c r="B505" s="186"/>
      <c r="C505" s="186"/>
      <c r="D505" s="186"/>
      <c r="E505" s="143"/>
      <c r="F505" s="211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92"/>
      <c r="AU505" s="238"/>
      <c r="AV505" s="186"/>
      <c r="AW505" s="186"/>
      <c r="AX505" s="186"/>
      <c r="AY505" s="186"/>
      <c r="AZ505" s="186"/>
      <c r="BA505" s="186"/>
      <c r="BB505" s="211"/>
      <c r="BC505" s="186"/>
      <c r="BD505" s="186"/>
      <c r="BE505" s="186"/>
    </row>
    <row r="506" spans="1:57" ht="25.5" customHeight="1">
      <c r="A506" s="186"/>
      <c r="B506" s="186"/>
      <c r="C506" s="186"/>
      <c r="D506" s="186"/>
      <c r="E506" s="143"/>
      <c r="F506" s="211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92"/>
      <c r="AU506" s="238"/>
      <c r="AV506" s="186"/>
      <c r="AW506" s="186"/>
      <c r="AX506" s="186"/>
      <c r="AY506" s="186"/>
      <c r="AZ506" s="186"/>
      <c r="BA506" s="186"/>
      <c r="BB506" s="211"/>
      <c r="BC506" s="186"/>
      <c r="BD506" s="186"/>
      <c r="BE506" s="186"/>
    </row>
    <row r="507" spans="1:57" ht="25.5" customHeight="1">
      <c r="A507" s="186"/>
      <c r="B507" s="186"/>
      <c r="C507" s="186"/>
      <c r="D507" s="186"/>
      <c r="E507" s="143"/>
      <c r="F507" s="211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92"/>
      <c r="AU507" s="238"/>
      <c r="AV507" s="186"/>
      <c r="AW507" s="186"/>
      <c r="AX507" s="186"/>
      <c r="AY507" s="186"/>
      <c r="AZ507" s="186"/>
      <c r="BA507" s="186"/>
      <c r="BB507" s="211"/>
      <c r="BC507" s="186"/>
      <c r="BD507" s="186"/>
      <c r="BE507" s="186"/>
    </row>
    <row r="508" spans="1:57" ht="25.5" customHeight="1">
      <c r="A508" s="186"/>
      <c r="B508" s="186"/>
      <c r="C508" s="186"/>
      <c r="D508" s="186"/>
      <c r="E508" s="143"/>
      <c r="F508" s="211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92"/>
      <c r="AU508" s="238"/>
      <c r="AV508" s="186"/>
      <c r="AW508" s="186"/>
      <c r="AX508" s="186"/>
      <c r="AY508" s="186"/>
      <c r="AZ508" s="186"/>
      <c r="BA508" s="186"/>
      <c r="BB508" s="211"/>
      <c r="BC508" s="186"/>
      <c r="BD508" s="186"/>
      <c r="BE508" s="186"/>
    </row>
    <row r="509" spans="1:57" ht="25.5" customHeight="1">
      <c r="A509" s="186"/>
      <c r="B509" s="186"/>
      <c r="C509" s="186"/>
      <c r="D509" s="186"/>
      <c r="E509" s="143"/>
      <c r="F509" s="211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92"/>
      <c r="AU509" s="238"/>
      <c r="AV509" s="186"/>
      <c r="AW509" s="186"/>
      <c r="AX509" s="186"/>
      <c r="AY509" s="186"/>
      <c r="AZ509" s="186"/>
      <c r="BA509" s="186"/>
      <c r="BB509" s="211"/>
      <c r="BC509" s="186"/>
      <c r="BD509" s="186"/>
      <c r="BE509" s="186"/>
    </row>
    <row r="510" spans="1:57" ht="25.5" customHeight="1">
      <c r="A510" s="186"/>
      <c r="B510" s="186"/>
      <c r="C510" s="186"/>
      <c r="D510" s="186"/>
      <c r="E510" s="143"/>
      <c r="F510" s="211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92"/>
      <c r="AU510" s="238"/>
      <c r="AV510" s="186"/>
      <c r="AW510" s="186"/>
      <c r="AX510" s="186"/>
      <c r="AY510" s="186"/>
      <c r="AZ510" s="186"/>
      <c r="BA510" s="186"/>
      <c r="BB510" s="211"/>
      <c r="BC510" s="186"/>
      <c r="BD510" s="186"/>
      <c r="BE510" s="186"/>
    </row>
    <row r="511" spans="1:57" ht="25.5" customHeight="1">
      <c r="A511" s="186"/>
      <c r="B511" s="186"/>
      <c r="C511" s="186"/>
      <c r="D511" s="186"/>
      <c r="E511" s="143"/>
      <c r="F511" s="211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92"/>
      <c r="AU511" s="238"/>
      <c r="AV511" s="186"/>
      <c r="AW511" s="186"/>
      <c r="AX511" s="186"/>
      <c r="AY511" s="186"/>
      <c r="AZ511" s="186"/>
      <c r="BA511" s="186"/>
      <c r="BB511" s="211"/>
      <c r="BC511" s="186"/>
      <c r="BD511" s="186"/>
      <c r="BE511" s="186"/>
    </row>
    <row r="512" spans="1:57" ht="25.5" customHeight="1">
      <c r="A512" s="186"/>
      <c r="B512" s="186"/>
      <c r="C512" s="186"/>
      <c r="D512" s="186"/>
      <c r="E512" s="143"/>
      <c r="F512" s="211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92"/>
      <c r="AU512" s="238"/>
      <c r="AV512" s="186"/>
      <c r="AW512" s="186"/>
      <c r="AX512" s="186"/>
      <c r="AY512" s="186"/>
      <c r="AZ512" s="186"/>
      <c r="BA512" s="186"/>
      <c r="BB512" s="211"/>
      <c r="BC512" s="186"/>
      <c r="BD512" s="186"/>
      <c r="BE512" s="186"/>
    </row>
    <row r="513" spans="1:57" ht="25.5" customHeight="1">
      <c r="A513" s="186"/>
      <c r="B513" s="186"/>
      <c r="C513" s="186"/>
      <c r="D513" s="186"/>
      <c r="E513" s="143"/>
      <c r="F513" s="211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92"/>
      <c r="AU513" s="238"/>
      <c r="AV513" s="186"/>
      <c r="AW513" s="186"/>
      <c r="AX513" s="186"/>
      <c r="AY513" s="186"/>
      <c r="AZ513" s="186"/>
      <c r="BA513" s="186"/>
      <c r="BB513" s="211"/>
      <c r="BC513" s="186"/>
      <c r="BD513" s="186"/>
      <c r="BE513" s="186"/>
    </row>
    <row r="514" spans="1:57" ht="25.5" customHeight="1">
      <c r="A514" s="186"/>
      <c r="B514" s="186"/>
      <c r="C514" s="186"/>
      <c r="D514" s="186"/>
      <c r="E514" s="143"/>
      <c r="F514" s="211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92"/>
      <c r="AU514" s="238"/>
      <c r="AV514" s="186"/>
      <c r="AW514" s="186"/>
      <c r="AX514" s="186"/>
      <c r="AY514" s="186"/>
      <c r="AZ514" s="186"/>
      <c r="BA514" s="186"/>
      <c r="BB514" s="211"/>
      <c r="BC514" s="186"/>
      <c r="BD514" s="186"/>
      <c r="BE514" s="186"/>
    </row>
    <row r="515" spans="1:57" ht="25.5" customHeight="1">
      <c r="A515" s="186"/>
      <c r="B515" s="186"/>
      <c r="C515" s="186"/>
      <c r="D515" s="186"/>
      <c r="E515" s="143"/>
      <c r="F515" s="211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92"/>
      <c r="AU515" s="238"/>
      <c r="AV515" s="186"/>
      <c r="AW515" s="186"/>
      <c r="AX515" s="186"/>
      <c r="AY515" s="186"/>
      <c r="AZ515" s="186"/>
      <c r="BA515" s="186"/>
      <c r="BB515" s="211"/>
      <c r="BC515" s="186"/>
      <c r="BD515" s="186"/>
      <c r="BE515" s="186"/>
    </row>
    <row r="516" spans="1:57" ht="25.5" customHeight="1">
      <c r="A516" s="186"/>
      <c r="B516" s="186"/>
      <c r="C516" s="186"/>
      <c r="D516" s="186"/>
      <c r="E516" s="143"/>
      <c r="F516" s="211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92"/>
      <c r="AU516" s="238"/>
      <c r="AV516" s="186"/>
      <c r="AW516" s="186"/>
      <c r="AX516" s="186"/>
      <c r="AY516" s="186"/>
      <c r="AZ516" s="186"/>
      <c r="BA516" s="186"/>
      <c r="BB516" s="211"/>
      <c r="BC516" s="186"/>
      <c r="BD516" s="186"/>
      <c r="BE516" s="186"/>
    </row>
    <row r="517" spans="1:57" ht="25.5" customHeight="1">
      <c r="A517" s="186"/>
      <c r="B517" s="186"/>
      <c r="C517" s="186"/>
      <c r="D517" s="186"/>
      <c r="E517" s="143"/>
      <c r="F517" s="211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92"/>
      <c r="AU517" s="238"/>
      <c r="AV517" s="186"/>
      <c r="AW517" s="186"/>
      <c r="AX517" s="186"/>
      <c r="AY517" s="186"/>
      <c r="AZ517" s="186"/>
      <c r="BA517" s="186"/>
      <c r="BB517" s="211"/>
      <c r="BC517" s="186"/>
      <c r="BD517" s="186"/>
      <c r="BE517" s="186"/>
    </row>
    <row r="518" spans="1:57" ht="25.5" customHeight="1">
      <c r="A518" s="186"/>
      <c r="B518" s="186"/>
      <c r="C518" s="186"/>
      <c r="D518" s="186"/>
      <c r="E518" s="143"/>
      <c r="F518" s="211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92"/>
      <c r="AU518" s="238"/>
      <c r="AV518" s="186"/>
      <c r="AW518" s="186"/>
      <c r="AX518" s="186"/>
      <c r="AY518" s="186"/>
      <c r="AZ518" s="186"/>
      <c r="BA518" s="186"/>
      <c r="BB518" s="211"/>
      <c r="BC518" s="186"/>
      <c r="BD518" s="186"/>
      <c r="BE518" s="186"/>
    </row>
    <row r="519" spans="1:57" ht="25.5" customHeight="1">
      <c r="A519" s="186"/>
      <c r="B519" s="186"/>
      <c r="C519" s="186"/>
      <c r="D519" s="186"/>
      <c r="E519" s="143"/>
      <c r="F519" s="211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92"/>
      <c r="AU519" s="238"/>
      <c r="AV519" s="186"/>
      <c r="AW519" s="186"/>
      <c r="AX519" s="186"/>
      <c r="AY519" s="186"/>
      <c r="AZ519" s="186"/>
      <c r="BA519" s="186"/>
      <c r="BB519" s="211"/>
      <c r="BC519" s="186"/>
      <c r="BD519" s="186"/>
      <c r="BE519" s="186"/>
    </row>
    <row r="520" spans="1:57" ht="25.5" customHeight="1">
      <c r="A520" s="186"/>
      <c r="B520" s="186"/>
      <c r="C520" s="186"/>
      <c r="D520" s="186"/>
      <c r="E520" s="143"/>
      <c r="F520" s="211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92"/>
      <c r="AU520" s="238"/>
      <c r="AV520" s="186"/>
      <c r="AW520" s="186"/>
      <c r="AX520" s="186"/>
      <c r="AY520" s="186"/>
      <c r="AZ520" s="186"/>
      <c r="BA520" s="186"/>
      <c r="BB520" s="211"/>
      <c r="BC520" s="186"/>
      <c r="BD520" s="186"/>
      <c r="BE520" s="186"/>
    </row>
    <row r="521" spans="1:57" ht="25.5" customHeight="1">
      <c r="A521" s="186"/>
      <c r="B521" s="186"/>
      <c r="C521" s="186"/>
      <c r="D521" s="186"/>
      <c r="E521" s="143"/>
      <c r="F521" s="211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92"/>
      <c r="AU521" s="238"/>
      <c r="AV521" s="186"/>
      <c r="AW521" s="186"/>
      <c r="AX521" s="186"/>
      <c r="AY521" s="186"/>
      <c r="AZ521" s="186"/>
      <c r="BA521" s="186"/>
      <c r="BB521" s="211"/>
      <c r="BC521" s="186"/>
      <c r="BD521" s="186"/>
      <c r="BE521" s="186"/>
    </row>
    <row r="522" spans="1:57" ht="25.5" customHeight="1">
      <c r="A522" s="186"/>
      <c r="B522" s="186"/>
      <c r="C522" s="186"/>
      <c r="D522" s="186"/>
      <c r="E522" s="143"/>
      <c r="F522" s="211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92"/>
      <c r="AU522" s="238"/>
      <c r="AV522" s="186"/>
      <c r="AW522" s="186"/>
      <c r="AX522" s="186"/>
      <c r="AY522" s="186"/>
      <c r="AZ522" s="186"/>
      <c r="BA522" s="186"/>
      <c r="BB522" s="211"/>
      <c r="BC522" s="186"/>
      <c r="BD522" s="186"/>
      <c r="BE522" s="186"/>
    </row>
    <row r="523" spans="1:57" ht="25.5" customHeight="1">
      <c r="A523" s="186"/>
      <c r="B523" s="186"/>
      <c r="C523" s="186"/>
      <c r="D523" s="186"/>
      <c r="E523" s="143"/>
      <c r="F523" s="211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92"/>
      <c r="AU523" s="238"/>
      <c r="AV523" s="186"/>
      <c r="AW523" s="186"/>
      <c r="AX523" s="186"/>
      <c r="AY523" s="186"/>
      <c r="AZ523" s="186"/>
      <c r="BA523" s="186"/>
      <c r="BB523" s="211"/>
      <c r="BC523" s="186"/>
      <c r="BD523" s="186"/>
      <c r="BE523" s="186"/>
    </row>
    <row r="524" spans="1:57" ht="25.5" customHeight="1">
      <c r="A524" s="186"/>
      <c r="B524" s="186"/>
      <c r="C524" s="186"/>
      <c r="D524" s="186"/>
      <c r="E524" s="143"/>
      <c r="F524" s="211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92"/>
      <c r="AU524" s="238"/>
      <c r="AV524" s="186"/>
      <c r="AW524" s="186"/>
      <c r="AX524" s="186"/>
      <c r="AY524" s="186"/>
      <c r="AZ524" s="186"/>
      <c r="BA524" s="186"/>
      <c r="BB524" s="211"/>
      <c r="BC524" s="186"/>
      <c r="BD524" s="186"/>
      <c r="BE524" s="186"/>
    </row>
    <row r="525" spans="1:57" ht="25.5" customHeight="1">
      <c r="A525" s="186"/>
      <c r="B525" s="186"/>
      <c r="C525" s="186"/>
      <c r="D525" s="186"/>
      <c r="E525" s="143"/>
      <c r="F525" s="211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92"/>
      <c r="AU525" s="238"/>
      <c r="AV525" s="186"/>
      <c r="AW525" s="186"/>
      <c r="AX525" s="186"/>
      <c r="AY525" s="186"/>
      <c r="AZ525" s="186"/>
      <c r="BA525" s="186"/>
      <c r="BB525" s="211"/>
      <c r="BC525" s="186"/>
      <c r="BD525" s="186"/>
      <c r="BE525" s="186"/>
    </row>
    <row r="526" spans="1:57" ht="25.5" customHeight="1">
      <c r="A526" s="186"/>
      <c r="B526" s="186"/>
      <c r="C526" s="186"/>
      <c r="D526" s="186"/>
      <c r="E526" s="143"/>
      <c r="F526" s="211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92"/>
      <c r="AU526" s="238"/>
      <c r="AV526" s="186"/>
      <c r="AW526" s="186"/>
      <c r="AX526" s="186"/>
      <c r="AY526" s="186"/>
      <c r="AZ526" s="186"/>
      <c r="BA526" s="186"/>
      <c r="BB526" s="211"/>
      <c r="BC526" s="186"/>
      <c r="BD526" s="186"/>
      <c r="BE526" s="186"/>
    </row>
    <row r="527" spans="1:57" ht="25.5" customHeight="1">
      <c r="A527" s="186"/>
      <c r="B527" s="186"/>
      <c r="C527" s="186"/>
      <c r="D527" s="186"/>
      <c r="E527" s="143"/>
      <c r="F527" s="211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92"/>
      <c r="AU527" s="238"/>
      <c r="AV527" s="186"/>
      <c r="AW527" s="186"/>
      <c r="AX527" s="186"/>
      <c r="AY527" s="186"/>
      <c r="AZ527" s="186"/>
      <c r="BA527" s="186"/>
      <c r="BB527" s="211"/>
      <c r="BC527" s="186"/>
      <c r="BD527" s="186"/>
      <c r="BE527" s="186"/>
    </row>
    <row r="528" spans="1:57" ht="25.5" customHeight="1">
      <c r="A528" s="186"/>
      <c r="B528" s="186"/>
      <c r="C528" s="186"/>
      <c r="D528" s="186"/>
      <c r="E528" s="143"/>
      <c r="F528" s="211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92"/>
      <c r="AU528" s="238"/>
      <c r="AV528" s="186"/>
      <c r="AW528" s="186"/>
      <c r="AX528" s="186"/>
      <c r="AY528" s="186"/>
      <c r="AZ528" s="186"/>
      <c r="BA528" s="186"/>
      <c r="BB528" s="211"/>
      <c r="BC528" s="186"/>
      <c r="BD528" s="186"/>
      <c r="BE528" s="186"/>
    </row>
    <row r="529" spans="1:57" ht="25.5" customHeight="1">
      <c r="A529" s="186"/>
      <c r="B529" s="186"/>
      <c r="C529" s="186"/>
      <c r="D529" s="186"/>
      <c r="E529" s="143"/>
      <c r="F529" s="211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92"/>
      <c r="AU529" s="238"/>
      <c r="AV529" s="186"/>
      <c r="AW529" s="186"/>
      <c r="AX529" s="186"/>
      <c r="AY529" s="186"/>
      <c r="AZ529" s="186"/>
      <c r="BA529" s="186"/>
      <c r="BB529" s="211"/>
      <c r="BC529" s="186"/>
      <c r="BD529" s="186"/>
      <c r="BE529" s="186"/>
    </row>
    <row r="530" spans="1:57" ht="25.5" customHeight="1">
      <c r="A530" s="186"/>
      <c r="B530" s="186"/>
      <c r="C530" s="186"/>
      <c r="D530" s="186"/>
      <c r="E530" s="143"/>
      <c r="F530" s="211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92"/>
      <c r="AU530" s="238"/>
      <c r="AV530" s="186"/>
      <c r="AW530" s="186"/>
      <c r="AX530" s="186"/>
      <c r="AY530" s="186"/>
      <c r="AZ530" s="186"/>
      <c r="BA530" s="186"/>
      <c r="BB530" s="211"/>
      <c r="BC530" s="186"/>
      <c r="BD530" s="186"/>
      <c r="BE530" s="186"/>
    </row>
    <row r="531" spans="1:57" ht="25.5" customHeight="1">
      <c r="A531" s="186"/>
      <c r="B531" s="186"/>
      <c r="C531" s="186"/>
      <c r="D531" s="186"/>
      <c r="E531" s="143"/>
      <c r="F531" s="211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92"/>
      <c r="AU531" s="238"/>
      <c r="AV531" s="186"/>
      <c r="AW531" s="186"/>
      <c r="AX531" s="186"/>
      <c r="AY531" s="186"/>
      <c r="AZ531" s="186"/>
      <c r="BA531" s="186"/>
      <c r="BB531" s="211"/>
      <c r="BC531" s="186"/>
      <c r="BD531" s="186"/>
      <c r="BE531" s="186"/>
    </row>
    <row r="532" spans="1:57" ht="25.5" customHeight="1">
      <c r="A532" s="186"/>
      <c r="B532" s="186"/>
      <c r="C532" s="186"/>
      <c r="D532" s="186"/>
      <c r="E532" s="143"/>
      <c r="F532" s="211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92"/>
      <c r="AU532" s="238"/>
      <c r="AV532" s="186"/>
      <c r="AW532" s="186"/>
      <c r="AX532" s="186"/>
      <c r="AY532" s="186"/>
      <c r="AZ532" s="186"/>
      <c r="BA532" s="186"/>
      <c r="BB532" s="211"/>
      <c r="BC532" s="186"/>
      <c r="BD532" s="186"/>
      <c r="BE532" s="186"/>
    </row>
    <row r="533" spans="1:57" ht="25.5" customHeight="1">
      <c r="A533" s="186"/>
      <c r="B533" s="186"/>
      <c r="C533" s="186"/>
      <c r="D533" s="186"/>
      <c r="E533" s="143"/>
      <c r="F533" s="211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92"/>
      <c r="AU533" s="238"/>
      <c r="AV533" s="186"/>
      <c r="AW533" s="186"/>
      <c r="AX533" s="186"/>
      <c r="AY533" s="186"/>
      <c r="AZ533" s="186"/>
      <c r="BA533" s="186"/>
      <c r="BB533" s="211"/>
      <c r="BC533" s="186"/>
      <c r="BD533" s="186"/>
      <c r="BE533" s="186"/>
    </row>
    <row r="534" spans="1:57" ht="25.5" customHeight="1">
      <c r="A534" s="186"/>
      <c r="B534" s="186"/>
      <c r="C534" s="186"/>
      <c r="D534" s="186"/>
      <c r="E534" s="143"/>
      <c r="F534" s="211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92"/>
      <c r="AU534" s="238"/>
      <c r="AV534" s="186"/>
      <c r="AW534" s="186"/>
      <c r="AX534" s="186"/>
      <c r="AY534" s="186"/>
      <c r="AZ534" s="186"/>
      <c r="BA534" s="186"/>
      <c r="BB534" s="211"/>
      <c r="BC534" s="186"/>
      <c r="BD534" s="186"/>
      <c r="BE534" s="186"/>
    </row>
    <row r="535" spans="1:57" ht="25.5" customHeight="1">
      <c r="A535" s="186"/>
      <c r="B535" s="186"/>
      <c r="C535" s="186"/>
      <c r="D535" s="186"/>
      <c r="E535" s="143"/>
      <c r="F535" s="211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92"/>
      <c r="AU535" s="238"/>
      <c r="AV535" s="186"/>
      <c r="AW535" s="186"/>
      <c r="AX535" s="186"/>
      <c r="AY535" s="186"/>
      <c r="AZ535" s="186"/>
      <c r="BA535" s="186"/>
      <c r="BB535" s="211"/>
      <c r="BC535" s="186"/>
      <c r="BD535" s="186"/>
      <c r="BE535" s="186"/>
    </row>
    <row r="536" spans="1:57" ht="25.5" customHeight="1">
      <c r="A536" s="186"/>
      <c r="B536" s="186"/>
      <c r="C536" s="186"/>
      <c r="D536" s="186"/>
      <c r="E536" s="143"/>
      <c r="F536" s="211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92"/>
      <c r="AU536" s="238"/>
      <c r="AV536" s="186"/>
      <c r="AW536" s="186"/>
      <c r="AX536" s="186"/>
      <c r="AY536" s="186"/>
      <c r="AZ536" s="186"/>
      <c r="BA536" s="186"/>
      <c r="BB536" s="211"/>
      <c r="BC536" s="186"/>
      <c r="BD536" s="186"/>
      <c r="BE536" s="186"/>
    </row>
    <row r="537" spans="1:57" ht="25.5" customHeight="1">
      <c r="A537" s="186"/>
      <c r="B537" s="186"/>
      <c r="C537" s="186"/>
      <c r="D537" s="186"/>
      <c r="E537" s="143"/>
      <c r="F537" s="211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92"/>
      <c r="AU537" s="238"/>
      <c r="AV537" s="186"/>
      <c r="AW537" s="186"/>
      <c r="AX537" s="186"/>
      <c r="AY537" s="186"/>
      <c r="AZ537" s="186"/>
      <c r="BA537" s="186"/>
      <c r="BB537" s="211"/>
      <c r="BC537" s="186"/>
      <c r="BD537" s="186"/>
      <c r="BE537" s="186"/>
    </row>
    <row r="538" spans="1:57" ht="25.5" customHeight="1">
      <c r="A538" s="186"/>
      <c r="B538" s="186"/>
      <c r="C538" s="186"/>
      <c r="D538" s="186"/>
      <c r="E538" s="143"/>
      <c r="F538" s="211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92"/>
      <c r="AU538" s="238"/>
      <c r="AV538" s="186"/>
      <c r="AW538" s="186"/>
      <c r="AX538" s="186"/>
      <c r="AY538" s="186"/>
      <c r="AZ538" s="186"/>
      <c r="BA538" s="186"/>
      <c r="BB538" s="211"/>
      <c r="BC538" s="186"/>
      <c r="BD538" s="186"/>
      <c r="BE538" s="186"/>
    </row>
    <row r="539" spans="1:57" ht="25.5" customHeight="1">
      <c r="A539" s="186"/>
      <c r="B539" s="186"/>
      <c r="C539" s="186"/>
      <c r="D539" s="186"/>
      <c r="E539" s="143"/>
      <c r="F539" s="211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92"/>
      <c r="AU539" s="238"/>
      <c r="AV539" s="186"/>
      <c r="AW539" s="186"/>
      <c r="AX539" s="186"/>
      <c r="AY539" s="186"/>
      <c r="AZ539" s="186"/>
      <c r="BA539" s="186"/>
      <c r="BB539" s="211"/>
      <c r="BC539" s="186"/>
      <c r="BD539" s="186"/>
      <c r="BE539" s="186"/>
    </row>
    <row r="540" spans="1:57" ht="25.5" customHeight="1">
      <c r="A540" s="186"/>
      <c r="B540" s="186"/>
      <c r="C540" s="186"/>
      <c r="D540" s="186"/>
      <c r="E540" s="143"/>
      <c r="F540" s="211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92"/>
      <c r="AU540" s="238"/>
      <c r="AV540" s="186"/>
      <c r="AW540" s="186"/>
      <c r="AX540" s="186"/>
      <c r="AY540" s="186"/>
      <c r="AZ540" s="186"/>
      <c r="BA540" s="186"/>
      <c r="BB540" s="211"/>
      <c r="BC540" s="186"/>
      <c r="BD540" s="186"/>
      <c r="BE540" s="186"/>
    </row>
    <row r="541" spans="1:57" ht="25.5" customHeight="1">
      <c r="A541" s="186"/>
      <c r="B541" s="186"/>
      <c r="C541" s="186"/>
      <c r="D541" s="186"/>
      <c r="E541" s="143"/>
      <c r="F541" s="211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92"/>
      <c r="AU541" s="238"/>
      <c r="AV541" s="186"/>
      <c r="AW541" s="186"/>
      <c r="AX541" s="186"/>
      <c r="AY541" s="186"/>
      <c r="AZ541" s="186"/>
      <c r="BA541" s="186"/>
      <c r="BB541" s="211"/>
      <c r="BC541" s="186"/>
      <c r="BD541" s="186"/>
      <c r="BE541" s="186"/>
    </row>
    <row r="542" spans="1:57" ht="25.5" customHeight="1">
      <c r="A542" s="186"/>
      <c r="B542" s="186"/>
      <c r="C542" s="186"/>
      <c r="D542" s="186"/>
      <c r="E542" s="143"/>
      <c r="F542" s="211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92"/>
      <c r="AU542" s="238"/>
      <c r="AV542" s="186"/>
      <c r="AW542" s="186"/>
      <c r="AX542" s="186"/>
      <c r="AY542" s="186"/>
      <c r="AZ542" s="186"/>
      <c r="BA542" s="186"/>
      <c r="BB542" s="211"/>
      <c r="BC542" s="186"/>
      <c r="BD542" s="186"/>
      <c r="BE542" s="186"/>
    </row>
    <row r="543" spans="1:57" ht="25.5" customHeight="1">
      <c r="A543" s="186"/>
      <c r="B543" s="186"/>
      <c r="C543" s="186"/>
      <c r="D543" s="186"/>
      <c r="E543" s="143"/>
      <c r="F543" s="211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92"/>
      <c r="AU543" s="238"/>
      <c r="AV543" s="186"/>
      <c r="AW543" s="186"/>
      <c r="AX543" s="186"/>
      <c r="AY543" s="186"/>
      <c r="AZ543" s="186"/>
      <c r="BA543" s="186"/>
      <c r="BB543" s="211"/>
      <c r="BC543" s="186"/>
      <c r="BD543" s="186"/>
      <c r="BE543" s="186"/>
    </row>
    <row r="544" spans="1:57" ht="25.5" customHeight="1">
      <c r="A544" s="186"/>
      <c r="B544" s="186"/>
      <c r="C544" s="186"/>
      <c r="D544" s="186"/>
      <c r="E544" s="143"/>
      <c r="F544" s="211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92"/>
      <c r="AU544" s="238"/>
      <c r="AV544" s="186"/>
      <c r="AW544" s="186"/>
      <c r="AX544" s="186"/>
      <c r="AY544" s="186"/>
      <c r="AZ544" s="186"/>
      <c r="BA544" s="186"/>
      <c r="BB544" s="211"/>
      <c r="BC544" s="186"/>
      <c r="BD544" s="186"/>
      <c r="BE544" s="186"/>
    </row>
    <row r="545" spans="1:57" ht="25.5" customHeight="1">
      <c r="A545" s="186"/>
      <c r="B545" s="186"/>
      <c r="C545" s="186"/>
      <c r="D545" s="186"/>
      <c r="E545" s="143"/>
      <c r="F545" s="211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92"/>
      <c r="AU545" s="238"/>
      <c r="AV545" s="186"/>
      <c r="AW545" s="186"/>
      <c r="AX545" s="186"/>
      <c r="AY545" s="186"/>
      <c r="AZ545" s="186"/>
      <c r="BA545" s="186"/>
      <c r="BB545" s="211"/>
      <c r="BC545" s="186"/>
      <c r="BD545" s="186"/>
      <c r="BE545" s="186"/>
    </row>
    <row r="546" spans="1:57" ht="25.5" customHeight="1">
      <c r="A546" s="186"/>
      <c r="B546" s="186"/>
      <c r="C546" s="186"/>
      <c r="D546" s="186"/>
      <c r="E546" s="143"/>
      <c r="F546" s="211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92"/>
      <c r="AU546" s="238"/>
      <c r="AV546" s="186"/>
      <c r="AW546" s="186"/>
      <c r="AX546" s="186"/>
      <c r="AY546" s="186"/>
      <c r="AZ546" s="186"/>
      <c r="BA546" s="186"/>
      <c r="BB546" s="211"/>
      <c r="BC546" s="186"/>
      <c r="BD546" s="186"/>
      <c r="BE546" s="186"/>
    </row>
    <row r="547" spans="1:57" ht="25.5" customHeight="1">
      <c r="A547" s="186"/>
      <c r="B547" s="186"/>
      <c r="C547" s="186"/>
      <c r="D547" s="186"/>
      <c r="E547" s="143"/>
      <c r="F547" s="211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92"/>
      <c r="AU547" s="238"/>
      <c r="AV547" s="186"/>
      <c r="AW547" s="186"/>
      <c r="AX547" s="186"/>
      <c r="AY547" s="186"/>
      <c r="AZ547" s="186"/>
      <c r="BA547" s="186"/>
      <c r="BB547" s="211"/>
      <c r="BC547" s="186"/>
      <c r="BD547" s="186"/>
      <c r="BE547" s="186"/>
    </row>
    <row r="548" spans="1:57" ht="25.5" customHeight="1">
      <c r="A548" s="186"/>
      <c r="B548" s="186"/>
      <c r="C548" s="186"/>
      <c r="D548" s="186"/>
      <c r="E548" s="143"/>
      <c r="F548" s="211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92"/>
      <c r="AU548" s="238"/>
      <c r="AV548" s="186"/>
      <c r="AW548" s="186"/>
      <c r="AX548" s="186"/>
      <c r="AY548" s="186"/>
      <c r="AZ548" s="186"/>
      <c r="BA548" s="186"/>
      <c r="BB548" s="211"/>
      <c r="BC548" s="186"/>
      <c r="BD548" s="186"/>
      <c r="BE548" s="186"/>
    </row>
    <row r="549" spans="1:57" ht="25.5" customHeight="1">
      <c r="A549" s="186"/>
      <c r="B549" s="186"/>
      <c r="C549" s="186"/>
      <c r="D549" s="186"/>
      <c r="E549" s="143"/>
      <c r="F549" s="211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92"/>
      <c r="AU549" s="238"/>
      <c r="AV549" s="186"/>
      <c r="AW549" s="186"/>
      <c r="AX549" s="186"/>
      <c r="AY549" s="186"/>
      <c r="AZ549" s="186"/>
      <c r="BA549" s="186"/>
      <c r="BB549" s="211"/>
      <c r="BC549" s="186"/>
      <c r="BD549" s="186"/>
      <c r="BE549" s="186"/>
    </row>
    <row r="550" spans="1:57" ht="25.5" customHeight="1">
      <c r="A550" s="186"/>
      <c r="B550" s="186"/>
      <c r="C550" s="186"/>
      <c r="D550" s="186"/>
      <c r="E550" s="143"/>
      <c r="F550" s="211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92"/>
      <c r="AU550" s="238"/>
      <c r="AV550" s="186"/>
      <c r="AW550" s="186"/>
      <c r="AX550" s="186"/>
      <c r="AY550" s="186"/>
      <c r="AZ550" s="186"/>
      <c r="BA550" s="186"/>
      <c r="BB550" s="211"/>
      <c r="BC550" s="186"/>
      <c r="BD550" s="186"/>
      <c r="BE550" s="186"/>
    </row>
    <row r="551" spans="1:57" ht="25.5" customHeight="1">
      <c r="A551" s="186"/>
      <c r="B551" s="186"/>
      <c r="C551" s="186"/>
      <c r="D551" s="186"/>
      <c r="E551" s="143"/>
      <c r="F551" s="211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92"/>
      <c r="AU551" s="238"/>
      <c r="AV551" s="186"/>
      <c r="AW551" s="186"/>
      <c r="AX551" s="186"/>
      <c r="AY551" s="186"/>
      <c r="AZ551" s="186"/>
      <c r="BA551" s="186"/>
      <c r="BB551" s="211"/>
      <c r="BC551" s="186"/>
      <c r="BD551" s="186"/>
      <c r="BE551" s="186"/>
    </row>
    <row r="552" spans="1:57" ht="25.5" customHeight="1">
      <c r="A552" s="186"/>
      <c r="B552" s="186"/>
      <c r="C552" s="186"/>
      <c r="D552" s="186"/>
      <c r="E552" s="143"/>
      <c r="F552" s="211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92"/>
      <c r="AU552" s="238"/>
      <c r="AV552" s="186"/>
      <c r="AW552" s="186"/>
      <c r="AX552" s="186"/>
      <c r="AY552" s="186"/>
      <c r="AZ552" s="186"/>
      <c r="BA552" s="186"/>
      <c r="BB552" s="211"/>
      <c r="BC552" s="186"/>
      <c r="BD552" s="186"/>
      <c r="BE552" s="186"/>
    </row>
    <row r="553" spans="1:57" ht="25.5" customHeight="1">
      <c r="A553" s="186"/>
      <c r="B553" s="186"/>
      <c r="C553" s="186"/>
      <c r="D553" s="186"/>
      <c r="E553" s="143"/>
      <c r="F553" s="211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92"/>
      <c r="AU553" s="238"/>
      <c r="AV553" s="186"/>
      <c r="AW553" s="186"/>
      <c r="AX553" s="186"/>
      <c r="AY553" s="186"/>
      <c r="AZ553" s="186"/>
      <c r="BA553" s="186"/>
      <c r="BB553" s="211"/>
      <c r="BC553" s="186"/>
      <c r="BD553" s="186"/>
      <c r="BE553" s="186"/>
    </row>
    <row r="554" spans="1:57" ht="25.5" customHeight="1">
      <c r="A554" s="186"/>
      <c r="B554" s="186"/>
      <c r="C554" s="186"/>
      <c r="D554" s="186"/>
      <c r="E554" s="143"/>
      <c r="F554" s="211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92"/>
      <c r="AU554" s="238"/>
      <c r="AV554" s="186"/>
      <c r="AW554" s="186"/>
      <c r="AX554" s="186"/>
      <c r="AY554" s="186"/>
      <c r="AZ554" s="186"/>
      <c r="BA554" s="186"/>
      <c r="BB554" s="211"/>
      <c r="BC554" s="186"/>
      <c r="BD554" s="186"/>
      <c r="BE554" s="186"/>
    </row>
    <row r="555" spans="1:57" ht="25.5" customHeight="1">
      <c r="A555" s="186"/>
      <c r="B555" s="186"/>
      <c r="C555" s="186"/>
      <c r="D555" s="186"/>
      <c r="E555" s="143"/>
      <c r="F555" s="211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92"/>
      <c r="AU555" s="238"/>
      <c r="AV555" s="186"/>
      <c r="AW555" s="186"/>
      <c r="AX555" s="186"/>
      <c r="AY555" s="186"/>
      <c r="AZ555" s="186"/>
      <c r="BA555" s="186"/>
      <c r="BB555" s="211"/>
      <c r="BC555" s="186"/>
      <c r="BD555" s="186"/>
      <c r="BE555" s="186"/>
    </row>
    <row r="556" spans="1:57" ht="25.5" customHeight="1">
      <c r="A556" s="186"/>
      <c r="B556" s="186"/>
      <c r="C556" s="186"/>
      <c r="D556" s="186"/>
      <c r="E556" s="143"/>
      <c r="F556" s="211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92"/>
      <c r="AU556" s="238"/>
      <c r="AV556" s="186"/>
      <c r="AW556" s="186"/>
      <c r="AX556" s="186"/>
      <c r="AY556" s="186"/>
      <c r="AZ556" s="186"/>
      <c r="BA556" s="186"/>
      <c r="BB556" s="211"/>
      <c r="BC556" s="186"/>
      <c r="BD556" s="186"/>
      <c r="BE556" s="186"/>
    </row>
    <row r="557" spans="1:57" ht="25.5" customHeight="1">
      <c r="A557" s="186"/>
      <c r="B557" s="186"/>
      <c r="C557" s="186"/>
      <c r="D557" s="186"/>
      <c r="E557" s="143"/>
      <c r="F557" s="211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92"/>
      <c r="AU557" s="238"/>
      <c r="AV557" s="186"/>
      <c r="AW557" s="186"/>
      <c r="AX557" s="186"/>
      <c r="AY557" s="186"/>
      <c r="AZ557" s="186"/>
      <c r="BA557" s="186"/>
      <c r="BB557" s="211"/>
      <c r="BC557" s="186"/>
      <c r="BD557" s="186"/>
      <c r="BE557" s="186"/>
    </row>
    <row r="558" spans="1:57" ht="25.5" customHeight="1">
      <c r="A558" s="186"/>
      <c r="B558" s="186"/>
      <c r="C558" s="186"/>
      <c r="D558" s="186"/>
      <c r="E558" s="143"/>
      <c r="F558" s="211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92"/>
      <c r="AU558" s="238"/>
      <c r="AV558" s="186"/>
      <c r="AW558" s="186"/>
      <c r="AX558" s="186"/>
      <c r="AY558" s="186"/>
      <c r="AZ558" s="186"/>
      <c r="BA558" s="186"/>
      <c r="BB558" s="211"/>
      <c r="BC558" s="186"/>
      <c r="BD558" s="186"/>
      <c r="BE558" s="186"/>
    </row>
    <row r="559" spans="1:57" ht="25.5" customHeight="1">
      <c r="A559" s="186"/>
      <c r="B559" s="186"/>
      <c r="C559" s="186"/>
      <c r="D559" s="186"/>
      <c r="E559" s="143"/>
      <c r="F559" s="211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92"/>
      <c r="AU559" s="238"/>
      <c r="AV559" s="186"/>
      <c r="AW559" s="186"/>
      <c r="AX559" s="186"/>
      <c r="AY559" s="186"/>
      <c r="AZ559" s="186"/>
      <c r="BA559" s="186"/>
      <c r="BB559" s="211"/>
      <c r="BC559" s="186"/>
      <c r="BD559" s="186"/>
      <c r="BE559" s="186"/>
    </row>
    <row r="560" spans="1:57" ht="25.5" customHeight="1">
      <c r="A560" s="186"/>
      <c r="B560" s="186"/>
      <c r="C560" s="186"/>
      <c r="D560" s="186"/>
      <c r="E560" s="143"/>
      <c r="F560" s="211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92"/>
      <c r="AU560" s="238"/>
      <c r="AV560" s="186"/>
      <c r="AW560" s="186"/>
      <c r="AX560" s="186"/>
      <c r="AY560" s="186"/>
      <c r="AZ560" s="186"/>
      <c r="BA560" s="186"/>
      <c r="BB560" s="211"/>
      <c r="BC560" s="186"/>
      <c r="BD560" s="186"/>
      <c r="BE560" s="186"/>
    </row>
    <row r="561" spans="1:57" ht="25.5" customHeight="1">
      <c r="A561" s="186"/>
      <c r="B561" s="186"/>
      <c r="C561" s="186"/>
      <c r="D561" s="186"/>
      <c r="E561" s="143"/>
      <c r="F561" s="211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92"/>
      <c r="AU561" s="238"/>
      <c r="AV561" s="186"/>
      <c r="AW561" s="186"/>
      <c r="AX561" s="186"/>
      <c r="AY561" s="186"/>
      <c r="AZ561" s="186"/>
      <c r="BA561" s="186"/>
      <c r="BB561" s="211"/>
      <c r="BC561" s="186"/>
      <c r="BD561" s="186"/>
      <c r="BE561" s="186"/>
    </row>
    <row r="562" spans="1:57" ht="25.5" customHeight="1">
      <c r="A562" s="186"/>
      <c r="B562" s="186"/>
      <c r="C562" s="186"/>
      <c r="D562" s="186"/>
      <c r="E562" s="143"/>
      <c r="F562" s="211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92"/>
      <c r="AU562" s="238"/>
      <c r="AV562" s="186"/>
      <c r="AW562" s="186"/>
      <c r="AX562" s="186"/>
      <c r="AY562" s="186"/>
      <c r="AZ562" s="186"/>
      <c r="BA562" s="186"/>
      <c r="BB562" s="211"/>
      <c r="BC562" s="186"/>
      <c r="BD562" s="186"/>
      <c r="BE562" s="186"/>
    </row>
    <row r="563" spans="1:57" ht="25.5" customHeight="1">
      <c r="A563" s="186"/>
      <c r="B563" s="186"/>
      <c r="C563" s="186"/>
      <c r="D563" s="186"/>
      <c r="E563" s="143"/>
      <c r="F563" s="211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92"/>
      <c r="AU563" s="238"/>
      <c r="AV563" s="186"/>
      <c r="AW563" s="186"/>
      <c r="AX563" s="186"/>
      <c r="AY563" s="186"/>
      <c r="AZ563" s="186"/>
      <c r="BA563" s="186"/>
      <c r="BB563" s="211"/>
      <c r="BC563" s="186"/>
      <c r="BD563" s="186"/>
      <c r="BE563" s="186"/>
    </row>
    <row r="564" spans="1:57" ht="25.5" customHeight="1">
      <c r="A564" s="186"/>
      <c r="B564" s="186"/>
      <c r="C564" s="186"/>
      <c r="D564" s="186"/>
      <c r="E564" s="143"/>
      <c r="F564" s="211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92"/>
      <c r="AU564" s="238"/>
      <c r="AV564" s="186"/>
      <c r="AW564" s="186"/>
      <c r="AX564" s="186"/>
      <c r="AY564" s="186"/>
      <c r="AZ564" s="186"/>
      <c r="BA564" s="186"/>
      <c r="BB564" s="211"/>
      <c r="BC564" s="186"/>
      <c r="BD564" s="186"/>
      <c r="BE564" s="186"/>
    </row>
    <row r="565" spans="1:57" ht="25.5" customHeight="1">
      <c r="A565" s="186"/>
      <c r="B565" s="186"/>
      <c r="C565" s="186"/>
      <c r="D565" s="186"/>
      <c r="E565" s="143"/>
      <c r="F565" s="211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92"/>
      <c r="AU565" s="238"/>
      <c r="AV565" s="186"/>
      <c r="AW565" s="186"/>
      <c r="AX565" s="186"/>
      <c r="AY565" s="186"/>
      <c r="AZ565" s="186"/>
      <c r="BA565" s="186"/>
      <c r="BB565" s="211"/>
      <c r="BC565" s="186"/>
      <c r="BD565" s="186"/>
      <c r="BE565" s="186"/>
    </row>
    <row r="566" spans="1:57" ht="25.5" customHeight="1">
      <c r="A566" s="186"/>
      <c r="B566" s="186"/>
      <c r="C566" s="186"/>
      <c r="D566" s="186"/>
      <c r="E566" s="143"/>
      <c r="F566" s="211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92"/>
      <c r="AU566" s="238"/>
      <c r="AV566" s="186"/>
      <c r="AW566" s="186"/>
      <c r="AX566" s="186"/>
      <c r="AY566" s="186"/>
      <c r="AZ566" s="186"/>
      <c r="BA566" s="186"/>
      <c r="BB566" s="211"/>
      <c r="BC566" s="186"/>
      <c r="BD566" s="186"/>
      <c r="BE566" s="186"/>
    </row>
    <row r="567" spans="1:57" ht="25.5" customHeight="1">
      <c r="A567" s="186"/>
      <c r="B567" s="186"/>
      <c r="C567" s="186"/>
      <c r="D567" s="186"/>
      <c r="E567" s="143"/>
      <c r="F567" s="211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92"/>
      <c r="AU567" s="238"/>
      <c r="AV567" s="186"/>
      <c r="AW567" s="186"/>
      <c r="AX567" s="186"/>
      <c r="AY567" s="186"/>
      <c r="AZ567" s="186"/>
      <c r="BA567" s="186"/>
      <c r="BB567" s="211"/>
      <c r="BC567" s="186"/>
      <c r="BD567" s="186"/>
      <c r="BE567" s="186"/>
    </row>
    <row r="568" spans="1:57" ht="25.5" customHeight="1">
      <c r="A568" s="186"/>
      <c r="B568" s="186"/>
      <c r="C568" s="186"/>
      <c r="D568" s="186"/>
      <c r="E568" s="143"/>
      <c r="F568" s="211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92"/>
      <c r="AU568" s="238"/>
      <c r="AV568" s="186"/>
      <c r="AW568" s="186"/>
      <c r="AX568" s="186"/>
      <c r="AY568" s="186"/>
      <c r="AZ568" s="186"/>
      <c r="BA568" s="186"/>
      <c r="BB568" s="211"/>
      <c r="BC568" s="186"/>
      <c r="BD568" s="186"/>
      <c r="BE568" s="186"/>
    </row>
    <row r="569" spans="1:57" ht="25.5" customHeight="1">
      <c r="A569" s="186"/>
      <c r="B569" s="186"/>
      <c r="C569" s="186"/>
      <c r="D569" s="186"/>
      <c r="E569" s="143"/>
      <c r="F569" s="211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92"/>
      <c r="AU569" s="238"/>
      <c r="AV569" s="186"/>
      <c r="AW569" s="186"/>
      <c r="AX569" s="186"/>
      <c r="AY569" s="186"/>
      <c r="AZ569" s="186"/>
      <c r="BA569" s="186"/>
      <c r="BB569" s="211"/>
      <c r="BC569" s="186"/>
      <c r="BD569" s="186"/>
      <c r="BE569" s="186"/>
    </row>
    <row r="570" spans="1:57" ht="25.5" customHeight="1">
      <c r="A570" s="186"/>
      <c r="B570" s="186"/>
      <c r="C570" s="186"/>
      <c r="D570" s="186"/>
      <c r="E570" s="143"/>
      <c r="F570" s="211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92"/>
      <c r="AU570" s="238"/>
      <c r="AV570" s="186"/>
      <c r="AW570" s="186"/>
      <c r="AX570" s="186"/>
      <c r="AY570" s="186"/>
      <c r="AZ570" s="186"/>
      <c r="BA570" s="186"/>
      <c r="BB570" s="211"/>
      <c r="BC570" s="186"/>
      <c r="BD570" s="186"/>
      <c r="BE570" s="186"/>
    </row>
    <row r="571" spans="1:57" ht="25.5" customHeight="1">
      <c r="A571" s="186"/>
      <c r="B571" s="186"/>
      <c r="C571" s="186"/>
      <c r="D571" s="186"/>
      <c r="E571" s="143"/>
      <c r="F571" s="211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92"/>
      <c r="AU571" s="238"/>
      <c r="AV571" s="186"/>
      <c r="AW571" s="186"/>
      <c r="AX571" s="186"/>
      <c r="AY571" s="186"/>
      <c r="AZ571" s="186"/>
      <c r="BA571" s="186"/>
      <c r="BB571" s="211"/>
      <c r="BC571" s="186"/>
      <c r="BD571" s="186"/>
      <c r="BE571" s="186"/>
    </row>
    <row r="572" spans="1:57" ht="25.5" customHeight="1">
      <c r="A572" s="186"/>
      <c r="B572" s="186"/>
      <c r="C572" s="186"/>
      <c r="D572" s="186"/>
      <c r="E572" s="143"/>
      <c r="F572" s="211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92"/>
      <c r="AU572" s="238"/>
      <c r="AV572" s="186"/>
      <c r="AW572" s="186"/>
      <c r="AX572" s="186"/>
      <c r="AY572" s="186"/>
      <c r="AZ572" s="186"/>
      <c r="BA572" s="186"/>
      <c r="BB572" s="211"/>
      <c r="BC572" s="186"/>
      <c r="BD572" s="186"/>
      <c r="BE572" s="186"/>
    </row>
    <row r="573" spans="1:57" ht="25.5" customHeight="1">
      <c r="A573" s="186"/>
      <c r="B573" s="186"/>
      <c r="C573" s="186"/>
      <c r="D573" s="186"/>
      <c r="E573" s="143"/>
      <c r="F573" s="211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92"/>
      <c r="AU573" s="238"/>
      <c r="AV573" s="186"/>
      <c r="AW573" s="186"/>
      <c r="AX573" s="186"/>
      <c r="AY573" s="186"/>
      <c r="AZ573" s="186"/>
      <c r="BA573" s="186"/>
      <c r="BB573" s="211"/>
      <c r="BC573" s="186"/>
      <c r="BD573" s="186"/>
      <c r="BE573" s="186"/>
    </row>
    <row r="574" spans="1:57" ht="25.5" customHeight="1">
      <c r="A574" s="186"/>
      <c r="B574" s="186"/>
      <c r="C574" s="186"/>
      <c r="D574" s="186"/>
      <c r="E574" s="143"/>
      <c r="F574" s="211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92"/>
      <c r="AU574" s="238"/>
      <c r="AV574" s="186"/>
      <c r="AW574" s="186"/>
      <c r="AX574" s="186"/>
      <c r="AY574" s="186"/>
      <c r="AZ574" s="186"/>
      <c r="BA574" s="186"/>
      <c r="BB574" s="211"/>
      <c r="BC574" s="186"/>
      <c r="BD574" s="186"/>
      <c r="BE574" s="186"/>
    </row>
    <row r="575" spans="1:57" ht="25.5" customHeight="1">
      <c r="A575" s="186"/>
      <c r="B575" s="186"/>
      <c r="C575" s="186"/>
      <c r="D575" s="186"/>
      <c r="E575" s="143"/>
      <c r="F575" s="211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92"/>
      <c r="AU575" s="238"/>
      <c r="AV575" s="186"/>
      <c r="AW575" s="186"/>
      <c r="AX575" s="186"/>
      <c r="AY575" s="186"/>
      <c r="AZ575" s="186"/>
      <c r="BA575" s="186"/>
      <c r="BB575" s="211"/>
      <c r="BC575" s="186"/>
      <c r="BD575" s="186"/>
      <c r="BE575" s="186"/>
    </row>
    <row r="576" spans="1:57" ht="25.5" customHeight="1">
      <c r="A576" s="186"/>
      <c r="B576" s="186"/>
      <c r="C576" s="186"/>
      <c r="D576" s="186"/>
      <c r="E576" s="143"/>
      <c r="F576" s="211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92"/>
      <c r="AU576" s="238"/>
      <c r="AV576" s="186"/>
      <c r="AW576" s="186"/>
      <c r="AX576" s="186"/>
      <c r="AY576" s="186"/>
      <c r="AZ576" s="186"/>
      <c r="BA576" s="186"/>
      <c r="BB576" s="211"/>
      <c r="BC576" s="186"/>
      <c r="BD576" s="186"/>
      <c r="BE576" s="186"/>
    </row>
    <row r="577" spans="1:57" ht="25.5" customHeight="1">
      <c r="A577" s="186"/>
      <c r="B577" s="186"/>
      <c r="C577" s="186"/>
      <c r="D577" s="186"/>
      <c r="E577" s="143"/>
      <c r="F577" s="211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92"/>
      <c r="AU577" s="238"/>
      <c r="AV577" s="186"/>
      <c r="AW577" s="186"/>
      <c r="AX577" s="186"/>
      <c r="AY577" s="186"/>
      <c r="AZ577" s="186"/>
      <c r="BA577" s="186"/>
      <c r="BB577" s="211"/>
      <c r="BC577" s="186"/>
      <c r="BD577" s="186"/>
      <c r="BE577" s="186"/>
    </row>
    <row r="578" spans="1:57" ht="25.5" customHeight="1">
      <c r="A578" s="186"/>
      <c r="B578" s="186"/>
      <c r="C578" s="186"/>
      <c r="D578" s="186"/>
      <c r="E578" s="143"/>
      <c r="F578" s="211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92"/>
      <c r="AU578" s="238"/>
      <c r="AV578" s="186"/>
      <c r="AW578" s="186"/>
      <c r="AX578" s="186"/>
      <c r="AY578" s="186"/>
      <c r="AZ578" s="186"/>
      <c r="BA578" s="186"/>
      <c r="BB578" s="211"/>
      <c r="BC578" s="186"/>
      <c r="BD578" s="186"/>
      <c r="BE578" s="186"/>
    </row>
    <row r="579" spans="1:57" ht="25.5" customHeight="1">
      <c r="A579" s="186"/>
      <c r="B579" s="186"/>
      <c r="C579" s="186"/>
      <c r="D579" s="186"/>
      <c r="E579" s="143"/>
      <c r="F579" s="211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92"/>
      <c r="AU579" s="238"/>
      <c r="AV579" s="186"/>
      <c r="AW579" s="186"/>
      <c r="AX579" s="186"/>
      <c r="AY579" s="186"/>
      <c r="AZ579" s="186"/>
      <c r="BA579" s="186"/>
      <c r="BB579" s="211"/>
      <c r="BC579" s="186"/>
      <c r="BD579" s="186"/>
      <c r="BE579" s="186"/>
    </row>
    <row r="580" spans="1:57" ht="25.5" customHeight="1">
      <c r="A580" s="186"/>
      <c r="B580" s="186"/>
      <c r="C580" s="186"/>
      <c r="D580" s="186"/>
      <c r="E580" s="143"/>
      <c r="F580" s="211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92"/>
      <c r="AU580" s="238"/>
      <c r="AV580" s="186"/>
      <c r="AW580" s="186"/>
      <c r="AX580" s="186"/>
      <c r="AY580" s="186"/>
      <c r="AZ580" s="186"/>
      <c r="BA580" s="186"/>
      <c r="BB580" s="211"/>
      <c r="BC580" s="186"/>
      <c r="BD580" s="186"/>
      <c r="BE580" s="186"/>
    </row>
    <row r="581" spans="1:57" ht="25.5" customHeight="1">
      <c r="A581" s="186"/>
      <c r="B581" s="186"/>
      <c r="C581" s="186"/>
      <c r="D581" s="186"/>
      <c r="E581" s="143"/>
      <c r="F581" s="211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92"/>
      <c r="AU581" s="238"/>
      <c r="AV581" s="186"/>
      <c r="AW581" s="186"/>
      <c r="AX581" s="186"/>
      <c r="AY581" s="186"/>
      <c r="AZ581" s="186"/>
      <c r="BA581" s="186"/>
      <c r="BB581" s="211"/>
      <c r="BC581" s="186"/>
      <c r="BD581" s="186"/>
      <c r="BE581" s="186"/>
    </row>
    <row r="582" spans="1:57" ht="25.5" customHeight="1">
      <c r="A582" s="186"/>
      <c r="B582" s="186"/>
      <c r="C582" s="186"/>
      <c r="D582" s="186"/>
      <c r="E582" s="143"/>
      <c r="F582" s="211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92"/>
      <c r="AU582" s="238"/>
      <c r="AV582" s="186"/>
      <c r="AW582" s="186"/>
      <c r="AX582" s="186"/>
      <c r="AY582" s="186"/>
      <c r="AZ582" s="186"/>
      <c r="BA582" s="186"/>
      <c r="BB582" s="211"/>
      <c r="BC582" s="186"/>
      <c r="BD582" s="186"/>
      <c r="BE582" s="186"/>
    </row>
    <row r="583" spans="1:57" ht="25.5" customHeight="1">
      <c r="A583" s="186"/>
      <c r="B583" s="186"/>
      <c r="C583" s="186"/>
      <c r="D583" s="186"/>
      <c r="E583" s="143"/>
      <c r="F583" s="211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92"/>
      <c r="AU583" s="238"/>
      <c r="AV583" s="186"/>
      <c r="AW583" s="186"/>
      <c r="AX583" s="186"/>
      <c r="AY583" s="186"/>
      <c r="AZ583" s="186"/>
      <c r="BA583" s="186"/>
      <c r="BB583" s="211"/>
      <c r="BC583" s="186"/>
      <c r="BD583" s="186"/>
      <c r="BE583" s="186"/>
    </row>
    <row r="584" spans="1:57" ht="25.5" customHeight="1">
      <c r="A584" s="186"/>
      <c r="B584" s="186"/>
      <c r="C584" s="186"/>
      <c r="D584" s="186"/>
      <c r="E584" s="143"/>
      <c r="F584" s="211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92"/>
      <c r="AU584" s="238"/>
      <c r="AV584" s="186"/>
      <c r="AW584" s="186"/>
      <c r="AX584" s="186"/>
      <c r="AY584" s="186"/>
      <c r="AZ584" s="186"/>
      <c r="BA584" s="186"/>
      <c r="BB584" s="211"/>
      <c r="BC584" s="186"/>
      <c r="BD584" s="186"/>
      <c r="BE584" s="186"/>
    </row>
    <row r="585" spans="1:57" ht="25.5" customHeight="1">
      <c r="A585" s="186"/>
      <c r="B585" s="186"/>
      <c r="C585" s="186"/>
      <c r="D585" s="186"/>
      <c r="E585" s="143"/>
      <c r="F585" s="211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92"/>
      <c r="AU585" s="238"/>
      <c r="AV585" s="186"/>
      <c r="AW585" s="186"/>
      <c r="AX585" s="186"/>
      <c r="AY585" s="186"/>
      <c r="AZ585" s="186"/>
      <c r="BA585" s="186"/>
      <c r="BB585" s="211"/>
      <c r="BC585" s="186"/>
      <c r="BD585" s="186"/>
      <c r="BE585" s="186"/>
    </row>
    <row r="586" spans="1:57" ht="25.5" customHeight="1">
      <c r="A586" s="186"/>
      <c r="B586" s="186"/>
      <c r="C586" s="186"/>
      <c r="D586" s="186"/>
      <c r="E586" s="143"/>
      <c r="F586" s="211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92"/>
      <c r="AU586" s="238"/>
      <c r="AV586" s="186"/>
      <c r="AW586" s="186"/>
      <c r="AX586" s="186"/>
      <c r="AY586" s="186"/>
      <c r="AZ586" s="186"/>
      <c r="BA586" s="186"/>
      <c r="BB586" s="211"/>
      <c r="BC586" s="186"/>
      <c r="BD586" s="186"/>
      <c r="BE586" s="186"/>
    </row>
    <row r="587" spans="1:57" ht="25.5" customHeight="1">
      <c r="A587" s="186"/>
      <c r="B587" s="186"/>
      <c r="C587" s="186"/>
      <c r="D587" s="186"/>
      <c r="E587" s="143"/>
      <c r="F587" s="211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92"/>
      <c r="AU587" s="238"/>
      <c r="AV587" s="186"/>
      <c r="AW587" s="186"/>
      <c r="AX587" s="186"/>
      <c r="AY587" s="186"/>
      <c r="AZ587" s="186"/>
      <c r="BA587" s="186"/>
      <c r="BB587" s="211"/>
      <c r="BC587" s="186"/>
      <c r="BD587" s="186"/>
      <c r="BE587" s="186"/>
    </row>
    <row r="588" spans="1:57" ht="25.5" customHeight="1">
      <c r="A588" s="186"/>
      <c r="B588" s="186"/>
      <c r="C588" s="186"/>
      <c r="D588" s="186"/>
      <c r="E588" s="143"/>
      <c r="F588" s="211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92"/>
      <c r="AU588" s="238"/>
      <c r="AV588" s="186"/>
      <c r="AW588" s="186"/>
      <c r="AX588" s="186"/>
      <c r="AY588" s="186"/>
      <c r="AZ588" s="186"/>
      <c r="BA588" s="186"/>
      <c r="BB588" s="211"/>
      <c r="BC588" s="186"/>
      <c r="BD588" s="186"/>
      <c r="BE588" s="186"/>
    </row>
    <row r="589" spans="1:57" ht="25.5" customHeight="1">
      <c r="A589" s="186"/>
      <c r="B589" s="186"/>
      <c r="C589" s="186"/>
      <c r="D589" s="186"/>
      <c r="E589" s="143"/>
      <c r="F589" s="211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92"/>
      <c r="AU589" s="238"/>
      <c r="AV589" s="186"/>
      <c r="AW589" s="186"/>
      <c r="AX589" s="186"/>
      <c r="AY589" s="186"/>
      <c r="AZ589" s="186"/>
      <c r="BA589" s="186"/>
      <c r="BB589" s="211"/>
      <c r="BC589" s="186"/>
      <c r="BD589" s="186"/>
      <c r="BE589" s="186"/>
    </row>
    <row r="590" spans="1:57" ht="25.5" customHeight="1">
      <c r="A590" s="186"/>
      <c r="B590" s="186"/>
      <c r="C590" s="186"/>
      <c r="D590" s="186"/>
      <c r="E590" s="143"/>
      <c r="F590" s="211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92"/>
      <c r="AU590" s="238"/>
      <c r="AV590" s="186"/>
      <c r="AW590" s="186"/>
      <c r="AX590" s="186"/>
      <c r="AY590" s="186"/>
      <c r="AZ590" s="186"/>
      <c r="BA590" s="186"/>
      <c r="BB590" s="211"/>
      <c r="BC590" s="186"/>
      <c r="BD590" s="186"/>
      <c r="BE590" s="186"/>
    </row>
    <row r="591" spans="1:57" ht="25.5" customHeight="1">
      <c r="A591" s="186"/>
      <c r="B591" s="186"/>
      <c r="C591" s="186"/>
      <c r="D591" s="186"/>
      <c r="E591" s="143"/>
      <c r="F591" s="211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92"/>
      <c r="AU591" s="238"/>
      <c r="AV591" s="186"/>
      <c r="AW591" s="186"/>
      <c r="AX591" s="186"/>
      <c r="AY591" s="186"/>
      <c r="AZ591" s="186"/>
      <c r="BA591" s="186"/>
      <c r="BB591" s="211"/>
      <c r="BC591" s="186"/>
      <c r="BD591" s="186"/>
      <c r="BE591" s="186"/>
    </row>
    <row r="592" spans="1:57" ht="25.5" customHeight="1">
      <c r="A592" s="186"/>
      <c r="B592" s="186"/>
      <c r="C592" s="186"/>
      <c r="D592" s="186"/>
      <c r="E592" s="143"/>
      <c r="F592" s="211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92"/>
      <c r="AU592" s="238"/>
      <c r="AV592" s="186"/>
      <c r="AW592" s="186"/>
      <c r="AX592" s="186"/>
      <c r="AY592" s="186"/>
      <c r="AZ592" s="186"/>
      <c r="BA592" s="186"/>
      <c r="BB592" s="211"/>
      <c r="BC592" s="186"/>
      <c r="BD592" s="186"/>
      <c r="BE592" s="186"/>
    </row>
    <row r="593" spans="1:57" ht="25.5" customHeight="1">
      <c r="A593" s="186"/>
      <c r="B593" s="186"/>
      <c r="C593" s="186"/>
      <c r="D593" s="186"/>
      <c r="E593" s="143"/>
      <c r="F593" s="211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92"/>
      <c r="AU593" s="238"/>
      <c r="AV593" s="186"/>
      <c r="AW593" s="186"/>
      <c r="AX593" s="186"/>
      <c r="AY593" s="186"/>
      <c r="AZ593" s="186"/>
      <c r="BA593" s="186"/>
      <c r="BB593" s="211"/>
      <c r="BC593" s="186"/>
      <c r="BD593" s="186"/>
      <c r="BE593" s="186"/>
    </row>
    <row r="594" spans="1:57" ht="25.5" customHeight="1">
      <c r="A594" s="186"/>
      <c r="B594" s="186"/>
      <c r="C594" s="186"/>
      <c r="D594" s="186"/>
      <c r="E594" s="143"/>
      <c r="F594" s="211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92"/>
      <c r="AU594" s="238"/>
      <c r="AV594" s="186"/>
      <c r="AW594" s="186"/>
      <c r="AX594" s="186"/>
      <c r="AY594" s="186"/>
      <c r="AZ594" s="186"/>
      <c r="BA594" s="186"/>
      <c r="BB594" s="211"/>
      <c r="BC594" s="186"/>
      <c r="BD594" s="186"/>
      <c r="BE594" s="186"/>
    </row>
    <row r="595" spans="1:57" ht="25.5" customHeight="1">
      <c r="A595" s="186"/>
      <c r="B595" s="186"/>
      <c r="C595" s="186"/>
      <c r="D595" s="186"/>
      <c r="E595" s="143"/>
      <c r="F595" s="211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92"/>
      <c r="AU595" s="238"/>
      <c r="AV595" s="186"/>
      <c r="AW595" s="186"/>
      <c r="AX595" s="186"/>
      <c r="AY595" s="186"/>
      <c r="AZ595" s="186"/>
      <c r="BA595" s="186"/>
      <c r="BB595" s="211"/>
      <c r="BC595" s="186"/>
      <c r="BD595" s="186"/>
      <c r="BE595" s="186"/>
    </row>
    <row r="596" spans="1:57" ht="25.5" customHeight="1">
      <c r="A596" s="186"/>
      <c r="B596" s="186"/>
      <c r="C596" s="186"/>
      <c r="D596" s="186"/>
      <c r="E596" s="143"/>
      <c r="F596" s="211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92"/>
      <c r="AU596" s="238"/>
      <c r="AV596" s="186"/>
      <c r="AW596" s="186"/>
      <c r="AX596" s="186"/>
      <c r="AY596" s="186"/>
      <c r="AZ596" s="186"/>
      <c r="BA596" s="186"/>
      <c r="BB596" s="211"/>
      <c r="BC596" s="186"/>
      <c r="BD596" s="186"/>
      <c r="BE596" s="186"/>
    </row>
    <row r="597" spans="1:57" ht="25.5" customHeight="1">
      <c r="A597" s="186"/>
      <c r="B597" s="186"/>
      <c r="C597" s="186"/>
      <c r="D597" s="186"/>
      <c r="E597" s="143"/>
      <c r="F597" s="211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92"/>
      <c r="AU597" s="238"/>
      <c r="AV597" s="186"/>
      <c r="AW597" s="186"/>
      <c r="AX597" s="186"/>
      <c r="AY597" s="186"/>
      <c r="AZ597" s="186"/>
      <c r="BA597" s="186"/>
      <c r="BB597" s="211"/>
      <c r="BC597" s="186"/>
      <c r="BD597" s="186"/>
      <c r="BE597" s="186"/>
    </row>
    <row r="598" spans="1:57" ht="25.5" customHeight="1">
      <c r="A598" s="186"/>
      <c r="B598" s="186"/>
      <c r="C598" s="186"/>
      <c r="D598" s="186"/>
      <c r="E598" s="143"/>
      <c r="F598" s="211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92"/>
      <c r="AU598" s="238"/>
      <c r="AV598" s="186"/>
      <c r="AW598" s="186"/>
      <c r="AX598" s="186"/>
      <c r="AY598" s="186"/>
      <c r="AZ598" s="186"/>
      <c r="BA598" s="186"/>
      <c r="BB598" s="211"/>
      <c r="BC598" s="186"/>
      <c r="BD598" s="186"/>
      <c r="BE598" s="186"/>
    </row>
    <row r="599" spans="1:57" ht="25.5" customHeight="1">
      <c r="A599" s="186"/>
      <c r="B599" s="186"/>
      <c r="C599" s="186"/>
      <c r="D599" s="186"/>
      <c r="E599" s="143"/>
      <c r="F599" s="211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92"/>
      <c r="AU599" s="238"/>
      <c r="AV599" s="186"/>
      <c r="AW599" s="186"/>
      <c r="AX599" s="186"/>
      <c r="AY599" s="186"/>
      <c r="AZ599" s="186"/>
      <c r="BA599" s="186"/>
      <c r="BB599" s="211"/>
      <c r="BC599" s="186"/>
      <c r="BD599" s="186"/>
      <c r="BE599" s="186"/>
    </row>
    <row r="600" spans="1:57" ht="25.5" customHeight="1">
      <c r="A600" s="186"/>
      <c r="B600" s="186"/>
      <c r="C600" s="186"/>
      <c r="D600" s="186"/>
      <c r="E600" s="143"/>
      <c r="F600" s="211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92"/>
      <c r="AU600" s="238"/>
      <c r="AV600" s="186"/>
      <c r="AW600" s="186"/>
      <c r="AX600" s="186"/>
      <c r="AY600" s="186"/>
      <c r="AZ600" s="186"/>
      <c r="BA600" s="186"/>
      <c r="BB600" s="211"/>
      <c r="BC600" s="186"/>
      <c r="BD600" s="186"/>
      <c r="BE600" s="186"/>
    </row>
    <row r="601" spans="1:57" ht="25.5" customHeight="1">
      <c r="A601" s="186"/>
      <c r="B601" s="186"/>
      <c r="C601" s="186"/>
      <c r="D601" s="186"/>
      <c r="E601" s="143"/>
      <c r="F601" s="211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92"/>
      <c r="AU601" s="238"/>
      <c r="AV601" s="186"/>
      <c r="AW601" s="186"/>
      <c r="AX601" s="186"/>
      <c r="AY601" s="186"/>
      <c r="AZ601" s="186"/>
      <c r="BA601" s="186"/>
      <c r="BB601" s="211"/>
      <c r="BC601" s="186"/>
      <c r="BD601" s="186"/>
      <c r="BE601" s="186"/>
    </row>
    <row r="602" spans="1:57" ht="25.5" customHeight="1">
      <c r="A602" s="186"/>
      <c r="B602" s="186"/>
      <c r="C602" s="186"/>
      <c r="D602" s="186"/>
      <c r="E602" s="143"/>
      <c r="F602" s="211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92"/>
      <c r="AU602" s="238"/>
      <c r="AV602" s="186"/>
      <c r="AW602" s="186"/>
      <c r="AX602" s="186"/>
      <c r="AY602" s="186"/>
      <c r="AZ602" s="186"/>
      <c r="BA602" s="186"/>
      <c r="BB602" s="211"/>
      <c r="BC602" s="186"/>
      <c r="BD602" s="186"/>
      <c r="BE602" s="186"/>
    </row>
    <row r="603" spans="1:57" ht="25.5" customHeight="1">
      <c r="A603" s="186"/>
      <c r="B603" s="186"/>
      <c r="C603" s="186"/>
      <c r="D603" s="186"/>
      <c r="E603" s="143"/>
      <c r="F603" s="211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92"/>
      <c r="AU603" s="238"/>
      <c r="AV603" s="186"/>
      <c r="AW603" s="186"/>
      <c r="AX603" s="186"/>
      <c r="AY603" s="186"/>
      <c r="AZ603" s="186"/>
      <c r="BA603" s="186"/>
      <c r="BB603" s="211"/>
      <c r="BC603" s="186"/>
      <c r="BD603" s="186"/>
      <c r="BE603" s="186"/>
    </row>
    <row r="604" spans="1:57" ht="25.5" customHeight="1">
      <c r="A604" s="186"/>
      <c r="B604" s="186"/>
      <c r="C604" s="186"/>
      <c r="D604" s="186"/>
      <c r="E604" s="143"/>
      <c r="F604" s="211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92"/>
      <c r="AU604" s="238"/>
      <c r="AV604" s="186"/>
      <c r="AW604" s="186"/>
      <c r="AX604" s="186"/>
      <c r="AY604" s="186"/>
      <c r="AZ604" s="186"/>
      <c r="BA604" s="186"/>
      <c r="BB604" s="211"/>
      <c r="BC604" s="186"/>
      <c r="BD604" s="186"/>
      <c r="BE604" s="186"/>
    </row>
    <row r="605" spans="1:57" ht="25.5" customHeight="1">
      <c r="A605" s="186"/>
      <c r="B605" s="186"/>
      <c r="C605" s="186"/>
      <c r="D605" s="186"/>
      <c r="E605" s="143"/>
      <c r="F605" s="211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92"/>
      <c r="AU605" s="238"/>
      <c r="AV605" s="186"/>
      <c r="AW605" s="186"/>
      <c r="AX605" s="186"/>
      <c r="AY605" s="186"/>
      <c r="AZ605" s="186"/>
      <c r="BA605" s="186"/>
      <c r="BB605" s="211"/>
      <c r="BC605" s="186"/>
      <c r="BD605" s="186"/>
      <c r="BE605" s="186"/>
    </row>
    <row r="606" spans="1:57" ht="25.5" customHeight="1">
      <c r="A606" s="186"/>
      <c r="B606" s="186"/>
      <c r="C606" s="186"/>
      <c r="D606" s="186"/>
      <c r="E606" s="143"/>
      <c r="F606" s="211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92"/>
      <c r="AU606" s="238"/>
      <c r="AV606" s="186"/>
      <c r="AW606" s="186"/>
      <c r="AX606" s="186"/>
      <c r="AY606" s="186"/>
      <c r="AZ606" s="186"/>
      <c r="BA606" s="186"/>
      <c r="BB606" s="211"/>
      <c r="BC606" s="186"/>
      <c r="BD606" s="186"/>
      <c r="BE606" s="186"/>
    </row>
    <row r="607" spans="1:57" ht="25.5" customHeight="1">
      <c r="A607" s="186"/>
      <c r="B607" s="186"/>
      <c r="C607" s="186"/>
      <c r="D607" s="186"/>
      <c r="E607" s="143"/>
      <c r="F607" s="211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92"/>
      <c r="AU607" s="238"/>
      <c r="AV607" s="186"/>
      <c r="AW607" s="186"/>
      <c r="AX607" s="186"/>
      <c r="AY607" s="186"/>
      <c r="AZ607" s="186"/>
      <c r="BA607" s="186"/>
      <c r="BB607" s="211"/>
      <c r="BC607" s="186"/>
      <c r="BD607" s="186"/>
      <c r="BE607" s="186"/>
    </row>
    <row r="608" spans="1:57" ht="25.5" customHeight="1">
      <c r="A608" s="186"/>
      <c r="B608" s="186"/>
      <c r="C608" s="186"/>
      <c r="D608" s="186"/>
      <c r="E608" s="143"/>
      <c r="F608" s="211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92"/>
      <c r="AU608" s="238"/>
      <c r="AV608" s="186"/>
      <c r="AW608" s="186"/>
      <c r="AX608" s="186"/>
      <c r="AY608" s="186"/>
      <c r="AZ608" s="186"/>
      <c r="BA608" s="186"/>
      <c r="BB608" s="211"/>
      <c r="BC608" s="186"/>
      <c r="BD608" s="186"/>
      <c r="BE608" s="186"/>
    </row>
    <row r="609" spans="1:57" ht="25.5" customHeight="1">
      <c r="A609" s="186"/>
      <c r="B609" s="186"/>
      <c r="C609" s="186"/>
      <c r="D609" s="186"/>
      <c r="E609" s="143"/>
      <c r="F609" s="211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92"/>
      <c r="AU609" s="238"/>
      <c r="AV609" s="186"/>
      <c r="AW609" s="186"/>
      <c r="AX609" s="186"/>
      <c r="AY609" s="186"/>
      <c r="AZ609" s="186"/>
      <c r="BA609" s="186"/>
      <c r="BB609" s="211"/>
      <c r="BC609" s="186"/>
      <c r="BD609" s="186"/>
      <c r="BE609" s="186"/>
    </row>
    <row r="610" spans="1:57" ht="25.5" customHeight="1">
      <c r="A610" s="186"/>
      <c r="B610" s="186"/>
      <c r="C610" s="186"/>
      <c r="D610" s="186"/>
      <c r="E610" s="143"/>
      <c r="F610" s="211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92"/>
      <c r="AU610" s="238"/>
      <c r="AV610" s="186"/>
      <c r="AW610" s="186"/>
      <c r="AX610" s="186"/>
      <c r="AY610" s="186"/>
      <c r="AZ610" s="186"/>
      <c r="BA610" s="186"/>
      <c r="BB610" s="211"/>
      <c r="BC610" s="186"/>
      <c r="BD610" s="186"/>
      <c r="BE610" s="186"/>
    </row>
    <row r="611" spans="1:57" ht="25.5" customHeight="1">
      <c r="A611" s="186"/>
      <c r="B611" s="186"/>
      <c r="C611" s="186"/>
      <c r="D611" s="186"/>
      <c r="E611" s="143"/>
      <c r="F611" s="211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92"/>
      <c r="AU611" s="238"/>
      <c r="AV611" s="186"/>
      <c r="AW611" s="186"/>
      <c r="AX611" s="186"/>
      <c r="AY611" s="186"/>
      <c r="AZ611" s="186"/>
      <c r="BA611" s="186"/>
      <c r="BB611" s="211"/>
      <c r="BC611" s="186"/>
      <c r="BD611" s="186"/>
      <c r="BE611" s="186"/>
    </row>
    <row r="612" spans="1:57" ht="25.5" customHeight="1">
      <c r="A612" s="186"/>
      <c r="B612" s="186"/>
      <c r="C612" s="186"/>
      <c r="D612" s="186"/>
      <c r="E612" s="143"/>
      <c r="F612" s="211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92"/>
      <c r="AU612" s="238"/>
      <c r="AV612" s="186"/>
      <c r="AW612" s="186"/>
      <c r="AX612" s="186"/>
      <c r="AY612" s="186"/>
      <c r="AZ612" s="186"/>
      <c r="BA612" s="186"/>
      <c r="BB612" s="211"/>
      <c r="BC612" s="186"/>
      <c r="BD612" s="186"/>
      <c r="BE612" s="186"/>
    </row>
    <row r="613" spans="1:57" ht="25.5" customHeight="1">
      <c r="A613" s="186"/>
      <c r="B613" s="186"/>
      <c r="C613" s="186"/>
      <c r="D613" s="186"/>
      <c r="E613" s="143"/>
      <c r="F613" s="211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92"/>
      <c r="AU613" s="238"/>
      <c r="AV613" s="186"/>
      <c r="AW613" s="186"/>
      <c r="AX613" s="186"/>
      <c r="AY613" s="186"/>
      <c r="AZ613" s="186"/>
      <c r="BA613" s="186"/>
      <c r="BB613" s="211"/>
      <c r="BC613" s="186"/>
      <c r="BD613" s="186"/>
      <c r="BE613" s="186"/>
    </row>
    <row r="614" spans="1:57" ht="25.5" customHeight="1">
      <c r="A614" s="186"/>
      <c r="B614" s="186"/>
      <c r="C614" s="186"/>
      <c r="D614" s="186"/>
      <c r="E614" s="143"/>
      <c r="F614" s="211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92"/>
      <c r="AU614" s="238"/>
      <c r="AV614" s="186"/>
      <c r="AW614" s="186"/>
      <c r="AX614" s="186"/>
      <c r="AY614" s="186"/>
      <c r="AZ614" s="186"/>
      <c r="BA614" s="186"/>
      <c r="BB614" s="211"/>
      <c r="BC614" s="186"/>
      <c r="BD614" s="186"/>
      <c r="BE614" s="186"/>
    </row>
    <row r="615" spans="1:57" ht="25.5" customHeight="1">
      <c r="A615" s="186"/>
      <c r="B615" s="186"/>
      <c r="C615" s="186"/>
      <c r="D615" s="186"/>
      <c r="E615" s="143"/>
      <c r="F615" s="211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92"/>
      <c r="AU615" s="238"/>
      <c r="AV615" s="186"/>
      <c r="AW615" s="186"/>
      <c r="AX615" s="186"/>
      <c r="AY615" s="186"/>
      <c r="AZ615" s="186"/>
      <c r="BA615" s="186"/>
      <c r="BB615" s="211"/>
      <c r="BC615" s="186"/>
      <c r="BD615" s="186"/>
      <c r="BE615" s="186"/>
    </row>
    <row r="616" spans="1:57" ht="25.5" customHeight="1">
      <c r="A616" s="186"/>
      <c r="B616" s="186"/>
      <c r="C616" s="186"/>
      <c r="D616" s="186"/>
      <c r="E616" s="143"/>
      <c r="F616" s="211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92"/>
      <c r="AU616" s="238"/>
      <c r="AV616" s="186"/>
      <c r="AW616" s="186"/>
      <c r="AX616" s="186"/>
      <c r="AY616" s="186"/>
      <c r="AZ616" s="186"/>
      <c r="BA616" s="186"/>
      <c r="BB616" s="211"/>
      <c r="BC616" s="186"/>
      <c r="BD616" s="186"/>
      <c r="BE616" s="186"/>
    </row>
    <row r="617" spans="1:57" ht="25.5" customHeight="1">
      <c r="A617" s="186"/>
      <c r="B617" s="186"/>
      <c r="C617" s="186"/>
      <c r="D617" s="186"/>
      <c r="E617" s="143"/>
      <c r="F617" s="211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92"/>
      <c r="AU617" s="238"/>
      <c r="AV617" s="186"/>
      <c r="AW617" s="186"/>
      <c r="AX617" s="186"/>
      <c r="AY617" s="186"/>
      <c r="AZ617" s="186"/>
      <c r="BA617" s="186"/>
      <c r="BB617" s="211"/>
      <c r="BC617" s="186"/>
      <c r="BD617" s="186"/>
      <c r="BE617" s="186"/>
    </row>
    <row r="618" spans="1:57" ht="25.5" customHeight="1">
      <c r="A618" s="186"/>
      <c r="B618" s="186"/>
      <c r="C618" s="186"/>
      <c r="D618" s="186"/>
      <c r="E618" s="143"/>
      <c r="F618" s="211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92"/>
      <c r="AU618" s="238"/>
      <c r="AV618" s="186"/>
      <c r="AW618" s="186"/>
      <c r="AX618" s="186"/>
      <c r="AY618" s="186"/>
      <c r="AZ618" s="186"/>
      <c r="BA618" s="186"/>
      <c r="BB618" s="211"/>
      <c r="BC618" s="186"/>
      <c r="BD618" s="186"/>
      <c r="BE618" s="186"/>
    </row>
    <row r="619" spans="1:57" ht="25.5" customHeight="1">
      <c r="A619" s="186"/>
      <c r="B619" s="186"/>
      <c r="C619" s="186"/>
      <c r="D619" s="186"/>
      <c r="E619" s="143"/>
      <c r="F619" s="211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92"/>
      <c r="AU619" s="238"/>
      <c r="AV619" s="186"/>
      <c r="AW619" s="186"/>
      <c r="AX619" s="186"/>
      <c r="AY619" s="186"/>
      <c r="AZ619" s="186"/>
      <c r="BA619" s="186"/>
      <c r="BB619" s="211"/>
      <c r="BC619" s="186"/>
      <c r="BD619" s="186"/>
      <c r="BE619" s="186"/>
    </row>
    <row r="620" spans="1:57" ht="25.5" customHeight="1">
      <c r="A620" s="186"/>
      <c r="B620" s="186"/>
      <c r="C620" s="186"/>
      <c r="D620" s="186"/>
      <c r="E620" s="143"/>
      <c r="F620" s="211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92"/>
      <c r="AU620" s="238"/>
      <c r="AV620" s="186"/>
      <c r="AW620" s="186"/>
      <c r="AX620" s="186"/>
      <c r="AY620" s="186"/>
      <c r="AZ620" s="186"/>
      <c r="BA620" s="186"/>
      <c r="BB620" s="211"/>
      <c r="BC620" s="186"/>
      <c r="BD620" s="186"/>
      <c r="BE620" s="186"/>
    </row>
    <row r="621" spans="1:57" ht="25.5" customHeight="1">
      <c r="A621" s="186"/>
      <c r="B621" s="186"/>
      <c r="C621" s="186"/>
      <c r="D621" s="186"/>
      <c r="E621" s="143"/>
      <c r="F621" s="211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92"/>
      <c r="AU621" s="238"/>
      <c r="AV621" s="186"/>
      <c r="AW621" s="186"/>
      <c r="AX621" s="186"/>
      <c r="AY621" s="186"/>
      <c r="AZ621" s="186"/>
      <c r="BA621" s="186"/>
      <c r="BB621" s="211"/>
      <c r="BC621" s="186"/>
      <c r="BD621" s="186"/>
      <c r="BE621" s="186"/>
    </row>
    <row r="622" spans="1:57" ht="25.5" customHeight="1">
      <c r="A622" s="186"/>
      <c r="B622" s="186"/>
      <c r="C622" s="186"/>
      <c r="D622" s="186"/>
      <c r="E622" s="143"/>
      <c r="F622" s="211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92"/>
      <c r="AU622" s="238"/>
      <c r="AV622" s="186"/>
      <c r="AW622" s="186"/>
      <c r="AX622" s="186"/>
      <c r="AY622" s="186"/>
      <c r="AZ622" s="186"/>
      <c r="BA622" s="186"/>
      <c r="BB622" s="211"/>
      <c r="BC622" s="186"/>
      <c r="BD622" s="186"/>
      <c r="BE622" s="186"/>
    </row>
    <row r="623" spans="1:57" ht="25.5" customHeight="1">
      <c r="A623" s="186"/>
      <c r="B623" s="186"/>
      <c r="C623" s="186"/>
      <c r="D623" s="186"/>
      <c r="E623" s="143"/>
      <c r="F623" s="211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92"/>
      <c r="AU623" s="238"/>
      <c r="AV623" s="186"/>
      <c r="AW623" s="186"/>
      <c r="AX623" s="186"/>
      <c r="AY623" s="186"/>
      <c r="AZ623" s="186"/>
      <c r="BA623" s="186"/>
      <c r="BB623" s="211"/>
      <c r="BC623" s="186"/>
      <c r="BD623" s="186"/>
      <c r="BE623" s="186"/>
    </row>
    <row r="624" spans="1:57" ht="25.5" customHeight="1">
      <c r="A624" s="186"/>
      <c r="B624" s="186"/>
      <c r="C624" s="186"/>
      <c r="D624" s="186"/>
      <c r="E624" s="143"/>
      <c r="F624" s="211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92"/>
      <c r="AU624" s="238"/>
      <c r="AV624" s="186"/>
      <c r="AW624" s="186"/>
      <c r="AX624" s="186"/>
      <c r="AY624" s="186"/>
      <c r="AZ624" s="186"/>
      <c r="BA624" s="186"/>
      <c r="BB624" s="211"/>
      <c r="BC624" s="186"/>
      <c r="BD624" s="186"/>
      <c r="BE624" s="186"/>
    </row>
    <row r="625" spans="1:57" ht="25.5" customHeight="1">
      <c r="A625" s="186"/>
      <c r="B625" s="186"/>
      <c r="C625" s="186"/>
      <c r="D625" s="186"/>
      <c r="E625" s="143"/>
      <c r="F625" s="211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92"/>
      <c r="AU625" s="238"/>
      <c r="AV625" s="186"/>
      <c r="AW625" s="186"/>
      <c r="AX625" s="186"/>
      <c r="AY625" s="186"/>
      <c r="AZ625" s="186"/>
      <c r="BA625" s="186"/>
      <c r="BB625" s="211"/>
      <c r="BC625" s="186"/>
      <c r="BD625" s="186"/>
      <c r="BE625" s="186"/>
    </row>
    <row r="626" spans="1:57" ht="25.5" customHeight="1">
      <c r="A626" s="186"/>
      <c r="B626" s="186"/>
      <c r="C626" s="186"/>
      <c r="D626" s="186"/>
      <c r="E626" s="143"/>
      <c r="F626" s="211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92"/>
      <c r="AU626" s="238"/>
      <c r="AV626" s="186"/>
      <c r="AW626" s="186"/>
      <c r="AX626" s="186"/>
      <c r="AY626" s="186"/>
      <c r="AZ626" s="186"/>
      <c r="BA626" s="186"/>
      <c r="BB626" s="211"/>
      <c r="BC626" s="186"/>
      <c r="BD626" s="186"/>
      <c r="BE626" s="186"/>
    </row>
    <row r="627" spans="1:57" ht="25.5" customHeight="1">
      <c r="A627" s="186"/>
      <c r="B627" s="186"/>
      <c r="C627" s="186"/>
      <c r="D627" s="186"/>
      <c r="E627" s="143"/>
      <c r="F627" s="211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92"/>
      <c r="AU627" s="238"/>
      <c r="AV627" s="186"/>
      <c r="AW627" s="186"/>
      <c r="AX627" s="186"/>
      <c r="AY627" s="186"/>
      <c r="AZ627" s="186"/>
      <c r="BA627" s="186"/>
      <c r="BB627" s="211"/>
      <c r="BC627" s="186"/>
      <c r="BD627" s="186"/>
      <c r="BE627" s="186"/>
    </row>
    <row r="628" spans="1:57" ht="25.5" customHeight="1">
      <c r="A628" s="186"/>
      <c r="B628" s="186"/>
      <c r="C628" s="186"/>
      <c r="D628" s="186"/>
      <c r="E628" s="143"/>
      <c r="F628" s="211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92"/>
      <c r="AU628" s="238"/>
      <c r="AV628" s="186"/>
      <c r="AW628" s="186"/>
      <c r="AX628" s="186"/>
      <c r="AY628" s="186"/>
      <c r="AZ628" s="186"/>
      <c r="BA628" s="186"/>
      <c r="BB628" s="211"/>
      <c r="BC628" s="186"/>
      <c r="BD628" s="186"/>
      <c r="BE628" s="186"/>
    </row>
    <row r="629" spans="1:57" ht="25.5" customHeight="1">
      <c r="A629" s="186"/>
      <c r="B629" s="186"/>
      <c r="C629" s="186"/>
      <c r="D629" s="186"/>
      <c r="E629" s="143"/>
      <c r="F629" s="211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92"/>
      <c r="AU629" s="238"/>
      <c r="AV629" s="186"/>
      <c r="AW629" s="186"/>
      <c r="AX629" s="186"/>
      <c r="AY629" s="186"/>
      <c r="AZ629" s="186"/>
      <c r="BA629" s="186"/>
      <c r="BB629" s="211"/>
      <c r="BC629" s="186"/>
      <c r="BD629" s="186"/>
      <c r="BE629" s="186"/>
    </row>
    <row r="630" spans="1:57" ht="25.5" customHeight="1">
      <c r="A630" s="186"/>
      <c r="B630" s="186"/>
      <c r="C630" s="186"/>
      <c r="D630" s="186"/>
      <c r="E630" s="143"/>
      <c r="F630" s="211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92"/>
      <c r="AU630" s="238"/>
      <c r="AV630" s="186"/>
      <c r="AW630" s="186"/>
      <c r="AX630" s="186"/>
      <c r="AY630" s="186"/>
      <c r="AZ630" s="186"/>
      <c r="BA630" s="186"/>
      <c r="BB630" s="211"/>
      <c r="BC630" s="186"/>
      <c r="BD630" s="186"/>
      <c r="BE630" s="186"/>
    </row>
    <row r="631" spans="1:57" ht="25.5" customHeight="1">
      <c r="A631" s="186"/>
      <c r="B631" s="186"/>
      <c r="C631" s="186"/>
      <c r="D631" s="186"/>
      <c r="E631" s="143"/>
      <c r="F631" s="211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92"/>
      <c r="AU631" s="238"/>
      <c r="AV631" s="186"/>
      <c r="AW631" s="186"/>
      <c r="AX631" s="186"/>
      <c r="AY631" s="186"/>
      <c r="AZ631" s="186"/>
      <c r="BA631" s="186"/>
      <c r="BB631" s="211"/>
      <c r="BC631" s="186"/>
      <c r="BD631" s="186"/>
      <c r="BE631" s="186"/>
    </row>
    <row r="632" spans="1:57" ht="25.5" customHeight="1">
      <c r="A632" s="186"/>
      <c r="B632" s="186"/>
      <c r="C632" s="186"/>
      <c r="D632" s="186"/>
      <c r="E632" s="143"/>
      <c r="F632" s="211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92"/>
      <c r="AU632" s="238"/>
      <c r="AV632" s="186"/>
      <c r="AW632" s="186"/>
      <c r="AX632" s="186"/>
      <c r="AY632" s="186"/>
      <c r="AZ632" s="186"/>
      <c r="BA632" s="186"/>
      <c r="BB632" s="211"/>
      <c r="BC632" s="186"/>
      <c r="BD632" s="186"/>
      <c r="BE632" s="186"/>
    </row>
    <row r="633" spans="1:57" ht="25.5" customHeight="1">
      <c r="A633" s="186"/>
      <c r="B633" s="186"/>
      <c r="C633" s="186"/>
      <c r="D633" s="186"/>
      <c r="E633" s="143"/>
      <c r="F633" s="211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92"/>
      <c r="AU633" s="238"/>
      <c r="AV633" s="186"/>
      <c r="AW633" s="186"/>
      <c r="AX633" s="186"/>
      <c r="AY633" s="186"/>
      <c r="AZ633" s="186"/>
      <c r="BA633" s="186"/>
      <c r="BB633" s="211"/>
      <c r="BC633" s="186"/>
      <c r="BD633" s="186"/>
      <c r="BE633" s="186"/>
    </row>
    <row r="634" spans="1:57" ht="25.5" customHeight="1">
      <c r="A634" s="186"/>
      <c r="B634" s="186"/>
      <c r="C634" s="186"/>
      <c r="D634" s="186"/>
      <c r="E634" s="143"/>
      <c r="F634" s="211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92"/>
      <c r="AU634" s="238"/>
      <c r="AV634" s="186"/>
      <c r="AW634" s="186"/>
      <c r="AX634" s="186"/>
      <c r="AY634" s="186"/>
      <c r="AZ634" s="186"/>
      <c r="BA634" s="186"/>
      <c r="BB634" s="211"/>
      <c r="BC634" s="186"/>
      <c r="BD634" s="186"/>
      <c r="BE634" s="186"/>
    </row>
    <row r="635" spans="1:57" ht="25.5" customHeight="1">
      <c r="A635" s="186"/>
      <c r="B635" s="186"/>
      <c r="C635" s="186"/>
      <c r="D635" s="186"/>
      <c r="E635" s="143"/>
      <c r="F635" s="211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92"/>
      <c r="AU635" s="238"/>
      <c r="AV635" s="186"/>
      <c r="AW635" s="186"/>
      <c r="AX635" s="186"/>
      <c r="AY635" s="186"/>
      <c r="AZ635" s="186"/>
      <c r="BA635" s="186"/>
      <c r="BB635" s="211"/>
      <c r="BC635" s="186"/>
      <c r="BD635" s="186"/>
      <c r="BE635" s="186"/>
    </row>
    <row r="636" spans="1:57" ht="25.5" customHeight="1">
      <c r="A636" s="186"/>
      <c r="B636" s="186"/>
      <c r="C636" s="186"/>
      <c r="D636" s="186"/>
      <c r="E636" s="143"/>
      <c r="F636" s="211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92"/>
      <c r="AU636" s="238"/>
      <c r="AV636" s="186"/>
      <c r="AW636" s="186"/>
      <c r="AX636" s="186"/>
      <c r="AY636" s="186"/>
      <c r="AZ636" s="186"/>
      <c r="BA636" s="186"/>
      <c r="BB636" s="211"/>
      <c r="BC636" s="186"/>
      <c r="BD636" s="186"/>
      <c r="BE636" s="186"/>
    </row>
    <row r="637" spans="1:57" ht="25.5" customHeight="1">
      <c r="A637" s="186"/>
      <c r="B637" s="186"/>
      <c r="C637" s="186"/>
      <c r="D637" s="186"/>
      <c r="E637" s="143"/>
      <c r="F637" s="211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92"/>
      <c r="AU637" s="238"/>
      <c r="AV637" s="186"/>
      <c r="AW637" s="186"/>
      <c r="AX637" s="186"/>
      <c r="AY637" s="186"/>
      <c r="AZ637" s="186"/>
      <c r="BA637" s="186"/>
      <c r="BB637" s="211"/>
      <c r="BC637" s="186"/>
      <c r="BD637" s="186"/>
      <c r="BE637" s="186"/>
    </row>
    <row r="638" spans="1:57" ht="25.5" customHeight="1">
      <c r="A638" s="186"/>
      <c r="B638" s="186"/>
      <c r="C638" s="186"/>
      <c r="D638" s="186"/>
      <c r="E638" s="143"/>
      <c r="F638" s="211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92"/>
      <c r="AU638" s="238"/>
      <c r="AV638" s="186"/>
      <c r="AW638" s="186"/>
      <c r="AX638" s="186"/>
      <c r="AY638" s="186"/>
      <c r="AZ638" s="186"/>
      <c r="BA638" s="186"/>
      <c r="BB638" s="211"/>
      <c r="BC638" s="186"/>
      <c r="BD638" s="186"/>
      <c r="BE638" s="186"/>
    </row>
    <row r="639" spans="1:57" ht="25.5" customHeight="1">
      <c r="A639" s="186"/>
      <c r="B639" s="186"/>
      <c r="C639" s="186"/>
      <c r="D639" s="186"/>
      <c r="E639" s="143"/>
      <c r="F639" s="211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92"/>
      <c r="AU639" s="238"/>
      <c r="AV639" s="186"/>
      <c r="AW639" s="186"/>
      <c r="AX639" s="186"/>
      <c r="AY639" s="186"/>
      <c r="AZ639" s="186"/>
      <c r="BA639" s="186"/>
      <c r="BB639" s="211"/>
      <c r="BC639" s="186"/>
      <c r="BD639" s="186"/>
      <c r="BE639" s="186"/>
    </row>
    <row r="640" spans="1:57" ht="25.5" customHeight="1">
      <c r="A640" s="186"/>
      <c r="B640" s="186"/>
      <c r="C640" s="186"/>
      <c r="D640" s="186"/>
      <c r="E640" s="143"/>
      <c r="F640" s="211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92"/>
      <c r="AU640" s="238"/>
      <c r="AV640" s="186"/>
      <c r="AW640" s="186"/>
      <c r="AX640" s="186"/>
      <c r="AY640" s="186"/>
      <c r="AZ640" s="186"/>
      <c r="BA640" s="186"/>
      <c r="BB640" s="211"/>
      <c r="BC640" s="186"/>
      <c r="BD640" s="186"/>
      <c r="BE640" s="186"/>
    </row>
    <row r="641" spans="1:57" ht="25.5" customHeight="1">
      <c r="A641" s="186"/>
      <c r="B641" s="186"/>
      <c r="C641" s="186"/>
      <c r="D641" s="186"/>
      <c r="E641" s="143"/>
      <c r="F641" s="211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92"/>
      <c r="AU641" s="238"/>
      <c r="AV641" s="186"/>
      <c r="AW641" s="186"/>
      <c r="AX641" s="186"/>
      <c r="AY641" s="186"/>
      <c r="AZ641" s="186"/>
      <c r="BA641" s="186"/>
      <c r="BB641" s="211"/>
      <c r="BC641" s="186"/>
      <c r="BD641" s="186"/>
      <c r="BE641" s="186"/>
    </row>
    <row r="642" spans="1:57" ht="25.5" customHeight="1">
      <c r="A642" s="186"/>
      <c r="B642" s="186"/>
      <c r="C642" s="186"/>
      <c r="D642" s="186"/>
      <c r="E642" s="143"/>
      <c r="F642" s="211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92"/>
      <c r="AU642" s="238"/>
      <c r="AV642" s="186"/>
      <c r="AW642" s="186"/>
      <c r="AX642" s="186"/>
      <c r="AY642" s="186"/>
      <c r="AZ642" s="186"/>
      <c r="BA642" s="186"/>
      <c r="BB642" s="211"/>
      <c r="BC642" s="186"/>
      <c r="BD642" s="186"/>
      <c r="BE642" s="186"/>
    </row>
    <row r="643" spans="1:57" ht="25.5" customHeight="1">
      <c r="A643" s="186"/>
      <c r="B643" s="186"/>
      <c r="C643" s="186"/>
      <c r="D643" s="186"/>
      <c r="E643" s="143"/>
      <c r="F643" s="211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92"/>
      <c r="AU643" s="238"/>
      <c r="AV643" s="186"/>
      <c r="AW643" s="186"/>
      <c r="AX643" s="186"/>
      <c r="AY643" s="186"/>
      <c r="AZ643" s="186"/>
      <c r="BA643" s="186"/>
      <c r="BB643" s="211"/>
      <c r="BC643" s="186"/>
      <c r="BD643" s="186"/>
      <c r="BE643" s="186"/>
    </row>
    <row r="644" spans="1:57" ht="25.5" customHeight="1">
      <c r="A644" s="186"/>
      <c r="B644" s="186"/>
      <c r="C644" s="186"/>
      <c r="D644" s="186"/>
      <c r="E644" s="143"/>
      <c r="F644" s="211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92"/>
      <c r="AU644" s="238"/>
      <c r="AV644" s="186"/>
      <c r="AW644" s="186"/>
      <c r="AX644" s="186"/>
      <c r="AY644" s="186"/>
      <c r="AZ644" s="186"/>
      <c r="BA644" s="186"/>
      <c r="BB644" s="211"/>
      <c r="BC644" s="186"/>
      <c r="BD644" s="186"/>
      <c r="BE644" s="186"/>
    </row>
    <row r="645" spans="1:57" ht="25.5" customHeight="1">
      <c r="A645" s="186"/>
      <c r="B645" s="186"/>
      <c r="C645" s="186"/>
      <c r="D645" s="186"/>
      <c r="E645" s="143"/>
      <c r="F645" s="211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92"/>
      <c r="AU645" s="238"/>
      <c r="AV645" s="186"/>
      <c r="AW645" s="186"/>
      <c r="AX645" s="186"/>
      <c r="AY645" s="186"/>
      <c r="AZ645" s="186"/>
      <c r="BA645" s="186"/>
      <c r="BB645" s="211"/>
      <c r="BC645" s="186"/>
      <c r="BD645" s="186"/>
      <c r="BE645" s="186"/>
    </row>
    <row r="646" spans="1:57" ht="25.5" customHeight="1">
      <c r="A646" s="186"/>
      <c r="B646" s="186"/>
      <c r="C646" s="186"/>
      <c r="D646" s="186"/>
      <c r="E646" s="143"/>
      <c r="F646" s="211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92"/>
      <c r="AU646" s="238"/>
      <c r="AV646" s="186"/>
      <c r="AW646" s="186"/>
      <c r="AX646" s="186"/>
      <c r="AY646" s="186"/>
      <c r="AZ646" s="186"/>
      <c r="BA646" s="186"/>
      <c r="BB646" s="211"/>
      <c r="BC646" s="186"/>
      <c r="BD646" s="186"/>
      <c r="BE646" s="186"/>
    </row>
    <row r="647" spans="1:57" ht="25.5" customHeight="1">
      <c r="A647" s="186"/>
      <c r="B647" s="186"/>
      <c r="C647" s="186"/>
      <c r="D647" s="186"/>
      <c r="E647" s="143"/>
      <c r="F647" s="211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92"/>
      <c r="AU647" s="238"/>
      <c r="AV647" s="186"/>
      <c r="AW647" s="186"/>
      <c r="AX647" s="186"/>
      <c r="AY647" s="186"/>
      <c r="AZ647" s="186"/>
      <c r="BA647" s="186"/>
      <c r="BB647" s="211"/>
      <c r="BC647" s="186"/>
      <c r="BD647" s="186"/>
      <c r="BE647" s="186"/>
    </row>
    <row r="648" spans="1:57" ht="25.5" customHeight="1">
      <c r="A648" s="186"/>
      <c r="B648" s="186"/>
      <c r="C648" s="186"/>
      <c r="D648" s="186"/>
      <c r="E648" s="143"/>
      <c r="F648" s="211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92"/>
      <c r="AU648" s="238"/>
      <c r="AV648" s="186"/>
      <c r="AW648" s="186"/>
      <c r="AX648" s="186"/>
      <c r="AY648" s="186"/>
      <c r="AZ648" s="186"/>
      <c r="BA648" s="186"/>
      <c r="BB648" s="211"/>
      <c r="BC648" s="186"/>
      <c r="BD648" s="186"/>
      <c r="BE648" s="186"/>
    </row>
    <row r="649" spans="1:57" ht="25.5" customHeight="1">
      <c r="A649" s="186"/>
      <c r="B649" s="186"/>
      <c r="C649" s="186"/>
      <c r="D649" s="186"/>
      <c r="E649" s="143"/>
      <c r="F649" s="211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92"/>
      <c r="AU649" s="238"/>
      <c r="AV649" s="186"/>
      <c r="AW649" s="186"/>
      <c r="AX649" s="186"/>
      <c r="AY649" s="186"/>
      <c r="AZ649" s="186"/>
      <c r="BA649" s="186"/>
      <c r="BB649" s="211"/>
      <c r="BC649" s="186"/>
      <c r="BD649" s="186"/>
      <c r="BE649" s="186"/>
    </row>
    <row r="650" spans="1:57" ht="25.5" customHeight="1">
      <c r="A650" s="186"/>
      <c r="B650" s="186"/>
      <c r="C650" s="186"/>
      <c r="D650" s="186"/>
      <c r="E650" s="143"/>
      <c r="F650" s="211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92"/>
      <c r="AU650" s="238"/>
      <c r="AV650" s="186"/>
      <c r="AW650" s="186"/>
      <c r="AX650" s="186"/>
      <c r="AY650" s="186"/>
      <c r="AZ650" s="186"/>
      <c r="BA650" s="186"/>
      <c r="BB650" s="211"/>
      <c r="BC650" s="186"/>
      <c r="BD650" s="186"/>
      <c r="BE650" s="186"/>
    </row>
    <row r="651" spans="1:57" ht="25.5" customHeight="1">
      <c r="A651" s="186"/>
      <c r="B651" s="186"/>
      <c r="C651" s="186"/>
      <c r="D651" s="186"/>
      <c r="E651" s="143"/>
      <c r="F651" s="211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92"/>
      <c r="AU651" s="238"/>
      <c r="AV651" s="186"/>
      <c r="AW651" s="186"/>
      <c r="AX651" s="186"/>
      <c r="AY651" s="186"/>
      <c r="AZ651" s="186"/>
      <c r="BA651" s="186"/>
      <c r="BB651" s="211"/>
      <c r="BC651" s="186"/>
      <c r="BD651" s="186"/>
      <c r="BE651" s="186"/>
    </row>
    <row r="652" spans="1:57" ht="25.5" customHeight="1">
      <c r="A652" s="186"/>
      <c r="B652" s="186"/>
      <c r="C652" s="186"/>
      <c r="D652" s="186"/>
      <c r="E652" s="143"/>
      <c r="F652" s="211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92"/>
      <c r="AU652" s="238"/>
      <c r="AV652" s="186"/>
      <c r="AW652" s="186"/>
      <c r="AX652" s="186"/>
      <c r="AY652" s="186"/>
      <c r="AZ652" s="186"/>
      <c r="BA652" s="186"/>
      <c r="BB652" s="211"/>
      <c r="BC652" s="186"/>
      <c r="BD652" s="186"/>
      <c r="BE652" s="186"/>
    </row>
    <row r="653" spans="1:57" ht="25.5" customHeight="1">
      <c r="A653" s="186"/>
      <c r="B653" s="186"/>
      <c r="C653" s="186"/>
      <c r="D653" s="186"/>
      <c r="E653" s="143"/>
      <c r="F653" s="211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92"/>
      <c r="AU653" s="238"/>
      <c r="AV653" s="186"/>
      <c r="AW653" s="186"/>
      <c r="AX653" s="186"/>
      <c r="AY653" s="186"/>
      <c r="AZ653" s="186"/>
      <c r="BA653" s="186"/>
      <c r="BB653" s="211"/>
      <c r="BC653" s="186"/>
      <c r="BD653" s="186"/>
      <c r="BE653" s="186"/>
    </row>
    <row r="654" spans="1:57" ht="25.5" customHeight="1">
      <c r="A654" s="186"/>
      <c r="B654" s="186"/>
      <c r="C654" s="186"/>
      <c r="D654" s="186"/>
      <c r="E654" s="143"/>
      <c r="F654" s="211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92"/>
      <c r="AU654" s="238"/>
      <c r="AV654" s="186"/>
      <c r="AW654" s="186"/>
      <c r="AX654" s="186"/>
      <c r="AY654" s="186"/>
      <c r="AZ654" s="186"/>
      <c r="BA654" s="186"/>
      <c r="BB654" s="211"/>
      <c r="BC654" s="186"/>
      <c r="BD654" s="186"/>
      <c r="BE654" s="186"/>
    </row>
    <row r="655" spans="1:57" ht="25.5" customHeight="1">
      <c r="A655" s="186"/>
      <c r="B655" s="186"/>
      <c r="C655" s="186"/>
      <c r="D655" s="186"/>
      <c r="E655" s="143"/>
      <c r="F655" s="211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92"/>
      <c r="AU655" s="238"/>
      <c r="AV655" s="186"/>
      <c r="AW655" s="186"/>
      <c r="AX655" s="186"/>
      <c r="AY655" s="186"/>
      <c r="AZ655" s="186"/>
      <c r="BA655" s="186"/>
      <c r="BB655" s="211"/>
      <c r="BC655" s="186"/>
      <c r="BD655" s="186"/>
      <c r="BE655" s="186"/>
    </row>
    <row r="656" spans="1:57" ht="25.5" customHeight="1">
      <c r="A656" s="186"/>
      <c r="B656" s="186"/>
      <c r="C656" s="186"/>
      <c r="D656" s="186"/>
      <c r="E656" s="143"/>
      <c r="F656" s="211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92"/>
      <c r="AU656" s="238"/>
      <c r="AV656" s="186"/>
      <c r="AW656" s="186"/>
      <c r="AX656" s="186"/>
      <c r="AY656" s="186"/>
      <c r="AZ656" s="186"/>
      <c r="BA656" s="186"/>
      <c r="BB656" s="211"/>
      <c r="BC656" s="186"/>
      <c r="BD656" s="186"/>
      <c r="BE656" s="186"/>
    </row>
    <row r="657" spans="1:57" ht="25.5" customHeight="1">
      <c r="A657" s="186"/>
      <c r="B657" s="186"/>
      <c r="C657" s="186"/>
      <c r="D657" s="186"/>
      <c r="E657" s="143"/>
      <c r="F657" s="211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92"/>
      <c r="AU657" s="238"/>
      <c r="AV657" s="186"/>
      <c r="AW657" s="186"/>
      <c r="AX657" s="186"/>
      <c r="AY657" s="186"/>
      <c r="AZ657" s="186"/>
      <c r="BA657" s="186"/>
      <c r="BB657" s="211"/>
      <c r="BC657" s="186"/>
      <c r="BD657" s="186"/>
      <c r="BE657" s="186"/>
    </row>
    <row r="658" spans="1:57" ht="25.5" customHeight="1">
      <c r="A658" s="186"/>
      <c r="B658" s="186"/>
      <c r="C658" s="186"/>
      <c r="D658" s="186"/>
      <c r="E658" s="143"/>
      <c r="F658" s="211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92"/>
      <c r="AU658" s="238"/>
      <c r="AV658" s="186"/>
      <c r="AW658" s="186"/>
      <c r="AX658" s="186"/>
      <c r="AY658" s="186"/>
      <c r="AZ658" s="186"/>
      <c r="BA658" s="186"/>
      <c r="BB658" s="211"/>
      <c r="BC658" s="186"/>
      <c r="BD658" s="186"/>
      <c r="BE658" s="186"/>
    </row>
    <row r="659" spans="1:57" ht="25.5" customHeight="1">
      <c r="A659" s="186"/>
      <c r="B659" s="186"/>
      <c r="C659" s="186"/>
      <c r="D659" s="186"/>
      <c r="E659" s="143"/>
      <c r="F659" s="211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92"/>
      <c r="AU659" s="238"/>
      <c r="AV659" s="186"/>
      <c r="AW659" s="186"/>
      <c r="AX659" s="186"/>
      <c r="AY659" s="186"/>
      <c r="AZ659" s="186"/>
      <c r="BA659" s="186"/>
      <c r="BB659" s="211"/>
      <c r="BC659" s="186"/>
      <c r="BD659" s="186"/>
      <c r="BE659" s="186"/>
    </row>
    <row r="660" spans="1:57" ht="25.5" customHeight="1">
      <c r="A660" s="186"/>
      <c r="B660" s="186"/>
      <c r="C660" s="186"/>
      <c r="D660" s="186"/>
      <c r="E660" s="143"/>
      <c r="F660" s="211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92"/>
      <c r="AU660" s="238"/>
      <c r="AV660" s="186"/>
      <c r="AW660" s="186"/>
      <c r="AX660" s="186"/>
      <c r="AY660" s="186"/>
      <c r="AZ660" s="186"/>
      <c r="BA660" s="186"/>
      <c r="BB660" s="211"/>
      <c r="BC660" s="186"/>
      <c r="BD660" s="186"/>
      <c r="BE660" s="186"/>
    </row>
    <row r="661" spans="1:57" ht="25.5" customHeight="1">
      <c r="A661" s="186"/>
      <c r="B661" s="186"/>
      <c r="C661" s="186"/>
      <c r="D661" s="186"/>
      <c r="E661" s="143"/>
      <c r="F661" s="211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92"/>
      <c r="AU661" s="238"/>
      <c r="AV661" s="186"/>
      <c r="AW661" s="186"/>
      <c r="AX661" s="186"/>
      <c r="AY661" s="186"/>
      <c r="AZ661" s="186"/>
      <c r="BA661" s="186"/>
      <c r="BB661" s="211"/>
      <c r="BC661" s="186"/>
      <c r="BD661" s="186"/>
      <c r="BE661" s="186"/>
    </row>
    <row r="662" spans="1:57" ht="25.5" customHeight="1">
      <c r="A662" s="186"/>
      <c r="B662" s="186"/>
      <c r="C662" s="186"/>
      <c r="D662" s="186"/>
      <c r="E662" s="143"/>
      <c r="F662" s="211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92"/>
      <c r="AU662" s="238"/>
      <c r="AV662" s="186"/>
      <c r="AW662" s="186"/>
      <c r="AX662" s="186"/>
      <c r="AY662" s="186"/>
      <c r="AZ662" s="186"/>
      <c r="BA662" s="186"/>
      <c r="BB662" s="211"/>
      <c r="BC662" s="186"/>
      <c r="BD662" s="186"/>
      <c r="BE662" s="186"/>
    </row>
    <row r="663" spans="1:57" ht="25.5" customHeight="1">
      <c r="A663" s="186"/>
      <c r="B663" s="186"/>
      <c r="C663" s="186"/>
      <c r="D663" s="186"/>
      <c r="E663" s="143"/>
      <c r="F663" s="211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92"/>
      <c r="AU663" s="238"/>
      <c r="AV663" s="186"/>
      <c r="AW663" s="186"/>
      <c r="AX663" s="186"/>
      <c r="AY663" s="186"/>
      <c r="AZ663" s="186"/>
      <c r="BA663" s="186"/>
      <c r="BB663" s="211"/>
      <c r="BC663" s="186"/>
      <c r="BD663" s="186"/>
      <c r="BE663" s="186"/>
    </row>
    <row r="664" spans="1:57" ht="25.5" customHeight="1">
      <c r="A664" s="186"/>
      <c r="B664" s="186"/>
      <c r="C664" s="186"/>
      <c r="D664" s="186"/>
      <c r="E664" s="143"/>
      <c r="F664" s="211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92"/>
      <c r="AU664" s="238"/>
      <c r="AV664" s="186"/>
      <c r="AW664" s="186"/>
      <c r="AX664" s="186"/>
      <c r="AY664" s="186"/>
      <c r="AZ664" s="186"/>
      <c r="BA664" s="186"/>
      <c r="BB664" s="211"/>
      <c r="BC664" s="186"/>
      <c r="BD664" s="186"/>
      <c r="BE664" s="186"/>
    </row>
    <row r="665" spans="1:57" ht="25.5" customHeight="1">
      <c r="A665" s="186"/>
      <c r="B665" s="186"/>
      <c r="C665" s="186"/>
      <c r="D665" s="186"/>
      <c r="E665" s="143"/>
      <c r="F665" s="211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92"/>
      <c r="AU665" s="238"/>
      <c r="AV665" s="186"/>
      <c r="AW665" s="186"/>
      <c r="AX665" s="186"/>
      <c r="AY665" s="186"/>
      <c r="AZ665" s="186"/>
      <c r="BA665" s="186"/>
      <c r="BB665" s="211"/>
      <c r="BC665" s="186"/>
      <c r="BD665" s="186"/>
      <c r="BE665" s="186"/>
    </row>
    <row r="666" spans="1:57" ht="25.5" customHeight="1">
      <c r="A666" s="186"/>
      <c r="B666" s="186"/>
      <c r="C666" s="186"/>
      <c r="D666" s="186"/>
      <c r="E666" s="143"/>
      <c r="F666" s="211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92"/>
      <c r="AU666" s="238"/>
      <c r="AV666" s="186"/>
      <c r="AW666" s="186"/>
      <c r="AX666" s="186"/>
      <c r="AY666" s="186"/>
      <c r="AZ666" s="186"/>
      <c r="BA666" s="186"/>
      <c r="BB666" s="211"/>
      <c r="BC666" s="186"/>
      <c r="BD666" s="186"/>
      <c r="BE666" s="186"/>
    </row>
    <row r="667" spans="1:57" ht="25.5" customHeight="1">
      <c r="A667" s="186"/>
      <c r="B667" s="186"/>
      <c r="C667" s="186"/>
      <c r="D667" s="186"/>
      <c r="E667" s="143"/>
      <c r="F667" s="211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92"/>
      <c r="AU667" s="238"/>
      <c r="AV667" s="186"/>
      <c r="AW667" s="186"/>
      <c r="AX667" s="186"/>
      <c r="AY667" s="186"/>
      <c r="AZ667" s="186"/>
      <c r="BA667" s="186"/>
      <c r="BB667" s="211"/>
      <c r="BC667" s="186"/>
      <c r="BD667" s="186"/>
      <c r="BE667" s="186"/>
    </row>
    <row r="668" spans="1:57" ht="25.5" customHeight="1">
      <c r="A668" s="186"/>
      <c r="B668" s="186"/>
      <c r="C668" s="186"/>
      <c r="D668" s="186"/>
      <c r="E668" s="143"/>
      <c r="F668" s="211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92"/>
      <c r="AU668" s="238"/>
      <c r="AV668" s="186"/>
      <c r="AW668" s="186"/>
      <c r="AX668" s="186"/>
      <c r="AY668" s="186"/>
      <c r="AZ668" s="186"/>
      <c r="BA668" s="186"/>
      <c r="BB668" s="211"/>
      <c r="BC668" s="186"/>
      <c r="BD668" s="186"/>
      <c r="BE668" s="186"/>
    </row>
    <row r="669" spans="1:57" ht="25.5" customHeight="1">
      <c r="A669" s="186"/>
      <c r="B669" s="186"/>
      <c r="C669" s="186"/>
      <c r="D669" s="186"/>
      <c r="E669" s="143"/>
      <c r="F669" s="211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92"/>
      <c r="AU669" s="238"/>
      <c r="AV669" s="186"/>
      <c r="AW669" s="186"/>
      <c r="AX669" s="186"/>
      <c r="AY669" s="186"/>
      <c r="AZ669" s="186"/>
      <c r="BA669" s="186"/>
      <c r="BB669" s="211"/>
      <c r="BC669" s="186"/>
      <c r="BD669" s="186"/>
      <c r="BE669" s="186"/>
    </row>
    <row r="670" spans="1:57" ht="25.5" customHeight="1">
      <c r="A670" s="186"/>
      <c r="B670" s="186"/>
      <c r="C670" s="186"/>
      <c r="D670" s="186"/>
      <c r="E670" s="143"/>
      <c r="F670" s="211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92"/>
      <c r="AU670" s="238"/>
      <c r="AV670" s="186"/>
      <c r="AW670" s="186"/>
      <c r="AX670" s="186"/>
      <c r="AY670" s="186"/>
      <c r="AZ670" s="186"/>
      <c r="BA670" s="186"/>
      <c r="BB670" s="211"/>
      <c r="BC670" s="186"/>
      <c r="BD670" s="186"/>
      <c r="BE670" s="186"/>
    </row>
    <row r="671" spans="1:57" ht="25.5" customHeight="1">
      <c r="A671" s="186"/>
      <c r="B671" s="186"/>
      <c r="C671" s="186"/>
      <c r="D671" s="186"/>
      <c r="E671" s="143"/>
      <c r="F671" s="211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92"/>
      <c r="AU671" s="238"/>
      <c r="AV671" s="186"/>
      <c r="AW671" s="186"/>
      <c r="AX671" s="186"/>
      <c r="AY671" s="186"/>
      <c r="AZ671" s="186"/>
      <c r="BA671" s="186"/>
      <c r="BB671" s="211"/>
      <c r="BC671" s="186"/>
      <c r="BD671" s="186"/>
      <c r="BE671" s="186"/>
    </row>
    <row r="672" spans="1:57" ht="25.5" customHeight="1">
      <c r="A672" s="186"/>
      <c r="B672" s="186"/>
      <c r="C672" s="186"/>
      <c r="D672" s="186"/>
      <c r="E672" s="143"/>
      <c r="F672" s="211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92"/>
      <c r="AU672" s="238"/>
      <c r="AV672" s="186"/>
      <c r="AW672" s="186"/>
      <c r="AX672" s="186"/>
      <c r="AY672" s="186"/>
      <c r="AZ672" s="186"/>
      <c r="BA672" s="186"/>
      <c r="BB672" s="211"/>
      <c r="BC672" s="186"/>
      <c r="BD672" s="186"/>
      <c r="BE672" s="186"/>
    </row>
    <row r="673" spans="1:57" ht="25.5" customHeight="1">
      <c r="A673" s="186"/>
      <c r="B673" s="186"/>
      <c r="C673" s="186"/>
      <c r="D673" s="186"/>
      <c r="E673" s="143"/>
      <c r="F673" s="211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92"/>
      <c r="AU673" s="238"/>
      <c r="AV673" s="186"/>
      <c r="AW673" s="186"/>
      <c r="AX673" s="186"/>
      <c r="AY673" s="186"/>
      <c r="AZ673" s="186"/>
      <c r="BA673" s="186"/>
      <c r="BB673" s="211"/>
      <c r="BC673" s="186"/>
      <c r="BD673" s="186"/>
      <c r="BE673" s="186"/>
    </row>
    <row r="674" spans="1:57" ht="25.5" customHeight="1">
      <c r="A674" s="186"/>
      <c r="B674" s="186"/>
      <c r="C674" s="186"/>
      <c r="D674" s="186"/>
      <c r="E674" s="143"/>
      <c r="F674" s="211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92"/>
      <c r="AU674" s="238"/>
      <c r="AV674" s="186"/>
      <c r="AW674" s="186"/>
      <c r="AX674" s="186"/>
      <c r="AY674" s="186"/>
      <c r="AZ674" s="186"/>
      <c r="BA674" s="186"/>
      <c r="BB674" s="211"/>
      <c r="BC674" s="186"/>
      <c r="BD674" s="186"/>
      <c r="BE674" s="186"/>
    </row>
    <row r="675" spans="1:57" ht="25.5" customHeight="1">
      <c r="A675" s="186"/>
      <c r="B675" s="186"/>
      <c r="C675" s="186"/>
      <c r="D675" s="186"/>
      <c r="E675" s="143"/>
      <c r="F675" s="211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92"/>
      <c r="AU675" s="238"/>
      <c r="AV675" s="186"/>
      <c r="AW675" s="186"/>
      <c r="AX675" s="186"/>
      <c r="AY675" s="186"/>
      <c r="AZ675" s="186"/>
      <c r="BA675" s="186"/>
      <c r="BB675" s="211"/>
      <c r="BC675" s="186"/>
      <c r="BD675" s="186"/>
      <c r="BE675" s="186"/>
    </row>
    <row r="676" spans="1:57" ht="25.5" customHeight="1">
      <c r="A676" s="186"/>
      <c r="B676" s="186"/>
      <c r="C676" s="186"/>
      <c r="D676" s="186"/>
      <c r="E676" s="143"/>
      <c r="F676" s="211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92"/>
      <c r="AU676" s="238"/>
      <c r="AV676" s="186"/>
      <c r="AW676" s="186"/>
      <c r="AX676" s="186"/>
      <c r="AY676" s="186"/>
      <c r="AZ676" s="186"/>
      <c r="BA676" s="186"/>
      <c r="BB676" s="211"/>
      <c r="BC676" s="186"/>
      <c r="BD676" s="186"/>
      <c r="BE676" s="186"/>
    </row>
    <row r="677" spans="1:57" ht="25.5" customHeight="1">
      <c r="A677" s="186"/>
      <c r="B677" s="186"/>
      <c r="C677" s="186"/>
      <c r="D677" s="186"/>
      <c r="E677" s="143"/>
      <c r="F677" s="211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92"/>
      <c r="AU677" s="238"/>
      <c r="AV677" s="186"/>
      <c r="AW677" s="186"/>
      <c r="AX677" s="186"/>
      <c r="AY677" s="186"/>
      <c r="AZ677" s="186"/>
      <c r="BA677" s="186"/>
      <c r="BB677" s="211"/>
      <c r="BC677" s="186"/>
      <c r="BD677" s="186"/>
      <c r="BE677" s="186"/>
    </row>
    <row r="678" spans="1:57" ht="25.5" customHeight="1">
      <c r="A678" s="186"/>
      <c r="B678" s="186"/>
      <c r="C678" s="186"/>
      <c r="D678" s="186"/>
      <c r="E678" s="143"/>
      <c r="F678" s="211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92"/>
      <c r="AU678" s="238"/>
      <c r="AV678" s="186"/>
      <c r="AW678" s="186"/>
      <c r="AX678" s="186"/>
      <c r="AY678" s="186"/>
      <c r="AZ678" s="186"/>
      <c r="BA678" s="186"/>
      <c r="BB678" s="211"/>
      <c r="BC678" s="186"/>
      <c r="BD678" s="186"/>
      <c r="BE678" s="186"/>
    </row>
    <row r="679" spans="1:57" ht="25.5" customHeight="1">
      <c r="A679" s="186"/>
      <c r="B679" s="186"/>
      <c r="C679" s="186"/>
      <c r="D679" s="186"/>
      <c r="E679" s="143"/>
      <c r="F679" s="211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92"/>
      <c r="AU679" s="238"/>
      <c r="AV679" s="186"/>
      <c r="AW679" s="186"/>
      <c r="AX679" s="186"/>
      <c r="AY679" s="186"/>
      <c r="AZ679" s="186"/>
      <c r="BA679" s="186"/>
      <c r="BB679" s="211"/>
      <c r="BC679" s="186"/>
      <c r="BD679" s="186"/>
      <c r="BE679" s="186"/>
    </row>
    <row r="680" spans="1:57" ht="25.5" customHeight="1">
      <c r="A680" s="186"/>
      <c r="B680" s="186"/>
      <c r="C680" s="186"/>
      <c r="D680" s="186"/>
      <c r="E680" s="143"/>
      <c r="F680" s="211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92"/>
      <c r="AU680" s="238"/>
      <c r="AV680" s="186"/>
      <c r="AW680" s="186"/>
      <c r="AX680" s="186"/>
      <c r="AY680" s="186"/>
      <c r="AZ680" s="186"/>
      <c r="BA680" s="186"/>
      <c r="BB680" s="211"/>
      <c r="BC680" s="186"/>
      <c r="BD680" s="186"/>
      <c r="BE680" s="186"/>
    </row>
    <row r="681" spans="1:57" ht="25.5" customHeight="1">
      <c r="A681" s="186"/>
      <c r="B681" s="186"/>
      <c r="C681" s="186"/>
      <c r="D681" s="186"/>
      <c r="E681" s="143"/>
      <c r="F681" s="211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92"/>
      <c r="AU681" s="238"/>
      <c r="AV681" s="186"/>
      <c r="AW681" s="186"/>
      <c r="AX681" s="186"/>
      <c r="AY681" s="186"/>
      <c r="AZ681" s="186"/>
      <c r="BA681" s="186"/>
      <c r="BB681" s="211"/>
      <c r="BC681" s="186"/>
      <c r="BD681" s="186"/>
      <c r="BE681" s="186"/>
    </row>
    <row r="682" spans="1:57" ht="25.5" customHeight="1">
      <c r="A682" s="186"/>
      <c r="B682" s="186"/>
      <c r="C682" s="186"/>
      <c r="D682" s="186"/>
      <c r="E682" s="143"/>
      <c r="F682" s="211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92"/>
      <c r="AU682" s="238"/>
      <c r="AV682" s="186"/>
      <c r="AW682" s="186"/>
      <c r="AX682" s="186"/>
      <c r="AY682" s="186"/>
      <c r="AZ682" s="186"/>
      <c r="BA682" s="186"/>
      <c r="BB682" s="211"/>
      <c r="BC682" s="186"/>
      <c r="BD682" s="186"/>
      <c r="BE682" s="186"/>
    </row>
    <row r="683" spans="1:57" ht="25.5" customHeight="1">
      <c r="A683" s="186"/>
      <c r="B683" s="186"/>
      <c r="C683" s="186"/>
      <c r="D683" s="186"/>
      <c r="E683" s="143"/>
      <c r="F683" s="211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92"/>
      <c r="AU683" s="238"/>
      <c r="AV683" s="186"/>
      <c r="AW683" s="186"/>
      <c r="AX683" s="186"/>
      <c r="AY683" s="186"/>
      <c r="AZ683" s="186"/>
      <c r="BA683" s="186"/>
      <c r="BB683" s="211"/>
      <c r="BC683" s="186"/>
      <c r="BD683" s="186"/>
      <c r="BE683" s="186"/>
    </row>
    <row r="684" spans="1:57" ht="25.5" customHeight="1">
      <c r="A684" s="186"/>
      <c r="B684" s="186"/>
      <c r="C684" s="186"/>
      <c r="D684" s="186"/>
      <c r="E684" s="143"/>
      <c r="F684" s="211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92"/>
      <c r="AU684" s="238"/>
      <c r="AV684" s="186"/>
      <c r="AW684" s="186"/>
      <c r="AX684" s="186"/>
      <c r="AY684" s="186"/>
      <c r="AZ684" s="186"/>
      <c r="BA684" s="186"/>
      <c r="BB684" s="211"/>
      <c r="BC684" s="186"/>
      <c r="BD684" s="186"/>
      <c r="BE684" s="186"/>
    </row>
    <row r="685" spans="1:57" ht="25.5" customHeight="1">
      <c r="A685" s="186"/>
      <c r="B685" s="186"/>
      <c r="C685" s="186"/>
      <c r="D685" s="186"/>
      <c r="E685" s="143"/>
      <c r="F685" s="211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92"/>
      <c r="AU685" s="238"/>
      <c r="AV685" s="186"/>
      <c r="AW685" s="186"/>
      <c r="AX685" s="186"/>
      <c r="AY685" s="186"/>
      <c r="AZ685" s="186"/>
      <c r="BA685" s="186"/>
      <c r="BB685" s="211"/>
      <c r="BC685" s="186"/>
      <c r="BD685" s="186"/>
      <c r="BE685" s="186"/>
    </row>
    <row r="686" spans="1:57" ht="25.5" customHeight="1">
      <c r="A686" s="186"/>
      <c r="B686" s="186"/>
      <c r="C686" s="186"/>
      <c r="D686" s="186"/>
      <c r="E686" s="143"/>
      <c r="F686" s="211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92"/>
      <c r="AU686" s="238"/>
      <c r="AV686" s="186"/>
      <c r="AW686" s="186"/>
      <c r="AX686" s="186"/>
      <c r="AY686" s="186"/>
      <c r="AZ686" s="186"/>
      <c r="BA686" s="186"/>
      <c r="BB686" s="211"/>
      <c r="BC686" s="186"/>
      <c r="BD686" s="186"/>
      <c r="BE686" s="186"/>
    </row>
    <row r="687" spans="1:57" ht="25.5" customHeight="1">
      <c r="A687" s="186"/>
      <c r="B687" s="186"/>
      <c r="C687" s="186"/>
      <c r="D687" s="186"/>
      <c r="E687" s="143"/>
      <c r="F687" s="211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92"/>
      <c r="AU687" s="238"/>
      <c r="AV687" s="186"/>
      <c r="AW687" s="186"/>
      <c r="AX687" s="186"/>
      <c r="AY687" s="186"/>
      <c r="AZ687" s="186"/>
      <c r="BA687" s="186"/>
      <c r="BB687" s="211"/>
      <c r="BC687" s="186"/>
      <c r="BD687" s="186"/>
      <c r="BE687" s="186"/>
    </row>
    <row r="688" spans="1:57" ht="25.5" customHeight="1">
      <c r="A688" s="186"/>
      <c r="B688" s="186"/>
      <c r="C688" s="186"/>
      <c r="D688" s="186"/>
      <c r="E688" s="143"/>
      <c r="F688" s="211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92"/>
      <c r="AU688" s="238"/>
      <c r="AV688" s="186"/>
      <c r="AW688" s="186"/>
      <c r="AX688" s="186"/>
      <c r="AY688" s="186"/>
      <c r="AZ688" s="186"/>
      <c r="BA688" s="186"/>
      <c r="BB688" s="211"/>
      <c r="BC688" s="186"/>
      <c r="BD688" s="186"/>
      <c r="BE688" s="186"/>
    </row>
    <row r="689" spans="1:57" ht="25.5" customHeight="1">
      <c r="A689" s="186"/>
      <c r="B689" s="186"/>
      <c r="C689" s="186"/>
      <c r="D689" s="186"/>
      <c r="E689" s="143"/>
      <c r="F689" s="211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92"/>
      <c r="AU689" s="238"/>
      <c r="AV689" s="186"/>
      <c r="AW689" s="186"/>
      <c r="AX689" s="186"/>
      <c r="AY689" s="186"/>
      <c r="AZ689" s="186"/>
      <c r="BA689" s="186"/>
      <c r="BB689" s="211"/>
      <c r="BC689" s="186"/>
      <c r="BD689" s="186"/>
      <c r="BE689" s="186"/>
    </row>
    <row r="690" spans="1:57" ht="25.5" customHeight="1">
      <c r="A690" s="186"/>
      <c r="B690" s="186"/>
      <c r="C690" s="186"/>
      <c r="D690" s="186"/>
      <c r="E690" s="143"/>
      <c r="F690" s="211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92"/>
      <c r="AU690" s="238"/>
      <c r="AV690" s="186"/>
      <c r="AW690" s="186"/>
      <c r="AX690" s="186"/>
      <c r="AY690" s="186"/>
      <c r="AZ690" s="186"/>
      <c r="BA690" s="186"/>
      <c r="BB690" s="211"/>
      <c r="BC690" s="186"/>
      <c r="BD690" s="186"/>
      <c r="BE690" s="186"/>
    </row>
    <row r="691" spans="1:57" ht="25.5" customHeight="1">
      <c r="A691" s="186"/>
      <c r="B691" s="186"/>
      <c r="C691" s="186"/>
      <c r="D691" s="186"/>
      <c r="E691" s="143"/>
      <c r="F691" s="211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92"/>
      <c r="AU691" s="238"/>
      <c r="AV691" s="186"/>
      <c r="AW691" s="186"/>
      <c r="AX691" s="186"/>
      <c r="AY691" s="186"/>
      <c r="AZ691" s="186"/>
      <c r="BA691" s="186"/>
      <c r="BB691" s="211"/>
      <c r="BC691" s="186"/>
      <c r="BD691" s="186"/>
      <c r="BE691" s="186"/>
    </row>
    <row r="692" spans="1:57" ht="25.5" customHeight="1">
      <c r="A692" s="186"/>
      <c r="B692" s="186"/>
      <c r="C692" s="186"/>
      <c r="D692" s="186"/>
      <c r="E692" s="143"/>
      <c r="F692" s="211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92"/>
      <c r="AU692" s="238"/>
      <c r="AV692" s="186"/>
      <c r="AW692" s="186"/>
      <c r="AX692" s="186"/>
      <c r="AY692" s="186"/>
      <c r="AZ692" s="186"/>
      <c r="BA692" s="186"/>
      <c r="BB692" s="211"/>
      <c r="BC692" s="186"/>
      <c r="BD692" s="186"/>
      <c r="BE692" s="186"/>
    </row>
    <row r="693" spans="1:57" ht="25.5" customHeight="1">
      <c r="A693" s="186"/>
      <c r="B693" s="186"/>
      <c r="C693" s="186"/>
      <c r="D693" s="186"/>
      <c r="E693" s="143"/>
      <c r="F693" s="211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92"/>
      <c r="AU693" s="238"/>
      <c r="AV693" s="186"/>
      <c r="AW693" s="186"/>
      <c r="AX693" s="186"/>
      <c r="AY693" s="186"/>
      <c r="AZ693" s="186"/>
      <c r="BA693" s="186"/>
      <c r="BB693" s="211"/>
      <c r="BC693" s="186"/>
      <c r="BD693" s="186"/>
      <c r="BE693" s="186"/>
    </row>
    <row r="694" spans="1:57" ht="25.5" customHeight="1">
      <c r="A694" s="186"/>
      <c r="B694" s="186"/>
      <c r="C694" s="186"/>
      <c r="D694" s="186"/>
      <c r="E694" s="143"/>
      <c r="F694" s="211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92"/>
      <c r="AU694" s="238"/>
      <c r="AV694" s="186"/>
      <c r="AW694" s="186"/>
      <c r="AX694" s="186"/>
      <c r="AY694" s="186"/>
      <c r="AZ694" s="186"/>
      <c r="BA694" s="186"/>
      <c r="BB694" s="211"/>
      <c r="BC694" s="186"/>
      <c r="BD694" s="186"/>
      <c r="BE694" s="186"/>
    </row>
    <row r="695" spans="1:57" ht="25.5" customHeight="1">
      <c r="A695" s="186"/>
      <c r="B695" s="186"/>
      <c r="C695" s="186"/>
      <c r="D695" s="186"/>
      <c r="E695" s="143"/>
      <c r="F695" s="211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92"/>
      <c r="AU695" s="238"/>
      <c r="AV695" s="186"/>
      <c r="AW695" s="186"/>
      <c r="AX695" s="186"/>
      <c r="AY695" s="186"/>
      <c r="AZ695" s="186"/>
      <c r="BA695" s="186"/>
      <c r="BB695" s="211"/>
      <c r="BC695" s="186"/>
      <c r="BD695" s="186"/>
      <c r="BE695" s="186"/>
    </row>
    <row r="696" spans="1:57" ht="25.5" customHeight="1">
      <c r="A696" s="186"/>
      <c r="B696" s="186"/>
      <c r="C696" s="186"/>
      <c r="D696" s="186"/>
      <c r="E696" s="143"/>
      <c r="F696" s="211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92"/>
      <c r="AU696" s="238"/>
      <c r="AV696" s="186"/>
      <c r="AW696" s="186"/>
      <c r="AX696" s="186"/>
      <c r="AY696" s="186"/>
      <c r="AZ696" s="186"/>
      <c r="BA696" s="186"/>
      <c r="BB696" s="211"/>
      <c r="BC696" s="186"/>
      <c r="BD696" s="186"/>
      <c r="BE696" s="186"/>
    </row>
    <row r="697" spans="1:57" ht="25.5" customHeight="1">
      <c r="A697" s="186"/>
      <c r="B697" s="186"/>
      <c r="C697" s="186"/>
      <c r="D697" s="186"/>
      <c r="E697" s="143"/>
      <c r="F697" s="211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92"/>
      <c r="AU697" s="238"/>
      <c r="AV697" s="186"/>
      <c r="AW697" s="186"/>
      <c r="AX697" s="186"/>
      <c r="AY697" s="186"/>
      <c r="AZ697" s="186"/>
      <c r="BA697" s="186"/>
      <c r="BB697" s="211"/>
      <c r="BC697" s="186"/>
      <c r="BD697" s="186"/>
      <c r="BE697" s="186"/>
    </row>
    <row r="698" spans="1:57" ht="25.5" customHeight="1">
      <c r="A698" s="186"/>
      <c r="B698" s="186"/>
      <c r="C698" s="186"/>
      <c r="D698" s="186"/>
      <c r="E698" s="143"/>
      <c r="F698" s="211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92"/>
      <c r="AU698" s="238"/>
      <c r="AV698" s="186"/>
      <c r="AW698" s="186"/>
      <c r="AX698" s="186"/>
      <c r="AY698" s="186"/>
      <c r="AZ698" s="186"/>
      <c r="BA698" s="186"/>
      <c r="BB698" s="211"/>
      <c r="BC698" s="186"/>
      <c r="BD698" s="186"/>
      <c r="BE698" s="186"/>
    </row>
    <row r="699" spans="1:57" ht="25.5" customHeight="1">
      <c r="A699" s="186"/>
      <c r="B699" s="186"/>
      <c r="C699" s="186"/>
      <c r="D699" s="186"/>
      <c r="E699" s="143"/>
      <c r="F699" s="211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92"/>
      <c r="AU699" s="238"/>
      <c r="AV699" s="186"/>
      <c r="AW699" s="186"/>
      <c r="AX699" s="186"/>
      <c r="AY699" s="186"/>
      <c r="AZ699" s="186"/>
      <c r="BA699" s="186"/>
      <c r="BB699" s="211"/>
      <c r="BC699" s="186"/>
      <c r="BD699" s="186"/>
      <c r="BE699" s="186"/>
    </row>
    <row r="700" spans="1:57" ht="25.5" customHeight="1">
      <c r="A700" s="186"/>
      <c r="B700" s="186"/>
      <c r="C700" s="186"/>
      <c r="D700" s="186"/>
      <c r="E700" s="143"/>
      <c r="F700" s="211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92"/>
      <c r="AU700" s="238"/>
      <c r="AV700" s="186"/>
      <c r="AW700" s="186"/>
      <c r="AX700" s="186"/>
      <c r="AY700" s="186"/>
      <c r="AZ700" s="186"/>
      <c r="BA700" s="186"/>
      <c r="BB700" s="211"/>
      <c r="BC700" s="186"/>
      <c r="BD700" s="186"/>
      <c r="BE700" s="186"/>
    </row>
    <row r="701" spans="1:57" ht="25.5" customHeight="1">
      <c r="A701" s="186"/>
      <c r="B701" s="186"/>
      <c r="C701" s="186"/>
      <c r="D701" s="186"/>
      <c r="E701" s="143"/>
      <c r="F701" s="211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92"/>
      <c r="AU701" s="238"/>
      <c r="AV701" s="186"/>
      <c r="AW701" s="186"/>
      <c r="AX701" s="186"/>
      <c r="AY701" s="186"/>
      <c r="AZ701" s="186"/>
      <c r="BA701" s="186"/>
      <c r="BB701" s="211"/>
      <c r="BC701" s="186"/>
      <c r="BD701" s="186"/>
      <c r="BE701" s="186"/>
    </row>
    <row r="702" spans="1:57" ht="25.5" customHeight="1">
      <c r="A702" s="186"/>
      <c r="B702" s="186"/>
      <c r="C702" s="186"/>
      <c r="D702" s="186"/>
      <c r="E702" s="143"/>
      <c r="F702" s="211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92"/>
      <c r="AU702" s="238"/>
      <c r="AV702" s="186"/>
      <c r="AW702" s="186"/>
      <c r="AX702" s="186"/>
      <c r="AY702" s="186"/>
      <c r="AZ702" s="186"/>
      <c r="BA702" s="186"/>
      <c r="BB702" s="211"/>
      <c r="BC702" s="186"/>
      <c r="BD702" s="186"/>
      <c r="BE702" s="186"/>
    </row>
    <row r="703" spans="1:57" ht="25.5" customHeight="1">
      <c r="A703" s="186"/>
      <c r="B703" s="186"/>
      <c r="C703" s="186"/>
      <c r="D703" s="186"/>
      <c r="E703" s="143"/>
      <c r="F703" s="211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92"/>
      <c r="AU703" s="238"/>
      <c r="AV703" s="186"/>
      <c r="AW703" s="186"/>
      <c r="AX703" s="186"/>
      <c r="AY703" s="186"/>
      <c r="AZ703" s="186"/>
      <c r="BA703" s="186"/>
      <c r="BB703" s="211"/>
      <c r="BC703" s="186"/>
      <c r="BD703" s="186"/>
      <c r="BE703" s="186"/>
    </row>
    <row r="704" spans="1:57" ht="25.5" customHeight="1">
      <c r="A704" s="186"/>
      <c r="B704" s="186"/>
      <c r="C704" s="186"/>
      <c r="D704" s="186"/>
      <c r="E704" s="143"/>
      <c r="F704" s="211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92"/>
      <c r="AU704" s="238"/>
      <c r="AV704" s="186"/>
      <c r="AW704" s="186"/>
      <c r="AX704" s="186"/>
      <c r="AY704" s="186"/>
      <c r="AZ704" s="186"/>
      <c r="BA704" s="186"/>
      <c r="BB704" s="211"/>
      <c r="BC704" s="186"/>
      <c r="BD704" s="186"/>
      <c r="BE704" s="186"/>
    </row>
    <row r="705" spans="1:57" ht="25.5" customHeight="1">
      <c r="A705" s="186"/>
      <c r="B705" s="186"/>
      <c r="C705" s="186"/>
      <c r="D705" s="186"/>
      <c r="E705" s="143"/>
      <c r="F705" s="211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92"/>
      <c r="AU705" s="238"/>
      <c r="AV705" s="186"/>
      <c r="AW705" s="186"/>
      <c r="AX705" s="186"/>
      <c r="AY705" s="186"/>
      <c r="AZ705" s="186"/>
      <c r="BA705" s="186"/>
      <c r="BB705" s="211"/>
      <c r="BC705" s="186"/>
      <c r="BD705" s="186"/>
      <c r="BE705" s="186"/>
    </row>
    <row r="706" spans="1:57" ht="25.5" customHeight="1">
      <c r="A706" s="186"/>
      <c r="B706" s="186"/>
      <c r="C706" s="186"/>
      <c r="D706" s="186"/>
      <c r="E706" s="143"/>
      <c r="F706" s="211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92"/>
      <c r="AU706" s="238"/>
      <c r="AV706" s="186"/>
      <c r="AW706" s="186"/>
      <c r="AX706" s="186"/>
      <c r="AY706" s="186"/>
      <c r="AZ706" s="186"/>
      <c r="BA706" s="186"/>
      <c r="BB706" s="211"/>
      <c r="BC706" s="186"/>
      <c r="BD706" s="186"/>
      <c r="BE706" s="186"/>
    </row>
    <row r="707" spans="1:57" ht="25.5" customHeight="1">
      <c r="A707" s="186"/>
      <c r="B707" s="186"/>
      <c r="C707" s="186"/>
      <c r="D707" s="186"/>
      <c r="E707" s="143"/>
      <c r="F707" s="211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92"/>
      <c r="AU707" s="238"/>
      <c r="AV707" s="186"/>
      <c r="AW707" s="186"/>
      <c r="AX707" s="186"/>
      <c r="AY707" s="186"/>
      <c r="AZ707" s="186"/>
      <c r="BA707" s="186"/>
      <c r="BB707" s="211"/>
      <c r="BC707" s="186"/>
      <c r="BD707" s="186"/>
      <c r="BE707" s="186"/>
    </row>
    <row r="708" spans="1:57" ht="25.5" customHeight="1">
      <c r="A708" s="186"/>
      <c r="B708" s="186"/>
      <c r="C708" s="186"/>
      <c r="D708" s="186"/>
      <c r="E708" s="143"/>
      <c r="F708" s="211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92"/>
      <c r="AU708" s="238"/>
      <c r="AV708" s="186"/>
      <c r="AW708" s="186"/>
      <c r="AX708" s="186"/>
      <c r="AY708" s="186"/>
      <c r="AZ708" s="186"/>
      <c r="BA708" s="186"/>
      <c r="BB708" s="211"/>
      <c r="BC708" s="186"/>
      <c r="BD708" s="186"/>
      <c r="BE708" s="186"/>
    </row>
    <row r="709" spans="1:57" ht="25.5" customHeight="1">
      <c r="A709" s="186"/>
      <c r="B709" s="186"/>
      <c r="C709" s="186"/>
      <c r="D709" s="186"/>
      <c r="E709" s="143"/>
      <c r="F709" s="211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92"/>
      <c r="AU709" s="238"/>
      <c r="AV709" s="186"/>
      <c r="AW709" s="186"/>
      <c r="AX709" s="186"/>
      <c r="AY709" s="186"/>
      <c r="AZ709" s="186"/>
      <c r="BA709" s="186"/>
      <c r="BB709" s="211"/>
      <c r="BC709" s="186"/>
      <c r="BD709" s="186"/>
      <c r="BE709" s="186"/>
    </row>
    <row r="710" spans="1:57" ht="25.5" customHeight="1">
      <c r="A710" s="186"/>
      <c r="B710" s="186"/>
      <c r="C710" s="186"/>
      <c r="D710" s="186"/>
      <c r="E710" s="143"/>
      <c r="F710" s="211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92"/>
      <c r="AU710" s="238"/>
      <c r="AV710" s="186"/>
      <c r="AW710" s="186"/>
      <c r="AX710" s="186"/>
      <c r="AY710" s="186"/>
      <c r="AZ710" s="186"/>
      <c r="BA710" s="186"/>
      <c r="BB710" s="211"/>
      <c r="BC710" s="186"/>
      <c r="BD710" s="186"/>
      <c r="BE710" s="186"/>
    </row>
    <row r="711" spans="1:57" ht="25.5" customHeight="1">
      <c r="A711" s="186"/>
      <c r="B711" s="186"/>
      <c r="C711" s="186"/>
      <c r="D711" s="186"/>
      <c r="E711" s="143"/>
      <c r="F711" s="211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92"/>
      <c r="AU711" s="238"/>
      <c r="AV711" s="186"/>
      <c r="AW711" s="186"/>
      <c r="AX711" s="186"/>
      <c r="AY711" s="186"/>
      <c r="AZ711" s="186"/>
      <c r="BA711" s="186"/>
      <c r="BB711" s="211"/>
      <c r="BC711" s="186"/>
      <c r="BD711" s="186"/>
      <c r="BE711" s="186"/>
    </row>
    <row r="712" spans="1:57" ht="25.5" customHeight="1">
      <c r="A712" s="186"/>
      <c r="B712" s="186"/>
      <c r="C712" s="186"/>
      <c r="D712" s="186"/>
      <c r="E712" s="143"/>
      <c r="F712" s="211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92"/>
      <c r="AU712" s="238"/>
      <c r="AV712" s="186"/>
      <c r="AW712" s="186"/>
      <c r="AX712" s="186"/>
      <c r="AY712" s="186"/>
      <c r="AZ712" s="186"/>
      <c r="BA712" s="186"/>
      <c r="BB712" s="211"/>
      <c r="BC712" s="186"/>
      <c r="BD712" s="186"/>
      <c r="BE712" s="186"/>
    </row>
    <row r="713" spans="1:57" ht="25.5" customHeight="1">
      <c r="A713" s="186"/>
      <c r="B713" s="186"/>
      <c r="C713" s="186"/>
      <c r="D713" s="186"/>
      <c r="E713" s="143"/>
      <c r="F713" s="211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92"/>
      <c r="AU713" s="238"/>
      <c r="AV713" s="186"/>
      <c r="AW713" s="186"/>
      <c r="AX713" s="186"/>
      <c r="AY713" s="186"/>
      <c r="AZ713" s="186"/>
      <c r="BA713" s="186"/>
      <c r="BB713" s="211"/>
      <c r="BC713" s="186"/>
      <c r="BD713" s="186"/>
      <c r="BE713" s="186"/>
    </row>
    <row r="714" spans="1:57" ht="25.5" customHeight="1">
      <c r="A714" s="186"/>
      <c r="B714" s="186"/>
      <c r="C714" s="186"/>
      <c r="D714" s="186"/>
      <c r="E714" s="143"/>
      <c r="F714" s="211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92"/>
      <c r="AU714" s="238"/>
      <c r="AV714" s="186"/>
      <c r="AW714" s="186"/>
      <c r="AX714" s="186"/>
      <c r="AY714" s="186"/>
      <c r="AZ714" s="186"/>
      <c r="BA714" s="186"/>
      <c r="BB714" s="211"/>
      <c r="BC714" s="186"/>
      <c r="BD714" s="186"/>
      <c r="BE714" s="186"/>
    </row>
    <row r="715" spans="1:57" ht="25.5" customHeight="1">
      <c r="A715" s="186"/>
      <c r="B715" s="186"/>
      <c r="C715" s="186"/>
      <c r="D715" s="186"/>
      <c r="E715" s="143"/>
      <c r="F715" s="211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92"/>
      <c r="AU715" s="238"/>
      <c r="AV715" s="186"/>
      <c r="AW715" s="186"/>
      <c r="AX715" s="186"/>
      <c r="AY715" s="186"/>
      <c r="AZ715" s="186"/>
      <c r="BA715" s="186"/>
      <c r="BB715" s="211"/>
      <c r="BC715" s="186"/>
      <c r="BD715" s="186"/>
      <c r="BE715" s="186"/>
    </row>
    <row r="716" spans="1:57" ht="25.5" customHeight="1">
      <c r="A716" s="186"/>
      <c r="B716" s="186"/>
      <c r="C716" s="186"/>
      <c r="D716" s="186"/>
      <c r="E716" s="143"/>
      <c r="F716" s="211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92"/>
      <c r="AU716" s="238"/>
      <c r="AV716" s="186"/>
      <c r="AW716" s="186"/>
      <c r="AX716" s="186"/>
      <c r="AY716" s="186"/>
      <c r="AZ716" s="186"/>
      <c r="BA716" s="186"/>
      <c r="BB716" s="211"/>
      <c r="BC716" s="186"/>
      <c r="BD716" s="186"/>
      <c r="BE716" s="186"/>
    </row>
    <row r="717" spans="1:57" ht="25.5" customHeight="1">
      <c r="A717" s="186"/>
      <c r="B717" s="186"/>
      <c r="C717" s="186"/>
      <c r="D717" s="186"/>
      <c r="E717" s="143"/>
      <c r="F717" s="211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92"/>
      <c r="AU717" s="238"/>
      <c r="AV717" s="186"/>
      <c r="AW717" s="186"/>
      <c r="AX717" s="186"/>
      <c r="AY717" s="186"/>
      <c r="AZ717" s="186"/>
      <c r="BA717" s="186"/>
      <c r="BB717" s="211"/>
      <c r="BC717" s="186"/>
      <c r="BD717" s="186"/>
      <c r="BE717" s="186"/>
    </row>
    <row r="718" spans="1:57" ht="25.5" customHeight="1">
      <c r="A718" s="186"/>
      <c r="B718" s="186"/>
      <c r="C718" s="186"/>
      <c r="D718" s="186"/>
      <c r="E718" s="143"/>
      <c r="F718" s="211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92"/>
      <c r="AU718" s="238"/>
      <c r="AV718" s="186"/>
      <c r="AW718" s="186"/>
      <c r="AX718" s="186"/>
      <c r="AY718" s="186"/>
      <c r="AZ718" s="186"/>
      <c r="BA718" s="186"/>
      <c r="BB718" s="211"/>
      <c r="BC718" s="186"/>
      <c r="BD718" s="186"/>
      <c r="BE718" s="186"/>
    </row>
    <row r="719" spans="1:57" ht="25.5" customHeight="1">
      <c r="A719" s="186"/>
      <c r="B719" s="186"/>
      <c r="C719" s="186"/>
      <c r="D719" s="186"/>
      <c r="E719" s="143"/>
      <c r="F719" s="211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92"/>
      <c r="AU719" s="238"/>
      <c r="AV719" s="186"/>
      <c r="AW719" s="186"/>
      <c r="AX719" s="186"/>
      <c r="AY719" s="186"/>
      <c r="AZ719" s="186"/>
      <c r="BA719" s="186"/>
      <c r="BB719" s="211"/>
      <c r="BC719" s="186"/>
      <c r="BD719" s="186"/>
      <c r="BE719" s="186"/>
    </row>
    <row r="720" spans="1:57" ht="25.5" customHeight="1">
      <c r="A720" s="186"/>
      <c r="B720" s="186"/>
      <c r="C720" s="186"/>
      <c r="D720" s="186"/>
      <c r="E720" s="143"/>
      <c r="F720" s="211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92"/>
      <c r="AU720" s="238"/>
      <c r="AV720" s="186"/>
      <c r="AW720" s="186"/>
      <c r="AX720" s="186"/>
      <c r="AY720" s="186"/>
      <c r="AZ720" s="186"/>
      <c r="BA720" s="186"/>
      <c r="BB720" s="211"/>
      <c r="BC720" s="186"/>
      <c r="BD720" s="186"/>
      <c r="BE720" s="186"/>
    </row>
    <row r="721" spans="1:57" ht="25.5" customHeight="1">
      <c r="A721" s="186"/>
      <c r="B721" s="186"/>
      <c r="C721" s="186"/>
      <c r="D721" s="186"/>
      <c r="E721" s="143"/>
      <c r="F721" s="211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92"/>
      <c r="AU721" s="238"/>
      <c r="AV721" s="186"/>
      <c r="AW721" s="186"/>
      <c r="AX721" s="186"/>
      <c r="AY721" s="186"/>
      <c r="AZ721" s="186"/>
      <c r="BA721" s="186"/>
      <c r="BB721" s="211"/>
      <c r="BC721" s="186"/>
      <c r="BD721" s="186"/>
      <c r="BE721" s="186"/>
    </row>
    <row r="722" spans="1:57" ht="25.5" customHeight="1">
      <c r="A722" s="186"/>
      <c r="B722" s="186"/>
      <c r="C722" s="186"/>
      <c r="D722" s="186"/>
      <c r="E722" s="143"/>
      <c r="F722" s="211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92"/>
      <c r="AU722" s="238"/>
      <c r="AV722" s="186"/>
      <c r="AW722" s="186"/>
      <c r="AX722" s="186"/>
      <c r="AY722" s="186"/>
      <c r="AZ722" s="186"/>
      <c r="BA722" s="186"/>
      <c r="BB722" s="211"/>
      <c r="BC722" s="186"/>
      <c r="BD722" s="186"/>
      <c r="BE722" s="186"/>
    </row>
    <row r="723" spans="1:57" ht="25.5" customHeight="1">
      <c r="A723" s="186"/>
      <c r="B723" s="186"/>
      <c r="C723" s="186"/>
      <c r="D723" s="186"/>
      <c r="E723" s="143"/>
      <c r="F723" s="211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92"/>
      <c r="AU723" s="238"/>
      <c r="AV723" s="186"/>
      <c r="AW723" s="186"/>
      <c r="AX723" s="186"/>
      <c r="AY723" s="186"/>
      <c r="AZ723" s="186"/>
      <c r="BA723" s="186"/>
      <c r="BB723" s="211"/>
      <c r="BC723" s="186"/>
      <c r="BD723" s="186"/>
      <c r="BE723" s="186"/>
    </row>
    <row r="724" spans="1:57" ht="25.5" customHeight="1">
      <c r="A724" s="186"/>
      <c r="B724" s="186"/>
      <c r="C724" s="186"/>
      <c r="D724" s="186"/>
      <c r="E724" s="143"/>
      <c r="F724" s="211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92"/>
      <c r="AU724" s="238"/>
      <c r="AV724" s="186"/>
      <c r="AW724" s="186"/>
      <c r="AX724" s="186"/>
      <c r="AY724" s="186"/>
      <c r="AZ724" s="186"/>
      <c r="BA724" s="186"/>
      <c r="BB724" s="211"/>
      <c r="BC724" s="186"/>
      <c r="BD724" s="186"/>
      <c r="BE724" s="186"/>
    </row>
    <row r="725" spans="1:57" ht="25.5" customHeight="1">
      <c r="A725" s="186"/>
      <c r="B725" s="186"/>
      <c r="C725" s="186"/>
      <c r="D725" s="186"/>
      <c r="E725" s="143"/>
      <c r="F725" s="211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92"/>
      <c r="AU725" s="238"/>
      <c r="AV725" s="186"/>
      <c r="AW725" s="186"/>
      <c r="AX725" s="186"/>
      <c r="AY725" s="186"/>
      <c r="AZ725" s="186"/>
      <c r="BA725" s="186"/>
      <c r="BB725" s="211"/>
      <c r="BC725" s="186"/>
      <c r="BD725" s="186"/>
      <c r="BE725" s="186"/>
    </row>
    <row r="726" spans="1:57" ht="25.5" customHeight="1">
      <c r="A726" s="186"/>
      <c r="B726" s="186"/>
      <c r="C726" s="186"/>
      <c r="D726" s="186"/>
      <c r="E726" s="143"/>
      <c r="F726" s="211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92"/>
      <c r="AU726" s="238"/>
      <c r="AV726" s="186"/>
      <c r="AW726" s="186"/>
      <c r="AX726" s="186"/>
      <c r="AY726" s="186"/>
      <c r="AZ726" s="186"/>
      <c r="BA726" s="186"/>
      <c r="BB726" s="211"/>
      <c r="BC726" s="186"/>
      <c r="BD726" s="186"/>
      <c r="BE726" s="186"/>
    </row>
    <row r="727" spans="1:57" ht="25.5" customHeight="1">
      <c r="A727" s="186"/>
      <c r="B727" s="186"/>
      <c r="C727" s="186"/>
      <c r="D727" s="186"/>
      <c r="E727" s="143"/>
      <c r="F727" s="211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92"/>
      <c r="AU727" s="238"/>
      <c r="AV727" s="186"/>
      <c r="AW727" s="186"/>
      <c r="AX727" s="186"/>
      <c r="AY727" s="186"/>
      <c r="AZ727" s="186"/>
      <c r="BA727" s="186"/>
      <c r="BB727" s="211"/>
      <c r="BC727" s="186"/>
      <c r="BD727" s="186"/>
      <c r="BE727" s="186"/>
    </row>
    <row r="728" spans="1:57" ht="25.5" customHeight="1">
      <c r="A728" s="186"/>
      <c r="B728" s="186"/>
      <c r="C728" s="186"/>
      <c r="D728" s="186"/>
      <c r="E728" s="143"/>
      <c r="F728" s="211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92"/>
      <c r="AU728" s="238"/>
      <c r="AV728" s="186"/>
      <c r="AW728" s="186"/>
      <c r="AX728" s="186"/>
      <c r="AY728" s="186"/>
      <c r="AZ728" s="186"/>
      <c r="BA728" s="186"/>
      <c r="BB728" s="211"/>
      <c r="BC728" s="186"/>
      <c r="BD728" s="186"/>
      <c r="BE728" s="186"/>
    </row>
    <row r="729" spans="1:57" ht="25.5" customHeight="1">
      <c r="A729" s="186"/>
      <c r="B729" s="186"/>
      <c r="C729" s="186"/>
      <c r="D729" s="186"/>
      <c r="E729" s="143"/>
      <c r="F729" s="211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92"/>
      <c r="AU729" s="238"/>
      <c r="AV729" s="186"/>
      <c r="AW729" s="186"/>
      <c r="AX729" s="186"/>
      <c r="AY729" s="186"/>
      <c r="AZ729" s="186"/>
      <c r="BA729" s="186"/>
      <c r="BB729" s="211"/>
      <c r="BC729" s="186"/>
      <c r="BD729" s="186"/>
      <c r="BE729" s="186"/>
    </row>
    <row r="730" spans="1:57" ht="25.5" customHeight="1">
      <c r="A730" s="186"/>
      <c r="B730" s="186"/>
      <c r="C730" s="186"/>
      <c r="D730" s="186"/>
      <c r="E730" s="143"/>
      <c r="F730" s="211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92"/>
      <c r="AU730" s="238"/>
      <c r="AV730" s="186"/>
      <c r="AW730" s="186"/>
      <c r="AX730" s="186"/>
      <c r="AY730" s="186"/>
      <c r="AZ730" s="186"/>
      <c r="BA730" s="186"/>
      <c r="BB730" s="211"/>
      <c r="BC730" s="186"/>
      <c r="BD730" s="186"/>
      <c r="BE730" s="186"/>
    </row>
    <row r="731" spans="1:57" ht="25.5" customHeight="1">
      <c r="A731" s="186"/>
      <c r="B731" s="186"/>
      <c r="C731" s="186"/>
      <c r="D731" s="186"/>
      <c r="E731" s="143"/>
      <c r="F731" s="211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92"/>
      <c r="AU731" s="238"/>
      <c r="AV731" s="186"/>
      <c r="AW731" s="186"/>
      <c r="AX731" s="186"/>
      <c r="AY731" s="186"/>
      <c r="AZ731" s="186"/>
      <c r="BA731" s="186"/>
      <c r="BB731" s="211"/>
      <c r="BC731" s="186"/>
      <c r="BD731" s="186"/>
      <c r="BE731" s="186"/>
    </row>
    <row r="732" spans="1:57" ht="25.5" customHeight="1">
      <c r="A732" s="186"/>
      <c r="B732" s="186"/>
      <c r="C732" s="186"/>
      <c r="D732" s="186"/>
      <c r="E732" s="143"/>
      <c r="F732" s="211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92"/>
      <c r="AU732" s="238"/>
      <c r="AV732" s="186"/>
      <c r="AW732" s="186"/>
      <c r="AX732" s="186"/>
      <c r="AY732" s="186"/>
      <c r="AZ732" s="186"/>
      <c r="BA732" s="186"/>
      <c r="BB732" s="211"/>
      <c r="BC732" s="186"/>
      <c r="BD732" s="186"/>
      <c r="BE732" s="186"/>
    </row>
    <row r="733" spans="1:57" ht="25.5" customHeight="1">
      <c r="A733" s="186"/>
      <c r="B733" s="186"/>
      <c r="C733" s="186"/>
      <c r="D733" s="186"/>
      <c r="E733" s="143"/>
      <c r="F733" s="211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92"/>
      <c r="AU733" s="238"/>
      <c r="AV733" s="186"/>
      <c r="AW733" s="186"/>
      <c r="AX733" s="186"/>
      <c r="AY733" s="186"/>
      <c r="AZ733" s="186"/>
      <c r="BA733" s="186"/>
      <c r="BB733" s="211"/>
      <c r="BC733" s="186"/>
      <c r="BD733" s="186"/>
      <c r="BE733" s="186"/>
    </row>
    <row r="734" spans="1:57" ht="25.5" customHeight="1">
      <c r="A734" s="186"/>
      <c r="B734" s="186"/>
      <c r="C734" s="186"/>
      <c r="D734" s="186"/>
      <c r="E734" s="143"/>
      <c r="F734" s="211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92"/>
      <c r="AU734" s="238"/>
      <c r="AV734" s="186"/>
      <c r="AW734" s="186"/>
      <c r="AX734" s="186"/>
      <c r="AY734" s="186"/>
      <c r="AZ734" s="186"/>
      <c r="BA734" s="186"/>
      <c r="BB734" s="211"/>
      <c r="BC734" s="186"/>
      <c r="BD734" s="186"/>
      <c r="BE734" s="186"/>
    </row>
    <row r="735" spans="1:57" ht="25.5" customHeight="1">
      <c r="A735" s="186"/>
      <c r="B735" s="186"/>
      <c r="C735" s="186"/>
      <c r="D735" s="186"/>
      <c r="E735" s="143"/>
      <c r="F735" s="211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92"/>
      <c r="AU735" s="238"/>
      <c r="AV735" s="186"/>
      <c r="AW735" s="186"/>
      <c r="AX735" s="186"/>
      <c r="AY735" s="186"/>
      <c r="AZ735" s="186"/>
      <c r="BA735" s="186"/>
      <c r="BB735" s="211"/>
      <c r="BC735" s="186"/>
      <c r="BD735" s="186"/>
      <c r="BE735" s="186"/>
    </row>
    <row r="736" spans="1:57" ht="25.5" customHeight="1">
      <c r="A736" s="186"/>
      <c r="B736" s="186"/>
      <c r="C736" s="186"/>
      <c r="D736" s="186"/>
      <c r="E736" s="143"/>
      <c r="F736" s="211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92"/>
      <c r="AU736" s="238"/>
      <c r="AV736" s="186"/>
      <c r="AW736" s="186"/>
      <c r="AX736" s="186"/>
      <c r="AY736" s="186"/>
      <c r="AZ736" s="186"/>
      <c r="BA736" s="186"/>
      <c r="BB736" s="211"/>
      <c r="BC736" s="186"/>
      <c r="BD736" s="186"/>
      <c r="BE736" s="186"/>
    </row>
    <row r="737" spans="1:57" ht="25.5" customHeight="1">
      <c r="A737" s="186"/>
      <c r="B737" s="186"/>
      <c r="C737" s="186"/>
      <c r="D737" s="186"/>
      <c r="E737" s="143"/>
      <c r="F737" s="211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92"/>
      <c r="AU737" s="238"/>
      <c r="AV737" s="186"/>
      <c r="AW737" s="186"/>
      <c r="AX737" s="186"/>
      <c r="AY737" s="186"/>
      <c r="AZ737" s="186"/>
      <c r="BA737" s="186"/>
      <c r="BB737" s="211"/>
      <c r="BC737" s="186"/>
      <c r="BD737" s="186"/>
      <c r="BE737" s="186"/>
    </row>
    <row r="738" spans="1:57" ht="25.5" customHeight="1">
      <c r="A738" s="186"/>
      <c r="B738" s="186"/>
      <c r="C738" s="186"/>
      <c r="D738" s="186"/>
      <c r="E738" s="143"/>
      <c r="F738" s="211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92"/>
      <c r="AU738" s="238"/>
      <c r="AV738" s="186"/>
      <c r="AW738" s="186"/>
      <c r="AX738" s="186"/>
      <c r="AY738" s="186"/>
      <c r="AZ738" s="186"/>
      <c r="BA738" s="186"/>
      <c r="BB738" s="211"/>
      <c r="BC738" s="186"/>
      <c r="BD738" s="186"/>
      <c r="BE738" s="186"/>
    </row>
    <row r="739" spans="1:57" ht="25.5" customHeight="1">
      <c r="A739" s="186"/>
      <c r="B739" s="186"/>
      <c r="C739" s="186"/>
      <c r="D739" s="186"/>
      <c r="E739" s="143"/>
      <c r="F739" s="211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92"/>
      <c r="AU739" s="238"/>
      <c r="AV739" s="186"/>
      <c r="AW739" s="186"/>
      <c r="AX739" s="186"/>
      <c r="AY739" s="186"/>
      <c r="AZ739" s="186"/>
      <c r="BA739" s="186"/>
      <c r="BB739" s="211"/>
      <c r="BC739" s="186"/>
      <c r="BD739" s="186"/>
      <c r="BE739" s="186"/>
    </row>
    <row r="740" spans="1:57" ht="25.5" customHeight="1">
      <c r="A740" s="186"/>
      <c r="B740" s="186"/>
      <c r="C740" s="186"/>
      <c r="D740" s="186"/>
      <c r="E740" s="143"/>
      <c r="F740" s="211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92"/>
      <c r="AU740" s="238"/>
      <c r="AV740" s="186"/>
      <c r="AW740" s="186"/>
      <c r="AX740" s="186"/>
      <c r="AY740" s="186"/>
      <c r="AZ740" s="186"/>
      <c r="BA740" s="186"/>
      <c r="BB740" s="211"/>
      <c r="BC740" s="186"/>
      <c r="BD740" s="186"/>
      <c r="BE740" s="186"/>
    </row>
    <row r="741" spans="1:57" ht="25.5" customHeight="1">
      <c r="A741" s="186"/>
      <c r="B741" s="186"/>
      <c r="C741" s="186"/>
      <c r="D741" s="186"/>
      <c r="E741" s="143"/>
      <c r="F741" s="211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92"/>
      <c r="AU741" s="238"/>
      <c r="AV741" s="186"/>
      <c r="AW741" s="186"/>
      <c r="AX741" s="186"/>
      <c r="AY741" s="186"/>
      <c r="AZ741" s="186"/>
      <c r="BA741" s="186"/>
      <c r="BB741" s="211"/>
      <c r="BC741" s="186"/>
      <c r="BD741" s="186"/>
      <c r="BE741" s="186"/>
    </row>
    <row r="742" spans="1:57" ht="25.5" customHeight="1">
      <c r="A742" s="186"/>
      <c r="B742" s="186"/>
      <c r="C742" s="186"/>
      <c r="D742" s="186"/>
      <c r="E742" s="143"/>
      <c r="F742" s="211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92"/>
      <c r="AU742" s="238"/>
      <c r="AV742" s="186"/>
      <c r="AW742" s="186"/>
      <c r="AX742" s="186"/>
      <c r="AY742" s="186"/>
      <c r="AZ742" s="186"/>
      <c r="BA742" s="186"/>
      <c r="BB742" s="211"/>
      <c r="BC742" s="186"/>
      <c r="BD742" s="186"/>
      <c r="BE742" s="186"/>
    </row>
    <row r="743" spans="1:57" ht="25.5" customHeight="1">
      <c r="A743" s="186"/>
      <c r="B743" s="186"/>
      <c r="C743" s="186"/>
      <c r="D743" s="186"/>
      <c r="E743" s="143"/>
      <c r="F743" s="211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92"/>
      <c r="AU743" s="238"/>
      <c r="AV743" s="186"/>
      <c r="AW743" s="186"/>
      <c r="AX743" s="186"/>
      <c r="AY743" s="186"/>
      <c r="AZ743" s="186"/>
      <c r="BA743" s="186"/>
      <c r="BB743" s="211"/>
      <c r="BC743" s="186"/>
      <c r="BD743" s="186"/>
      <c r="BE743" s="186"/>
    </row>
    <row r="744" spans="1:57" ht="25.5" customHeight="1">
      <c r="A744" s="186"/>
      <c r="B744" s="186"/>
      <c r="C744" s="186"/>
      <c r="D744" s="186"/>
      <c r="E744" s="143"/>
      <c r="F744" s="211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92"/>
      <c r="AU744" s="238"/>
      <c r="AV744" s="186"/>
      <c r="AW744" s="186"/>
      <c r="AX744" s="186"/>
      <c r="AY744" s="186"/>
      <c r="AZ744" s="186"/>
      <c r="BA744" s="186"/>
      <c r="BB744" s="211"/>
      <c r="BC744" s="186"/>
      <c r="BD744" s="186"/>
      <c r="BE744" s="186"/>
    </row>
    <row r="745" spans="1:57" ht="25.5" customHeight="1">
      <c r="A745" s="186"/>
      <c r="B745" s="186"/>
      <c r="C745" s="186"/>
      <c r="D745" s="186"/>
      <c r="E745" s="143"/>
      <c r="F745" s="211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92"/>
      <c r="AU745" s="238"/>
      <c r="AV745" s="186"/>
      <c r="AW745" s="186"/>
      <c r="AX745" s="186"/>
      <c r="AY745" s="186"/>
      <c r="AZ745" s="186"/>
      <c r="BA745" s="186"/>
      <c r="BB745" s="211"/>
      <c r="BC745" s="186"/>
      <c r="BD745" s="186"/>
      <c r="BE745" s="186"/>
    </row>
    <row r="746" spans="1:57" ht="25.5" customHeight="1">
      <c r="A746" s="186"/>
      <c r="B746" s="186"/>
      <c r="C746" s="186"/>
      <c r="D746" s="186"/>
      <c r="E746" s="143"/>
      <c r="F746" s="211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92"/>
      <c r="AU746" s="238"/>
      <c r="AV746" s="186"/>
      <c r="AW746" s="186"/>
      <c r="AX746" s="186"/>
      <c r="AY746" s="186"/>
      <c r="AZ746" s="186"/>
      <c r="BA746" s="186"/>
      <c r="BB746" s="211"/>
      <c r="BC746" s="186"/>
      <c r="BD746" s="186"/>
      <c r="BE746" s="186"/>
    </row>
    <row r="747" spans="1:57" ht="25.5" customHeight="1">
      <c r="A747" s="186"/>
      <c r="B747" s="186"/>
      <c r="C747" s="186"/>
      <c r="D747" s="186"/>
      <c r="E747" s="143"/>
      <c r="F747" s="211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92"/>
      <c r="AU747" s="238"/>
      <c r="AV747" s="186"/>
      <c r="AW747" s="186"/>
      <c r="AX747" s="186"/>
      <c r="AY747" s="186"/>
      <c r="AZ747" s="186"/>
      <c r="BA747" s="186"/>
      <c r="BB747" s="211"/>
      <c r="BC747" s="186"/>
      <c r="BD747" s="186"/>
      <c r="BE747" s="186"/>
    </row>
    <row r="748" spans="1:57" ht="25.5" customHeight="1">
      <c r="A748" s="186"/>
      <c r="B748" s="186"/>
      <c r="C748" s="186"/>
      <c r="D748" s="186"/>
      <c r="E748" s="143"/>
      <c r="F748" s="211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92"/>
      <c r="AU748" s="238"/>
      <c r="AV748" s="186"/>
      <c r="AW748" s="186"/>
      <c r="AX748" s="186"/>
      <c r="AY748" s="186"/>
      <c r="AZ748" s="186"/>
      <c r="BA748" s="186"/>
      <c r="BB748" s="211"/>
      <c r="BC748" s="186"/>
      <c r="BD748" s="186"/>
      <c r="BE748" s="186"/>
    </row>
    <row r="749" spans="1:57" ht="25.5" customHeight="1">
      <c r="A749" s="186"/>
      <c r="B749" s="186"/>
      <c r="C749" s="186"/>
      <c r="D749" s="186"/>
      <c r="E749" s="143"/>
      <c r="F749" s="211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92"/>
      <c r="AU749" s="238"/>
      <c r="AV749" s="186"/>
      <c r="AW749" s="186"/>
      <c r="AX749" s="186"/>
      <c r="AY749" s="186"/>
      <c r="AZ749" s="186"/>
      <c r="BA749" s="186"/>
      <c r="BB749" s="211"/>
      <c r="BC749" s="186"/>
      <c r="BD749" s="186"/>
      <c r="BE749" s="186"/>
    </row>
    <row r="750" spans="1:57" ht="25.5" customHeight="1">
      <c r="A750" s="186"/>
      <c r="B750" s="186"/>
      <c r="C750" s="186"/>
      <c r="D750" s="186"/>
      <c r="E750" s="143"/>
      <c r="F750" s="211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92"/>
      <c r="AU750" s="238"/>
      <c r="AV750" s="186"/>
      <c r="AW750" s="186"/>
      <c r="AX750" s="186"/>
      <c r="AY750" s="186"/>
      <c r="AZ750" s="186"/>
      <c r="BA750" s="186"/>
      <c r="BB750" s="211"/>
      <c r="BC750" s="186"/>
      <c r="BD750" s="186"/>
      <c r="BE750" s="186"/>
    </row>
    <row r="751" spans="1:57" ht="25.5" customHeight="1">
      <c r="A751" s="186"/>
      <c r="B751" s="186"/>
      <c r="C751" s="186"/>
      <c r="D751" s="186"/>
      <c r="E751" s="143"/>
      <c r="F751" s="211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92"/>
      <c r="AU751" s="238"/>
      <c r="AV751" s="186"/>
      <c r="AW751" s="186"/>
      <c r="AX751" s="186"/>
      <c r="AY751" s="186"/>
      <c r="AZ751" s="186"/>
      <c r="BA751" s="186"/>
      <c r="BB751" s="211"/>
      <c r="BC751" s="186"/>
      <c r="BD751" s="186"/>
      <c r="BE751" s="186"/>
    </row>
    <row r="752" spans="1:57" ht="25.5" customHeight="1">
      <c r="A752" s="186"/>
      <c r="B752" s="186"/>
      <c r="C752" s="186"/>
      <c r="D752" s="186"/>
      <c r="E752" s="143"/>
      <c r="F752" s="211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92"/>
      <c r="AU752" s="238"/>
      <c r="AV752" s="186"/>
      <c r="AW752" s="186"/>
      <c r="AX752" s="186"/>
      <c r="AY752" s="186"/>
      <c r="AZ752" s="186"/>
      <c r="BA752" s="186"/>
      <c r="BB752" s="211"/>
      <c r="BC752" s="186"/>
      <c r="BD752" s="186"/>
      <c r="BE752" s="186"/>
    </row>
    <row r="753" spans="1:57" ht="25.5" customHeight="1">
      <c r="A753" s="186"/>
      <c r="B753" s="186"/>
      <c r="C753" s="186"/>
      <c r="D753" s="186"/>
      <c r="E753" s="143"/>
      <c r="F753" s="211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92"/>
      <c r="AU753" s="238"/>
      <c r="AV753" s="186"/>
      <c r="AW753" s="186"/>
      <c r="AX753" s="186"/>
      <c r="AY753" s="186"/>
      <c r="AZ753" s="186"/>
      <c r="BA753" s="186"/>
      <c r="BB753" s="211"/>
      <c r="BC753" s="186"/>
      <c r="BD753" s="186"/>
      <c r="BE753" s="186"/>
    </row>
    <row r="754" spans="1:57" ht="25.5" customHeight="1">
      <c r="A754" s="186"/>
      <c r="B754" s="186"/>
      <c r="C754" s="186"/>
      <c r="D754" s="186"/>
      <c r="E754" s="143"/>
      <c r="F754" s="211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92"/>
      <c r="AU754" s="238"/>
      <c r="AV754" s="186"/>
      <c r="AW754" s="186"/>
      <c r="AX754" s="186"/>
      <c r="AY754" s="186"/>
      <c r="AZ754" s="186"/>
      <c r="BA754" s="186"/>
      <c r="BB754" s="211"/>
      <c r="BC754" s="186"/>
      <c r="BD754" s="186"/>
      <c r="BE754" s="186"/>
    </row>
    <row r="755" spans="1:57" ht="25.5" customHeight="1">
      <c r="A755" s="186"/>
      <c r="B755" s="186"/>
      <c r="C755" s="186"/>
      <c r="D755" s="186"/>
      <c r="E755" s="143"/>
      <c r="F755" s="211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92"/>
      <c r="AU755" s="238"/>
      <c r="AV755" s="186"/>
      <c r="AW755" s="186"/>
      <c r="AX755" s="186"/>
      <c r="AY755" s="186"/>
      <c r="AZ755" s="186"/>
      <c r="BA755" s="186"/>
      <c r="BB755" s="211"/>
      <c r="BC755" s="186"/>
      <c r="BD755" s="186"/>
      <c r="BE755" s="186"/>
    </row>
    <row r="756" spans="1:57" ht="25.5" customHeight="1">
      <c r="A756" s="186"/>
      <c r="B756" s="186"/>
      <c r="C756" s="186"/>
      <c r="D756" s="186"/>
      <c r="E756" s="143"/>
      <c r="F756" s="211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92"/>
      <c r="AU756" s="238"/>
      <c r="AV756" s="186"/>
      <c r="AW756" s="186"/>
      <c r="AX756" s="186"/>
      <c r="AY756" s="186"/>
      <c r="AZ756" s="186"/>
      <c r="BA756" s="186"/>
      <c r="BB756" s="211"/>
      <c r="BC756" s="186"/>
      <c r="BD756" s="186"/>
      <c r="BE756" s="186"/>
    </row>
    <row r="757" spans="1:57" ht="25.5" customHeight="1">
      <c r="A757" s="186"/>
      <c r="B757" s="186"/>
      <c r="C757" s="186"/>
      <c r="D757" s="186"/>
      <c r="E757" s="143"/>
      <c r="F757" s="211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92"/>
      <c r="AU757" s="238"/>
      <c r="AV757" s="186"/>
      <c r="AW757" s="186"/>
      <c r="AX757" s="186"/>
      <c r="AY757" s="186"/>
      <c r="AZ757" s="186"/>
      <c r="BA757" s="186"/>
      <c r="BB757" s="211"/>
      <c r="BC757" s="186"/>
      <c r="BD757" s="186"/>
      <c r="BE757" s="186"/>
    </row>
    <row r="758" spans="1:57" ht="25.5" customHeight="1">
      <c r="A758" s="186"/>
      <c r="B758" s="186"/>
      <c r="C758" s="186"/>
      <c r="D758" s="186"/>
      <c r="E758" s="143"/>
      <c r="F758" s="211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92"/>
      <c r="AU758" s="238"/>
      <c r="AV758" s="186"/>
      <c r="AW758" s="186"/>
      <c r="AX758" s="186"/>
      <c r="AY758" s="186"/>
      <c r="AZ758" s="186"/>
      <c r="BA758" s="186"/>
      <c r="BB758" s="211"/>
      <c r="BC758" s="186"/>
      <c r="BD758" s="186"/>
      <c r="BE758" s="186"/>
    </row>
    <row r="759" spans="1:57" ht="25.5" customHeight="1">
      <c r="A759" s="186"/>
      <c r="B759" s="186"/>
      <c r="C759" s="186"/>
      <c r="D759" s="186"/>
      <c r="E759" s="143"/>
      <c r="F759" s="211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92"/>
      <c r="AU759" s="238"/>
      <c r="AV759" s="186"/>
      <c r="AW759" s="186"/>
      <c r="AX759" s="186"/>
      <c r="AY759" s="186"/>
      <c r="AZ759" s="186"/>
      <c r="BA759" s="186"/>
      <c r="BB759" s="211"/>
      <c r="BC759" s="186"/>
      <c r="BD759" s="186"/>
      <c r="BE759" s="186"/>
    </row>
    <row r="760" spans="1:57" ht="25.5" customHeight="1">
      <c r="A760" s="186"/>
      <c r="B760" s="186"/>
      <c r="C760" s="186"/>
      <c r="D760" s="186"/>
      <c r="E760" s="143"/>
      <c r="F760" s="211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92"/>
      <c r="AU760" s="238"/>
      <c r="AV760" s="186"/>
      <c r="AW760" s="186"/>
      <c r="AX760" s="186"/>
      <c r="AY760" s="186"/>
      <c r="AZ760" s="186"/>
      <c r="BA760" s="186"/>
      <c r="BB760" s="211"/>
      <c r="BC760" s="186"/>
      <c r="BD760" s="186"/>
      <c r="BE760" s="186"/>
    </row>
    <row r="761" spans="1:57" ht="25.5" customHeight="1">
      <c r="A761" s="186"/>
      <c r="B761" s="186"/>
      <c r="C761" s="186"/>
      <c r="D761" s="186"/>
      <c r="E761" s="143"/>
      <c r="F761" s="211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92"/>
      <c r="AU761" s="238"/>
      <c r="AV761" s="186"/>
      <c r="AW761" s="186"/>
      <c r="AX761" s="186"/>
      <c r="AY761" s="186"/>
      <c r="AZ761" s="186"/>
      <c r="BA761" s="186"/>
      <c r="BB761" s="211"/>
      <c r="BC761" s="186"/>
      <c r="BD761" s="186"/>
      <c r="BE761" s="186"/>
    </row>
    <row r="762" spans="1:57" ht="25.5" customHeight="1">
      <c r="A762" s="186"/>
      <c r="B762" s="186"/>
      <c r="C762" s="186"/>
      <c r="D762" s="186"/>
      <c r="E762" s="143"/>
      <c r="F762" s="211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92"/>
      <c r="AU762" s="238"/>
      <c r="AV762" s="186"/>
      <c r="AW762" s="186"/>
      <c r="AX762" s="186"/>
      <c r="AY762" s="186"/>
      <c r="AZ762" s="186"/>
      <c r="BA762" s="186"/>
      <c r="BB762" s="211"/>
      <c r="BC762" s="186"/>
      <c r="BD762" s="186"/>
      <c r="BE762" s="186"/>
    </row>
    <row r="763" spans="1:57" ht="25.5" customHeight="1">
      <c r="A763" s="186"/>
      <c r="B763" s="186"/>
      <c r="C763" s="186"/>
      <c r="D763" s="186"/>
      <c r="E763" s="143"/>
      <c r="F763" s="211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92"/>
      <c r="AU763" s="238"/>
      <c r="AV763" s="186"/>
      <c r="AW763" s="186"/>
      <c r="AX763" s="186"/>
      <c r="AY763" s="186"/>
      <c r="AZ763" s="186"/>
      <c r="BA763" s="186"/>
      <c r="BB763" s="211"/>
      <c r="BC763" s="186"/>
      <c r="BD763" s="186"/>
      <c r="BE763" s="186"/>
    </row>
    <row r="764" spans="1:57" ht="25.5" customHeight="1">
      <c r="A764" s="186"/>
      <c r="B764" s="186"/>
      <c r="C764" s="186"/>
      <c r="D764" s="186"/>
      <c r="E764" s="143"/>
      <c r="F764" s="211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92"/>
      <c r="AU764" s="238"/>
      <c r="AV764" s="186"/>
      <c r="AW764" s="186"/>
      <c r="AX764" s="186"/>
      <c r="AY764" s="186"/>
      <c r="AZ764" s="186"/>
      <c r="BA764" s="186"/>
      <c r="BB764" s="211"/>
      <c r="BC764" s="186"/>
      <c r="BD764" s="186"/>
      <c r="BE764" s="186"/>
    </row>
    <row r="765" spans="1:57" ht="25.5" customHeight="1">
      <c r="A765" s="186"/>
      <c r="B765" s="186"/>
      <c r="C765" s="186"/>
      <c r="D765" s="186"/>
      <c r="E765" s="143"/>
      <c r="F765" s="211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92"/>
      <c r="AU765" s="238"/>
      <c r="AV765" s="186"/>
      <c r="AW765" s="186"/>
      <c r="AX765" s="186"/>
      <c r="AY765" s="186"/>
      <c r="AZ765" s="186"/>
      <c r="BA765" s="186"/>
      <c r="BB765" s="211"/>
      <c r="BC765" s="186"/>
      <c r="BD765" s="186"/>
      <c r="BE765" s="186"/>
    </row>
    <row r="766" spans="1:57" ht="25.5" customHeight="1">
      <c r="A766" s="186"/>
      <c r="B766" s="186"/>
      <c r="C766" s="186"/>
      <c r="D766" s="186"/>
      <c r="E766" s="143"/>
      <c r="F766" s="211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92"/>
      <c r="AU766" s="238"/>
      <c r="AV766" s="186"/>
      <c r="AW766" s="186"/>
      <c r="AX766" s="186"/>
      <c r="AY766" s="186"/>
      <c r="AZ766" s="186"/>
      <c r="BA766" s="186"/>
      <c r="BB766" s="211"/>
      <c r="BC766" s="186"/>
      <c r="BD766" s="186"/>
      <c r="BE766" s="186"/>
    </row>
    <row r="767" spans="1:57" ht="25.5" customHeight="1">
      <c r="A767" s="186"/>
      <c r="B767" s="186"/>
      <c r="C767" s="186"/>
      <c r="D767" s="186"/>
      <c r="E767" s="143"/>
      <c r="F767" s="211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92"/>
      <c r="AU767" s="238"/>
      <c r="AV767" s="186"/>
      <c r="AW767" s="186"/>
      <c r="AX767" s="186"/>
      <c r="AY767" s="186"/>
      <c r="AZ767" s="186"/>
      <c r="BA767" s="186"/>
      <c r="BB767" s="211"/>
      <c r="BC767" s="186"/>
      <c r="BD767" s="186"/>
      <c r="BE767" s="186"/>
    </row>
    <row r="768" spans="1:57" ht="25.5" customHeight="1">
      <c r="A768" s="186"/>
      <c r="B768" s="186"/>
      <c r="C768" s="186"/>
      <c r="D768" s="186"/>
      <c r="E768" s="143"/>
      <c r="F768" s="211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92"/>
      <c r="AU768" s="238"/>
      <c r="AV768" s="186"/>
      <c r="AW768" s="186"/>
      <c r="AX768" s="186"/>
      <c r="AY768" s="186"/>
      <c r="AZ768" s="186"/>
      <c r="BA768" s="186"/>
      <c r="BB768" s="211"/>
      <c r="BC768" s="186"/>
      <c r="BD768" s="186"/>
      <c r="BE768" s="186"/>
    </row>
    <row r="769" spans="1:57" ht="25.5" customHeight="1">
      <c r="A769" s="186"/>
      <c r="B769" s="186"/>
      <c r="C769" s="186"/>
      <c r="D769" s="186"/>
      <c r="E769" s="143"/>
      <c r="F769" s="211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92"/>
      <c r="AU769" s="238"/>
      <c r="AV769" s="186"/>
      <c r="AW769" s="186"/>
      <c r="AX769" s="186"/>
      <c r="AY769" s="186"/>
      <c r="AZ769" s="186"/>
      <c r="BA769" s="186"/>
      <c r="BB769" s="211"/>
      <c r="BC769" s="186"/>
      <c r="BD769" s="186"/>
      <c r="BE769" s="186"/>
    </row>
    <row r="770" spans="1:57" ht="25.5" customHeight="1">
      <c r="A770" s="186"/>
      <c r="B770" s="186"/>
      <c r="C770" s="186"/>
      <c r="D770" s="186"/>
      <c r="E770" s="143"/>
      <c r="F770" s="211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92"/>
      <c r="AU770" s="238"/>
      <c r="AV770" s="186"/>
      <c r="AW770" s="186"/>
      <c r="AX770" s="186"/>
      <c r="AY770" s="186"/>
      <c r="AZ770" s="186"/>
      <c r="BA770" s="186"/>
      <c r="BB770" s="211"/>
      <c r="BC770" s="186"/>
      <c r="BD770" s="186"/>
      <c r="BE770" s="186"/>
    </row>
    <row r="771" spans="1:57" ht="25.5" customHeight="1">
      <c r="A771" s="186"/>
      <c r="B771" s="186"/>
      <c r="C771" s="186"/>
      <c r="D771" s="186"/>
      <c r="E771" s="143"/>
      <c r="F771" s="211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92"/>
      <c r="AU771" s="238"/>
      <c r="AV771" s="186"/>
      <c r="AW771" s="186"/>
      <c r="AX771" s="186"/>
      <c r="AY771" s="186"/>
      <c r="AZ771" s="186"/>
      <c r="BA771" s="186"/>
      <c r="BB771" s="211"/>
      <c r="BC771" s="186"/>
      <c r="BD771" s="186"/>
      <c r="BE771" s="186"/>
    </row>
    <row r="772" spans="1:57" ht="25.5" customHeight="1">
      <c r="A772" s="186"/>
      <c r="B772" s="186"/>
      <c r="C772" s="186"/>
      <c r="D772" s="186"/>
      <c r="E772" s="143"/>
      <c r="F772" s="211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92"/>
      <c r="AU772" s="238"/>
      <c r="AV772" s="186"/>
      <c r="AW772" s="186"/>
      <c r="AX772" s="186"/>
      <c r="AY772" s="186"/>
      <c r="AZ772" s="186"/>
      <c r="BA772" s="186"/>
      <c r="BB772" s="211"/>
      <c r="BC772" s="186"/>
      <c r="BD772" s="186"/>
      <c r="BE772" s="186"/>
    </row>
    <row r="773" spans="1:57" ht="25.5" customHeight="1">
      <c r="A773" s="186"/>
      <c r="B773" s="186"/>
      <c r="C773" s="186"/>
      <c r="D773" s="186"/>
      <c r="E773" s="143"/>
      <c r="F773" s="211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92"/>
      <c r="AU773" s="238"/>
      <c r="AV773" s="186"/>
      <c r="AW773" s="186"/>
      <c r="AX773" s="186"/>
      <c r="AY773" s="186"/>
      <c r="AZ773" s="186"/>
      <c r="BA773" s="186"/>
      <c r="BB773" s="211"/>
      <c r="BC773" s="186"/>
      <c r="BD773" s="186"/>
      <c r="BE773" s="186"/>
    </row>
    <row r="774" spans="1:57" ht="25.5" customHeight="1">
      <c r="A774" s="186"/>
      <c r="B774" s="186"/>
      <c r="C774" s="186"/>
      <c r="D774" s="186"/>
      <c r="E774" s="143"/>
      <c r="F774" s="211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92"/>
      <c r="AU774" s="238"/>
      <c r="AV774" s="186"/>
      <c r="AW774" s="186"/>
      <c r="AX774" s="186"/>
      <c r="AY774" s="186"/>
      <c r="AZ774" s="186"/>
      <c r="BA774" s="186"/>
      <c r="BB774" s="211"/>
      <c r="BC774" s="186"/>
      <c r="BD774" s="186"/>
      <c r="BE774" s="186"/>
    </row>
    <row r="775" spans="1:57" ht="25.5" customHeight="1">
      <c r="A775" s="186"/>
      <c r="B775" s="186"/>
      <c r="C775" s="186"/>
      <c r="D775" s="186"/>
      <c r="E775" s="143"/>
      <c r="F775" s="211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92"/>
      <c r="AU775" s="238"/>
      <c r="AV775" s="186"/>
      <c r="AW775" s="186"/>
      <c r="AX775" s="186"/>
      <c r="AY775" s="186"/>
      <c r="AZ775" s="186"/>
      <c r="BA775" s="186"/>
      <c r="BB775" s="211"/>
      <c r="BC775" s="186"/>
      <c r="BD775" s="186"/>
      <c r="BE775" s="186"/>
    </row>
    <row r="776" spans="1:57" ht="25.5" customHeight="1">
      <c r="A776" s="186"/>
      <c r="B776" s="186"/>
      <c r="C776" s="186"/>
      <c r="D776" s="186"/>
      <c r="E776" s="143"/>
      <c r="F776" s="211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92"/>
      <c r="AU776" s="238"/>
      <c r="AV776" s="186"/>
      <c r="AW776" s="186"/>
      <c r="AX776" s="186"/>
      <c r="AY776" s="186"/>
      <c r="AZ776" s="186"/>
      <c r="BA776" s="186"/>
      <c r="BB776" s="211"/>
      <c r="BC776" s="186"/>
      <c r="BD776" s="186"/>
      <c r="BE776" s="186"/>
    </row>
    <row r="777" spans="1:57" ht="25.5" customHeight="1">
      <c r="A777" s="186"/>
      <c r="B777" s="186"/>
      <c r="C777" s="186"/>
      <c r="D777" s="186"/>
      <c r="E777" s="143"/>
      <c r="F777" s="211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92"/>
      <c r="AU777" s="238"/>
      <c r="AV777" s="186"/>
      <c r="AW777" s="186"/>
      <c r="AX777" s="186"/>
      <c r="AY777" s="186"/>
      <c r="AZ777" s="186"/>
      <c r="BA777" s="186"/>
      <c r="BB777" s="211"/>
      <c r="BC777" s="186"/>
      <c r="BD777" s="186"/>
      <c r="BE777" s="186"/>
    </row>
    <row r="778" spans="1:57" ht="25.5" customHeight="1">
      <c r="A778" s="186"/>
      <c r="B778" s="186"/>
      <c r="C778" s="186"/>
      <c r="D778" s="186"/>
      <c r="E778" s="143"/>
      <c r="F778" s="211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92"/>
      <c r="AU778" s="238"/>
      <c r="AV778" s="186"/>
      <c r="AW778" s="186"/>
      <c r="AX778" s="186"/>
      <c r="AY778" s="186"/>
      <c r="AZ778" s="186"/>
      <c r="BA778" s="186"/>
      <c r="BB778" s="211"/>
      <c r="BC778" s="186"/>
      <c r="BD778" s="186"/>
      <c r="BE778" s="186"/>
    </row>
    <row r="779" spans="1:57" ht="25.5" customHeight="1">
      <c r="A779" s="186"/>
      <c r="B779" s="186"/>
      <c r="C779" s="186"/>
      <c r="D779" s="186"/>
      <c r="E779" s="143"/>
      <c r="F779" s="211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92"/>
      <c r="AU779" s="238"/>
      <c r="AV779" s="186"/>
      <c r="AW779" s="186"/>
      <c r="AX779" s="186"/>
      <c r="AY779" s="186"/>
      <c r="AZ779" s="186"/>
      <c r="BA779" s="186"/>
      <c r="BB779" s="211"/>
      <c r="BC779" s="186"/>
      <c r="BD779" s="186"/>
      <c r="BE779" s="186"/>
    </row>
    <row r="780" spans="1:57" ht="25.5" customHeight="1">
      <c r="A780" s="186"/>
      <c r="B780" s="186"/>
      <c r="C780" s="186"/>
      <c r="D780" s="186"/>
      <c r="E780" s="143"/>
      <c r="F780" s="211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92"/>
      <c r="AU780" s="238"/>
      <c r="AV780" s="186"/>
      <c r="AW780" s="186"/>
      <c r="AX780" s="186"/>
      <c r="AY780" s="186"/>
      <c r="AZ780" s="186"/>
      <c r="BA780" s="186"/>
      <c r="BB780" s="211"/>
      <c r="BC780" s="186"/>
      <c r="BD780" s="186"/>
      <c r="BE780" s="186"/>
    </row>
    <row r="781" spans="1:57" ht="25.5" customHeight="1">
      <c r="A781" s="186"/>
      <c r="B781" s="186"/>
      <c r="C781" s="186"/>
      <c r="D781" s="186"/>
      <c r="E781" s="143"/>
      <c r="F781" s="211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92"/>
      <c r="AU781" s="238"/>
      <c r="AV781" s="186"/>
      <c r="AW781" s="186"/>
      <c r="AX781" s="186"/>
      <c r="AY781" s="186"/>
      <c r="AZ781" s="186"/>
      <c r="BA781" s="186"/>
      <c r="BB781" s="211"/>
      <c r="BC781" s="186"/>
      <c r="BD781" s="186"/>
      <c r="BE781" s="186"/>
    </row>
    <row r="782" spans="1:57" ht="25.5" customHeight="1">
      <c r="A782" s="186"/>
      <c r="B782" s="186"/>
      <c r="C782" s="186"/>
      <c r="D782" s="186"/>
      <c r="E782" s="143"/>
      <c r="F782" s="211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92"/>
      <c r="AU782" s="238"/>
      <c r="AV782" s="186"/>
      <c r="AW782" s="186"/>
      <c r="AX782" s="186"/>
      <c r="AY782" s="186"/>
      <c r="AZ782" s="186"/>
      <c r="BA782" s="186"/>
      <c r="BB782" s="211"/>
      <c r="BC782" s="186"/>
      <c r="BD782" s="186"/>
      <c r="BE782" s="186"/>
    </row>
    <row r="783" spans="1:57" ht="25.5" customHeight="1">
      <c r="A783" s="186"/>
      <c r="B783" s="186"/>
      <c r="C783" s="186"/>
      <c r="D783" s="186"/>
      <c r="E783" s="143"/>
      <c r="F783" s="211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92"/>
      <c r="AU783" s="238"/>
      <c r="AV783" s="186"/>
      <c r="AW783" s="186"/>
      <c r="AX783" s="186"/>
      <c r="AY783" s="186"/>
      <c r="AZ783" s="186"/>
      <c r="BA783" s="186"/>
      <c r="BB783" s="211"/>
      <c r="BC783" s="186"/>
      <c r="BD783" s="186"/>
      <c r="BE783" s="186"/>
    </row>
    <row r="784" spans="1:57" ht="25.5" customHeight="1">
      <c r="A784" s="186"/>
      <c r="B784" s="186"/>
      <c r="C784" s="186"/>
      <c r="D784" s="186"/>
      <c r="E784" s="143"/>
      <c r="F784" s="211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92"/>
      <c r="AU784" s="238"/>
      <c r="AV784" s="186"/>
      <c r="AW784" s="186"/>
      <c r="AX784" s="186"/>
      <c r="AY784" s="186"/>
      <c r="AZ784" s="186"/>
      <c r="BA784" s="186"/>
      <c r="BB784" s="211"/>
      <c r="BC784" s="186"/>
      <c r="BD784" s="186"/>
      <c r="BE784" s="186"/>
    </row>
    <row r="785" spans="1:57" ht="25.5" customHeight="1">
      <c r="A785" s="186"/>
      <c r="B785" s="186"/>
      <c r="C785" s="186"/>
      <c r="D785" s="186"/>
      <c r="E785" s="143"/>
      <c r="F785" s="211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92"/>
      <c r="AU785" s="238"/>
      <c r="AV785" s="186"/>
      <c r="AW785" s="186"/>
      <c r="AX785" s="186"/>
      <c r="AY785" s="186"/>
      <c r="AZ785" s="186"/>
      <c r="BA785" s="186"/>
      <c r="BB785" s="211"/>
      <c r="BC785" s="186"/>
      <c r="BD785" s="186"/>
      <c r="BE785" s="186"/>
    </row>
    <row r="786" spans="1:57" ht="25.5" customHeight="1">
      <c r="A786" s="186"/>
      <c r="B786" s="186"/>
      <c r="C786" s="186"/>
      <c r="D786" s="186"/>
      <c r="E786" s="143"/>
      <c r="F786" s="211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92"/>
      <c r="AU786" s="238"/>
      <c r="AV786" s="186"/>
      <c r="AW786" s="186"/>
      <c r="AX786" s="186"/>
      <c r="AY786" s="186"/>
      <c r="AZ786" s="186"/>
      <c r="BA786" s="186"/>
      <c r="BB786" s="211"/>
      <c r="BC786" s="186"/>
      <c r="BD786" s="186"/>
      <c r="BE786" s="186"/>
    </row>
    <row r="787" spans="1:57" ht="25.5" customHeight="1">
      <c r="A787" s="186"/>
      <c r="B787" s="186"/>
      <c r="C787" s="186"/>
      <c r="D787" s="186"/>
      <c r="E787" s="143"/>
      <c r="F787" s="211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92"/>
      <c r="AU787" s="238"/>
      <c r="AV787" s="186"/>
      <c r="AW787" s="186"/>
      <c r="AX787" s="186"/>
      <c r="AY787" s="186"/>
      <c r="AZ787" s="186"/>
      <c r="BA787" s="186"/>
      <c r="BB787" s="211"/>
      <c r="BC787" s="186"/>
      <c r="BD787" s="186"/>
      <c r="BE787" s="186"/>
    </row>
    <row r="788" spans="1:57" ht="25.5" customHeight="1">
      <c r="A788" s="186"/>
      <c r="B788" s="186"/>
      <c r="C788" s="186"/>
      <c r="D788" s="186"/>
      <c r="E788" s="143"/>
      <c r="F788" s="211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92"/>
      <c r="AU788" s="238"/>
      <c r="AV788" s="186"/>
      <c r="AW788" s="186"/>
      <c r="AX788" s="186"/>
      <c r="AY788" s="186"/>
      <c r="AZ788" s="186"/>
      <c r="BA788" s="186"/>
      <c r="BB788" s="211"/>
      <c r="BC788" s="186"/>
      <c r="BD788" s="186"/>
      <c r="BE788" s="186"/>
    </row>
    <row r="789" spans="1:57" ht="25.5" customHeight="1">
      <c r="A789" s="186"/>
      <c r="B789" s="186"/>
      <c r="C789" s="186"/>
      <c r="D789" s="186"/>
      <c r="E789" s="143"/>
      <c r="F789" s="211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92"/>
      <c r="AU789" s="238"/>
      <c r="AV789" s="186"/>
      <c r="AW789" s="186"/>
      <c r="AX789" s="186"/>
      <c r="AY789" s="186"/>
      <c r="AZ789" s="186"/>
      <c r="BA789" s="186"/>
      <c r="BB789" s="211"/>
      <c r="BC789" s="186"/>
      <c r="BD789" s="186"/>
      <c r="BE789" s="186"/>
    </row>
    <row r="790" spans="1:57" ht="25.5" customHeight="1">
      <c r="A790" s="186"/>
      <c r="B790" s="186"/>
      <c r="C790" s="186"/>
      <c r="D790" s="186"/>
      <c r="E790" s="143"/>
      <c r="F790" s="211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92"/>
      <c r="AU790" s="238"/>
      <c r="AV790" s="186"/>
      <c r="AW790" s="186"/>
      <c r="AX790" s="186"/>
      <c r="AY790" s="186"/>
      <c r="AZ790" s="186"/>
      <c r="BA790" s="186"/>
      <c r="BB790" s="211"/>
      <c r="BC790" s="186"/>
      <c r="BD790" s="186"/>
      <c r="BE790" s="186"/>
    </row>
    <row r="791" spans="1:57" ht="25.5" customHeight="1">
      <c r="A791" s="186"/>
      <c r="B791" s="186"/>
      <c r="C791" s="186"/>
      <c r="D791" s="186"/>
      <c r="E791" s="143"/>
      <c r="F791" s="211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92"/>
      <c r="AU791" s="238"/>
      <c r="AV791" s="186"/>
      <c r="AW791" s="186"/>
      <c r="AX791" s="186"/>
      <c r="AY791" s="186"/>
      <c r="AZ791" s="186"/>
      <c r="BA791" s="186"/>
      <c r="BB791" s="211"/>
      <c r="BC791" s="186"/>
      <c r="BD791" s="186"/>
      <c r="BE791" s="186"/>
    </row>
    <row r="792" spans="1:57" ht="25.5" customHeight="1">
      <c r="A792" s="186"/>
      <c r="B792" s="186"/>
      <c r="C792" s="186"/>
      <c r="D792" s="186"/>
      <c r="E792" s="143"/>
      <c r="F792" s="211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92"/>
      <c r="AU792" s="238"/>
      <c r="AV792" s="186"/>
      <c r="AW792" s="186"/>
      <c r="AX792" s="186"/>
      <c r="AY792" s="186"/>
      <c r="AZ792" s="186"/>
      <c r="BA792" s="186"/>
      <c r="BB792" s="211"/>
      <c r="BC792" s="186"/>
      <c r="BD792" s="186"/>
      <c r="BE792" s="186"/>
    </row>
    <row r="793" spans="1:57" ht="25.5" customHeight="1">
      <c r="A793" s="186"/>
      <c r="B793" s="186"/>
      <c r="C793" s="186"/>
      <c r="D793" s="186"/>
      <c r="E793" s="143"/>
      <c r="F793" s="211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92"/>
      <c r="AU793" s="238"/>
      <c r="AV793" s="186"/>
      <c r="AW793" s="186"/>
      <c r="AX793" s="186"/>
      <c r="AY793" s="186"/>
      <c r="AZ793" s="186"/>
      <c r="BA793" s="186"/>
      <c r="BB793" s="211"/>
      <c r="BC793" s="186"/>
      <c r="BD793" s="186"/>
      <c r="BE793" s="186"/>
    </row>
    <row r="794" spans="1:57" ht="25.5" customHeight="1">
      <c r="A794" s="186"/>
      <c r="B794" s="186"/>
      <c r="C794" s="186"/>
      <c r="D794" s="186"/>
      <c r="E794" s="143"/>
      <c r="F794" s="211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92"/>
      <c r="AU794" s="238"/>
      <c r="AV794" s="186"/>
      <c r="AW794" s="186"/>
      <c r="AX794" s="186"/>
      <c r="AY794" s="186"/>
      <c r="AZ794" s="186"/>
      <c r="BA794" s="186"/>
      <c r="BB794" s="211"/>
      <c r="BC794" s="186"/>
      <c r="BD794" s="186"/>
      <c r="BE794" s="186"/>
    </row>
    <row r="795" spans="1:57" ht="25.5" customHeight="1">
      <c r="A795" s="186"/>
      <c r="B795" s="186"/>
      <c r="C795" s="186"/>
      <c r="D795" s="186"/>
      <c r="E795" s="143"/>
      <c r="F795" s="211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92"/>
      <c r="AU795" s="238"/>
      <c r="AV795" s="186"/>
      <c r="AW795" s="186"/>
      <c r="AX795" s="186"/>
      <c r="AY795" s="186"/>
      <c r="AZ795" s="186"/>
      <c r="BA795" s="186"/>
      <c r="BB795" s="211"/>
      <c r="BC795" s="186"/>
      <c r="BD795" s="186"/>
      <c r="BE795" s="186"/>
    </row>
    <row r="796" spans="1:57" ht="25.5" customHeight="1">
      <c r="A796" s="186"/>
      <c r="B796" s="186"/>
      <c r="C796" s="186"/>
      <c r="D796" s="186"/>
      <c r="E796" s="143"/>
      <c r="F796" s="211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92"/>
      <c r="AU796" s="238"/>
      <c r="AV796" s="186"/>
      <c r="AW796" s="186"/>
      <c r="AX796" s="186"/>
      <c r="AY796" s="186"/>
      <c r="AZ796" s="186"/>
      <c r="BA796" s="186"/>
      <c r="BB796" s="211"/>
      <c r="BC796" s="186"/>
      <c r="BD796" s="186"/>
      <c r="BE796" s="186"/>
    </row>
    <row r="797" spans="1:57" ht="25.5" customHeight="1">
      <c r="A797" s="186"/>
      <c r="B797" s="186"/>
      <c r="C797" s="186"/>
      <c r="D797" s="186"/>
      <c r="E797" s="143"/>
      <c r="F797" s="211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92"/>
      <c r="AU797" s="238"/>
      <c r="AV797" s="186"/>
      <c r="AW797" s="186"/>
      <c r="AX797" s="186"/>
      <c r="AY797" s="186"/>
      <c r="AZ797" s="186"/>
      <c r="BA797" s="186"/>
      <c r="BB797" s="211"/>
      <c r="BC797" s="186"/>
      <c r="BD797" s="186"/>
      <c r="BE797" s="186"/>
    </row>
    <row r="798" spans="1:57" ht="25.5" customHeight="1">
      <c r="A798" s="186"/>
      <c r="B798" s="186"/>
      <c r="C798" s="186"/>
      <c r="D798" s="186"/>
      <c r="E798" s="143"/>
      <c r="F798" s="211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92"/>
      <c r="AU798" s="238"/>
      <c r="AV798" s="186"/>
      <c r="AW798" s="186"/>
      <c r="AX798" s="186"/>
      <c r="AY798" s="186"/>
      <c r="AZ798" s="186"/>
      <c r="BA798" s="186"/>
      <c r="BB798" s="211"/>
      <c r="BC798" s="186"/>
      <c r="BD798" s="186"/>
      <c r="BE798" s="186"/>
    </row>
    <row r="799" spans="1:57" ht="25.5" customHeight="1">
      <c r="A799" s="186"/>
      <c r="B799" s="186"/>
      <c r="C799" s="186"/>
      <c r="D799" s="186"/>
      <c r="E799" s="143"/>
      <c r="F799" s="211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92"/>
      <c r="AU799" s="238"/>
      <c r="AV799" s="186"/>
      <c r="AW799" s="186"/>
      <c r="AX799" s="186"/>
      <c r="AY799" s="186"/>
      <c r="AZ799" s="186"/>
      <c r="BA799" s="186"/>
      <c r="BB799" s="211"/>
      <c r="BC799" s="186"/>
      <c r="BD799" s="186"/>
      <c r="BE799" s="186"/>
    </row>
    <row r="800" spans="1:57" ht="25.5" customHeight="1">
      <c r="A800" s="186"/>
      <c r="B800" s="186"/>
      <c r="C800" s="186"/>
      <c r="D800" s="186"/>
      <c r="E800" s="143"/>
      <c r="F800" s="211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92"/>
      <c r="AU800" s="238"/>
      <c r="AV800" s="186"/>
      <c r="AW800" s="186"/>
      <c r="AX800" s="186"/>
      <c r="AY800" s="186"/>
      <c r="AZ800" s="186"/>
      <c r="BA800" s="186"/>
      <c r="BB800" s="211"/>
      <c r="BC800" s="186"/>
      <c r="BD800" s="186"/>
      <c r="BE800" s="186"/>
    </row>
    <row r="801" spans="1:57" ht="25.5" customHeight="1">
      <c r="A801" s="186"/>
      <c r="B801" s="186"/>
      <c r="C801" s="186"/>
      <c r="D801" s="186"/>
      <c r="E801" s="143"/>
      <c r="F801" s="211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92"/>
      <c r="AU801" s="238"/>
      <c r="AV801" s="186"/>
      <c r="AW801" s="186"/>
      <c r="AX801" s="186"/>
      <c r="AY801" s="186"/>
      <c r="AZ801" s="186"/>
      <c r="BA801" s="186"/>
      <c r="BB801" s="211"/>
      <c r="BC801" s="186"/>
      <c r="BD801" s="186"/>
      <c r="BE801" s="186"/>
    </row>
    <row r="802" spans="1:57" ht="25.5" customHeight="1">
      <c r="A802" s="186"/>
      <c r="B802" s="186"/>
      <c r="C802" s="186"/>
      <c r="D802" s="186"/>
      <c r="E802" s="143"/>
      <c r="F802" s="211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92"/>
      <c r="AU802" s="238"/>
      <c r="AV802" s="186"/>
      <c r="AW802" s="186"/>
      <c r="AX802" s="186"/>
      <c r="AY802" s="186"/>
      <c r="AZ802" s="186"/>
      <c r="BA802" s="186"/>
      <c r="BB802" s="211"/>
      <c r="BC802" s="186"/>
      <c r="BD802" s="186"/>
      <c r="BE802" s="186"/>
    </row>
    <row r="803" spans="1:57" ht="25.5" customHeight="1">
      <c r="A803" s="186"/>
      <c r="B803" s="186"/>
      <c r="C803" s="186"/>
      <c r="D803" s="186"/>
      <c r="E803" s="143"/>
      <c r="F803" s="211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92"/>
      <c r="AU803" s="238"/>
      <c r="AV803" s="186"/>
      <c r="AW803" s="186"/>
      <c r="AX803" s="186"/>
      <c r="AY803" s="186"/>
      <c r="AZ803" s="186"/>
      <c r="BA803" s="186"/>
      <c r="BB803" s="211"/>
      <c r="BC803" s="186"/>
      <c r="BD803" s="186"/>
      <c r="BE803" s="186"/>
    </row>
    <row r="804" spans="1:57" ht="25.5" customHeight="1">
      <c r="A804" s="186"/>
      <c r="B804" s="186"/>
      <c r="C804" s="186"/>
      <c r="D804" s="186"/>
      <c r="E804" s="143"/>
      <c r="F804" s="211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92"/>
      <c r="AU804" s="238"/>
      <c r="AV804" s="186"/>
      <c r="AW804" s="186"/>
      <c r="AX804" s="186"/>
      <c r="AY804" s="186"/>
      <c r="AZ804" s="186"/>
      <c r="BA804" s="186"/>
      <c r="BB804" s="211"/>
      <c r="BC804" s="186"/>
      <c r="BD804" s="186"/>
      <c r="BE804" s="186"/>
    </row>
    <row r="805" spans="1:57" ht="25.5" customHeight="1">
      <c r="A805" s="186"/>
      <c r="B805" s="186"/>
      <c r="C805" s="186"/>
      <c r="D805" s="186"/>
      <c r="E805" s="143"/>
      <c r="F805" s="211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92"/>
      <c r="AU805" s="238"/>
      <c r="AV805" s="186"/>
      <c r="AW805" s="186"/>
      <c r="AX805" s="186"/>
      <c r="AY805" s="186"/>
      <c r="AZ805" s="186"/>
      <c r="BA805" s="186"/>
      <c r="BB805" s="211"/>
      <c r="BC805" s="186"/>
      <c r="BD805" s="186"/>
      <c r="BE805" s="186"/>
    </row>
    <row r="806" spans="1:57" ht="25.5" customHeight="1">
      <c r="A806" s="186"/>
      <c r="B806" s="186"/>
      <c r="C806" s="186"/>
      <c r="D806" s="186"/>
      <c r="E806" s="143"/>
      <c r="F806" s="211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92"/>
      <c r="AU806" s="238"/>
      <c r="AV806" s="186"/>
      <c r="AW806" s="186"/>
      <c r="AX806" s="186"/>
      <c r="AY806" s="186"/>
      <c r="AZ806" s="186"/>
      <c r="BA806" s="186"/>
      <c r="BB806" s="211"/>
      <c r="BC806" s="186"/>
      <c r="BD806" s="186"/>
      <c r="BE806" s="186"/>
    </row>
    <row r="807" spans="1:57" ht="25.5" customHeight="1">
      <c r="A807" s="186"/>
      <c r="B807" s="186"/>
      <c r="C807" s="186"/>
      <c r="D807" s="186"/>
      <c r="E807" s="143"/>
      <c r="F807" s="211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92"/>
      <c r="AU807" s="238"/>
      <c r="AV807" s="186"/>
      <c r="AW807" s="186"/>
      <c r="AX807" s="186"/>
      <c r="AY807" s="186"/>
      <c r="AZ807" s="186"/>
      <c r="BA807" s="186"/>
      <c r="BB807" s="211"/>
      <c r="BC807" s="186"/>
      <c r="BD807" s="186"/>
      <c r="BE807" s="186"/>
    </row>
    <row r="808" spans="1:57" ht="25.5" customHeight="1">
      <c r="A808" s="186"/>
      <c r="B808" s="186"/>
      <c r="C808" s="186"/>
      <c r="D808" s="186"/>
      <c r="E808" s="143"/>
      <c r="F808" s="211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92"/>
      <c r="AU808" s="238"/>
      <c r="AV808" s="186"/>
      <c r="AW808" s="186"/>
      <c r="AX808" s="186"/>
      <c r="AY808" s="186"/>
      <c r="AZ808" s="186"/>
      <c r="BA808" s="186"/>
      <c r="BB808" s="211"/>
      <c r="BC808" s="186"/>
      <c r="BD808" s="186"/>
      <c r="BE808" s="186"/>
    </row>
    <row r="809" spans="1:57" ht="25.5" customHeight="1">
      <c r="A809" s="186"/>
      <c r="B809" s="186"/>
      <c r="C809" s="186"/>
      <c r="D809" s="186"/>
      <c r="E809" s="143"/>
      <c r="F809" s="211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92"/>
      <c r="AU809" s="238"/>
      <c r="AV809" s="186"/>
      <c r="AW809" s="186"/>
      <c r="AX809" s="186"/>
      <c r="AY809" s="186"/>
      <c r="AZ809" s="186"/>
      <c r="BA809" s="186"/>
      <c r="BB809" s="211"/>
      <c r="BC809" s="186"/>
      <c r="BD809" s="186"/>
      <c r="BE809" s="186"/>
    </row>
    <row r="810" spans="1:57" ht="25.5" customHeight="1">
      <c r="A810" s="186"/>
      <c r="B810" s="186"/>
      <c r="C810" s="186"/>
      <c r="D810" s="186"/>
      <c r="E810" s="143"/>
      <c r="F810" s="211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92"/>
      <c r="AU810" s="238"/>
      <c r="AV810" s="186"/>
      <c r="AW810" s="186"/>
      <c r="AX810" s="186"/>
      <c r="AY810" s="186"/>
      <c r="AZ810" s="186"/>
      <c r="BA810" s="186"/>
      <c r="BB810" s="211"/>
      <c r="BC810" s="186"/>
      <c r="BD810" s="186"/>
      <c r="BE810" s="186"/>
    </row>
    <row r="811" spans="1:57" ht="25.5" customHeight="1">
      <c r="A811" s="186"/>
      <c r="B811" s="186"/>
      <c r="C811" s="186"/>
      <c r="D811" s="186"/>
      <c r="E811" s="143"/>
      <c r="F811" s="211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92"/>
      <c r="AU811" s="238"/>
      <c r="AV811" s="186"/>
      <c r="AW811" s="186"/>
      <c r="AX811" s="186"/>
      <c r="AY811" s="186"/>
      <c r="AZ811" s="186"/>
      <c r="BA811" s="186"/>
      <c r="BB811" s="211"/>
      <c r="BC811" s="186"/>
      <c r="BD811" s="186"/>
      <c r="BE811" s="186"/>
    </row>
    <row r="812" spans="1:57" ht="25.5" customHeight="1">
      <c r="A812" s="186"/>
      <c r="B812" s="186"/>
      <c r="C812" s="186"/>
      <c r="D812" s="186"/>
      <c r="E812" s="143"/>
      <c r="F812" s="211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92"/>
      <c r="AU812" s="238"/>
      <c r="AV812" s="186"/>
      <c r="AW812" s="186"/>
      <c r="AX812" s="186"/>
      <c r="AY812" s="186"/>
      <c r="AZ812" s="186"/>
      <c r="BA812" s="186"/>
      <c r="BB812" s="211"/>
      <c r="BC812" s="186"/>
      <c r="BD812" s="186"/>
      <c r="BE812" s="186"/>
    </row>
    <row r="813" spans="1:57" ht="25.5" customHeight="1">
      <c r="A813" s="186"/>
      <c r="B813" s="186"/>
      <c r="C813" s="186"/>
      <c r="D813" s="186"/>
      <c r="E813" s="143"/>
      <c r="F813" s="211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92"/>
      <c r="AU813" s="238"/>
      <c r="AV813" s="186"/>
      <c r="AW813" s="186"/>
      <c r="AX813" s="186"/>
      <c r="AY813" s="186"/>
      <c r="AZ813" s="186"/>
      <c r="BA813" s="186"/>
      <c r="BB813" s="211"/>
      <c r="BC813" s="186"/>
      <c r="BD813" s="186"/>
      <c r="BE813" s="186"/>
    </row>
    <row r="814" spans="1:57" ht="25.5" customHeight="1">
      <c r="A814" s="186"/>
      <c r="B814" s="186"/>
      <c r="C814" s="186"/>
      <c r="D814" s="186"/>
      <c r="E814" s="143"/>
      <c r="F814" s="211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92"/>
      <c r="AU814" s="238"/>
      <c r="AV814" s="186"/>
      <c r="AW814" s="186"/>
      <c r="AX814" s="186"/>
      <c r="AY814" s="186"/>
      <c r="AZ814" s="186"/>
      <c r="BA814" s="186"/>
      <c r="BB814" s="211"/>
      <c r="BC814" s="186"/>
      <c r="BD814" s="186"/>
      <c r="BE814" s="186"/>
    </row>
    <row r="815" spans="1:57" ht="25.5" customHeight="1">
      <c r="A815" s="186"/>
      <c r="B815" s="186"/>
      <c r="C815" s="186"/>
      <c r="D815" s="186"/>
      <c r="E815" s="143"/>
      <c r="F815" s="211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92"/>
      <c r="AU815" s="238"/>
      <c r="AV815" s="186"/>
      <c r="AW815" s="186"/>
      <c r="AX815" s="186"/>
      <c r="AY815" s="186"/>
      <c r="AZ815" s="186"/>
      <c r="BA815" s="186"/>
      <c r="BB815" s="211"/>
      <c r="BC815" s="186"/>
      <c r="BD815" s="186"/>
      <c r="BE815" s="186"/>
    </row>
    <row r="816" spans="1:57" ht="25.5" customHeight="1">
      <c r="A816" s="186"/>
      <c r="B816" s="186"/>
      <c r="C816" s="186"/>
      <c r="D816" s="186"/>
      <c r="E816" s="143"/>
      <c r="F816" s="211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92"/>
      <c r="AU816" s="238"/>
      <c r="AV816" s="186"/>
      <c r="AW816" s="186"/>
      <c r="AX816" s="186"/>
      <c r="AY816" s="186"/>
      <c r="AZ816" s="186"/>
      <c r="BA816" s="186"/>
      <c r="BB816" s="211"/>
      <c r="BC816" s="186"/>
      <c r="BD816" s="186"/>
      <c r="BE816" s="186"/>
    </row>
    <row r="817" spans="1:57" ht="25.5" customHeight="1">
      <c r="A817" s="186"/>
      <c r="B817" s="186"/>
      <c r="C817" s="186"/>
      <c r="D817" s="186"/>
      <c r="E817" s="143"/>
      <c r="F817" s="211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92"/>
      <c r="AU817" s="238"/>
      <c r="AV817" s="186"/>
      <c r="AW817" s="186"/>
      <c r="AX817" s="186"/>
      <c r="AY817" s="186"/>
      <c r="AZ817" s="186"/>
      <c r="BA817" s="186"/>
      <c r="BB817" s="211"/>
      <c r="BC817" s="186"/>
      <c r="BD817" s="186"/>
      <c r="BE817" s="186"/>
    </row>
    <row r="818" spans="1:57" ht="25.5" customHeight="1">
      <c r="A818" s="186"/>
      <c r="B818" s="186"/>
      <c r="C818" s="186"/>
      <c r="D818" s="186"/>
      <c r="E818" s="143"/>
      <c r="F818" s="211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92"/>
      <c r="AU818" s="238"/>
      <c r="AV818" s="186"/>
      <c r="AW818" s="186"/>
      <c r="AX818" s="186"/>
      <c r="AY818" s="186"/>
      <c r="AZ818" s="186"/>
      <c r="BA818" s="186"/>
      <c r="BB818" s="211"/>
      <c r="BC818" s="186"/>
      <c r="BD818" s="186"/>
      <c r="BE818" s="186"/>
    </row>
    <row r="819" spans="1:57" ht="25.5" customHeight="1">
      <c r="A819" s="186"/>
      <c r="B819" s="186"/>
      <c r="C819" s="186"/>
      <c r="D819" s="186"/>
      <c r="E819" s="143"/>
      <c r="F819" s="211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92"/>
      <c r="AU819" s="238"/>
      <c r="AV819" s="186"/>
      <c r="AW819" s="186"/>
      <c r="AX819" s="186"/>
      <c r="AY819" s="186"/>
      <c r="AZ819" s="186"/>
      <c r="BA819" s="186"/>
      <c r="BB819" s="211"/>
      <c r="BC819" s="186"/>
      <c r="BD819" s="186"/>
      <c r="BE819" s="186"/>
    </row>
    <row r="820" spans="1:57" ht="25.5" customHeight="1">
      <c r="A820" s="186"/>
      <c r="B820" s="186"/>
      <c r="C820" s="186"/>
      <c r="D820" s="186"/>
      <c r="E820" s="143"/>
      <c r="F820" s="211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92"/>
      <c r="AU820" s="238"/>
      <c r="AV820" s="186"/>
      <c r="AW820" s="186"/>
      <c r="AX820" s="186"/>
      <c r="AY820" s="186"/>
      <c r="AZ820" s="186"/>
      <c r="BA820" s="186"/>
      <c r="BB820" s="211"/>
      <c r="BC820" s="186"/>
      <c r="BD820" s="186"/>
      <c r="BE820" s="186"/>
    </row>
    <row r="821" spans="1:57" ht="25.5" customHeight="1">
      <c r="A821" s="186"/>
      <c r="B821" s="186"/>
      <c r="C821" s="186"/>
      <c r="D821" s="186"/>
      <c r="E821" s="143"/>
      <c r="F821" s="211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92"/>
      <c r="AU821" s="238"/>
      <c r="AV821" s="186"/>
      <c r="AW821" s="186"/>
      <c r="AX821" s="186"/>
      <c r="AY821" s="186"/>
      <c r="AZ821" s="186"/>
      <c r="BA821" s="186"/>
      <c r="BB821" s="211"/>
      <c r="BC821" s="186"/>
      <c r="BD821" s="186"/>
      <c r="BE821" s="186"/>
    </row>
    <row r="822" spans="1:57" ht="25.5" customHeight="1">
      <c r="A822" s="186"/>
      <c r="B822" s="186"/>
      <c r="C822" s="186"/>
      <c r="D822" s="186"/>
      <c r="E822" s="143"/>
      <c r="F822" s="211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92"/>
      <c r="AU822" s="238"/>
      <c r="AV822" s="186"/>
      <c r="AW822" s="186"/>
      <c r="AX822" s="186"/>
      <c r="AY822" s="186"/>
      <c r="AZ822" s="186"/>
      <c r="BA822" s="186"/>
      <c r="BB822" s="211"/>
      <c r="BC822" s="186"/>
      <c r="BD822" s="186"/>
      <c r="BE822" s="186"/>
    </row>
    <row r="823" spans="1:57" ht="25.5" customHeight="1">
      <c r="A823" s="186"/>
      <c r="B823" s="186"/>
      <c r="C823" s="186"/>
      <c r="D823" s="186"/>
      <c r="E823" s="143"/>
      <c r="F823" s="211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92"/>
      <c r="AU823" s="238"/>
      <c r="AV823" s="186"/>
      <c r="AW823" s="186"/>
      <c r="AX823" s="186"/>
      <c r="AY823" s="186"/>
      <c r="AZ823" s="186"/>
      <c r="BA823" s="186"/>
      <c r="BB823" s="211"/>
      <c r="BC823" s="186"/>
      <c r="BD823" s="186"/>
      <c r="BE823" s="186"/>
    </row>
    <row r="824" spans="1:57" ht="25.5" customHeight="1">
      <c r="A824" s="186"/>
      <c r="B824" s="186"/>
      <c r="C824" s="186"/>
      <c r="D824" s="186"/>
      <c r="E824" s="143"/>
      <c r="F824" s="211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92"/>
      <c r="AU824" s="238"/>
      <c r="AV824" s="186"/>
      <c r="AW824" s="186"/>
      <c r="AX824" s="186"/>
      <c r="AY824" s="186"/>
      <c r="AZ824" s="186"/>
      <c r="BA824" s="186"/>
      <c r="BB824" s="211"/>
      <c r="BC824" s="186"/>
      <c r="BD824" s="186"/>
      <c r="BE824" s="186"/>
    </row>
    <row r="825" spans="1:57" ht="25.5" customHeight="1">
      <c r="A825" s="186"/>
      <c r="B825" s="186"/>
      <c r="C825" s="186"/>
      <c r="D825" s="186"/>
      <c r="E825" s="143"/>
      <c r="F825" s="211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92"/>
      <c r="AU825" s="238"/>
      <c r="AV825" s="186"/>
      <c r="AW825" s="186"/>
      <c r="AX825" s="186"/>
      <c r="AY825" s="186"/>
      <c r="AZ825" s="186"/>
      <c r="BA825" s="186"/>
      <c r="BB825" s="211"/>
      <c r="BC825" s="186"/>
      <c r="BD825" s="186"/>
      <c r="BE825" s="186"/>
    </row>
    <row r="826" spans="1:57" ht="25.5" customHeight="1">
      <c r="A826" s="186"/>
      <c r="B826" s="186"/>
      <c r="C826" s="186"/>
      <c r="D826" s="186"/>
      <c r="E826" s="143"/>
      <c r="F826" s="211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92"/>
      <c r="AU826" s="238"/>
      <c r="AV826" s="186"/>
      <c r="AW826" s="186"/>
      <c r="AX826" s="186"/>
      <c r="AY826" s="186"/>
      <c r="AZ826" s="186"/>
      <c r="BA826" s="186"/>
      <c r="BB826" s="211"/>
      <c r="BC826" s="186"/>
      <c r="BD826" s="186"/>
      <c r="BE826" s="186"/>
    </row>
    <row r="827" spans="1:57" ht="25.5" customHeight="1">
      <c r="A827" s="186"/>
      <c r="B827" s="186"/>
      <c r="C827" s="186"/>
      <c r="D827" s="186"/>
      <c r="E827" s="143"/>
      <c r="F827" s="211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92"/>
      <c r="AU827" s="238"/>
      <c r="AV827" s="186"/>
      <c r="AW827" s="186"/>
      <c r="AX827" s="186"/>
      <c r="AY827" s="186"/>
      <c r="AZ827" s="186"/>
      <c r="BA827" s="186"/>
      <c r="BB827" s="211"/>
      <c r="BC827" s="186"/>
      <c r="BD827" s="186"/>
      <c r="BE827" s="186"/>
    </row>
    <row r="828" spans="1:57" ht="25.5" customHeight="1">
      <c r="A828" s="186"/>
      <c r="B828" s="186"/>
      <c r="C828" s="186"/>
      <c r="D828" s="186"/>
      <c r="E828" s="143"/>
      <c r="F828" s="211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92"/>
      <c r="AU828" s="238"/>
      <c r="AV828" s="186"/>
      <c r="AW828" s="186"/>
      <c r="AX828" s="186"/>
      <c r="AY828" s="186"/>
      <c r="AZ828" s="186"/>
      <c r="BA828" s="186"/>
      <c r="BB828" s="211"/>
      <c r="BC828" s="186"/>
      <c r="BD828" s="186"/>
      <c r="BE828" s="186"/>
    </row>
    <row r="829" spans="1:57" ht="25.5" customHeight="1">
      <c r="A829" s="186"/>
      <c r="B829" s="186"/>
      <c r="C829" s="186"/>
      <c r="D829" s="186"/>
      <c r="E829" s="143"/>
      <c r="F829" s="211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92"/>
      <c r="AU829" s="238"/>
      <c r="AV829" s="186"/>
      <c r="AW829" s="186"/>
      <c r="AX829" s="186"/>
      <c r="AY829" s="186"/>
      <c r="AZ829" s="186"/>
      <c r="BA829" s="186"/>
      <c r="BB829" s="211"/>
      <c r="BC829" s="186"/>
      <c r="BD829" s="186"/>
      <c r="BE829" s="186"/>
    </row>
    <row r="830" spans="1:57" ht="25.5" customHeight="1">
      <c r="A830" s="186"/>
      <c r="B830" s="186"/>
      <c r="C830" s="186"/>
      <c r="D830" s="186"/>
      <c r="E830" s="143"/>
      <c r="F830" s="211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92"/>
      <c r="AU830" s="238"/>
      <c r="AV830" s="186"/>
      <c r="AW830" s="186"/>
      <c r="AX830" s="186"/>
      <c r="AY830" s="186"/>
      <c r="AZ830" s="186"/>
      <c r="BA830" s="186"/>
      <c r="BB830" s="211"/>
      <c r="BC830" s="186"/>
      <c r="BD830" s="186"/>
      <c r="BE830" s="186"/>
    </row>
    <row r="831" spans="1:57" ht="25.5" customHeight="1">
      <c r="A831" s="186"/>
      <c r="B831" s="186"/>
      <c r="C831" s="186"/>
      <c r="D831" s="186"/>
      <c r="E831" s="143"/>
      <c r="F831" s="211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92"/>
      <c r="AU831" s="238"/>
      <c r="AV831" s="186"/>
      <c r="AW831" s="186"/>
      <c r="AX831" s="186"/>
      <c r="AY831" s="186"/>
      <c r="AZ831" s="186"/>
      <c r="BA831" s="186"/>
      <c r="BB831" s="211"/>
      <c r="BC831" s="186"/>
      <c r="BD831" s="186"/>
      <c r="BE831" s="186"/>
    </row>
    <row r="832" spans="1:57" ht="25.5" customHeight="1">
      <c r="A832" s="186"/>
      <c r="B832" s="186"/>
      <c r="C832" s="186"/>
      <c r="D832" s="186"/>
      <c r="E832" s="143"/>
      <c r="F832" s="211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92"/>
      <c r="AU832" s="238"/>
      <c r="AV832" s="186"/>
      <c r="AW832" s="186"/>
      <c r="AX832" s="186"/>
      <c r="AY832" s="186"/>
      <c r="AZ832" s="186"/>
      <c r="BA832" s="186"/>
      <c r="BB832" s="211"/>
      <c r="BC832" s="186"/>
      <c r="BD832" s="186"/>
      <c r="BE832" s="186"/>
    </row>
    <row r="833" spans="1:57" ht="25.5" customHeight="1">
      <c r="A833" s="186"/>
      <c r="B833" s="186"/>
      <c r="C833" s="186"/>
      <c r="D833" s="186"/>
      <c r="E833" s="143"/>
      <c r="F833" s="211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92"/>
      <c r="AU833" s="238"/>
      <c r="AV833" s="186"/>
      <c r="AW833" s="186"/>
      <c r="AX833" s="186"/>
      <c r="AY833" s="186"/>
      <c r="AZ833" s="186"/>
      <c r="BA833" s="186"/>
      <c r="BB833" s="211"/>
      <c r="BC833" s="186"/>
      <c r="BD833" s="186"/>
      <c r="BE833" s="186"/>
    </row>
    <row r="834" spans="1:57" ht="25.5" customHeight="1">
      <c r="A834" s="186"/>
      <c r="B834" s="186"/>
      <c r="C834" s="186"/>
      <c r="D834" s="186"/>
      <c r="E834" s="143"/>
      <c r="F834" s="211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92"/>
      <c r="AU834" s="238"/>
      <c r="AV834" s="186"/>
      <c r="AW834" s="186"/>
      <c r="AX834" s="186"/>
      <c r="AY834" s="186"/>
      <c r="AZ834" s="186"/>
      <c r="BA834" s="186"/>
      <c r="BB834" s="211"/>
      <c r="BC834" s="186"/>
      <c r="BD834" s="186"/>
      <c r="BE834" s="186"/>
    </row>
    <row r="835" spans="1:57" ht="25.5" customHeight="1">
      <c r="A835" s="186"/>
      <c r="B835" s="186"/>
      <c r="C835" s="186"/>
      <c r="D835" s="186"/>
      <c r="E835" s="143"/>
      <c r="F835" s="211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92"/>
      <c r="AU835" s="238"/>
      <c r="AV835" s="186"/>
      <c r="AW835" s="186"/>
      <c r="AX835" s="186"/>
      <c r="AY835" s="186"/>
      <c r="AZ835" s="186"/>
      <c r="BA835" s="186"/>
      <c r="BB835" s="211"/>
      <c r="BC835" s="186"/>
      <c r="BD835" s="186"/>
      <c r="BE835" s="186"/>
    </row>
    <row r="836" spans="1:57" ht="25.5" customHeight="1">
      <c r="A836" s="186"/>
      <c r="B836" s="186"/>
      <c r="C836" s="186"/>
      <c r="D836" s="186"/>
      <c r="E836" s="143"/>
      <c r="F836" s="211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92"/>
      <c r="AU836" s="238"/>
      <c r="AV836" s="186"/>
      <c r="AW836" s="186"/>
      <c r="AX836" s="186"/>
      <c r="AY836" s="186"/>
      <c r="AZ836" s="186"/>
      <c r="BA836" s="186"/>
      <c r="BB836" s="211"/>
      <c r="BC836" s="186"/>
      <c r="BD836" s="186"/>
      <c r="BE836" s="186"/>
    </row>
    <row r="837" spans="1:57" ht="25.5" customHeight="1">
      <c r="A837" s="186"/>
      <c r="B837" s="186"/>
      <c r="C837" s="186"/>
      <c r="D837" s="186"/>
      <c r="E837" s="143"/>
      <c r="F837" s="211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92"/>
      <c r="AU837" s="238"/>
      <c r="AV837" s="186"/>
      <c r="AW837" s="186"/>
      <c r="AX837" s="186"/>
      <c r="AY837" s="186"/>
      <c r="AZ837" s="186"/>
      <c r="BA837" s="186"/>
      <c r="BB837" s="211"/>
      <c r="BC837" s="186"/>
      <c r="BD837" s="186"/>
      <c r="BE837" s="186"/>
    </row>
    <row r="838" spans="1:57" ht="25.5" customHeight="1">
      <c r="A838" s="186"/>
      <c r="B838" s="186"/>
      <c r="C838" s="186"/>
      <c r="D838" s="186"/>
      <c r="E838" s="143"/>
      <c r="F838" s="211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92"/>
      <c r="AU838" s="238"/>
      <c r="AV838" s="186"/>
      <c r="AW838" s="186"/>
      <c r="AX838" s="186"/>
      <c r="AY838" s="186"/>
      <c r="AZ838" s="186"/>
      <c r="BA838" s="186"/>
      <c r="BB838" s="211"/>
      <c r="BC838" s="186"/>
      <c r="BD838" s="186"/>
      <c r="BE838" s="186"/>
    </row>
    <row r="839" spans="1:57" ht="25.5" customHeight="1">
      <c r="A839" s="186"/>
      <c r="B839" s="186"/>
      <c r="C839" s="186"/>
      <c r="D839" s="186"/>
      <c r="E839" s="143"/>
      <c r="F839" s="211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92"/>
      <c r="AU839" s="238"/>
      <c r="AV839" s="186"/>
      <c r="AW839" s="186"/>
      <c r="AX839" s="186"/>
      <c r="AY839" s="186"/>
      <c r="AZ839" s="186"/>
      <c r="BA839" s="186"/>
      <c r="BB839" s="211"/>
      <c r="BC839" s="186"/>
      <c r="BD839" s="186"/>
      <c r="BE839" s="186"/>
    </row>
    <row r="840" spans="1:57" ht="25.5" customHeight="1">
      <c r="A840" s="186"/>
      <c r="B840" s="186"/>
      <c r="C840" s="186"/>
      <c r="D840" s="186"/>
      <c r="E840" s="143"/>
      <c r="F840" s="211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92"/>
      <c r="AU840" s="238"/>
      <c r="AV840" s="186"/>
      <c r="AW840" s="186"/>
      <c r="AX840" s="186"/>
      <c r="AY840" s="186"/>
      <c r="AZ840" s="186"/>
      <c r="BA840" s="186"/>
      <c r="BB840" s="211"/>
      <c r="BC840" s="186"/>
      <c r="BD840" s="186"/>
      <c r="BE840" s="186"/>
    </row>
    <row r="841" spans="1:57" ht="25.5" customHeight="1">
      <c r="A841" s="186"/>
      <c r="B841" s="186"/>
      <c r="C841" s="186"/>
      <c r="D841" s="186"/>
      <c r="E841" s="143"/>
      <c r="F841" s="211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92"/>
      <c r="AU841" s="238"/>
      <c r="AV841" s="186"/>
      <c r="AW841" s="186"/>
      <c r="AX841" s="186"/>
      <c r="AY841" s="186"/>
      <c r="AZ841" s="186"/>
      <c r="BA841" s="186"/>
      <c r="BB841" s="211"/>
      <c r="BC841" s="186"/>
      <c r="BD841" s="186"/>
      <c r="BE841" s="186"/>
    </row>
    <row r="842" spans="1:57" ht="25.5" customHeight="1">
      <c r="A842" s="186"/>
      <c r="B842" s="186"/>
      <c r="C842" s="186"/>
      <c r="D842" s="186"/>
      <c r="E842" s="143"/>
      <c r="F842" s="211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92"/>
      <c r="AU842" s="238"/>
      <c r="AV842" s="186"/>
      <c r="AW842" s="186"/>
      <c r="AX842" s="186"/>
      <c r="AY842" s="186"/>
      <c r="AZ842" s="186"/>
      <c r="BA842" s="186"/>
      <c r="BB842" s="211"/>
      <c r="BC842" s="186"/>
      <c r="BD842" s="186"/>
      <c r="BE842" s="186"/>
    </row>
    <row r="843" spans="1:57" ht="25.5" customHeight="1">
      <c r="A843" s="186"/>
      <c r="B843" s="186"/>
      <c r="C843" s="186"/>
      <c r="D843" s="186"/>
      <c r="E843" s="143"/>
      <c r="F843" s="211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92"/>
      <c r="AU843" s="238"/>
      <c r="AV843" s="186"/>
      <c r="AW843" s="186"/>
      <c r="AX843" s="186"/>
      <c r="AY843" s="186"/>
      <c r="AZ843" s="186"/>
      <c r="BA843" s="186"/>
      <c r="BB843" s="211"/>
      <c r="BC843" s="186"/>
      <c r="BD843" s="186"/>
      <c r="BE843" s="186"/>
    </row>
    <row r="844" spans="1:57" ht="25.5" customHeight="1">
      <c r="A844" s="186"/>
      <c r="B844" s="186"/>
      <c r="C844" s="186"/>
      <c r="D844" s="186"/>
      <c r="E844" s="143"/>
      <c r="F844" s="211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92"/>
      <c r="AU844" s="238"/>
      <c r="AV844" s="186"/>
      <c r="AW844" s="186"/>
      <c r="AX844" s="186"/>
      <c r="AY844" s="186"/>
      <c r="AZ844" s="186"/>
      <c r="BA844" s="186"/>
      <c r="BB844" s="211"/>
      <c r="BC844" s="186"/>
      <c r="BD844" s="186"/>
      <c r="BE844" s="186"/>
    </row>
    <row r="845" spans="1:57" ht="25.5" customHeight="1">
      <c r="A845" s="186"/>
      <c r="B845" s="186"/>
      <c r="C845" s="186"/>
      <c r="D845" s="186"/>
      <c r="E845" s="143"/>
      <c r="F845" s="211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92"/>
      <c r="AU845" s="238"/>
      <c r="AV845" s="186"/>
      <c r="AW845" s="186"/>
      <c r="AX845" s="186"/>
      <c r="AY845" s="186"/>
      <c r="AZ845" s="186"/>
      <c r="BA845" s="186"/>
      <c r="BB845" s="211"/>
      <c r="BC845" s="186"/>
      <c r="BD845" s="186"/>
      <c r="BE845" s="186"/>
    </row>
    <row r="846" spans="1:57" ht="25.5" customHeight="1">
      <c r="A846" s="186"/>
      <c r="B846" s="186"/>
      <c r="C846" s="186"/>
      <c r="D846" s="186"/>
      <c r="E846" s="143"/>
      <c r="F846" s="211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92"/>
      <c r="AU846" s="238"/>
      <c r="AV846" s="186"/>
      <c r="AW846" s="186"/>
      <c r="AX846" s="186"/>
      <c r="AY846" s="186"/>
      <c r="AZ846" s="186"/>
      <c r="BA846" s="186"/>
      <c r="BB846" s="211"/>
      <c r="BC846" s="186"/>
      <c r="BD846" s="186"/>
      <c r="BE846" s="186"/>
    </row>
    <row r="847" spans="1:57" ht="25.5" customHeight="1">
      <c r="A847" s="186"/>
      <c r="B847" s="186"/>
      <c r="C847" s="186"/>
      <c r="D847" s="186"/>
      <c r="E847" s="143"/>
      <c r="F847" s="211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92"/>
      <c r="AU847" s="238"/>
      <c r="AV847" s="186"/>
      <c r="AW847" s="186"/>
      <c r="AX847" s="186"/>
      <c r="AY847" s="186"/>
      <c r="AZ847" s="186"/>
      <c r="BA847" s="186"/>
      <c r="BB847" s="211"/>
      <c r="BC847" s="186"/>
      <c r="BD847" s="186"/>
      <c r="BE847" s="186"/>
    </row>
    <row r="848" spans="1:57" ht="25.5" customHeight="1">
      <c r="A848" s="186"/>
      <c r="B848" s="186"/>
      <c r="C848" s="186"/>
      <c r="D848" s="186"/>
      <c r="E848" s="143"/>
      <c r="F848" s="211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92"/>
      <c r="AU848" s="238"/>
      <c r="AV848" s="186"/>
      <c r="AW848" s="186"/>
      <c r="AX848" s="186"/>
      <c r="AY848" s="186"/>
      <c r="AZ848" s="186"/>
      <c r="BA848" s="186"/>
      <c r="BB848" s="211"/>
      <c r="BC848" s="186"/>
      <c r="BD848" s="186"/>
      <c r="BE848" s="186"/>
    </row>
    <row r="849" spans="1:57" ht="25.5" customHeight="1">
      <c r="A849" s="186"/>
      <c r="B849" s="186"/>
      <c r="C849" s="186"/>
      <c r="D849" s="186"/>
      <c r="E849" s="143"/>
      <c r="F849" s="211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92"/>
      <c r="AU849" s="238"/>
      <c r="AV849" s="186"/>
      <c r="AW849" s="186"/>
      <c r="AX849" s="186"/>
      <c r="AY849" s="186"/>
      <c r="AZ849" s="186"/>
      <c r="BA849" s="186"/>
      <c r="BB849" s="211"/>
      <c r="BC849" s="186"/>
      <c r="BD849" s="186"/>
      <c r="BE849" s="186"/>
    </row>
    <row r="850" spans="1:57" ht="25.5" customHeight="1">
      <c r="A850" s="186"/>
      <c r="B850" s="186"/>
      <c r="C850" s="186"/>
      <c r="D850" s="186"/>
      <c r="E850" s="143"/>
      <c r="F850" s="211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92"/>
      <c r="AU850" s="238"/>
      <c r="AV850" s="186"/>
      <c r="AW850" s="186"/>
      <c r="AX850" s="186"/>
      <c r="AY850" s="186"/>
      <c r="AZ850" s="186"/>
      <c r="BA850" s="186"/>
      <c r="BB850" s="211"/>
      <c r="BC850" s="186"/>
      <c r="BD850" s="186"/>
      <c r="BE850" s="186"/>
    </row>
    <row r="851" spans="1:57" ht="25.5" customHeight="1">
      <c r="A851" s="186"/>
      <c r="B851" s="186"/>
      <c r="C851" s="186"/>
      <c r="D851" s="186"/>
      <c r="E851" s="143"/>
      <c r="F851" s="211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92"/>
      <c r="AU851" s="238"/>
      <c r="AV851" s="186"/>
      <c r="AW851" s="186"/>
      <c r="AX851" s="186"/>
      <c r="AY851" s="186"/>
      <c r="AZ851" s="186"/>
      <c r="BA851" s="186"/>
      <c r="BB851" s="211"/>
      <c r="BC851" s="186"/>
      <c r="BD851" s="186"/>
      <c r="BE851" s="186"/>
    </row>
    <row r="852" spans="1:57" ht="25.5" customHeight="1">
      <c r="A852" s="186"/>
      <c r="B852" s="186"/>
      <c r="C852" s="186"/>
      <c r="D852" s="186"/>
      <c r="E852" s="143"/>
      <c r="F852" s="211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92"/>
      <c r="AU852" s="238"/>
      <c r="AV852" s="186"/>
      <c r="AW852" s="186"/>
      <c r="AX852" s="186"/>
      <c r="AY852" s="186"/>
      <c r="AZ852" s="186"/>
      <c r="BA852" s="186"/>
      <c r="BB852" s="211"/>
      <c r="BC852" s="186"/>
      <c r="BD852" s="186"/>
      <c r="BE852" s="186"/>
    </row>
    <row r="853" spans="1:57" ht="25.5" customHeight="1">
      <c r="A853" s="186"/>
      <c r="B853" s="186"/>
      <c r="C853" s="186"/>
      <c r="D853" s="186"/>
      <c r="E853" s="143"/>
      <c r="F853" s="211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92"/>
      <c r="AU853" s="238"/>
      <c r="AV853" s="186"/>
      <c r="AW853" s="186"/>
      <c r="AX853" s="186"/>
      <c r="AY853" s="186"/>
      <c r="AZ853" s="186"/>
      <c r="BA853" s="186"/>
      <c r="BB853" s="211"/>
      <c r="BC853" s="186"/>
      <c r="BD853" s="186"/>
      <c r="BE853" s="186"/>
    </row>
    <row r="854" spans="1:57" ht="25.5" customHeight="1">
      <c r="A854" s="186"/>
      <c r="B854" s="186"/>
      <c r="C854" s="186"/>
      <c r="D854" s="186"/>
      <c r="E854" s="143"/>
      <c r="F854" s="211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92"/>
      <c r="AU854" s="238"/>
      <c r="AV854" s="186"/>
      <c r="AW854" s="186"/>
      <c r="AX854" s="186"/>
      <c r="AY854" s="186"/>
      <c r="AZ854" s="186"/>
      <c r="BA854" s="186"/>
      <c r="BB854" s="211"/>
      <c r="BC854" s="186"/>
      <c r="BD854" s="186"/>
      <c r="BE854" s="186"/>
    </row>
    <row r="855" spans="1:57" ht="25.5" customHeight="1">
      <c r="A855" s="186"/>
      <c r="B855" s="186"/>
      <c r="C855" s="186"/>
      <c r="D855" s="186"/>
      <c r="E855" s="143"/>
      <c r="F855" s="211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92"/>
      <c r="AU855" s="238"/>
      <c r="AV855" s="186"/>
      <c r="AW855" s="186"/>
      <c r="AX855" s="186"/>
      <c r="AY855" s="186"/>
      <c r="AZ855" s="186"/>
      <c r="BA855" s="186"/>
      <c r="BB855" s="211"/>
      <c r="BC855" s="186"/>
      <c r="BD855" s="186"/>
      <c r="BE855" s="186"/>
    </row>
    <row r="856" spans="1:57" ht="25.5" customHeight="1">
      <c r="A856" s="186"/>
      <c r="B856" s="186"/>
      <c r="C856" s="186"/>
      <c r="D856" s="186"/>
      <c r="E856" s="143"/>
      <c r="F856" s="211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92"/>
      <c r="AU856" s="238"/>
      <c r="AV856" s="186"/>
      <c r="AW856" s="186"/>
      <c r="AX856" s="186"/>
      <c r="AY856" s="186"/>
      <c r="AZ856" s="186"/>
      <c r="BA856" s="186"/>
      <c r="BB856" s="211"/>
      <c r="BC856" s="186"/>
      <c r="BD856" s="186"/>
      <c r="BE856" s="186"/>
    </row>
    <row r="857" spans="1:57" ht="25.5" customHeight="1">
      <c r="A857" s="186"/>
      <c r="B857" s="186"/>
      <c r="C857" s="186"/>
      <c r="D857" s="186"/>
      <c r="E857" s="143"/>
      <c r="F857" s="211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92"/>
      <c r="AU857" s="238"/>
      <c r="AV857" s="186"/>
      <c r="AW857" s="186"/>
      <c r="AX857" s="186"/>
      <c r="AY857" s="186"/>
      <c r="AZ857" s="186"/>
      <c r="BA857" s="186"/>
      <c r="BB857" s="211"/>
      <c r="BC857" s="186"/>
      <c r="BD857" s="186"/>
      <c r="BE857" s="186"/>
    </row>
    <row r="858" spans="1:57" ht="25.5" customHeight="1">
      <c r="A858" s="186"/>
      <c r="B858" s="186"/>
      <c r="C858" s="186"/>
      <c r="D858" s="186"/>
      <c r="E858" s="143"/>
      <c r="F858" s="211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92"/>
      <c r="AU858" s="238"/>
      <c r="AV858" s="186"/>
      <c r="AW858" s="186"/>
      <c r="AX858" s="186"/>
      <c r="AY858" s="186"/>
      <c r="AZ858" s="186"/>
      <c r="BA858" s="186"/>
      <c r="BB858" s="211"/>
      <c r="BC858" s="186"/>
      <c r="BD858" s="186"/>
      <c r="BE858" s="186"/>
    </row>
    <row r="859" spans="1:57" ht="25.5" customHeight="1">
      <c r="A859" s="186"/>
      <c r="B859" s="186"/>
      <c r="C859" s="186"/>
      <c r="D859" s="186"/>
      <c r="E859" s="143"/>
      <c r="F859" s="211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92"/>
      <c r="AU859" s="238"/>
      <c r="AV859" s="186"/>
      <c r="AW859" s="186"/>
      <c r="AX859" s="186"/>
      <c r="AY859" s="186"/>
      <c r="AZ859" s="186"/>
      <c r="BA859" s="186"/>
      <c r="BB859" s="211"/>
      <c r="BC859" s="186"/>
      <c r="BD859" s="186"/>
      <c r="BE859" s="186"/>
    </row>
    <row r="860" spans="1:57" ht="25.5" customHeight="1">
      <c r="A860" s="186"/>
      <c r="B860" s="186"/>
      <c r="C860" s="186"/>
      <c r="D860" s="186"/>
      <c r="E860" s="143"/>
      <c r="F860" s="211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92"/>
      <c r="AU860" s="238"/>
      <c r="AV860" s="186"/>
      <c r="AW860" s="186"/>
      <c r="AX860" s="186"/>
      <c r="AY860" s="186"/>
      <c r="AZ860" s="186"/>
      <c r="BA860" s="186"/>
      <c r="BB860" s="211"/>
      <c r="BC860" s="186"/>
      <c r="BD860" s="186"/>
      <c r="BE860" s="186"/>
    </row>
    <row r="861" spans="1:57" ht="25.5" customHeight="1">
      <c r="A861" s="186"/>
      <c r="B861" s="186"/>
      <c r="C861" s="186"/>
      <c r="D861" s="186"/>
      <c r="E861" s="143"/>
      <c r="F861" s="211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92"/>
      <c r="AU861" s="238"/>
      <c r="AV861" s="186"/>
      <c r="AW861" s="186"/>
      <c r="AX861" s="186"/>
      <c r="AY861" s="186"/>
      <c r="AZ861" s="186"/>
      <c r="BA861" s="186"/>
      <c r="BB861" s="211"/>
      <c r="BC861" s="186"/>
      <c r="BD861" s="186"/>
      <c r="BE861" s="186"/>
    </row>
    <row r="862" spans="1:57" ht="25.5" customHeight="1">
      <c r="A862" s="186"/>
      <c r="B862" s="186"/>
      <c r="C862" s="186"/>
      <c r="D862" s="186"/>
      <c r="E862" s="143"/>
      <c r="F862" s="211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92"/>
      <c r="AU862" s="238"/>
      <c r="AV862" s="186"/>
      <c r="AW862" s="186"/>
      <c r="AX862" s="186"/>
      <c r="AY862" s="186"/>
      <c r="AZ862" s="186"/>
      <c r="BA862" s="186"/>
      <c r="BB862" s="211"/>
      <c r="BC862" s="186"/>
      <c r="BD862" s="186"/>
      <c r="BE862" s="186"/>
    </row>
    <row r="863" spans="1:57" ht="25.5" customHeight="1">
      <c r="A863" s="186"/>
      <c r="B863" s="186"/>
      <c r="C863" s="186"/>
      <c r="D863" s="186"/>
      <c r="E863" s="143"/>
      <c r="F863" s="211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92"/>
      <c r="AU863" s="238"/>
      <c r="AV863" s="186"/>
      <c r="AW863" s="186"/>
      <c r="AX863" s="186"/>
      <c r="AY863" s="186"/>
      <c r="AZ863" s="186"/>
      <c r="BA863" s="186"/>
      <c r="BB863" s="211"/>
      <c r="BC863" s="186"/>
      <c r="BD863" s="186"/>
      <c r="BE863" s="186"/>
    </row>
    <row r="864" spans="1:57" ht="25.5" customHeight="1">
      <c r="A864" s="186"/>
      <c r="B864" s="186"/>
      <c r="C864" s="186"/>
      <c r="D864" s="186"/>
      <c r="E864" s="143"/>
      <c r="F864" s="211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92"/>
      <c r="AU864" s="238"/>
      <c r="AV864" s="186"/>
      <c r="AW864" s="186"/>
      <c r="AX864" s="186"/>
      <c r="AY864" s="186"/>
      <c r="AZ864" s="186"/>
      <c r="BA864" s="186"/>
      <c r="BB864" s="211"/>
      <c r="BC864" s="186"/>
      <c r="BD864" s="186"/>
      <c r="BE864" s="186"/>
    </row>
    <row r="865" spans="1:57" ht="25.5" customHeight="1">
      <c r="A865" s="186"/>
      <c r="B865" s="186"/>
      <c r="C865" s="186"/>
      <c r="D865" s="186"/>
      <c r="E865" s="143"/>
      <c r="F865" s="211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92"/>
      <c r="AU865" s="238"/>
      <c r="AV865" s="186"/>
      <c r="AW865" s="186"/>
      <c r="AX865" s="186"/>
      <c r="AY865" s="186"/>
      <c r="AZ865" s="186"/>
      <c r="BA865" s="186"/>
      <c r="BB865" s="211"/>
      <c r="BC865" s="186"/>
      <c r="BD865" s="186"/>
      <c r="BE865" s="186"/>
    </row>
    <row r="866" spans="1:57" ht="25.5" customHeight="1">
      <c r="A866" s="186"/>
      <c r="B866" s="186"/>
      <c r="C866" s="186"/>
      <c r="D866" s="186"/>
      <c r="E866" s="143"/>
      <c r="F866" s="211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92"/>
      <c r="AU866" s="238"/>
      <c r="AV866" s="186"/>
      <c r="AW866" s="186"/>
      <c r="AX866" s="186"/>
      <c r="AY866" s="186"/>
      <c r="AZ866" s="186"/>
      <c r="BA866" s="186"/>
      <c r="BB866" s="211"/>
      <c r="BC866" s="186"/>
      <c r="BD866" s="186"/>
      <c r="BE866" s="186"/>
    </row>
    <row r="867" spans="1:57" ht="25.5" customHeight="1">
      <c r="A867" s="186"/>
      <c r="B867" s="186"/>
      <c r="C867" s="186"/>
      <c r="D867" s="186"/>
      <c r="E867" s="143"/>
      <c r="F867" s="211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92"/>
      <c r="AU867" s="238"/>
      <c r="AV867" s="186"/>
      <c r="AW867" s="186"/>
      <c r="AX867" s="186"/>
      <c r="AY867" s="186"/>
      <c r="AZ867" s="186"/>
      <c r="BA867" s="186"/>
      <c r="BB867" s="211"/>
      <c r="BC867" s="186"/>
      <c r="BD867" s="186"/>
      <c r="BE867" s="186"/>
    </row>
    <row r="868" spans="1:57" ht="25.5" customHeight="1">
      <c r="A868" s="186"/>
      <c r="B868" s="186"/>
      <c r="C868" s="186"/>
      <c r="D868" s="186"/>
      <c r="E868" s="143"/>
      <c r="F868" s="211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92"/>
      <c r="AU868" s="238"/>
      <c r="AV868" s="186"/>
      <c r="AW868" s="186"/>
      <c r="AX868" s="186"/>
      <c r="AY868" s="186"/>
      <c r="AZ868" s="186"/>
      <c r="BA868" s="186"/>
      <c r="BB868" s="211"/>
      <c r="BC868" s="186"/>
      <c r="BD868" s="186"/>
      <c r="BE868" s="186"/>
    </row>
    <row r="869" spans="1:57" ht="25.5" customHeight="1">
      <c r="A869" s="186"/>
      <c r="B869" s="186"/>
      <c r="C869" s="186"/>
      <c r="D869" s="186"/>
      <c r="E869" s="143"/>
      <c r="F869" s="211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92"/>
      <c r="AU869" s="238"/>
      <c r="AV869" s="186"/>
      <c r="AW869" s="186"/>
      <c r="AX869" s="186"/>
      <c r="AY869" s="186"/>
      <c r="AZ869" s="186"/>
      <c r="BA869" s="186"/>
      <c r="BB869" s="211"/>
      <c r="BC869" s="186"/>
      <c r="BD869" s="186"/>
      <c r="BE869" s="186"/>
    </row>
    <row r="870" spans="1:57" ht="25.5" customHeight="1">
      <c r="A870" s="186"/>
      <c r="B870" s="186"/>
      <c r="C870" s="186"/>
      <c r="D870" s="186"/>
      <c r="E870" s="143"/>
      <c r="F870" s="211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92"/>
      <c r="AU870" s="238"/>
      <c r="AV870" s="186"/>
      <c r="AW870" s="186"/>
      <c r="AX870" s="186"/>
      <c r="AY870" s="186"/>
      <c r="AZ870" s="186"/>
      <c r="BA870" s="186"/>
      <c r="BB870" s="211"/>
      <c r="BC870" s="186"/>
      <c r="BD870" s="186"/>
      <c r="BE870" s="186"/>
    </row>
    <row r="871" spans="1:57" ht="25.5" customHeight="1">
      <c r="A871" s="186"/>
      <c r="B871" s="186"/>
      <c r="C871" s="186"/>
      <c r="D871" s="186"/>
      <c r="E871" s="143"/>
      <c r="F871" s="211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92"/>
      <c r="AU871" s="238"/>
      <c r="AV871" s="186"/>
      <c r="AW871" s="186"/>
      <c r="AX871" s="186"/>
      <c r="AY871" s="186"/>
      <c r="AZ871" s="186"/>
      <c r="BA871" s="186"/>
      <c r="BB871" s="211"/>
      <c r="BC871" s="186"/>
      <c r="BD871" s="186"/>
      <c r="BE871" s="186"/>
    </row>
    <row r="872" spans="1:57" ht="25.5" customHeight="1">
      <c r="A872" s="186"/>
      <c r="B872" s="186"/>
      <c r="C872" s="186"/>
      <c r="D872" s="186"/>
      <c r="E872" s="143"/>
      <c r="F872" s="211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92"/>
      <c r="AU872" s="238"/>
      <c r="AV872" s="186"/>
      <c r="AW872" s="186"/>
      <c r="AX872" s="186"/>
      <c r="AY872" s="186"/>
      <c r="AZ872" s="186"/>
      <c r="BA872" s="186"/>
      <c r="BB872" s="211"/>
      <c r="BC872" s="186"/>
      <c r="BD872" s="186"/>
      <c r="BE872" s="186"/>
    </row>
    <row r="873" spans="1:57" ht="25.5" customHeight="1">
      <c r="A873" s="186"/>
      <c r="B873" s="186"/>
      <c r="C873" s="186"/>
      <c r="D873" s="186"/>
      <c r="E873" s="143"/>
      <c r="F873" s="211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92"/>
      <c r="AU873" s="238"/>
      <c r="AV873" s="186"/>
      <c r="AW873" s="186"/>
      <c r="AX873" s="186"/>
      <c r="AY873" s="186"/>
      <c r="AZ873" s="186"/>
      <c r="BA873" s="186"/>
      <c r="BB873" s="211"/>
      <c r="BC873" s="186"/>
      <c r="BD873" s="186"/>
      <c r="BE873" s="186"/>
    </row>
    <row r="874" spans="1:57" ht="25.5" customHeight="1">
      <c r="A874" s="186"/>
      <c r="B874" s="186"/>
      <c r="C874" s="186"/>
      <c r="D874" s="186"/>
      <c r="E874" s="143"/>
      <c r="F874" s="211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92"/>
      <c r="AU874" s="238"/>
      <c r="AV874" s="186"/>
      <c r="AW874" s="186"/>
      <c r="AX874" s="186"/>
      <c r="AY874" s="186"/>
      <c r="AZ874" s="186"/>
      <c r="BA874" s="186"/>
      <c r="BB874" s="211"/>
      <c r="BC874" s="186"/>
      <c r="BD874" s="186"/>
      <c r="BE874" s="186"/>
    </row>
    <row r="875" spans="1:57" ht="25.5" customHeight="1">
      <c r="A875" s="186"/>
      <c r="B875" s="186"/>
      <c r="C875" s="186"/>
      <c r="D875" s="186"/>
      <c r="E875" s="143"/>
      <c r="F875" s="211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92"/>
      <c r="AU875" s="238"/>
      <c r="AV875" s="186"/>
      <c r="AW875" s="186"/>
      <c r="AX875" s="186"/>
      <c r="AY875" s="186"/>
      <c r="AZ875" s="186"/>
      <c r="BA875" s="186"/>
      <c r="BB875" s="211"/>
      <c r="BC875" s="186"/>
      <c r="BD875" s="186"/>
      <c r="BE875" s="186"/>
    </row>
    <row r="876" spans="1:57" ht="25.5" customHeight="1">
      <c r="A876" s="186"/>
      <c r="B876" s="186"/>
      <c r="C876" s="186"/>
      <c r="D876" s="186"/>
      <c r="E876" s="143"/>
      <c r="F876" s="211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92"/>
      <c r="AU876" s="238"/>
      <c r="AV876" s="186"/>
      <c r="AW876" s="186"/>
      <c r="AX876" s="186"/>
      <c r="AY876" s="186"/>
      <c r="AZ876" s="186"/>
      <c r="BA876" s="186"/>
      <c r="BB876" s="211"/>
      <c r="BC876" s="186"/>
      <c r="BD876" s="186"/>
      <c r="BE876" s="186"/>
    </row>
    <row r="877" spans="1:57" ht="25.5" customHeight="1">
      <c r="A877" s="186"/>
      <c r="B877" s="186"/>
      <c r="C877" s="186"/>
      <c r="D877" s="186"/>
      <c r="E877" s="143"/>
      <c r="F877" s="211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92"/>
      <c r="AU877" s="238"/>
      <c r="AV877" s="186"/>
      <c r="AW877" s="186"/>
      <c r="AX877" s="186"/>
      <c r="AY877" s="186"/>
      <c r="AZ877" s="186"/>
      <c r="BA877" s="186"/>
      <c r="BB877" s="211"/>
      <c r="BC877" s="186"/>
      <c r="BD877" s="186"/>
      <c r="BE877" s="186"/>
    </row>
    <row r="878" spans="1:57" ht="25.5" customHeight="1">
      <c r="A878" s="186"/>
      <c r="B878" s="186"/>
      <c r="C878" s="186"/>
      <c r="D878" s="186"/>
      <c r="E878" s="143"/>
      <c r="F878" s="211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92"/>
      <c r="AU878" s="238"/>
      <c r="AV878" s="186"/>
      <c r="AW878" s="186"/>
      <c r="AX878" s="186"/>
      <c r="AY878" s="186"/>
      <c r="AZ878" s="186"/>
      <c r="BA878" s="186"/>
      <c r="BB878" s="211"/>
      <c r="BC878" s="186"/>
      <c r="BD878" s="186"/>
      <c r="BE878" s="186"/>
    </row>
    <row r="879" spans="1:57" ht="25.5" customHeight="1">
      <c r="A879" s="186"/>
      <c r="B879" s="186"/>
      <c r="C879" s="186"/>
      <c r="D879" s="186"/>
      <c r="E879" s="143"/>
      <c r="F879" s="211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92"/>
      <c r="AU879" s="238"/>
      <c r="AV879" s="186"/>
      <c r="AW879" s="186"/>
      <c r="AX879" s="186"/>
      <c r="AY879" s="186"/>
      <c r="AZ879" s="186"/>
      <c r="BA879" s="186"/>
      <c r="BB879" s="211"/>
      <c r="BC879" s="186"/>
      <c r="BD879" s="186"/>
      <c r="BE879" s="186"/>
    </row>
    <row r="880" spans="1:57" ht="25.5" customHeight="1">
      <c r="A880" s="186"/>
      <c r="B880" s="186"/>
      <c r="C880" s="186"/>
      <c r="D880" s="186"/>
      <c r="E880" s="143"/>
      <c r="F880" s="211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92"/>
      <c r="AU880" s="238"/>
      <c r="AV880" s="186"/>
      <c r="AW880" s="186"/>
      <c r="AX880" s="186"/>
      <c r="AY880" s="186"/>
      <c r="AZ880" s="186"/>
      <c r="BA880" s="186"/>
      <c r="BB880" s="211"/>
      <c r="BC880" s="186"/>
      <c r="BD880" s="186"/>
      <c r="BE880" s="186"/>
    </row>
    <row r="881" spans="1:57" ht="25.5" customHeight="1">
      <c r="A881" s="186"/>
      <c r="B881" s="186"/>
      <c r="C881" s="186"/>
      <c r="D881" s="186"/>
      <c r="E881" s="143"/>
      <c r="F881" s="211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92"/>
      <c r="AU881" s="238"/>
      <c r="AV881" s="186"/>
      <c r="AW881" s="186"/>
      <c r="AX881" s="186"/>
      <c r="AY881" s="186"/>
      <c r="AZ881" s="186"/>
      <c r="BA881" s="186"/>
      <c r="BB881" s="211"/>
      <c r="BC881" s="186"/>
      <c r="BD881" s="186"/>
      <c r="BE881" s="186"/>
    </row>
    <row r="882" spans="1:57" ht="25.5" customHeight="1">
      <c r="A882" s="186"/>
      <c r="B882" s="186"/>
      <c r="C882" s="186"/>
      <c r="D882" s="186"/>
      <c r="E882" s="143"/>
      <c r="F882" s="211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92"/>
      <c r="AU882" s="238"/>
      <c r="AV882" s="186"/>
      <c r="AW882" s="186"/>
      <c r="AX882" s="186"/>
      <c r="AY882" s="186"/>
      <c r="AZ882" s="186"/>
      <c r="BA882" s="186"/>
      <c r="BB882" s="211"/>
      <c r="BC882" s="186"/>
      <c r="BD882" s="186"/>
      <c r="BE882" s="186"/>
    </row>
    <row r="883" spans="1:57" ht="25.5" customHeight="1">
      <c r="A883" s="186"/>
      <c r="B883" s="186"/>
      <c r="C883" s="186"/>
      <c r="D883" s="186"/>
      <c r="E883" s="143"/>
      <c r="F883" s="211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92"/>
      <c r="AU883" s="238"/>
      <c r="AV883" s="186"/>
      <c r="AW883" s="186"/>
      <c r="AX883" s="186"/>
      <c r="AY883" s="186"/>
      <c r="AZ883" s="186"/>
      <c r="BA883" s="186"/>
      <c r="BB883" s="211"/>
      <c r="BC883" s="186"/>
      <c r="BD883" s="186"/>
      <c r="BE883" s="186"/>
    </row>
    <row r="884" spans="1:57" ht="25.5" customHeight="1">
      <c r="A884" s="186"/>
      <c r="B884" s="186"/>
      <c r="C884" s="186"/>
      <c r="D884" s="186"/>
      <c r="E884" s="143"/>
      <c r="F884" s="211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92"/>
      <c r="AU884" s="238"/>
      <c r="AV884" s="186"/>
      <c r="AW884" s="186"/>
      <c r="AX884" s="186"/>
      <c r="AY884" s="186"/>
      <c r="AZ884" s="186"/>
      <c r="BA884" s="186"/>
      <c r="BB884" s="211"/>
      <c r="BC884" s="186"/>
      <c r="BD884" s="186"/>
      <c r="BE884" s="186"/>
    </row>
    <row r="885" spans="1:57" ht="25.5" customHeight="1">
      <c r="A885" s="186"/>
      <c r="B885" s="186"/>
      <c r="C885" s="186"/>
      <c r="D885" s="186"/>
      <c r="E885" s="143"/>
      <c r="F885" s="211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92"/>
      <c r="AU885" s="238"/>
      <c r="AV885" s="186"/>
      <c r="AW885" s="186"/>
      <c r="AX885" s="186"/>
      <c r="AY885" s="186"/>
      <c r="AZ885" s="186"/>
      <c r="BA885" s="186"/>
      <c r="BB885" s="211"/>
      <c r="BC885" s="186"/>
      <c r="BD885" s="186"/>
      <c r="BE885" s="186"/>
    </row>
    <row r="886" spans="1:57" ht="25.5" customHeight="1">
      <c r="A886" s="186"/>
      <c r="B886" s="186"/>
      <c r="C886" s="186"/>
      <c r="D886" s="186"/>
      <c r="E886" s="143"/>
      <c r="F886" s="211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92"/>
      <c r="AU886" s="238"/>
      <c r="AV886" s="186"/>
      <c r="AW886" s="186"/>
      <c r="AX886" s="186"/>
      <c r="AY886" s="186"/>
      <c r="AZ886" s="186"/>
      <c r="BA886" s="186"/>
      <c r="BB886" s="211"/>
      <c r="BC886" s="186"/>
      <c r="BD886" s="186"/>
      <c r="BE886" s="186"/>
    </row>
    <row r="887" spans="1:57" ht="25.5" customHeight="1">
      <c r="A887" s="186"/>
      <c r="B887" s="186"/>
      <c r="C887" s="186"/>
      <c r="D887" s="186"/>
      <c r="E887" s="143"/>
      <c r="F887" s="211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92"/>
      <c r="AU887" s="238"/>
      <c r="AV887" s="186"/>
      <c r="AW887" s="186"/>
      <c r="AX887" s="186"/>
      <c r="AY887" s="186"/>
      <c r="AZ887" s="186"/>
      <c r="BA887" s="186"/>
      <c r="BB887" s="211"/>
      <c r="BC887" s="186"/>
      <c r="BD887" s="186"/>
      <c r="BE887" s="186"/>
    </row>
    <row r="888" spans="1:57" ht="25.5" customHeight="1">
      <c r="A888" s="186"/>
      <c r="B888" s="186"/>
      <c r="C888" s="186"/>
      <c r="D888" s="186"/>
      <c r="E888" s="143"/>
      <c r="F888" s="211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92"/>
      <c r="AU888" s="238"/>
      <c r="AV888" s="186"/>
      <c r="AW888" s="186"/>
      <c r="AX888" s="186"/>
      <c r="AY888" s="186"/>
      <c r="AZ888" s="186"/>
      <c r="BA888" s="186"/>
      <c r="BB888" s="211"/>
      <c r="BC888" s="186"/>
      <c r="BD888" s="186"/>
      <c r="BE888" s="186"/>
    </row>
    <row r="889" spans="1:57" ht="25.5" customHeight="1">
      <c r="A889" s="186"/>
      <c r="B889" s="186"/>
      <c r="C889" s="186"/>
      <c r="D889" s="186"/>
      <c r="E889" s="143"/>
      <c r="F889" s="211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92"/>
      <c r="AU889" s="238"/>
      <c r="AV889" s="186"/>
      <c r="AW889" s="186"/>
      <c r="AX889" s="186"/>
      <c r="AY889" s="186"/>
      <c r="AZ889" s="186"/>
      <c r="BA889" s="186"/>
      <c r="BB889" s="211"/>
      <c r="BC889" s="186"/>
      <c r="BD889" s="186"/>
      <c r="BE889" s="186"/>
    </row>
    <row r="890" spans="1:57" ht="25.5" customHeight="1">
      <c r="A890" s="186"/>
      <c r="B890" s="186"/>
      <c r="C890" s="186"/>
      <c r="D890" s="186"/>
      <c r="E890" s="143"/>
      <c r="F890" s="211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92"/>
      <c r="AU890" s="238"/>
      <c r="AV890" s="186"/>
      <c r="AW890" s="186"/>
      <c r="AX890" s="186"/>
      <c r="AY890" s="186"/>
      <c r="AZ890" s="186"/>
      <c r="BA890" s="186"/>
      <c r="BB890" s="211"/>
      <c r="BC890" s="186"/>
      <c r="BD890" s="186"/>
      <c r="BE890" s="186"/>
    </row>
    <row r="891" spans="1:57" ht="25.5" customHeight="1">
      <c r="A891" s="186"/>
      <c r="B891" s="186"/>
      <c r="C891" s="186"/>
      <c r="D891" s="186"/>
      <c r="E891" s="143"/>
      <c r="F891" s="211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92"/>
      <c r="AU891" s="238"/>
      <c r="AV891" s="186"/>
      <c r="AW891" s="186"/>
      <c r="AX891" s="186"/>
      <c r="AY891" s="186"/>
      <c r="AZ891" s="186"/>
      <c r="BA891" s="186"/>
      <c r="BB891" s="211"/>
      <c r="BC891" s="186"/>
      <c r="BD891" s="186"/>
      <c r="BE891" s="186"/>
    </row>
    <row r="892" spans="1:57" ht="25.5" customHeight="1">
      <c r="A892" s="186"/>
      <c r="B892" s="186"/>
      <c r="C892" s="186"/>
      <c r="D892" s="186"/>
      <c r="E892" s="143"/>
      <c r="F892" s="211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92"/>
      <c r="AU892" s="238"/>
      <c r="AV892" s="186"/>
      <c r="AW892" s="186"/>
      <c r="AX892" s="186"/>
      <c r="AY892" s="186"/>
      <c r="AZ892" s="186"/>
      <c r="BA892" s="186"/>
      <c r="BB892" s="211"/>
      <c r="BC892" s="186"/>
      <c r="BD892" s="186"/>
      <c r="BE892" s="186"/>
    </row>
    <row r="893" spans="1:57" ht="25.5" customHeight="1">
      <c r="A893" s="186"/>
      <c r="B893" s="186"/>
      <c r="C893" s="186"/>
      <c r="D893" s="186"/>
      <c r="E893" s="143"/>
      <c r="F893" s="211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92"/>
      <c r="AU893" s="238"/>
      <c r="AV893" s="186"/>
      <c r="AW893" s="186"/>
      <c r="AX893" s="186"/>
      <c r="AY893" s="186"/>
      <c r="AZ893" s="186"/>
      <c r="BA893" s="186"/>
      <c r="BB893" s="211"/>
      <c r="BC893" s="186"/>
      <c r="BD893" s="186"/>
      <c r="BE893" s="186"/>
    </row>
    <row r="894" spans="1:57" ht="25.5" customHeight="1">
      <c r="A894" s="186"/>
      <c r="B894" s="186"/>
      <c r="C894" s="186"/>
      <c r="D894" s="186"/>
      <c r="E894" s="143"/>
      <c r="F894" s="211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92"/>
      <c r="AU894" s="238"/>
      <c r="AV894" s="186"/>
      <c r="AW894" s="186"/>
      <c r="AX894" s="186"/>
      <c r="AY894" s="186"/>
      <c r="AZ894" s="186"/>
      <c r="BA894" s="186"/>
      <c r="BB894" s="211"/>
      <c r="BC894" s="186"/>
      <c r="BD894" s="186"/>
      <c r="BE894" s="186"/>
    </row>
    <row r="895" spans="1:57" ht="25.5" customHeight="1">
      <c r="A895" s="186"/>
      <c r="B895" s="186"/>
      <c r="C895" s="186"/>
      <c r="D895" s="186"/>
      <c r="E895" s="143"/>
      <c r="F895" s="211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92"/>
      <c r="AU895" s="238"/>
      <c r="AV895" s="186"/>
      <c r="AW895" s="186"/>
      <c r="AX895" s="186"/>
      <c r="AY895" s="186"/>
      <c r="AZ895" s="186"/>
      <c r="BA895" s="186"/>
      <c r="BB895" s="211"/>
      <c r="BC895" s="186"/>
      <c r="BD895" s="186"/>
      <c r="BE895" s="186"/>
    </row>
    <row r="896" spans="1:57" ht="25.5" customHeight="1">
      <c r="A896" s="186"/>
      <c r="B896" s="186"/>
      <c r="C896" s="186"/>
      <c r="D896" s="186"/>
      <c r="E896" s="143"/>
      <c r="F896" s="211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92"/>
      <c r="AU896" s="238"/>
      <c r="AV896" s="186"/>
      <c r="AW896" s="186"/>
      <c r="AX896" s="186"/>
      <c r="AY896" s="186"/>
      <c r="AZ896" s="186"/>
      <c r="BA896" s="186"/>
      <c r="BB896" s="211"/>
      <c r="BC896" s="186"/>
      <c r="BD896" s="186"/>
      <c r="BE896" s="186"/>
    </row>
    <row r="897" spans="1:57" ht="25.5" customHeight="1">
      <c r="A897" s="186"/>
      <c r="B897" s="186"/>
      <c r="C897" s="186"/>
      <c r="D897" s="186"/>
      <c r="E897" s="143"/>
      <c r="F897" s="211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92"/>
      <c r="AU897" s="238"/>
      <c r="AV897" s="186"/>
      <c r="AW897" s="186"/>
      <c r="AX897" s="186"/>
      <c r="AY897" s="186"/>
      <c r="AZ897" s="186"/>
      <c r="BA897" s="186"/>
      <c r="BB897" s="211"/>
      <c r="BC897" s="186"/>
      <c r="BD897" s="186"/>
      <c r="BE897" s="186"/>
    </row>
    <row r="898" spans="1:57" ht="25.5" customHeight="1">
      <c r="A898" s="186"/>
      <c r="B898" s="186"/>
      <c r="C898" s="186"/>
      <c r="D898" s="186"/>
      <c r="E898" s="143"/>
      <c r="F898" s="211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92"/>
      <c r="AU898" s="238"/>
      <c r="AV898" s="186"/>
      <c r="AW898" s="186"/>
      <c r="AX898" s="186"/>
      <c r="AY898" s="186"/>
      <c r="AZ898" s="186"/>
      <c r="BA898" s="186"/>
      <c r="BB898" s="211"/>
      <c r="BC898" s="186"/>
      <c r="BD898" s="186"/>
      <c r="BE898" s="186"/>
    </row>
    <row r="899" spans="1:57" ht="25.5" customHeight="1">
      <c r="A899" s="186"/>
      <c r="B899" s="186"/>
      <c r="C899" s="186"/>
      <c r="D899" s="186"/>
      <c r="E899" s="143"/>
      <c r="F899" s="211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92"/>
      <c r="AU899" s="238"/>
      <c r="AV899" s="186"/>
      <c r="AW899" s="186"/>
      <c r="AX899" s="186"/>
      <c r="AY899" s="186"/>
      <c r="AZ899" s="186"/>
      <c r="BA899" s="186"/>
      <c r="BB899" s="211"/>
      <c r="BC899" s="186"/>
      <c r="BD899" s="186"/>
      <c r="BE899" s="186"/>
    </row>
    <row r="900" spans="1:57" ht="25.5" customHeight="1">
      <c r="A900" s="186"/>
      <c r="B900" s="186"/>
      <c r="C900" s="186"/>
      <c r="D900" s="186"/>
      <c r="E900" s="143"/>
      <c r="F900" s="211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92"/>
      <c r="AU900" s="238"/>
      <c r="AV900" s="186"/>
      <c r="AW900" s="186"/>
      <c r="AX900" s="186"/>
      <c r="AY900" s="186"/>
      <c r="AZ900" s="186"/>
      <c r="BA900" s="186"/>
      <c r="BB900" s="211"/>
      <c r="BC900" s="186"/>
      <c r="BD900" s="186"/>
      <c r="BE900" s="186"/>
    </row>
    <row r="901" spans="1:57" ht="25.5" customHeight="1">
      <c r="A901" s="186"/>
      <c r="B901" s="186"/>
      <c r="C901" s="186"/>
      <c r="D901" s="186"/>
      <c r="E901" s="143"/>
      <c r="F901" s="211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92"/>
      <c r="AU901" s="238"/>
      <c r="AV901" s="186"/>
      <c r="AW901" s="186"/>
      <c r="AX901" s="186"/>
      <c r="AY901" s="186"/>
      <c r="AZ901" s="186"/>
      <c r="BA901" s="186"/>
      <c r="BB901" s="211"/>
      <c r="BC901" s="186"/>
      <c r="BD901" s="186"/>
      <c r="BE901" s="186"/>
    </row>
    <row r="902" spans="1:57" ht="25.5" customHeight="1">
      <c r="A902" s="186"/>
      <c r="B902" s="186"/>
      <c r="C902" s="186"/>
      <c r="D902" s="186"/>
      <c r="E902" s="143"/>
      <c r="F902" s="211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92"/>
      <c r="AU902" s="238"/>
      <c r="AV902" s="186"/>
      <c r="AW902" s="186"/>
      <c r="AX902" s="186"/>
      <c r="AY902" s="186"/>
      <c r="AZ902" s="186"/>
      <c r="BA902" s="186"/>
      <c r="BB902" s="211"/>
      <c r="BC902" s="186"/>
      <c r="BD902" s="186"/>
      <c r="BE902" s="186"/>
    </row>
    <row r="903" spans="1:57" ht="25.5" customHeight="1">
      <c r="A903" s="186"/>
      <c r="B903" s="186"/>
      <c r="C903" s="186"/>
      <c r="D903" s="186"/>
      <c r="E903" s="143"/>
      <c r="F903" s="211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92"/>
      <c r="AU903" s="238"/>
      <c r="AV903" s="186"/>
      <c r="AW903" s="186"/>
      <c r="AX903" s="186"/>
      <c r="AY903" s="186"/>
      <c r="AZ903" s="186"/>
      <c r="BA903" s="186"/>
      <c r="BB903" s="211"/>
      <c r="BC903" s="186"/>
      <c r="BD903" s="186"/>
      <c r="BE903" s="186"/>
    </row>
    <row r="904" spans="1:57" ht="25.5" customHeight="1">
      <c r="A904" s="186"/>
      <c r="B904" s="186"/>
      <c r="C904" s="186"/>
      <c r="D904" s="186"/>
      <c r="E904" s="143"/>
      <c r="F904" s="211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92"/>
      <c r="AU904" s="238"/>
      <c r="AV904" s="186"/>
      <c r="AW904" s="186"/>
      <c r="AX904" s="186"/>
      <c r="AY904" s="186"/>
      <c r="AZ904" s="186"/>
      <c r="BA904" s="186"/>
      <c r="BB904" s="211"/>
      <c r="BC904" s="186"/>
      <c r="BD904" s="186"/>
      <c r="BE904" s="186"/>
    </row>
    <row r="905" spans="1:57" ht="25.5" customHeight="1">
      <c r="A905" s="186"/>
      <c r="B905" s="186"/>
      <c r="C905" s="186"/>
      <c r="D905" s="186"/>
      <c r="E905" s="143"/>
      <c r="F905" s="211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92"/>
      <c r="AU905" s="238"/>
      <c r="AV905" s="186"/>
      <c r="AW905" s="186"/>
      <c r="AX905" s="186"/>
      <c r="AY905" s="186"/>
      <c r="AZ905" s="186"/>
      <c r="BA905" s="186"/>
      <c r="BB905" s="211"/>
      <c r="BC905" s="186"/>
      <c r="BD905" s="186"/>
      <c r="BE905" s="186"/>
    </row>
    <row r="906" spans="1:57" ht="25.5" customHeight="1">
      <c r="A906" s="186"/>
      <c r="B906" s="186"/>
      <c r="C906" s="186"/>
      <c r="D906" s="186"/>
      <c r="E906" s="143"/>
      <c r="F906" s="211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92"/>
      <c r="AU906" s="238"/>
      <c r="AV906" s="186"/>
      <c r="AW906" s="186"/>
      <c r="AX906" s="186"/>
      <c r="AY906" s="186"/>
      <c r="AZ906" s="186"/>
      <c r="BA906" s="186"/>
      <c r="BB906" s="211"/>
      <c r="BC906" s="186"/>
      <c r="BD906" s="186"/>
      <c r="BE906" s="186"/>
    </row>
    <row r="907" spans="1:57" ht="25.5" customHeight="1">
      <c r="A907" s="186"/>
      <c r="B907" s="186"/>
      <c r="C907" s="186"/>
      <c r="D907" s="186"/>
      <c r="E907" s="143"/>
      <c r="F907" s="211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92"/>
      <c r="AU907" s="238"/>
      <c r="AV907" s="186"/>
      <c r="AW907" s="186"/>
      <c r="AX907" s="186"/>
      <c r="AY907" s="186"/>
      <c r="AZ907" s="186"/>
      <c r="BA907" s="186"/>
      <c r="BB907" s="211"/>
      <c r="BC907" s="186"/>
      <c r="BD907" s="186"/>
      <c r="BE907" s="186"/>
    </row>
    <row r="908" spans="1:57" ht="25.5" customHeight="1">
      <c r="A908" s="186"/>
      <c r="B908" s="186"/>
      <c r="C908" s="186"/>
      <c r="D908" s="186"/>
      <c r="E908" s="143"/>
      <c r="F908" s="211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92"/>
      <c r="AU908" s="238"/>
      <c r="AV908" s="186"/>
      <c r="AW908" s="186"/>
      <c r="AX908" s="186"/>
      <c r="AY908" s="186"/>
      <c r="AZ908" s="186"/>
      <c r="BA908" s="186"/>
      <c r="BB908" s="211"/>
      <c r="BC908" s="186"/>
      <c r="BD908" s="186"/>
      <c r="BE908" s="186"/>
    </row>
    <row r="909" spans="1:57" ht="25.5" customHeight="1">
      <c r="A909" s="186"/>
      <c r="B909" s="186"/>
      <c r="C909" s="186"/>
      <c r="D909" s="186"/>
      <c r="E909" s="143"/>
      <c r="F909" s="211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92"/>
      <c r="AU909" s="238"/>
      <c r="AV909" s="186"/>
      <c r="AW909" s="186"/>
      <c r="AX909" s="186"/>
      <c r="AY909" s="186"/>
      <c r="AZ909" s="186"/>
      <c r="BA909" s="186"/>
      <c r="BB909" s="211"/>
      <c r="BC909" s="186"/>
      <c r="BD909" s="186"/>
      <c r="BE909" s="186"/>
    </row>
    <row r="910" spans="1:57" ht="25.5" customHeight="1">
      <c r="A910" s="186"/>
      <c r="B910" s="186"/>
      <c r="C910" s="186"/>
      <c r="D910" s="186"/>
      <c r="E910" s="143"/>
      <c r="F910" s="211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92"/>
      <c r="AU910" s="238"/>
      <c r="AV910" s="186"/>
      <c r="AW910" s="186"/>
      <c r="AX910" s="186"/>
      <c r="AY910" s="186"/>
      <c r="AZ910" s="186"/>
      <c r="BA910" s="186"/>
      <c r="BB910" s="211"/>
      <c r="BC910" s="186"/>
      <c r="BD910" s="186"/>
      <c r="BE910" s="186"/>
    </row>
    <row r="911" spans="1:57" ht="25.5" customHeight="1">
      <c r="A911" s="186"/>
      <c r="B911" s="186"/>
      <c r="C911" s="186"/>
      <c r="D911" s="186"/>
      <c r="E911" s="143"/>
      <c r="F911" s="211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92"/>
      <c r="AU911" s="238"/>
      <c r="AV911" s="186"/>
      <c r="AW911" s="186"/>
      <c r="AX911" s="186"/>
      <c r="AY911" s="186"/>
      <c r="AZ911" s="186"/>
      <c r="BA911" s="186"/>
      <c r="BB911" s="211"/>
      <c r="BC911" s="186"/>
      <c r="BD911" s="186"/>
      <c r="BE911" s="186"/>
    </row>
    <row r="912" spans="1:57" ht="25.5" customHeight="1">
      <c r="A912" s="186"/>
      <c r="B912" s="186"/>
      <c r="C912" s="186"/>
      <c r="D912" s="186"/>
      <c r="E912" s="143"/>
      <c r="F912" s="211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92"/>
      <c r="AU912" s="238"/>
      <c r="AV912" s="186"/>
      <c r="AW912" s="186"/>
      <c r="AX912" s="186"/>
      <c r="AY912" s="186"/>
      <c r="AZ912" s="186"/>
      <c r="BA912" s="186"/>
      <c r="BB912" s="211"/>
      <c r="BC912" s="186"/>
      <c r="BD912" s="186"/>
      <c r="BE912" s="186"/>
    </row>
    <row r="913" spans="1:57" ht="25.5" customHeight="1">
      <c r="A913" s="186"/>
      <c r="B913" s="186"/>
      <c r="C913" s="186"/>
      <c r="D913" s="186"/>
      <c r="E913" s="143"/>
      <c r="F913" s="211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92"/>
      <c r="AU913" s="238"/>
      <c r="AV913" s="186"/>
      <c r="AW913" s="186"/>
      <c r="AX913" s="186"/>
      <c r="AY913" s="186"/>
      <c r="AZ913" s="186"/>
      <c r="BA913" s="186"/>
      <c r="BB913" s="211"/>
      <c r="BC913" s="186"/>
      <c r="BD913" s="186"/>
      <c r="BE913" s="186"/>
    </row>
    <row r="914" spans="1:57" ht="25.5" customHeight="1">
      <c r="A914" s="186"/>
      <c r="B914" s="186"/>
      <c r="C914" s="186"/>
      <c r="D914" s="186"/>
      <c r="E914" s="143"/>
      <c r="F914" s="211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92"/>
      <c r="AU914" s="238"/>
      <c r="AV914" s="186"/>
      <c r="AW914" s="186"/>
      <c r="AX914" s="186"/>
      <c r="AY914" s="186"/>
      <c r="AZ914" s="186"/>
      <c r="BA914" s="186"/>
      <c r="BB914" s="211"/>
      <c r="BC914" s="186"/>
      <c r="BD914" s="186"/>
      <c r="BE914" s="186"/>
    </row>
    <row r="915" spans="1:57" ht="25.5" customHeight="1">
      <c r="A915" s="186"/>
      <c r="B915" s="186"/>
      <c r="C915" s="186"/>
      <c r="D915" s="186"/>
      <c r="E915" s="143"/>
      <c r="F915" s="211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92"/>
      <c r="AU915" s="238"/>
      <c r="AV915" s="186"/>
      <c r="AW915" s="186"/>
      <c r="AX915" s="186"/>
      <c r="AY915" s="186"/>
      <c r="AZ915" s="186"/>
      <c r="BA915" s="186"/>
      <c r="BB915" s="211"/>
      <c r="BC915" s="186"/>
      <c r="BD915" s="186"/>
      <c r="BE915" s="186"/>
    </row>
    <row r="916" spans="1:57" ht="25.5" customHeight="1">
      <c r="A916" s="186"/>
      <c r="B916" s="186"/>
      <c r="C916" s="186"/>
      <c r="D916" s="186"/>
      <c r="E916" s="143"/>
      <c r="F916" s="211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92"/>
      <c r="AU916" s="238"/>
      <c r="AV916" s="186"/>
      <c r="AW916" s="186"/>
      <c r="AX916" s="186"/>
      <c r="AY916" s="186"/>
      <c r="AZ916" s="186"/>
      <c r="BA916" s="186"/>
      <c r="BB916" s="211"/>
      <c r="BC916" s="186"/>
      <c r="BD916" s="186"/>
      <c r="BE916" s="186"/>
    </row>
    <row r="917" spans="1:57" ht="25.5" customHeight="1">
      <c r="A917" s="186"/>
      <c r="B917" s="186"/>
      <c r="C917" s="186"/>
      <c r="D917" s="186"/>
      <c r="E917" s="143"/>
      <c r="F917" s="211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92"/>
      <c r="AU917" s="238"/>
      <c r="AV917" s="186"/>
      <c r="AW917" s="186"/>
      <c r="AX917" s="186"/>
      <c r="AY917" s="186"/>
      <c r="AZ917" s="186"/>
      <c r="BA917" s="186"/>
      <c r="BB917" s="211"/>
      <c r="BC917" s="186"/>
      <c r="BD917" s="186"/>
      <c r="BE917" s="186"/>
    </row>
    <row r="918" spans="1:57" ht="25.5" customHeight="1">
      <c r="A918" s="186"/>
      <c r="B918" s="186"/>
      <c r="C918" s="186"/>
      <c r="D918" s="186"/>
      <c r="E918" s="143"/>
      <c r="F918" s="211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92"/>
      <c r="AU918" s="238"/>
      <c r="AV918" s="186"/>
      <c r="AW918" s="186"/>
      <c r="AX918" s="186"/>
      <c r="AY918" s="186"/>
      <c r="AZ918" s="186"/>
      <c r="BA918" s="186"/>
      <c r="BB918" s="211"/>
      <c r="BC918" s="186"/>
      <c r="BD918" s="186"/>
      <c r="BE918" s="186"/>
    </row>
    <row r="919" spans="1:57" ht="25.5" customHeight="1">
      <c r="A919" s="186"/>
      <c r="B919" s="186"/>
      <c r="C919" s="186"/>
      <c r="D919" s="186"/>
      <c r="E919" s="143"/>
      <c r="F919" s="211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92"/>
      <c r="AU919" s="238"/>
      <c r="AV919" s="186"/>
      <c r="AW919" s="186"/>
      <c r="AX919" s="186"/>
      <c r="AY919" s="186"/>
      <c r="AZ919" s="186"/>
      <c r="BA919" s="186"/>
      <c r="BB919" s="211"/>
      <c r="BC919" s="186"/>
      <c r="BD919" s="186"/>
      <c r="BE919" s="186"/>
    </row>
    <row r="920" spans="1:57" ht="25.5" customHeight="1">
      <c r="A920" s="186"/>
      <c r="B920" s="186"/>
      <c r="C920" s="186"/>
      <c r="D920" s="186"/>
      <c r="E920" s="143"/>
      <c r="F920" s="211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92"/>
      <c r="AU920" s="238"/>
      <c r="AV920" s="186"/>
      <c r="AW920" s="186"/>
      <c r="AX920" s="186"/>
      <c r="AY920" s="186"/>
      <c r="AZ920" s="186"/>
      <c r="BA920" s="186"/>
      <c r="BB920" s="211"/>
      <c r="BC920" s="186"/>
      <c r="BD920" s="186"/>
      <c r="BE920" s="186"/>
    </row>
    <row r="921" spans="1:57" ht="25.5" customHeight="1">
      <c r="A921" s="186"/>
      <c r="B921" s="186"/>
      <c r="C921" s="186"/>
      <c r="D921" s="186"/>
      <c r="E921" s="143"/>
      <c r="F921" s="211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92"/>
      <c r="AU921" s="238"/>
      <c r="AV921" s="186"/>
      <c r="AW921" s="186"/>
      <c r="AX921" s="186"/>
      <c r="AY921" s="186"/>
      <c r="AZ921" s="186"/>
      <c r="BA921" s="186"/>
      <c r="BB921" s="211"/>
      <c r="BC921" s="186"/>
      <c r="BD921" s="186"/>
      <c r="BE921" s="186"/>
    </row>
    <row r="922" spans="1:57" ht="25.5" customHeight="1">
      <c r="A922" s="186"/>
      <c r="B922" s="186"/>
      <c r="C922" s="186"/>
      <c r="D922" s="186"/>
      <c r="E922" s="143"/>
      <c r="F922" s="211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92"/>
      <c r="AU922" s="238"/>
      <c r="AV922" s="186"/>
      <c r="AW922" s="186"/>
      <c r="AX922" s="186"/>
      <c r="AY922" s="186"/>
      <c r="AZ922" s="186"/>
      <c r="BA922" s="186"/>
      <c r="BB922" s="211"/>
      <c r="BC922" s="186"/>
      <c r="BD922" s="186"/>
      <c r="BE922" s="186"/>
    </row>
    <row r="923" spans="1:57" ht="25.5" customHeight="1">
      <c r="A923" s="186"/>
      <c r="B923" s="186"/>
      <c r="C923" s="186"/>
      <c r="D923" s="186"/>
      <c r="E923" s="143"/>
      <c r="F923" s="211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92"/>
      <c r="AU923" s="238"/>
      <c r="AV923" s="186"/>
      <c r="AW923" s="186"/>
      <c r="AX923" s="186"/>
      <c r="AY923" s="186"/>
      <c r="AZ923" s="186"/>
      <c r="BA923" s="186"/>
      <c r="BB923" s="211"/>
      <c r="BC923" s="186"/>
      <c r="BD923" s="186"/>
      <c r="BE923" s="186"/>
    </row>
    <row r="924" spans="1:57" ht="25.5" customHeight="1">
      <c r="A924" s="186"/>
      <c r="B924" s="186"/>
      <c r="C924" s="186"/>
      <c r="D924" s="186"/>
      <c r="E924" s="143"/>
      <c r="F924" s="211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92"/>
      <c r="AU924" s="238"/>
      <c r="AV924" s="186"/>
      <c r="AW924" s="186"/>
      <c r="AX924" s="186"/>
      <c r="AY924" s="186"/>
      <c r="AZ924" s="186"/>
      <c r="BA924" s="186"/>
      <c r="BB924" s="211"/>
      <c r="BC924" s="186"/>
      <c r="BD924" s="186"/>
      <c r="BE924" s="186"/>
    </row>
    <row r="925" spans="1:57" ht="25.5" customHeight="1">
      <c r="A925" s="186"/>
      <c r="B925" s="186"/>
      <c r="C925" s="186"/>
      <c r="D925" s="186"/>
      <c r="E925" s="143"/>
      <c r="F925" s="211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92"/>
      <c r="AU925" s="238"/>
      <c r="AV925" s="186"/>
      <c r="AW925" s="186"/>
      <c r="AX925" s="186"/>
      <c r="AY925" s="186"/>
      <c r="AZ925" s="186"/>
      <c r="BA925" s="186"/>
      <c r="BB925" s="211"/>
      <c r="BC925" s="186"/>
      <c r="BD925" s="186"/>
      <c r="BE925" s="186"/>
    </row>
    <row r="926" spans="1:57" ht="25.5" customHeight="1">
      <c r="A926" s="186"/>
      <c r="B926" s="186"/>
      <c r="C926" s="186"/>
      <c r="D926" s="186"/>
      <c r="E926" s="143"/>
      <c r="F926" s="211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92"/>
      <c r="AU926" s="238"/>
      <c r="AV926" s="186"/>
      <c r="AW926" s="186"/>
      <c r="AX926" s="186"/>
      <c r="AY926" s="186"/>
      <c r="AZ926" s="186"/>
      <c r="BA926" s="186"/>
      <c r="BB926" s="211"/>
      <c r="BC926" s="186"/>
      <c r="BD926" s="186"/>
      <c r="BE926" s="186"/>
    </row>
    <row r="927" spans="1:57" ht="25.5" customHeight="1">
      <c r="A927" s="186"/>
      <c r="B927" s="186"/>
      <c r="C927" s="186"/>
      <c r="D927" s="186"/>
      <c r="E927" s="143"/>
      <c r="F927" s="211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92"/>
      <c r="AU927" s="238"/>
      <c r="AV927" s="186"/>
      <c r="AW927" s="186"/>
      <c r="AX927" s="186"/>
      <c r="AY927" s="186"/>
      <c r="AZ927" s="186"/>
      <c r="BA927" s="186"/>
      <c r="BB927" s="211"/>
      <c r="BC927" s="186"/>
      <c r="BD927" s="186"/>
      <c r="BE927" s="186"/>
    </row>
    <row r="928" spans="1:57" ht="25.5" customHeight="1">
      <c r="A928" s="186"/>
      <c r="B928" s="186"/>
      <c r="C928" s="186"/>
      <c r="D928" s="186"/>
      <c r="E928" s="143"/>
      <c r="F928" s="211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92"/>
      <c r="AU928" s="238"/>
      <c r="AV928" s="186"/>
      <c r="AW928" s="186"/>
      <c r="AX928" s="186"/>
      <c r="AY928" s="186"/>
      <c r="AZ928" s="186"/>
      <c r="BA928" s="186"/>
      <c r="BB928" s="211"/>
      <c r="BC928" s="186"/>
      <c r="BD928" s="186"/>
      <c r="BE928" s="186"/>
    </row>
    <row r="929" spans="1:57" ht="25.5" customHeight="1">
      <c r="A929" s="186"/>
      <c r="B929" s="186"/>
      <c r="C929" s="186"/>
      <c r="D929" s="186"/>
      <c r="E929" s="143"/>
      <c r="F929" s="211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92"/>
      <c r="AU929" s="238"/>
      <c r="AV929" s="186"/>
      <c r="AW929" s="186"/>
      <c r="AX929" s="186"/>
      <c r="AY929" s="186"/>
      <c r="AZ929" s="186"/>
      <c r="BA929" s="186"/>
      <c r="BB929" s="211"/>
      <c r="BC929" s="186"/>
      <c r="BD929" s="186"/>
      <c r="BE929" s="186"/>
    </row>
    <row r="930" spans="1:57" ht="25.5" customHeight="1">
      <c r="A930" s="186"/>
      <c r="B930" s="186"/>
      <c r="C930" s="186"/>
      <c r="D930" s="186"/>
      <c r="E930" s="143"/>
      <c r="F930" s="211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92"/>
      <c r="AU930" s="238"/>
      <c r="AV930" s="186"/>
      <c r="AW930" s="186"/>
      <c r="AX930" s="186"/>
      <c r="AY930" s="186"/>
      <c r="AZ930" s="186"/>
      <c r="BA930" s="186"/>
      <c r="BB930" s="211"/>
      <c r="BC930" s="186"/>
      <c r="BD930" s="186"/>
      <c r="BE930" s="186"/>
    </row>
    <row r="931" spans="1:57" ht="25.5" customHeight="1">
      <c r="A931" s="186"/>
      <c r="B931" s="186"/>
      <c r="C931" s="186"/>
      <c r="D931" s="186"/>
      <c r="E931" s="143"/>
      <c r="F931" s="211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92"/>
      <c r="AU931" s="238"/>
      <c r="AV931" s="186"/>
      <c r="AW931" s="186"/>
      <c r="AX931" s="186"/>
      <c r="AY931" s="186"/>
      <c r="AZ931" s="186"/>
      <c r="BA931" s="186"/>
      <c r="BB931" s="211"/>
      <c r="BC931" s="186"/>
      <c r="BD931" s="186"/>
      <c r="BE931" s="186"/>
    </row>
    <row r="932" spans="1:57" ht="25.5" customHeight="1">
      <c r="A932" s="186"/>
      <c r="B932" s="186"/>
      <c r="C932" s="186"/>
      <c r="D932" s="186"/>
      <c r="E932" s="143"/>
      <c r="F932" s="211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92"/>
      <c r="AU932" s="238"/>
      <c r="AV932" s="186"/>
      <c r="AW932" s="186"/>
      <c r="AX932" s="186"/>
      <c r="AY932" s="186"/>
      <c r="AZ932" s="186"/>
      <c r="BA932" s="186"/>
      <c r="BB932" s="211"/>
      <c r="BC932" s="186"/>
      <c r="BD932" s="186"/>
      <c r="BE932" s="186"/>
    </row>
    <row r="933" spans="1:57" ht="25.5" customHeight="1">
      <c r="A933" s="186"/>
      <c r="B933" s="186"/>
      <c r="C933" s="186"/>
      <c r="D933" s="186"/>
      <c r="E933" s="143"/>
      <c r="F933" s="211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92"/>
      <c r="AU933" s="238"/>
      <c r="AV933" s="186"/>
      <c r="AW933" s="186"/>
      <c r="AX933" s="186"/>
      <c r="AY933" s="186"/>
      <c r="AZ933" s="186"/>
      <c r="BA933" s="186"/>
      <c r="BB933" s="211"/>
      <c r="BC933" s="186"/>
      <c r="BD933" s="186"/>
      <c r="BE933" s="186"/>
    </row>
    <row r="934" spans="1:57" ht="25.5" customHeight="1">
      <c r="A934" s="186"/>
      <c r="B934" s="186"/>
      <c r="C934" s="186"/>
      <c r="D934" s="186"/>
      <c r="E934" s="143"/>
      <c r="F934" s="211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92"/>
      <c r="AU934" s="238"/>
      <c r="AV934" s="186"/>
      <c r="AW934" s="186"/>
      <c r="AX934" s="186"/>
      <c r="AY934" s="186"/>
      <c r="AZ934" s="186"/>
      <c r="BA934" s="186"/>
      <c r="BB934" s="211"/>
      <c r="BC934" s="186"/>
      <c r="BD934" s="186"/>
      <c r="BE934" s="186"/>
    </row>
    <row r="935" spans="1:57" ht="25.5" customHeight="1">
      <c r="A935" s="186"/>
      <c r="B935" s="186"/>
      <c r="C935" s="186"/>
      <c r="D935" s="186"/>
      <c r="E935" s="143"/>
      <c r="F935" s="211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92"/>
      <c r="AU935" s="238"/>
      <c r="AV935" s="186"/>
      <c r="AW935" s="186"/>
      <c r="AX935" s="186"/>
      <c r="AY935" s="186"/>
      <c r="AZ935" s="186"/>
      <c r="BA935" s="186"/>
      <c r="BB935" s="211"/>
      <c r="BC935" s="186"/>
      <c r="BD935" s="186"/>
      <c r="BE935" s="186"/>
    </row>
    <row r="936" spans="1:57" ht="25.5" customHeight="1">
      <c r="A936" s="186"/>
      <c r="B936" s="186"/>
      <c r="C936" s="186"/>
      <c r="D936" s="186"/>
      <c r="E936" s="143"/>
      <c r="F936" s="211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92"/>
      <c r="AU936" s="238"/>
      <c r="AV936" s="186"/>
      <c r="AW936" s="186"/>
      <c r="AX936" s="186"/>
      <c r="AY936" s="186"/>
      <c r="AZ936" s="186"/>
      <c r="BA936" s="186"/>
      <c r="BB936" s="211"/>
      <c r="BC936" s="186"/>
      <c r="BD936" s="186"/>
      <c r="BE936" s="186"/>
    </row>
    <row r="937" spans="1:57" ht="25.5" customHeight="1">
      <c r="A937" s="186"/>
      <c r="B937" s="186"/>
      <c r="C937" s="186"/>
      <c r="D937" s="186"/>
      <c r="E937" s="143"/>
      <c r="F937" s="211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92"/>
      <c r="AU937" s="238"/>
      <c r="AV937" s="186"/>
      <c r="AW937" s="186"/>
      <c r="AX937" s="186"/>
      <c r="AY937" s="186"/>
      <c r="AZ937" s="186"/>
      <c r="BA937" s="186"/>
      <c r="BB937" s="211"/>
      <c r="BC937" s="186"/>
      <c r="BD937" s="186"/>
      <c r="BE937" s="186"/>
    </row>
    <row r="938" spans="1:57" ht="25.5" customHeight="1">
      <c r="A938" s="186"/>
      <c r="B938" s="186"/>
      <c r="C938" s="186"/>
      <c r="D938" s="186"/>
      <c r="E938" s="143"/>
      <c r="F938" s="211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92"/>
      <c r="AU938" s="238"/>
      <c r="AV938" s="186"/>
      <c r="AW938" s="186"/>
      <c r="AX938" s="186"/>
      <c r="AY938" s="186"/>
      <c r="AZ938" s="186"/>
      <c r="BA938" s="186"/>
      <c r="BB938" s="211"/>
      <c r="BC938" s="186"/>
      <c r="BD938" s="186"/>
      <c r="BE938" s="186"/>
    </row>
    <row r="939" spans="1:57" ht="25.5" customHeight="1">
      <c r="A939" s="186"/>
      <c r="B939" s="186"/>
      <c r="C939" s="186"/>
      <c r="D939" s="186"/>
      <c r="E939" s="143"/>
      <c r="F939" s="211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92"/>
      <c r="AU939" s="238"/>
      <c r="AV939" s="186"/>
      <c r="AW939" s="186"/>
      <c r="AX939" s="186"/>
      <c r="AY939" s="186"/>
      <c r="AZ939" s="186"/>
      <c r="BA939" s="186"/>
      <c r="BB939" s="211"/>
      <c r="BC939" s="186"/>
      <c r="BD939" s="186"/>
      <c r="BE939" s="186"/>
    </row>
    <row r="940" spans="1:57" ht="25.5" customHeight="1">
      <c r="A940" s="186"/>
      <c r="B940" s="186"/>
      <c r="C940" s="186"/>
      <c r="D940" s="186"/>
      <c r="E940" s="143"/>
      <c r="F940" s="211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92"/>
      <c r="AU940" s="238"/>
      <c r="AV940" s="186"/>
      <c r="AW940" s="186"/>
      <c r="AX940" s="186"/>
      <c r="AY940" s="186"/>
      <c r="AZ940" s="186"/>
      <c r="BA940" s="186"/>
      <c r="BB940" s="211"/>
      <c r="BC940" s="186"/>
      <c r="BD940" s="186"/>
      <c r="BE940" s="186"/>
    </row>
    <row r="941" spans="1:57" ht="25.5" customHeight="1">
      <c r="A941" s="186"/>
      <c r="B941" s="186"/>
      <c r="C941" s="186"/>
      <c r="D941" s="186"/>
      <c r="E941" s="143"/>
      <c r="F941" s="211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92"/>
      <c r="AU941" s="238"/>
      <c r="AV941" s="186"/>
      <c r="AW941" s="186"/>
      <c r="AX941" s="186"/>
      <c r="AY941" s="186"/>
      <c r="AZ941" s="186"/>
      <c r="BA941" s="186"/>
      <c r="BB941" s="211"/>
      <c r="BC941" s="186"/>
      <c r="BD941" s="186"/>
      <c r="BE941" s="186"/>
    </row>
    <row r="942" spans="1:57" ht="25.5" customHeight="1">
      <c r="A942" s="186"/>
      <c r="B942" s="186"/>
      <c r="C942" s="186"/>
      <c r="D942" s="186"/>
      <c r="E942" s="143"/>
      <c r="F942" s="211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92"/>
      <c r="AU942" s="238"/>
      <c r="AV942" s="186"/>
      <c r="AW942" s="186"/>
      <c r="AX942" s="186"/>
      <c r="AY942" s="186"/>
      <c r="AZ942" s="186"/>
      <c r="BA942" s="186"/>
      <c r="BB942" s="211"/>
      <c r="BC942" s="186"/>
      <c r="BD942" s="186"/>
      <c r="BE942" s="186"/>
    </row>
    <row r="943" spans="1:57" ht="25.5" customHeight="1">
      <c r="A943" s="186"/>
      <c r="B943" s="186"/>
      <c r="C943" s="186"/>
      <c r="D943" s="186"/>
      <c r="E943" s="143"/>
      <c r="F943" s="211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92"/>
      <c r="AU943" s="238"/>
      <c r="AV943" s="186"/>
      <c r="AW943" s="186"/>
      <c r="AX943" s="186"/>
      <c r="AY943" s="186"/>
      <c r="AZ943" s="186"/>
      <c r="BA943" s="186"/>
      <c r="BB943" s="211"/>
      <c r="BC943" s="186"/>
      <c r="BD943" s="186"/>
      <c r="BE943" s="186"/>
    </row>
    <row r="944" spans="1:57" ht="25.5" customHeight="1">
      <c r="A944" s="186"/>
      <c r="B944" s="186"/>
      <c r="C944" s="186"/>
      <c r="D944" s="186"/>
      <c r="E944" s="143"/>
      <c r="F944" s="211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92"/>
      <c r="AU944" s="238"/>
      <c r="AV944" s="186"/>
      <c r="AW944" s="186"/>
      <c r="AX944" s="186"/>
      <c r="AY944" s="186"/>
      <c r="AZ944" s="186"/>
      <c r="BA944" s="186"/>
      <c r="BB944" s="211"/>
      <c r="BC944" s="186"/>
      <c r="BD944" s="186"/>
      <c r="BE944" s="186"/>
    </row>
    <row r="945" spans="1:57" ht="25.5" customHeight="1">
      <c r="A945" s="186"/>
      <c r="B945" s="186"/>
      <c r="C945" s="186"/>
      <c r="D945" s="186"/>
      <c r="E945" s="143"/>
      <c r="F945" s="211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92"/>
      <c r="AU945" s="238"/>
      <c r="AV945" s="186"/>
      <c r="AW945" s="186"/>
      <c r="AX945" s="186"/>
      <c r="AY945" s="186"/>
      <c r="AZ945" s="186"/>
      <c r="BA945" s="186"/>
      <c r="BB945" s="211"/>
      <c r="BC945" s="186"/>
      <c r="BD945" s="186"/>
      <c r="BE945" s="186"/>
    </row>
    <row r="946" spans="1:57" ht="25.5" customHeight="1">
      <c r="A946" s="186"/>
      <c r="B946" s="186"/>
      <c r="C946" s="186"/>
      <c r="D946" s="186"/>
      <c r="E946" s="143"/>
      <c r="F946" s="211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92"/>
      <c r="AU946" s="238"/>
      <c r="AV946" s="186"/>
      <c r="AW946" s="186"/>
      <c r="AX946" s="186"/>
      <c r="AY946" s="186"/>
      <c r="AZ946" s="186"/>
      <c r="BA946" s="186"/>
      <c r="BB946" s="211"/>
      <c r="BC946" s="186"/>
      <c r="BD946" s="186"/>
      <c r="BE946" s="186"/>
    </row>
    <row r="947" spans="1:57" ht="25.5" customHeight="1">
      <c r="A947" s="186"/>
      <c r="B947" s="186"/>
      <c r="C947" s="186"/>
      <c r="D947" s="186"/>
      <c r="E947" s="143"/>
      <c r="F947" s="211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92"/>
      <c r="AU947" s="238"/>
      <c r="AV947" s="186"/>
      <c r="AW947" s="186"/>
      <c r="AX947" s="186"/>
      <c r="AY947" s="186"/>
      <c r="AZ947" s="186"/>
      <c r="BA947" s="186"/>
      <c r="BB947" s="211"/>
      <c r="BC947" s="186"/>
      <c r="BD947" s="186"/>
      <c r="BE947" s="186"/>
    </row>
    <row r="948" spans="1:57" ht="25.5" customHeight="1">
      <c r="A948" s="186"/>
      <c r="B948" s="186"/>
      <c r="C948" s="186"/>
      <c r="D948" s="186"/>
      <c r="E948" s="143"/>
      <c r="F948" s="211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92"/>
      <c r="AU948" s="238"/>
      <c r="AV948" s="186"/>
      <c r="AW948" s="186"/>
      <c r="AX948" s="186"/>
      <c r="AY948" s="186"/>
      <c r="AZ948" s="186"/>
      <c r="BA948" s="186"/>
      <c r="BB948" s="211"/>
      <c r="BC948" s="186"/>
      <c r="BD948" s="186"/>
      <c r="BE948" s="186"/>
    </row>
    <row r="949" spans="1:57" ht="25.5" customHeight="1">
      <c r="A949" s="186"/>
      <c r="B949" s="186"/>
      <c r="C949" s="186"/>
      <c r="D949" s="186"/>
      <c r="E949" s="143"/>
      <c r="F949" s="211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92"/>
      <c r="AU949" s="238"/>
      <c r="AV949" s="186"/>
      <c r="AW949" s="186"/>
      <c r="AX949" s="186"/>
      <c r="AY949" s="186"/>
      <c r="AZ949" s="186"/>
      <c r="BA949" s="186"/>
      <c r="BB949" s="211"/>
      <c r="BC949" s="186"/>
      <c r="BD949" s="186"/>
      <c r="BE949" s="186"/>
    </row>
    <row r="950" spans="1:57" ht="25.5" customHeight="1">
      <c r="A950" s="186"/>
      <c r="B950" s="186"/>
      <c r="C950" s="186"/>
      <c r="D950" s="186"/>
      <c r="E950" s="143"/>
      <c r="F950" s="211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92"/>
      <c r="AU950" s="238"/>
      <c r="AV950" s="186"/>
      <c r="AW950" s="186"/>
      <c r="AX950" s="186"/>
      <c r="AY950" s="186"/>
      <c r="AZ950" s="186"/>
      <c r="BA950" s="186"/>
      <c r="BB950" s="211"/>
      <c r="BC950" s="186"/>
      <c r="BD950" s="186"/>
      <c r="BE950" s="186"/>
    </row>
    <row r="951" spans="1:57" ht="25.5" customHeight="1">
      <c r="A951" s="186"/>
      <c r="B951" s="186"/>
      <c r="C951" s="186"/>
      <c r="D951" s="186"/>
      <c r="E951" s="143"/>
      <c r="F951" s="211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92"/>
      <c r="AU951" s="238"/>
      <c r="AV951" s="186"/>
      <c r="AW951" s="186"/>
      <c r="AX951" s="186"/>
      <c r="AY951" s="186"/>
      <c r="AZ951" s="186"/>
      <c r="BA951" s="186"/>
      <c r="BB951" s="211"/>
      <c r="BC951" s="186"/>
      <c r="BD951" s="186"/>
      <c r="BE951" s="186"/>
    </row>
    <row r="952" spans="1:57" ht="25.5" customHeight="1">
      <c r="A952" s="186"/>
      <c r="B952" s="186"/>
      <c r="C952" s="186"/>
      <c r="D952" s="186"/>
      <c r="E952" s="143"/>
      <c r="F952" s="211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92"/>
      <c r="AU952" s="238"/>
      <c r="AV952" s="186"/>
      <c r="AW952" s="186"/>
      <c r="AX952" s="186"/>
      <c r="AY952" s="186"/>
      <c r="AZ952" s="186"/>
      <c r="BA952" s="186"/>
      <c r="BB952" s="211"/>
      <c r="BC952" s="186"/>
      <c r="BD952" s="186"/>
      <c r="BE952" s="186"/>
    </row>
    <row r="953" spans="1:57" ht="25.5" customHeight="1">
      <c r="A953" s="186"/>
      <c r="B953" s="186"/>
      <c r="C953" s="186"/>
      <c r="D953" s="186"/>
      <c r="E953" s="143"/>
      <c r="F953" s="211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92"/>
      <c r="AU953" s="238"/>
      <c r="AV953" s="186"/>
      <c r="AW953" s="186"/>
      <c r="AX953" s="186"/>
      <c r="AY953" s="186"/>
      <c r="AZ953" s="186"/>
      <c r="BA953" s="186"/>
      <c r="BB953" s="211"/>
      <c r="BC953" s="186"/>
      <c r="BD953" s="186"/>
      <c r="BE953" s="186"/>
    </row>
    <row r="954" spans="1:57" ht="25.5" customHeight="1">
      <c r="A954" s="186"/>
      <c r="B954" s="186"/>
      <c r="C954" s="186"/>
      <c r="D954" s="186"/>
      <c r="E954" s="143"/>
      <c r="F954" s="211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92"/>
      <c r="AU954" s="238"/>
      <c r="AV954" s="186"/>
      <c r="AW954" s="186"/>
      <c r="AX954" s="186"/>
      <c r="AY954" s="186"/>
      <c r="AZ954" s="186"/>
      <c r="BA954" s="186"/>
      <c r="BB954" s="211"/>
      <c r="BC954" s="186"/>
      <c r="BD954" s="186"/>
      <c r="BE954" s="186"/>
    </row>
    <row r="955" spans="1:57" ht="25.5" customHeight="1">
      <c r="A955" s="186"/>
      <c r="B955" s="186"/>
      <c r="C955" s="186"/>
      <c r="D955" s="186"/>
      <c r="E955" s="143"/>
      <c r="F955" s="211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92"/>
      <c r="AU955" s="238"/>
      <c r="AV955" s="186"/>
      <c r="AW955" s="186"/>
      <c r="AX955" s="186"/>
      <c r="AY955" s="186"/>
      <c r="AZ955" s="186"/>
      <c r="BA955" s="186"/>
      <c r="BB955" s="211"/>
      <c r="BC955" s="186"/>
      <c r="BD955" s="186"/>
      <c r="BE955" s="186"/>
    </row>
    <row r="956" spans="1:57" ht="25.5" customHeight="1">
      <c r="A956" s="186"/>
      <c r="B956" s="186"/>
      <c r="C956" s="186"/>
      <c r="D956" s="186"/>
      <c r="E956" s="143"/>
      <c r="F956" s="211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92"/>
      <c r="AU956" s="238"/>
      <c r="AV956" s="186"/>
      <c r="AW956" s="186"/>
      <c r="AX956" s="186"/>
      <c r="AY956" s="186"/>
      <c r="AZ956" s="186"/>
      <c r="BA956" s="186"/>
      <c r="BB956" s="211"/>
      <c r="BC956" s="186"/>
      <c r="BD956" s="186"/>
      <c r="BE956" s="186"/>
    </row>
    <row r="957" spans="1:57" ht="25.5" customHeight="1">
      <c r="A957" s="186"/>
      <c r="B957" s="186"/>
      <c r="C957" s="186"/>
      <c r="D957" s="186"/>
      <c r="E957" s="143"/>
      <c r="F957" s="211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92"/>
      <c r="AU957" s="238"/>
      <c r="AV957" s="186"/>
      <c r="AW957" s="186"/>
      <c r="AX957" s="186"/>
      <c r="AY957" s="186"/>
      <c r="AZ957" s="186"/>
      <c r="BA957" s="186"/>
      <c r="BB957" s="211"/>
      <c r="BC957" s="186"/>
      <c r="BD957" s="186"/>
      <c r="BE957" s="186"/>
    </row>
    <row r="958" spans="1:57" ht="25.5" customHeight="1">
      <c r="A958" s="186"/>
      <c r="B958" s="186"/>
      <c r="C958" s="186"/>
      <c r="D958" s="186"/>
      <c r="E958" s="143"/>
      <c r="F958" s="211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92"/>
      <c r="AU958" s="238"/>
      <c r="AV958" s="186"/>
      <c r="AW958" s="186"/>
      <c r="AX958" s="186"/>
      <c r="AY958" s="186"/>
      <c r="AZ958" s="186"/>
      <c r="BA958" s="186"/>
      <c r="BB958" s="211"/>
      <c r="BC958" s="186"/>
      <c r="BD958" s="186"/>
      <c r="BE958" s="186"/>
    </row>
    <row r="959" spans="1:57" ht="25.5" customHeight="1">
      <c r="A959" s="186"/>
      <c r="B959" s="186"/>
      <c r="C959" s="186"/>
      <c r="D959" s="186"/>
      <c r="E959" s="143"/>
      <c r="F959" s="211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92"/>
      <c r="AU959" s="238"/>
      <c r="AV959" s="186"/>
      <c r="AW959" s="186"/>
      <c r="AX959" s="186"/>
      <c r="AY959" s="186"/>
      <c r="AZ959" s="186"/>
      <c r="BA959" s="186"/>
      <c r="BB959" s="211"/>
      <c r="BC959" s="186"/>
      <c r="BD959" s="186"/>
      <c r="BE959" s="186"/>
    </row>
    <row r="960" spans="1:57" ht="25.5" customHeight="1">
      <c r="A960" s="186"/>
      <c r="B960" s="186"/>
      <c r="C960" s="186"/>
      <c r="D960" s="186"/>
      <c r="E960" s="143"/>
      <c r="F960" s="211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92"/>
      <c r="AU960" s="238"/>
      <c r="AV960" s="186"/>
      <c r="AW960" s="186"/>
      <c r="AX960" s="186"/>
      <c r="AY960" s="186"/>
      <c r="AZ960" s="186"/>
      <c r="BA960" s="186"/>
      <c r="BB960" s="211"/>
      <c r="BC960" s="186"/>
      <c r="BD960" s="186"/>
      <c r="BE960" s="186"/>
    </row>
    <row r="961" spans="1:57" ht="25.5" customHeight="1">
      <c r="A961" s="186"/>
      <c r="B961" s="186"/>
      <c r="C961" s="186"/>
      <c r="D961" s="186"/>
      <c r="E961" s="143"/>
      <c r="F961" s="211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92"/>
      <c r="AU961" s="238"/>
      <c r="AV961" s="186"/>
      <c r="AW961" s="186"/>
      <c r="AX961" s="186"/>
      <c r="AY961" s="186"/>
      <c r="AZ961" s="186"/>
      <c r="BA961" s="186"/>
      <c r="BB961" s="211"/>
      <c r="BC961" s="186"/>
      <c r="BD961" s="186"/>
      <c r="BE961" s="186"/>
    </row>
    <row r="962" spans="1:57" ht="25.5" customHeight="1">
      <c r="A962" s="186"/>
      <c r="B962" s="186"/>
      <c r="C962" s="186"/>
      <c r="D962" s="186"/>
      <c r="E962" s="143"/>
      <c r="F962" s="211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92"/>
      <c r="AU962" s="238"/>
      <c r="AV962" s="186"/>
      <c r="AW962" s="186"/>
      <c r="AX962" s="186"/>
      <c r="AY962" s="186"/>
      <c r="AZ962" s="186"/>
      <c r="BA962" s="186"/>
      <c r="BB962" s="211"/>
      <c r="BC962" s="186"/>
      <c r="BD962" s="186"/>
      <c r="BE962" s="186"/>
    </row>
    <row r="963" spans="1:57" ht="25.5" customHeight="1">
      <c r="A963" s="186"/>
      <c r="B963" s="186"/>
      <c r="C963" s="186"/>
      <c r="D963" s="186"/>
      <c r="E963" s="143"/>
      <c r="F963" s="211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92"/>
      <c r="AU963" s="238"/>
      <c r="AV963" s="186"/>
      <c r="AW963" s="186"/>
      <c r="AX963" s="186"/>
      <c r="AY963" s="186"/>
      <c r="AZ963" s="186"/>
      <c r="BA963" s="186"/>
      <c r="BB963" s="211"/>
      <c r="BC963" s="186"/>
      <c r="BD963" s="186"/>
      <c r="BE963" s="186"/>
    </row>
    <row r="964" spans="1:57" ht="25.5" customHeight="1">
      <c r="A964" s="186"/>
      <c r="B964" s="186"/>
      <c r="C964" s="186"/>
      <c r="D964" s="186"/>
      <c r="E964" s="143"/>
      <c r="F964" s="211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92"/>
      <c r="AU964" s="238"/>
      <c r="AV964" s="186"/>
      <c r="AW964" s="186"/>
      <c r="AX964" s="186"/>
      <c r="AY964" s="186"/>
      <c r="AZ964" s="186"/>
      <c r="BA964" s="186"/>
      <c r="BB964" s="211"/>
      <c r="BC964" s="186"/>
      <c r="BD964" s="186"/>
      <c r="BE964" s="186"/>
    </row>
    <row r="965" spans="1:57" ht="25.5" customHeight="1">
      <c r="A965" s="186"/>
      <c r="B965" s="186"/>
      <c r="C965" s="186"/>
      <c r="D965" s="186"/>
      <c r="E965" s="143"/>
      <c r="F965" s="211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92"/>
      <c r="AU965" s="238"/>
      <c r="AV965" s="186"/>
      <c r="AW965" s="186"/>
      <c r="AX965" s="186"/>
      <c r="AY965" s="186"/>
      <c r="AZ965" s="186"/>
      <c r="BA965" s="186"/>
      <c r="BB965" s="211"/>
      <c r="BC965" s="186"/>
      <c r="BD965" s="186"/>
      <c r="BE965" s="186"/>
    </row>
    <row r="966" spans="1:57" ht="25.5" customHeight="1">
      <c r="A966" s="186"/>
      <c r="B966" s="186"/>
      <c r="C966" s="186"/>
      <c r="D966" s="186"/>
      <c r="E966" s="143"/>
      <c r="F966" s="211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92"/>
      <c r="AU966" s="238"/>
      <c r="AV966" s="186"/>
      <c r="AW966" s="186"/>
      <c r="AX966" s="186"/>
      <c r="AY966" s="186"/>
      <c r="AZ966" s="186"/>
      <c r="BA966" s="186"/>
      <c r="BB966" s="211"/>
      <c r="BC966" s="186"/>
      <c r="BD966" s="186"/>
      <c r="BE966" s="186"/>
    </row>
    <row r="967" spans="1:57" ht="25.5" customHeight="1">
      <c r="A967" s="186"/>
      <c r="B967" s="186"/>
      <c r="C967" s="186"/>
      <c r="D967" s="186"/>
      <c r="E967" s="143"/>
      <c r="F967" s="211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92"/>
      <c r="AU967" s="238"/>
      <c r="AV967" s="186"/>
      <c r="AW967" s="186"/>
      <c r="AX967" s="186"/>
      <c r="AY967" s="186"/>
      <c r="AZ967" s="186"/>
      <c r="BA967" s="186"/>
      <c r="BB967" s="211"/>
      <c r="BC967" s="186"/>
      <c r="BD967" s="186"/>
      <c r="BE967" s="186"/>
    </row>
    <row r="968" spans="1:57" ht="25.5" customHeight="1">
      <c r="A968" s="186"/>
      <c r="B968" s="186"/>
      <c r="C968" s="186"/>
      <c r="D968" s="186"/>
      <c r="E968" s="143"/>
      <c r="F968" s="211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92"/>
      <c r="AU968" s="238"/>
      <c r="AV968" s="186"/>
      <c r="AW968" s="186"/>
      <c r="AX968" s="186"/>
      <c r="AY968" s="186"/>
      <c r="AZ968" s="186"/>
      <c r="BA968" s="186"/>
      <c r="BB968" s="211"/>
      <c r="BC968" s="186"/>
      <c r="BD968" s="186"/>
      <c r="BE968" s="186"/>
    </row>
    <row r="969" spans="1:57" ht="25.5" customHeight="1">
      <c r="A969" s="186"/>
      <c r="B969" s="186"/>
      <c r="C969" s="186"/>
      <c r="D969" s="186"/>
      <c r="E969" s="143"/>
      <c r="F969" s="211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92"/>
      <c r="AU969" s="238"/>
      <c r="AV969" s="186"/>
      <c r="AW969" s="186"/>
      <c r="AX969" s="186"/>
      <c r="AY969" s="186"/>
      <c r="AZ969" s="186"/>
      <c r="BA969" s="186"/>
      <c r="BB969" s="211"/>
      <c r="BC969" s="186"/>
      <c r="BD969" s="186"/>
      <c r="BE969" s="186"/>
    </row>
    <row r="970" spans="1:57" ht="25.5" customHeight="1">
      <c r="A970" s="186"/>
      <c r="B970" s="186"/>
      <c r="C970" s="186"/>
      <c r="D970" s="186"/>
      <c r="E970" s="143"/>
      <c r="F970" s="211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92"/>
      <c r="AU970" s="238"/>
      <c r="AV970" s="186"/>
      <c r="AW970" s="186"/>
      <c r="AX970" s="186"/>
      <c r="AY970" s="186"/>
      <c r="AZ970" s="186"/>
      <c r="BA970" s="186"/>
      <c r="BB970" s="211"/>
      <c r="BC970" s="186"/>
      <c r="BD970" s="186"/>
      <c r="BE970" s="186"/>
    </row>
    <row r="971" spans="1:57" ht="25.5" customHeight="1">
      <c r="A971" s="186"/>
      <c r="B971" s="186"/>
      <c r="C971" s="186"/>
      <c r="D971" s="186"/>
      <c r="E971" s="143"/>
      <c r="F971" s="211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92"/>
      <c r="AU971" s="238"/>
      <c r="AV971" s="186"/>
      <c r="AW971" s="186"/>
      <c r="AX971" s="186"/>
      <c r="AY971" s="186"/>
      <c r="AZ971" s="186"/>
      <c r="BA971" s="186"/>
      <c r="BB971" s="211"/>
      <c r="BC971" s="186"/>
      <c r="BD971" s="186"/>
      <c r="BE971" s="186"/>
    </row>
    <row r="972" spans="1:57" ht="25.5" customHeight="1">
      <c r="A972" s="186"/>
      <c r="B972" s="186"/>
      <c r="C972" s="186"/>
      <c r="D972" s="186"/>
      <c r="E972" s="143"/>
      <c r="F972" s="211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92"/>
      <c r="AU972" s="238"/>
      <c r="AV972" s="186"/>
      <c r="AW972" s="186"/>
      <c r="AX972" s="186"/>
      <c r="AY972" s="186"/>
      <c r="AZ972" s="186"/>
      <c r="BA972" s="186"/>
      <c r="BB972" s="211"/>
      <c r="BC972" s="186"/>
      <c r="BD972" s="186"/>
      <c r="BE972" s="186"/>
    </row>
    <row r="973" spans="1:57" ht="25.5" customHeight="1">
      <c r="A973" s="186"/>
      <c r="B973" s="186"/>
      <c r="C973" s="186"/>
      <c r="D973" s="186"/>
      <c r="E973" s="143"/>
      <c r="F973" s="211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92"/>
      <c r="AU973" s="238"/>
      <c r="AV973" s="186"/>
      <c r="AW973" s="186"/>
      <c r="AX973" s="186"/>
      <c r="AY973" s="186"/>
      <c r="AZ973" s="186"/>
      <c r="BA973" s="186"/>
      <c r="BB973" s="211"/>
      <c r="BC973" s="186"/>
      <c r="BD973" s="186"/>
      <c r="BE973" s="186"/>
    </row>
    <row r="974" spans="1:57" ht="25.5" customHeight="1">
      <c r="A974" s="186"/>
      <c r="B974" s="186"/>
      <c r="C974" s="186"/>
      <c r="D974" s="186"/>
      <c r="E974" s="143"/>
      <c r="F974" s="211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92"/>
      <c r="AU974" s="238"/>
      <c r="AV974" s="186"/>
      <c r="AW974" s="186"/>
      <c r="AX974" s="186"/>
      <c r="AY974" s="186"/>
      <c r="AZ974" s="186"/>
      <c r="BA974" s="186"/>
      <c r="BB974" s="211"/>
      <c r="BC974" s="186"/>
      <c r="BD974" s="186"/>
      <c r="BE974" s="186"/>
    </row>
    <row r="975" spans="1:57" ht="25.5" customHeight="1">
      <c r="A975" s="186"/>
      <c r="B975" s="186"/>
      <c r="C975" s="186"/>
      <c r="D975" s="186"/>
      <c r="E975" s="143"/>
      <c r="F975" s="211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92"/>
      <c r="AU975" s="238"/>
      <c r="AV975" s="186"/>
      <c r="AW975" s="186"/>
      <c r="AX975" s="186"/>
      <c r="AY975" s="186"/>
      <c r="AZ975" s="186"/>
      <c r="BA975" s="186"/>
      <c r="BB975" s="211"/>
      <c r="BC975" s="186"/>
      <c r="BD975" s="186"/>
      <c r="BE975" s="186"/>
    </row>
    <row r="976" spans="1:57" ht="25.5" customHeight="1">
      <c r="A976" s="186"/>
      <c r="B976" s="186"/>
      <c r="C976" s="186"/>
      <c r="D976" s="186"/>
      <c r="E976" s="143"/>
      <c r="F976" s="211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92"/>
      <c r="AU976" s="238"/>
      <c r="AV976" s="186"/>
      <c r="AW976" s="186"/>
      <c r="AX976" s="186"/>
      <c r="AY976" s="186"/>
      <c r="AZ976" s="186"/>
      <c r="BA976" s="186"/>
      <c r="BB976" s="211"/>
      <c r="BC976" s="186"/>
      <c r="BD976" s="186"/>
      <c r="BE976" s="186"/>
    </row>
    <row r="977" spans="1:57" ht="25.5" customHeight="1">
      <c r="A977" s="186"/>
      <c r="B977" s="186"/>
      <c r="C977" s="186"/>
      <c r="D977" s="186"/>
      <c r="E977" s="143"/>
      <c r="F977" s="211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92"/>
      <c r="AU977" s="238"/>
      <c r="AV977" s="186"/>
      <c r="AW977" s="186"/>
      <c r="AX977" s="186"/>
      <c r="AY977" s="186"/>
      <c r="AZ977" s="186"/>
      <c r="BA977" s="186"/>
      <c r="BB977" s="211"/>
      <c r="BC977" s="186"/>
      <c r="BD977" s="186"/>
      <c r="BE977" s="186"/>
    </row>
    <row r="978" spans="1:57" ht="25.5" customHeight="1">
      <c r="A978" s="186"/>
      <c r="B978" s="186"/>
      <c r="C978" s="186"/>
      <c r="D978" s="186"/>
      <c r="E978" s="143"/>
      <c r="F978" s="211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92"/>
      <c r="AU978" s="238"/>
      <c r="AV978" s="186"/>
      <c r="AW978" s="186"/>
      <c r="AX978" s="186"/>
      <c r="AY978" s="186"/>
      <c r="AZ978" s="186"/>
      <c r="BA978" s="186"/>
      <c r="BB978" s="211"/>
      <c r="BC978" s="186"/>
      <c r="BD978" s="186"/>
      <c r="BE978" s="186"/>
    </row>
    <row r="979" spans="1:57" ht="25.5" customHeight="1">
      <c r="A979" s="186"/>
      <c r="B979" s="186"/>
      <c r="C979" s="186"/>
      <c r="D979" s="186"/>
      <c r="E979" s="143"/>
      <c r="F979" s="211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92"/>
      <c r="AU979" s="238"/>
      <c r="AV979" s="186"/>
      <c r="AW979" s="186"/>
      <c r="AX979" s="186"/>
      <c r="AY979" s="186"/>
      <c r="AZ979" s="186"/>
      <c r="BA979" s="186"/>
      <c r="BB979" s="211"/>
      <c r="BC979" s="186"/>
      <c r="BD979" s="186"/>
      <c r="BE979" s="186"/>
    </row>
    <row r="980" spans="1:57" ht="25.5" customHeight="1">
      <c r="A980" s="186"/>
      <c r="B980" s="186"/>
      <c r="C980" s="186"/>
      <c r="D980" s="186"/>
      <c r="E980" s="143"/>
      <c r="F980" s="211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92"/>
      <c r="AU980" s="238"/>
      <c r="AV980" s="186"/>
      <c r="AW980" s="186"/>
      <c r="AX980" s="186"/>
      <c r="AY980" s="186"/>
      <c r="AZ980" s="186"/>
      <c r="BA980" s="186"/>
      <c r="BB980" s="211"/>
      <c r="BC980" s="186"/>
      <c r="BD980" s="186"/>
      <c r="BE980" s="186"/>
    </row>
    <row r="981" spans="1:57" ht="25.5" customHeight="1">
      <c r="A981" s="186"/>
      <c r="B981" s="186"/>
      <c r="C981" s="186"/>
      <c r="D981" s="186"/>
      <c r="E981" s="143"/>
      <c r="F981" s="211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92"/>
      <c r="AU981" s="238"/>
      <c r="AV981" s="186"/>
      <c r="AW981" s="186"/>
      <c r="AX981" s="186"/>
      <c r="AY981" s="186"/>
      <c r="AZ981" s="186"/>
      <c r="BA981" s="186"/>
      <c r="BB981" s="211"/>
      <c r="BC981" s="186"/>
      <c r="BD981" s="186"/>
      <c r="BE981" s="186"/>
    </row>
    <row r="982" spans="1:57" ht="25.5" customHeight="1">
      <c r="A982" s="186"/>
      <c r="B982" s="186"/>
      <c r="C982" s="186"/>
      <c r="D982" s="186"/>
      <c r="E982" s="143"/>
      <c r="F982" s="211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92"/>
      <c r="AU982" s="238"/>
      <c r="AV982" s="186"/>
      <c r="AW982" s="186"/>
      <c r="AX982" s="186"/>
      <c r="AY982" s="186"/>
      <c r="AZ982" s="186"/>
      <c r="BA982" s="186"/>
      <c r="BB982" s="211"/>
      <c r="BC982" s="186"/>
      <c r="BD982" s="186"/>
      <c r="BE982" s="186"/>
    </row>
    <row r="983" spans="1:57" ht="25.5" customHeight="1">
      <c r="A983" s="186"/>
      <c r="B983" s="186"/>
      <c r="C983" s="186"/>
      <c r="D983" s="186"/>
      <c r="E983" s="143"/>
      <c r="F983" s="211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92"/>
      <c r="AU983" s="238"/>
      <c r="AV983" s="186"/>
      <c r="AW983" s="186"/>
      <c r="AX983" s="186"/>
      <c r="AY983" s="186"/>
      <c r="AZ983" s="186"/>
      <c r="BA983" s="186"/>
      <c r="BB983" s="211"/>
      <c r="BC983" s="186"/>
      <c r="BD983" s="186"/>
      <c r="BE983" s="186"/>
    </row>
    <row r="984" spans="1:57" ht="25.5" customHeight="1">
      <c r="A984" s="186"/>
      <c r="B984" s="186"/>
      <c r="C984" s="186"/>
      <c r="D984" s="186"/>
      <c r="E984" s="143"/>
      <c r="F984" s="211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92"/>
      <c r="AU984" s="238"/>
      <c r="AV984" s="186"/>
      <c r="AW984" s="186"/>
      <c r="AX984" s="186"/>
      <c r="AY984" s="186"/>
      <c r="AZ984" s="186"/>
      <c r="BA984" s="186"/>
      <c r="BB984" s="211"/>
      <c r="BC984" s="186"/>
      <c r="BD984" s="186"/>
      <c r="BE984" s="186"/>
    </row>
    <row r="985" spans="1:57" ht="25.5" customHeight="1">
      <c r="A985" s="186"/>
      <c r="B985" s="186"/>
      <c r="C985" s="186"/>
      <c r="D985" s="186"/>
      <c r="E985" s="143"/>
      <c r="F985" s="211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92"/>
      <c r="AU985" s="238"/>
      <c r="AV985" s="186"/>
      <c r="AW985" s="186"/>
      <c r="AX985" s="186"/>
      <c r="AY985" s="186"/>
      <c r="AZ985" s="186"/>
      <c r="BA985" s="186"/>
      <c r="BB985" s="211"/>
      <c r="BC985" s="186"/>
      <c r="BD985" s="186"/>
      <c r="BE985" s="186"/>
    </row>
    <row r="986" spans="1:57" ht="25.5" customHeight="1">
      <c r="A986" s="186"/>
      <c r="B986" s="186"/>
      <c r="C986" s="186"/>
      <c r="D986" s="186"/>
      <c r="E986" s="143"/>
      <c r="F986" s="211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92"/>
      <c r="AU986" s="238"/>
      <c r="AV986" s="186"/>
      <c r="AW986" s="186"/>
      <c r="AX986" s="186"/>
      <c r="AY986" s="186"/>
      <c r="AZ986" s="186"/>
      <c r="BA986" s="186"/>
      <c r="BB986" s="211"/>
      <c r="BC986" s="186"/>
      <c r="BD986" s="186"/>
      <c r="BE986" s="186"/>
    </row>
    <row r="987" spans="1:57" ht="25.5" customHeight="1">
      <c r="A987" s="186"/>
      <c r="B987" s="186"/>
      <c r="C987" s="186"/>
      <c r="D987" s="186"/>
      <c r="E987" s="143"/>
      <c r="F987" s="211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92"/>
      <c r="AU987" s="238"/>
      <c r="AV987" s="186"/>
      <c r="AW987" s="186"/>
      <c r="AX987" s="186"/>
      <c r="AY987" s="186"/>
      <c r="AZ987" s="186"/>
      <c r="BA987" s="186"/>
      <c r="BB987" s="211"/>
      <c r="BC987" s="186"/>
      <c r="BD987" s="186"/>
      <c r="BE987" s="186"/>
    </row>
    <row r="988" spans="1:57" ht="25.5" customHeight="1">
      <c r="A988" s="186"/>
      <c r="B988" s="186"/>
      <c r="C988" s="186"/>
      <c r="D988" s="186"/>
      <c r="E988" s="143"/>
      <c r="F988" s="211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92"/>
      <c r="AU988" s="238"/>
      <c r="AV988" s="186"/>
      <c r="AW988" s="186"/>
      <c r="AX988" s="186"/>
      <c r="AY988" s="186"/>
      <c r="AZ988" s="186"/>
      <c r="BA988" s="186"/>
      <c r="BB988" s="211"/>
      <c r="BC988" s="186"/>
      <c r="BD988" s="186"/>
      <c r="BE988" s="186"/>
    </row>
    <row r="989" spans="1:57" ht="25.5" customHeight="1">
      <c r="A989" s="186"/>
      <c r="B989" s="186"/>
      <c r="C989" s="186"/>
      <c r="D989" s="186"/>
      <c r="E989" s="143"/>
      <c r="F989" s="211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92"/>
      <c r="AU989" s="238"/>
      <c r="AV989" s="186"/>
      <c r="AW989" s="186"/>
      <c r="AX989" s="186"/>
      <c r="AY989" s="186"/>
      <c r="AZ989" s="186"/>
      <c r="BA989" s="186"/>
      <c r="BB989" s="211"/>
      <c r="BC989" s="186"/>
      <c r="BD989" s="186"/>
      <c r="BE989" s="186"/>
    </row>
    <row r="990" spans="1:57" ht="25.5" customHeight="1">
      <c r="A990" s="186"/>
      <c r="B990" s="186"/>
      <c r="C990" s="186"/>
      <c r="D990" s="186"/>
      <c r="E990" s="143"/>
      <c r="F990" s="211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92"/>
      <c r="AU990" s="238"/>
      <c r="AV990" s="186"/>
      <c r="AW990" s="186"/>
      <c r="AX990" s="186"/>
      <c r="AY990" s="186"/>
      <c r="AZ990" s="186"/>
      <c r="BA990" s="186"/>
      <c r="BB990" s="211"/>
      <c r="BC990" s="186"/>
      <c r="BD990" s="186"/>
      <c r="BE990" s="186"/>
    </row>
    <row r="991" spans="1:57" ht="25.5" customHeight="1">
      <c r="A991" s="186"/>
      <c r="B991" s="186"/>
      <c r="C991" s="186"/>
      <c r="D991" s="186"/>
      <c r="E991" s="143"/>
      <c r="F991" s="211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92"/>
      <c r="AU991" s="238"/>
      <c r="AV991" s="186"/>
      <c r="AW991" s="186"/>
      <c r="AX991" s="186"/>
      <c r="AY991" s="186"/>
      <c r="AZ991" s="186"/>
      <c r="BA991" s="186"/>
      <c r="BB991" s="211"/>
      <c r="BC991" s="186"/>
      <c r="BD991" s="186"/>
      <c r="BE991" s="186"/>
    </row>
    <row r="992" spans="1:57" ht="25.5" customHeight="1">
      <c r="A992" s="186"/>
      <c r="B992" s="186"/>
      <c r="C992" s="186"/>
      <c r="D992" s="186"/>
      <c r="E992" s="143"/>
      <c r="F992" s="211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92"/>
      <c r="AU992" s="238"/>
      <c r="AV992" s="186"/>
      <c r="AW992" s="186"/>
      <c r="AX992" s="186"/>
      <c r="AY992" s="186"/>
      <c r="AZ992" s="186"/>
      <c r="BA992" s="186"/>
      <c r="BB992" s="211"/>
      <c r="BC992" s="186"/>
      <c r="BD992" s="186"/>
      <c r="BE992" s="186"/>
    </row>
    <row r="993" spans="1:57" ht="25.5" customHeight="1">
      <c r="A993" s="186"/>
      <c r="B993" s="186"/>
      <c r="C993" s="186"/>
      <c r="D993" s="186"/>
      <c r="E993" s="143"/>
      <c r="F993" s="211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92"/>
      <c r="AU993" s="238"/>
      <c r="AV993" s="186"/>
      <c r="AW993" s="186"/>
      <c r="AX993" s="186"/>
      <c r="AY993" s="186"/>
      <c r="AZ993" s="186"/>
      <c r="BA993" s="186"/>
      <c r="BB993" s="211"/>
      <c r="BC993" s="186"/>
      <c r="BD993" s="186"/>
      <c r="BE993" s="186"/>
    </row>
    <row r="994" spans="1:57" ht="25.5" customHeight="1">
      <c r="A994" s="186"/>
      <c r="B994" s="186"/>
      <c r="C994" s="186"/>
      <c r="D994" s="186"/>
      <c r="E994" s="143"/>
      <c r="F994" s="211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92"/>
      <c r="AU994" s="238"/>
      <c r="AV994" s="186"/>
      <c r="AW994" s="186"/>
      <c r="AX994" s="186"/>
      <c r="AY994" s="186"/>
      <c r="AZ994" s="186"/>
      <c r="BA994" s="186"/>
      <c r="BB994" s="211"/>
      <c r="BC994" s="186"/>
      <c r="BD994" s="186"/>
      <c r="BE994" s="186"/>
    </row>
    <row r="995" spans="1:57" ht="25.5" customHeight="1">
      <c r="A995" s="186"/>
      <c r="B995" s="186"/>
      <c r="C995" s="186"/>
      <c r="D995" s="186"/>
      <c r="E995" s="143"/>
      <c r="F995" s="211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92"/>
      <c r="AU995" s="238"/>
      <c r="AV995" s="186"/>
      <c r="AW995" s="186"/>
      <c r="AX995" s="186"/>
      <c r="AY995" s="186"/>
      <c r="AZ995" s="186"/>
      <c r="BA995" s="186"/>
      <c r="BB995" s="211"/>
      <c r="BC995" s="186"/>
      <c r="BD995" s="186"/>
      <c r="BE995" s="186"/>
    </row>
    <row r="996" spans="1:57" ht="25.5" customHeight="1">
      <c r="A996" s="186"/>
      <c r="B996" s="186"/>
      <c r="C996" s="186"/>
      <c r="D996" s="186"/>
      <c r="E996" s="143"/>
      <c r="F996" s="211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92"/>
      <c r="AU996" s="238"/>
      <c r="AV996" s="186"/>
      <c r="AW996" s="186"/>
      <c r="AX996" s="186"/>
      <c r="AY996" s="186"/>
      <c r="AZ996" s="186"/>
      <c r="BA996" s="186"/>
      <c r="BB996" s="211"/>
      <c r="BC996" s="186"/>
      <c r="BD996" s="186"/>
      <c r="BE996" s="186"/>
    </row>
    <row r="997" spans="1:57" ht="25.5" customHeight="1">
      <c r="A997" s="186"/>
      <c r="B997" s="186"/>
      <c r="C997" s="186"/>
      <c r="D997" s="186"/>
      <c r="E997" s="143"/>
      <c r="F997" s="211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92"/>
      <c r="AU997" s="238"/>
      <c r="AV997" s="186"/>
      <c r="AW997" s="186"/>
      <c r="AX997" s="186"/>
      <c r="AY997" s="186"/>
      <c r="AZ997" s="186"/>
      <c r="BA997" s="186"/>
      <c r="BB997" s="211"/>
      <c r="BC997" s="186"/>
      <c r="BD997" s="186"/>
      <c r="BE997" s="186"/>
    </row>
    <row r="998" spans="1:57" ht="25.5" customHeight="1">
      <c r="A998" s="186"/>
      <c r="B998" s="186"/>
      <c r="C998" s="186"/>
      <c r="D998" s="186"/>
      <c r="E998" s="143"/>
      <c r="F998" s="211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92"/>
      <c r="AU998" s="238"/>
      <c r="AV998" s="186"/>
      <c r="AW998" s="186"/>
      <c r="AX998" s="186"/>
      <c r="AY998" s="186"/>
      <c r="AZ998" s="186"/>
      <c r="BA998" s="186"/>
      <c r="BB998" s="211"/>
      <c r="BC998" s="186"/>
      <c r="BD998" s="186"/>
      <c r="BE998" s="186"/>
    </row>
    <row r="999" spans="1:57" ht="25.5" customHeight="1">
      <c r="A999" s="186"/>
      <c r="B999" s="186"/>
      <c r="C999" s="186"/>
      <c r="D999" s="186"/>
      <c r="E999" s="143"/>
      <c r="F999" s="211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92"/>
      <c r="AU999" s="238"/>
      <c r="AV999" s="186"/>
      <c r="AW999" s="186"/>
      <c r="AX999" s="186"/>
      <c r="AY999" s="186"/>
      <c r="AZ999" s="186"/>
      <c r="BA999" s="186"/>
      <c r="BB999" s="211"/>
      <c r="BC999" s="186"/>
      <c r="BD999" s="186"/>
      <c r="BE999" s="186"/>
    </row>
    <row r="1000" spans="1:57" ht="25.5" customHeight="1">
      <c r="A1000" s="186"/>
      <c r="B1000" s="186"/>
      <c r="C1000" s="186"/>
      <c r="D1000" s="186"/>
      <c r="E1000" s="143"/>
      <c r="F1000" s="211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92"/>
      <c r="AU1000" s="238"/>
      <c r="AV1000" s="186"/>
      <c r="AW1000" s="186"/>
      <c r="AX1000" s="186"/>
      <c r="AY1000" s="186"/>
      <c r="AZ1000" s="186"/>
      <c r="BA1000" s="186"/>
      <c r="BB1000" s="211"/>
      <c r="BC1000" s="186"/>
      <c r="BD1000" s="186"/>
      <c r="BE1000" s="186"/>
    </row>
  </sheetData>
  <mergeCells count="57"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J4:L4"/>
    <mergeCell ref="M4:O4"/>
    <mergeCell ref="C2:F2"/>
    <mergeCell ref="G4:I4"/>
    <mergeCell ref="AQ4:AS4"/>
    <mergeCell ref="AQ5:AS5"/>
    <mergeCell ref="C1:AS1"/>
    <mergeCell ref="P4:R4"/>
    <mergeCell ref="S4:U4"/>
    <mergeCell ref="V4:X4"/>
    <mergeCell ref="Y4:AA4"/>
    <mergeCell ref="AK3:AM3"/>
    <mergeCell ref="AN3:AP3"/>
    <mergeCell ref="AK4:AM4"/>
    <mergeCell ref="AN4:AP4"/>
    <mergeCell ref="AK5:AM5"/>
    <mergeCell ref="AN5:AP5"/>
    <mergeCell ref="AE3:AG3"/>
    <mergeCell ref="AH3:AJ3"/>
    <mergeCell ref="AE4:AG4"/>
    <mergeCell ref="AH4:AJ4"/>
    <mergeCell ref="AE5:AG5"/>
    <mergeCell ref="AH5:AJ5"/>
    <mergeCell ref="Y3:AA3"/>
    <mergeCell ref="AB3:AD3"/>
    <mergeCell ref="AB4:AD4"/>
    <mergeCell ref="Y5:AA5"/>
    <mergeCell ref="AB5:AD5"/>
    <mergeCell ref="M5:O5"/>
    <mergeCell ref="P5:R5"/>
    <mergeCell ref="S5:U5"/>
    <mergeCell ref="V5:X5"/>
    <mergeCell ref="M3:O3"/>
    <mergeCell ref="P3:R3"/>
    <mergeCell ref="S3:U3"/>
    <mergeCell ref="V3:X3"/>
    <mergeCell ref="D3:D6"/>
    <mergeCell ref="E3:E6"/>
    <mergeCell ref="C7:F7"/>
    <mergeCell ref="G3:I3"/>
    <mergeCell ref="J3:L3"/>
    <mergeCell ref="G5:I5"/>
    <mergeCell ref="J5:L5"/>
  </mergeCells>
  <conditionalFormatting sqref="C8:I33">
    <cfRule type="expression" dxfId="224" priority="77">
      <formula>#REF!&lt;&gt;1</formula>
    </cfRule>
  </conditionalFormatting>
  <conditionalFormatting sqref="E34:E43">
    <cfRule type="expression" dxfId="223" priority="78">
      <formula>#REF!&lt;&gt;1</formula>
    </cfRule>
  </conditionalFormatting>
  <conditionalFormatting sqref="G8:G57">
    <cfRule type="expression" dxfId="222" priority="74">
      <formula>AND(H8="",G8&lt;&gt;"")</formula>
    </cfRule>
  </conditionalFormatting>
  <conditionalFormatting sqref="G8:I57">
    <cfRule type="expression" dxfId="221" priority="82">
      <formula>AND(T8="",G8&lt;&gt;"")</formula>
    </cfRule>
  </conditionalFormatting>
  <conditionalFormatting sqref="H8:H57">
    <cfRule type="expression" dxfId="220" priority="75">
      <formula>AND(G8="",H8&lt;&gt;"")</formula>
    </cfRule>
  </conditionalFormatting>
  <conditionalFormatting sqref="I8:I57">
    <cfRule type="cellIs" dxfId="219" priority="76" operator="notEqual">
      <formula>""</formula>
    </cfRule>
  </conditionalFormatting>
  <conditionalFormatting sqref="J8:J57">
    <cfRule type="expression" dxfId="218" priority="55">
      <formula>AND(K8="",J8&lt;&gt;"")</formula>
    </cfRule>
  </conditionalFormatting>
  <conditionalFormatting sqref="J8:L57">
    <cfRule type="expression" dxfId="217" priority="54">
      <formula>AND(N8="",J8&lt;&gt;"")</formula>
    </cfRule>
    <cfRule type="expression" dxfId="216" priority="53">
      <formula>AND(AL8="",J8&lt;&gt;"")</formula>
    </cfRule>
  </conditionalFormatting>
  <conditionalFormatting sqref="K8:K43">
    <cfRule type="expression" dxfId="215" priority="56">
      <formula>AND(J8="",K8&lt;&gt;"")</formula>
    </cfRule>
  </conditionalFormatting>
  <conditionalFormatting sqref="K44:L57">
    <cfRule type="expression" dxfId="214" priority="57">
      <formula>AND(J44="",K44&lt;&gt;"")</formula>
    </cfRule>
  </conditionalFormatting>
  <conditionalFormatting sqref="L8:L57">
    <cfRule type="expression" dxfId="213" priority="58">
      <formula>AND(A8="",L8&lt;&gt;"")</formula>
    </cfRule>
  </conditionalFormatting>
  <conditionalFormatting sqref="M8 M10:M57">
    <cfRule type="expression" dxfId="212" priority="71">
      <formula>AND(N8="",M8&lt;&gt;"")</formula>
    </cfRule>
  </conditionalFormatting>
  <conditionalFormatting sqref="M9">
    <cfRule type="expression" dxfId="211" priority="30">
      <formula>AND(N9="",M9&lt;&gt;"")</formula>
    </cfRule>
  </conditionalFormatting>
  <conditionalFormatting sqref="M8:O33">
    <cfRule type="expression" dxfId="210" priority="33">
      <formula>#REF!&lt;&gt;1</formula>
    </cfRule>
  </conditionalFormatting>
  <conditionalFormatting sqref="M8:O57">
    <cfRule type="expression" dxfId="209" priority="34">
      <formula>AND(Z8="",M8&lt;&gt;"")</formula>
    </cfRule>
  </conditionalFormatting>
  <conditionalFormatting sqref="N8 N10:N57">
    <cfRule type="expression" dxfId="208" priority="72">
      <formula>AND(M8="",N8&lt;&gt;"")</formula>
    </cfRule>
  </conditionalFormatting>
  <conditionalFormatting sqref="N9">
    <cfRule type="expression" dxfId="207" priority="31">
      <formula>AND(M9="",N9&lt;&gt;"")</formula>
    </cfRule>
  </conditionalFormatting>
  <conditionalFormatting sqref="O8 O10:O57">
    <cfRule type="cellIs" dxfId="206" priority="73" operator="notEqual">
      <formula>""</formula>
    </cfRule>
  </conditionalFormatting>
  <conditionalFormatting sqref="O9">
    <cfRule type="cellIs" dxfId="205" priority="32" operator="notEqual">
      <formula>""</formula>
    </cfRule>
  </conditionalFormatting>
  <conditionalFormatting sqref="P8:P9 P11:P57">
    <cfRule type="expression" dxfId="204" priority="66">
      <formula>AND(Q8="",P8&lt;&gt;"")</formula>
    </cfRule>
  </conditionalFormatting>
  <conditionalFormatting sqref="P10">
    <cfRule type="expression" dxfId="203" priority="25">
      <formula>AND(Q10="",P10&lt;&gt;"")</formula>
    </cfRule>
  </conditionalFormatting>
  <conditionalFormatting sqref="P8:R33">
    <cfRule type="expression" dxfId="202" priority="28">
      <formula>#REF!&lt;&gt;1</formula>
    </cfRule>
  </conditionalFormatting>
  <conditionalFormatting sqref="P8:R57">
    <cfRule type="expression" dxfId="201" priority="29">
      <formula>AND(AC8="",P8&lt;&gt;"")</formula>
    </cfRule>
  </conditionalFormatting>
  <conditionalFormatting sqref="Q8:Q9 Q11:Q57">
    <cfRule type="expression" dxfId="200" priority="67">
      <formula>AND(P8="",Q8&lt;&gt;"")</formula>
    </cfRule>
  </conditionalFormatting>
  <conditionalFormatting sqref="Q10">
    <cfRule type="expression" dxfId="199" priority="26">
      <formula>AND(P10="",Q10&lt;&gt;"")</formula>
    </cfRule>
  </conditionalFormatting>
  <conditionalFormatting sqref="R8:R9 R11:R57">
    <cfRule type="cellIs" dxfId="198" priority="68" operator="notEqual">
      <formula>""</formula>
    </cfRule>
  </conditionalFormatting>
  <conditionalFormatting sqref="R10">
    <cfRule type="cellIs" dxfId="197" priority="27" operator="notEqual">
      <formula>""</formula>
    </cfRule>
  </conditionalFormatting>
  <conditionalFormatting sqref="S8:S57">
    <cfRule type="expression" dxfId="196" priority="93">
      <formula>AND(T8="",S8&lt;&gt;"")</formula>
    </cfRule>
  </conditionalFormatting>
  <conditionalFormatting sqref="S8:U57">
    <cfRule type="expression" dxfId="195" priority="92">
      <formula>AND(W8="",S8&lt;&gt;"")</formula>
    </cfRule>
    <cfRule type="expression" dxfId="194" priority="91">
      <formula>AND(AU8="",S8&lt;&gt;"")</formula>
    </cfRule>
  </conditionalFormatting>
  <conditionalFormatting sqref="T8:T43">
    <cfRule type="expression" dxfId="193" priority="94">
      <formula>AND(S8="",T8&lt;&gt;"")</formula>
    </cfRule>
  </conditionalFormatting>
  <conditionalFormatting sqref="T44:U57">
    <cfRule type="expression" dxfId="192" priority="95">
      <formula>AND(S44="",T44&lt;&gt;"")</formula>
    </cfRule>
  </conditionalFormatting>
  <conditionalFormatting sqref="U8:U57">
    <cfRule type="expression" dxfId="191" priority="96">
      <formula>AND(J8="",U8&lt;&gt;"")</formula>
    </cfRule>
  </conditionalFormatting>
  <conditionalFormatting sqref="V8:V57">
    <cfRule type="expression" dxfId="190" priority="97">
      <formula>AND(W8="",V8&lt;&gt;"")</formula>
    </cfRule>
  </conditionalFormatting>
  <conditionalFormatting sqref="W8:W43">
    <cfRule type="expression" dxfId="189" priority="98">
      <formula>AND(V8="",W8&lt;&gt;"")</formula>
    </cfRule>
  </conditionalFormatting>
  <conditionalFormatting sqref="W44:X57">
    <cfRule type="expression" dxfId="188" priority="99">
      <formula>AND(V44="",W44&lt;&gt;"")</formula>
    </cfRule>
  </conditionalFormatting>
  <conditionalFormatting sqref="X8:X57">
    <cfRule type="expression" dxfId="187" priority="100">
      <formula>AND(Y8="",X8&lt;&gt;"")</formula>
    </cfRule>
  </conditionalFormatting>
  <conditionalFormatting sqref="Y8:Y57">
    <cfRule type="expression" dxfId="186" priority="49">
      <formula>AND(Z8="",Y8&lt;&gt;"")</formula>
    </cfRule>
  </conditionalFormatting>
  <conditionalFormatting sqref="Y8:AA57">
    <cfRule type="expression" dxfId="185" priority="47">
      <formula>AND(BA8="",Y8&lt;&gt;"")</formula>
    </cfRule>
    <cfRule type="expression" dxfId="184" priority="48">
      <formula>AND(AC8="",Y8&lt;&gt;"")</formula>
    </cfRule>
  </conditionalFormatting>
  <conditionalFormatting sqref="Z8:Z43">
    <cfRule type="expression" dxfId="183" priority="50">
      <formula>AND(Y8="",Z8&lt;&gt;"")</formula>
    </cfRule>
  </conditionalFormatting>
  <conditionalFormatting sqref="Z44:AA57">
    <cfRule type="expression" dxfId="182" priority="51">
      <formula>AND(Y44="",Z44&lt;&gt;"")</formula>
    </cfRule>
  </conditionalFormatting>
  <conditionalFormatting sqref="AA8:AA57">
    <cfRule type="expression" dxfId="181" priority="52">
      <formula>AND(P8="",AA8&lt;&gt;"")</formula>
    </cfRule>
  </conditionalFormatting>
  <conditionalFormatting sqref="AB8:AB57">
    <cfRule type="expression" dxfId="180" priority="20">
      <formula>AND(AC8="",AB8&lt;&gt;"")</formula>
    </cfRule>
  </conditionalFormatting>
  <conditionalFormatting sqref="AB8:AD10 AB12:AD51 AB53:AD57">
    <cfRule type="cellIs" dxfId="179" priority="104" operator="notEqual">
      <formula>""</formula>
    </cfRule>
  </conditionalFormatting>
  <conditionalFormatting sqref="AB11:AD11">
    <cfRule type="expression" dxfId="178" priority="24">
      <formula>AND(AO11="",AB11&lt;&gt;"")</formula>
    </cfRule>
    <cfRule type="expression" dxfId="177" priority="23">
      <formula>#REF!&lt;&gt;1</formula>
    </cfRule>
  </conditionalFormatting>
  <conditionalFormatting sqref="AB52:AD52">
    <cfRule type="expression" dxfId="176" priority="106">
      <formula>AND(AO52="",AB52&lt;&gt;"")</formula>
    </cfRule>
  </conditionalFormatting>
  <conditionalFormatting sqref="AC11">
    <cfRule type="expression" dxfId="175" priority="21">
      <formula>AND(AB11="",AC11&lt;&gt;"")</formula>
    </cfRule>
  </conditionalFormatting>
  <conditionalFormatting sqref="AC12:AC57 AC8:AC10">
    <cfRule type="expression" dxfId="174" priority="107">
      <formula>AND(AB8="",AC8&lt;&gt;"")</formula>
    </cfRule>
  </conditionalFormatting>
  <conditionalFormatting sqref="AD11:AD52">
    <cfRule type="cellIs" dxfId="173" priority="22" operator="notEqual">
      <formula>""</formula>
    </cfRule>
  </conditionalFormatting>
  <conditionalFormatting sqref="AE8:AE11 AE13:AE57">
    <cfRule type="expression" dxfId="172" priority="61">
      <formula>AND(AF8="",AE8&lt;&gt;"")</formula>
    </cfRule>
  </conditionalFormatting>
  <conditionalFormatting sqref="AE12">
    <cfRule type="expression" dxfId="171" priority="15">
      <formula>AND(AF12="",AE12&lt;&gt;"")</formula>
    </cfRule>
  </conditionalFormatting>
  <conditionalFormatting sqref="AE8:AG33">
    <cfRule type="expression" dxfId="170" priority="18">
      <formula>#REF!&lt;&gt;1</formula>
    </cfRule>
  </conditionalFormatting>
  <conditionalFormatting sqref="AE8:AG57">
    <cfRule type="expression" dxfId="169" priority="19">
      <formula>AND(AR8="",AE8&lt;&gt;"")</formula>
    </cfRule>
  </conditionalFormatting>
  <conditionalFormatting sqref="AF8:AF11 AF13:AF57">
    <cfRule type="expression" dxfId="168" priority="62">
      <formula>AND(AE8="",AF8&lt;&gt;"")</formula>
    </cfRule>
  </conditionalFormatting>
  <conditionalFormatting sqref="AF12">
    <cfRule type="expression" dxfId="167" priority="16">
      <formula>AND(AE12="",AF12&lt;&gt;"")</formula>
    </cfRule>
  </conditionalFormatting>
  <conditionalFormatting sqref="AG8:AG11 AG13:AG57">
    <cfRule type="cellIs" dxfId="166" priority="63" operator="notEqual">
      <formula>""</formula>
    </cfRule>
  </conditionalFormatting>
  <conditionalFormatting sqref="AG12">
    <cfRule type="cellIs" dxfId="165" priority="17" operator="notEqual">
      <formula>""</formula>
    </cfRule>
  </conditionalFormatting>
  <conditionalFormatting sqref="AH8:AH57">
    <cfRule type="expression" dxfId="164" priority="1">
      <formula>AND(AI8="",AH8&lt;&gt;"")</formula>
    </cfRule>
  </conditionalFormatting>
  <conditionalFormatting sqref="AH8:AJ10 AH12:AJ51 AJ52 AH53:AJ57">
    <cfRule type="cellIs" dxfId="163" priority="6" operator="notEqual">
      <formula>""</formula>
    </cfRule>
  </conditionalFormatting>
  <conditionalFormatting sqref="AH11:AJ11">
    <cfRule type="expression" dxfId="162" priority="4">
      <formula>#REF!&lt;&gt;1</formula>
    </cfRule>
    <cfRule type="expression" dxfId="161" priority="5">
      <formula>AND(AU11="",AH11&lt;&gt;"")</formula>
    </cfRule>
  </conditionalFormatting>
  <conditionalFormatting sqref="AH52:AJ52">
    <cfRule type="expression" dxfId="160" priority="8">
      <formula>AND(AU52="",AH52&lt;&gt;"")</formula>
    </cfRule>
  </conditionalFormatting>
  <conditionalFormatting sqref="AI11">
    <cfRule type="expression" dxfId="159" priority="2">
      <formula>AND(AH11="",AI11&lt;&gt;"")</formula>
    </cfRule>
  </conditionalFormatting>
  <conditionalFormatting sqref="AI12:AI57 AI8:AI10">
    <cfRule type="expression" dxfId="158" priority="9">
      <formula>AND(AH8="",AI8&lt;&gt;"")</formula>
    </cfRule>
  </conditionalFormatting>
  <conditionalFormatting sqref="AJ11">
    <cfRule type="cellIs" dxfId="157" priority="3" operator="notEqual">
      <formula>""</formula>
    </cfRule>
  </conditionalFormatting>
  <conditionalFormatting sqref="AK8:AK57">
    <cfRule type="expression" dxfId="156" priority="43">
      <formula>AND(AL8="",AK8&lt;&gt;"")</formula>
    </cfRule>
  </conditionalFormatting>
  <conditionalFormatting sqref="AK8:AP57">
    <cfRule type="expression" dxfId="155" priority="36">
      <formula>AND(AO8="",AK8&lt;&gt;"")</formula>
    </cfRule>
    <cfRule type="expression" dxfId="154" priority="35">
      <formula>AND(BM8="",AK8&lt;&gt;"")</formula>
    </cfRule>
  </conditionalFormatting>
  <conditionalFormatting sqref="AL8:AL43">
    <cfRule type="expression" dxfId="153" priority="44">
      <formula>AND(AK8="",AL8&lt;&gt;"")</formula>
    </cfRule>
  </conditionalFormatting>
  <conditionalFormatting sqref="AL44:AM57">
    <cfRule type="expression" dxfId="152" priority="45">
      <formula>AND(AK44="",AL44&lt;&gt;"")</formula>
    </cfRule>
  </conditionalFormatting>
  <conditionalFormatting sqref="AM8:AM57">
    <cfRule type="expression" dxfId="151" priority="46">
      <formula>AND(AB8="",AM8&lt;&gt;"")</formula>
    </cfRule>
  </conditionalFormatting>
  <conditionalFormatting sqref="AN8:AN57">
    <cfRule type="expression" dxfId="150" priority="37">
      <formula>AND(AO8="",AN8&lt;&gt;"")</formula>
    </cfRule>
  </conditionalFormatting>
  <conditionalFormatting sqref="AO8:AO43">
    <cfRule type="expression" dxfId="149" priority="38">
      <formula>AND(AN8="",AO8&lt;&gt;"")</formula>
    </cfRule>
  </conditionalFormatting>
  <conditionalFormatting sqref="AO44:AP57">
    <cfRule type="expression" dxfId="148" priority="39">
      <formula>AND(AN44="",AO44&lt;&gt;"")</formula>
    </cfRule>
  </conditionalFormatting>
  <conditionalFormatting sqref="AP8:AP57">
    <cfRule type="expression" dxfId="147" priority="40">
      <formula>AND(AE8="",AP8&lt;&gt;"")</formula>
    </cfRule>
  </conditionalFormatting>
  <conditionalFormatting sqref="AQ8:AQ57">
    <cfRule type="expression" dxfId="146" priority="127">
      <formula>AND(AR8="",AQ8&lt;&gt;"")</formula>
    </cfRule>
  </conditionalFormatting>
  <conditionalFormatting sqref="AQ56:AS56">
    <cfRule type="expression" dxfId="145" priority="128">
      <formula>AND(BD56="",AQ56&lt;&gt;"")</formula>
    </cfRule>
  </conditionalFormatting>
  <conditionalFormatting sqref="AR8:AR57">
    <cfRule type="expression" dxfId="144" priority="129">
      <formula>AND(AQ8="",AR8&lt;&gt;"")</formula>
    </cfRule>
  </conditionalFormatting>
  <conditionalFormatting sqref="AS8:AS57">
    <cfRule type="cellIs" dxfId="143" priority="130" operator="notEqual">
      <formula>""</formula>
    </cfRule>
  </conditionalFormatting>
  <conditionalFormatting sqref="AT8:AV58">
    <cfRule type="expression" dxfId="142" priority="131">
      <formula>#REF!&lt;&gt;1</formula>
    </cfRule>
  </conditionalFormatting>
  <conditionalFormatting sqref="AV10:AV58">
    <cfRule type="expression" dxfId="141" priority="132">
      <formula>#REF!&lt;&gt;1</formula>
    </cfRule>
  </conditionalFormatting>
  <conditionalFormatting sqref="AW9:AW57">
    <cfRule type="expression" dxfId="140" priority="133">
      <formula>#REF!&lt;&gt;1</formula>
    </cfRule>
  </conditionalFormatting>
  <conditionalFormatting sqref="AW8:AY57">
    <cfRule type="expression" dxfId="139" priority="134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H999"/>
  <sheetViews>
    <sheetView topLeftCell="A2" zoomScale="40" zoomScaleNormal="40" workbookViewId="0">
      <selection activeCell="B34" sqref="B34:AA34"/>
    </sheetView>
  </sheetViews>
  <sheetFormatPr baseColWidth="10" defaultColWidth="14.3984375" defaultRowHeight="15" customHeight="1"/>
  <cols>
    <col min="1" max="1" width="21.1328125" customWidth="1"/>
    <col min="2" max="3" width="10.59765625" customWidth="1"/>
    <col min="4" max="4" width="20.59765625" customWidth="1"/>
    <col min="5" max="5" width="18.86328125" customWidth="1"/>
    <col min="6" max="6" width="9.265625" customWidth="1"/>
    <col min="7" max="7" width="15.53125" customWidth="1"/>
    <col min="8" max="8" width="15" customWidth="1"/>
    <col min="9" max="9" width="10.1328125" customWidth="1"/>
    <col min="10" max="10" width="2.86328125" customWidth="1"/>
    <col min="11" max="11" width="14.265625" customWidth="1"/>
    <col min="12" max="12" width="13.86328125" customWidth="1"/>
    <col min="13" max="13" width="14.265625" customWidth="1"/>
    <col min="14" max="14" width="4" customWidth="1"/>
    <col min="15" max="15" width="16.59765625" customWidth="1"/>
    <col min="16" max="16" width="3" customWidth="1"/>
    <col min="17" max="17" width="17.73046875" customWidth="1"/>
    <col min="18" max="18" width="2.59765625" customWidth="1"/>
    <col min="19" max="19" width="22.3984375" customWidth="1"/>
    <col min="20" max="21" width="10.59765625" customWidth="1"/>
    <col min="22" max="22" width="23" customWidth="1"/>
    <col min="23" max="23" width="22.73046875" customWidth="1"/>
    <col min="24" max="24" width="13.73046875" customWidth="1"/>
    <col min="25" max="25" width="13" customWidth="1"/>
    <col min="26" max="26" width="11.265625" customWidth="1"/>
    <col min="27" max="27" width="10.59765625" customWidth="1"/>
    <col min="28" max="28" width="11.265625" customWidth="1"/>
    <col min="29" max="29" width="10.59765625" customWidth="1"/>
    <col min="30" max="30" width="40.73046875" customWidth="1"/>
    <col min="31" max="34" width="10.59765625" customWidth="1"/>
  </cols>
  <sheetData>
    <row r="1" spans="1:34" ht="37.5" customHeight="1">
      <c r="A1" s="245"/>
      <c r="B1" s="841" t="str">
        <f>+Lésigny!C1</f>
        <v>Les Hivernales 2025-2026</v>
      </c>
      <c r="C1" s="733"/>
      <c r="D1" s="733"/>
      <c r="E1" s="733"/>
      <c r="F1" s="733"/>
      <c r="G1" s="733"/>
      <c r="H1" s="742"/>
      <c r="I1" s="246"/>
      <c r="J1" s="247"/>
      <c r="K1" s="842" t="s">
        <v>438</v>
      </c>
      <c r="L1" s="681"/>
      <c r="M1" s="681"/>
      <c r="N1" s="681"/>
      <c r="O1" s="681"/>
      <c r="P1" s="681"/>
      <c r="Q1" s="681"/>
      <c r="R1" s="245"/>
      <c r="S1" s="245"/>
      <c r="T1" s="843" t="str">
        <f>+B1</f>
        <v>Les Hivernales 2025-2026</v>
      </c>
      <c r="U1" s="733"/>
      <c r="V1" s="733"/>
      <c r="W1" s="733"/>
      <c r="X1" s="733"/>
      <c r="Y1" s="733"/>
      <c r="Z1" s="733"/>
      <c r="AA1" s="742"/>
      <c r="AB1" s="245"/>
      <c r="AC1" s="248"/>
      <c r="AD1" s="249"/>
      <c r="AE1" s="248"/>
      <c r="AF1" s="248"/>
      <c r="AG1" s="248"/>
      <c r="AH1" s="245"/>
    </row>
    <row r="2" spans="1:34" ht="37.5" customHeight="1">
      <c r="A2" s="250"/>
      <c r="B2" s="833" t="s">
        <v>439</v>
      </c>
      <c r="C2" s="834"/>
      <c r="D2" s="636" t="str">
        <f>+Lésigny!AQ3</f>
        <v>Avril</v>
      </c>
      <c r="E2" s="637" t="s">
        <v>440</v>
      </c>
      <c r="F2" s="835" t="str">
        <f>+Lésigny!AQ4</f>
        <v>Torcy</v>
      </c>
      <c r="G2" s="836"/>
      <c r="H2" s="837"/>
      <c r="I2" s="638"/>
      <c r="J2" s="97"/>
      <c r="K2" s="845" t="str">
        <f>+Lésigny!F5</f>
        <v>Contre</v>
      </c>
      <c r="L2" s="733"/>
      <c r="M2" s="742"/>
      <c r="N2" s="254"/>
      <c r="O2" s="844" t="s">
        <v>40</v>
      </c>
      <c r="P2" s="733"/>
      <c r="Q2" s="742"/>
      <c r="R2" s="255"/>
      <c r="S2" s="255"/>
      <c r="T2" s="833" t="s">
        <v>439</v>
      </c>
      <c r="U2" s="834"/>
      <c r="V2" s="636" t="str">
        <f>+D2</f>
        <v>Avril</v>
      </c>
      <c r="W2" s="637" t="s">
        <v>440</v>
      </c>
      <c r="X2" s="639"/>
      <c r="Y2" s="835" t="str">
        <f>+F2</f>
        <v>Torcy</v>
      </c>
      <c r="Z2" s="836"/>
      <c r="AA2" s="837"/>
      <c r="AB2" s="250"/>
      <c r="AC2" s="248"/>
      <c r="AD2" s="248"/>
      <c r="AE2" s="248"/>
      <c r="AF2" s="248"/>
      <c r="AG2" s="248"/>
      <c r="AH2" s="250"/>
    </row>
    <row r="3" spans="1:34" ht="46.5" customHeight="1">
      <c r="A3" s="839" t="s">
        <v>112</v>
      </c>
      <c r="B3" s="840"/>
      <c r="C3" s="256" t="s">
        <v>441</v>
      </c>
      <c r="D3" s="257" t="s">
        <v>138</v>
      </c>
      <c r="E3" s="258" t="s">
        <v>139</v>
      </c>
      <c r="F3" s="258" t="s">
        <v>150</v>
      </c>
      <c r="G3" s="259" t="s">
        <v>142</v>
      </c>
      <c r="H3" s="260" t="s">
        <v>442</v>
      </c>
      <c r="I3" s="261" t="s">
        <v>442</v>
      </c>
      <c r="J3" s="97"/>
      <c r="K3" s="846" t="s">
        <v>443</v>
      </c>
      <c r="L3" s="776"/>
      <c r="M3" s="786"/>
      <c r="N3" s="262"/>
      <c r="O3" s="263" t="s">
        <v>444</v>
      </c>
      <c r="P3" s="264"/>
      <c r="Q3" s="265" t="s">
        <v>445</v>
      </c>
      <c r="R3" s="104"/>
      <c r="S3" s="838" t="s">
        <v>446</v>
      </c>
      <c r="T3" s="777"/>
      <c r="U3" s="256" t="s">
        <v>441</v>
      </c>
      <c r="V3" s="839" t="s">
        <v>447</v>
      </c>
      <c r="W3" s="840"/>
      <c r="X3" s="266" t="s">
        <v>150</v>
      </c>
      <c r="Y3" s="259" t="s">
        <v>142</v>
      </c>
      <c r="Z3" s="267" t="s">
        <v>442</v>
      </c>
      <c r="AA3" s="267" t="s">
        <v>442</v>
      </c>
      <c r="AB3" s="248" t="s">
        <v>448</v>
      </c>
      <c r="AC3" s="248" t="s">
        <v>449</v>
      </c>
      <c r="AD3" s="248"/>
      <c r="AE3" s="248"/>
      <c r="AF3" s="248"/>
      <c r="AG3" s="248"/>
      <c r="AH3" s="104"/>
    </row>
    <row r="4" spans="1:34" ht="25.5" customHeight="1">
      <c r="A4" s="858" t="s">
        <v>450</v>
      </c>
      <c r="B4" s="268" t="s">
        <v>89</v>
      </c>
      <c r="C4" s="863">
        <v>1</v>
      </c>
      <c r="D4" s="269" t="str">
        <f>IFERROR(VLOOKUP($B4,Bussy!$AR$8:$AY$54,D$39,0),"")</f>
        <v/>
      </c>
      <c r="E4" s="270" t="str">
        <f>IFERROR(VLOOKUP($B4,Bussy!$AR$8:$AY$54,E$39,0),"")</f>
        <v/>
      </c>
      <c r="F4" s="271" t="str">
        <f>IFERROR(VLOOKUP($B4,Bussy!$AR$8:$AY$54,F$39,0),"")</f>
        <v/>
      </c>
      <c r="G4" s="272" t="str">
        <f>IFERROR(VLOOKUP($B4,Bussy!$AR$8:$AY$54,G$39,0),"")</f>
        <v/>
      </c>
      <c r="H4" s="850" t="str">
        <f>IFERROR(ROUND((+G4+G5)/2,1),"")</f>
        <v/>
      </c>
      <c r="I4" s="273" t="str">
        <f>IFERROR(+(G4+G5)*Explications!$H$26,"")</f>
        <v/>
      </c>
      <c r="J4" s="97"/>
      <c r="K4" s="864" t="str">
        <f>IF(AB4&lt;0,A4,S4)</f>
        <v>Crécy 1</v>
      </c>
      <c r="L4" s="860" t="str">
        <f>IFERROR(ABS(AB4),"")</f>
        <v/>
      </c>
      <c r="M4" s="847" t="str">
        <f>IF(AB4&lt;0,S4,A4)</f>
        <v>Bussy 1</v>
      </c>
      <c r="N4" s="274"/>
      <c r="O4" s="851"/>
      <c r="P4" s="852" t="s">
        <v>451</v>
      </c>
      <c r="Q4" s="853" t="str">
        <f>IF(O4=2,0,IF(O4=1,1,IF(O4="","",2)))</f>
        <v/>
      </c>
      <c r="R4" s="33"/>
      <c r="S4" s="855" t="s">
        <v>452</v>
      </c>
      <c r="T4" s="268" t="s">
        <v>89</v>
      </c>
      <c r="U4" s="856">
        <f>IF(C4&lt;&gt;"",+C4,"")</f>
        <v>1</v>
      </c>
      <c r="V4" s="275" t="str">
        <f>IFERROR(VLOOKUP($T4,Crécy!$AR$8:$AW$57,V$39,0),"")</f>
        <v/>
      </c>
      <c r="W4" s="276" t="str">
        <f>IFERROR(VLOOKUP($T4,Crécy!$AR$8:$AW$57,W$39,0),"")</f>
        <v/>
      </c>
      <c r="X4" s="277" t="str">
        <f>IFERROR(VLOOKUP($T4,Crécy!$AR$8:$AW$57,X$39,0),"")</f>
        <v/>
      </c>
      <c r="Y4" s="247" t="str">
        <f>IFERROR(VLOOKUP($T4,Crécy!$AR$8:$AW$57,Y$39,0),"")</f>
        <v/>
      </c>
      <c r="Z4" s="850" t="str">
        <f>IFERROR(ROUND((+Y4+Y5)/2,1),"")</f>
        <v/>
      </c>
      <c r="AA4" s="278" t="str">
        <f>IFERROR(+(Y4+Y5)*Explications!$H$26,"")</f>
        <v/>
      </c>
      <c r="AB4" s="848" t="str">
        <f>IFERROR(ROUND((H4-Z4)*0.75,0),"")</f>
        <v/>
      </c>
      <c r="AC4" s="849"/>
      <c r="AD4" s="279"/>
      <c r="AE4" s="279"/>
      <c r="AF4" s="279"/>
      <c r="AG4" s="279"/>
      <c r="AH4" s="279"/>
    </row>
    <row r="5" spans="1:34" ht="25.5" customHeight="1">
      <c r="A5" s="859"/>
      <c r="B5" s="280" t="s">
        <v>91</v>
      </c>
      <c r="C5" s="857"/>
      <c r="D5" s="281" t="str">
        <f>IFERROR(VLOOKUP($B5,Bussy!$AR$8:$AY$54,D$39,0),"")</f>
        <v/>
      </c>
      <c r="E5" s="282" t="str">
        <f>IFERROR(VLOOKUP($B5,Bussy!$AR$8:$AY$54,E$39,0),"")</f>
        <v/>
      </c>
      <c r="F5" s="283" t="str">
        <f>IFERROR(VLOOKUP($B5,Bussy!$AR$8:$AY$54,F$39,0),"")</f>
        <v/>
      </c>
      <c r="G5" s="284" t="str">
        <f>IFERROR(VLOOKUP($B5,Bussy!$AR$8:$AY$54,G$39,0),"")</f>
        <v/>
      </c>
      <c r="H5" s="724"/>
      <c r="I5" s="285" t="str">
        <f>IFERROR(+(G4+G5)*Explications!$H$26,"")</f>
        <v/>
      </c>
      <c r="J5" s="97"/>
      <c r="K5" s="800"/>
      <c r="L5" s="673"/>
      <c r="M5" s="825"/>
      <c r="N5" s="274"/>
      <c r="O5" s="800"/>
      <c r="P5" s="673"/>
      <c r="Q5" s="854"/>
      <c r="R5" s="33"/>
      <c r="S5" s="673"/>
      <c r="T5" s="280" t="s">
        <v>91</v>
      </c>
      <c r="U5" s="857"/>
      <c r="V5" s="281" t="str">
        <f>IFERROR(VLOOKUP($T5,Crécy!$AR$8:$AW$57,V$39,0),"")</f>
        <v/>
      </c>
      <c r="W5" s="282" t="str">
        <f>IFERROR(VLOOKUP($T5,Crécy!$AR$8:$AW$57,W$39,0),"")</f>
        <v/>
      </c>
      <c r="X5" s="286" t="str">
        <f>IFERROR(VLOOKUP($T5,Crécy!$AR$8:$AW$57,X$39,0),"")</f>
        <v/>
      </c>
      <c r="Y5" s="287" t="str">
        <f>IFERROR(VLOOKUP($T5,Crécy!$AR$8:$AW$57,Y$39,0),"")</f>
        <v/>
      </c>
      <c r="Z5" s="724"/>
      <c r="AA5" s="288" t="str">
        <f>IFERROR(+(Y4+Y5)*Explications!$H$26,"")</f>
        <v/>
      </c>
      <c r="AB5" s="665"/>
      <c r="AC5" s="665"/>
      <c r="AD5" s="289"/>
      <c r="AE5" s="279"/>
      <c r="AF5" s="279"/>
      <c r="AG5" s="279"/>
      <c r="AH5" s="279"/>
    </row>
    <row r="6" spans="1:34" ht="25.5" customHeight="1">
      <c r="A6" s="858" t="s">
        <v>453</v>
      </c>
      <c r="B6" s="290" t="s">
        <v>167</v>
      </c>
      <c r="C6" s="863">
        <v>9</v>
      </c>
      <c r="D6" s="275" t="str">
        <f>IFERROR(VLOOKUP($B6,Bussy!$AR$8:$AY$54,D$39,0),"")</f>
        <v/>
      </c>
      <c r="E6" s="291" t="str">
        <f>IFERROR(VLOOKUP($B6,Bussy!$AR$8:$AY$54,E$39,0),"")</f>
        <v/>
      </c>
      <c r="F6" s="292" t="str">
        <f>IFERROR(VLOOKUP($B6,Bussy!$AR$8:$AY$54,F$39,0),"")</f>
        <v/>
      </c>
      <c r="G6" s="272" t="str">
        <f>IFERROR(VLOOKUP($B6,Bussy!$AR$8:$AY$54,G$39,0),"")</f>
        <v/>
      </c>
      <c r="H6" s="850" t="str">
        <f>IFERROR(ROUND((+G6+G7)/2,1),"")</f>
        <v/>
      </c>
      <c r="I6" s="293" t="str">
        <f>IFERROR(+(G6+G7)*Explications!$H$26,"")</f>
        <v/>
      </c>
      <c r="J6" s="97"/>
      <c r="K6" s="864" t="str">
        <f>IF(AB6&lt;0,A6,S6)</f>
        <v>Lésigny 2</v>
      </c>
      <c r="L6" s="860" t="str">
        <f>IFERROR(ABS(AB6),"")</f>
        <v/>
      </c>
      <c r="M6" s="847" t="str">
        <f>IF(AB6&lt;0,S6,A6)</f>
        <v>Bussy 2</v>
      </c>
      <c r="N6" s="274"/>
      <c r="O6" s="851"/>
      <c r="P6" s="852" t="s">
        <v>451</v>
      </c>
      <c r="Q6" s="865" t="str">
        <f>IF(O6=2,0,IF(O6=1,1,IF(O6="","",2)))</f>
        <v/>
      </c>
      <c r="R6" s="33"/>
      <c r="S6" s="866" t="s">
        <v>454</v>
      </c>
      <c r="T6" s="268" t="s">
        <v>167</v>
      </c>
      <c r="U6" s="856">
        <f>IF(C6&lt;&gt;"",+C6,"")</f>
        <v>9</v>
      </c>
      <c r="V6" s="275" t="str">
        <f>IFERROR(VLOOKUP($T6,Lésigny!$AR$8:$AW$57,V$39,0),"")</f>
        <v/>
      </c>
      <c r="W6" s="291" t="str">
        <f>IFERROR(VLOOKUP($T6,Lésigny!$AR$8:$AW$57,W$39,0),"")</f>
        <v/>
      </c>
      <c r="X6" s="294" t="str">
        <f>IFERROR(VLOOKUP($T6,Lésigny!$AR$8:$AW$57,X$39,0),"")</f>
        <v/>
      </c>
      <c r="Y6" s="247" t="str">
        <f>IFERROR(VLOOKUP($T6,Lésigny!$AR$8:$AW$57,Y$39,0),"")</f>
        <v/>
      </c>
      <c r="Z6" s="850" t="str">
        <f>IFERROR(ROUND((+Y6+Y7)/2,1),"")</f>
        <v/>
      </c>
      <c r="AA6" s="278" t="str">
        <f>IFERROR(+(Y6+Y7)*Explications!$H$26,"")</f>
        <v/>
      </c>
      <c r="AB6" s="848" t="str">
        <f>IFERROR(ROUND((H6-Z6)*0.75,0),"")</f>
        <v/>
      </c>
      <c r="AC6" s="849"/>
      <c r="AD6" s="279"/>
      <c r="AE6" s="279"/>
      <c r="AF6" s="279"/>
      <c r="AG6" s="279"/>
      <c r="AH6" s="279"/>
    </row>
    <row r="7" spans="1:34" ht="25.5" customHeight="1">
      <c r="A7" s="859"/>
      <c r="B7" s="280" t="s">
        <v>188</v>
      </c>
      <c r="C7" s="857"/>
      <c r="D7" s="281" t="str">
        <f>IFERROR(VLOOKUP($B7,Bussy!$AR$8:$AY$54,D$39,0),"")</f>
        <v/>
      </c>
      <c r="E7" s="282" t="str">
        <f>IFERROR(VLOOKUP($B7,Bussy!$AR$8:$AY$54,E$39,0),"")</f>
        <v/>
      </c>
      <c r="F7" s="283" t="str">
        <f>IFERROR(VLOOKUP($B7,Bussy!$AR$8:$AY$54,F$39,0),"")</f>
        <v/>
      </c>
      <c r="G7" s="284" t="str">
        <f>IFERROR(VLOOKUP($B7,Bussy!$AR$8:$AY$54,G$39,0),"")</f>
        <v/>
      </c>
      <c r="H7" s="724"/>
      <c r="I7" s="285" t="str">
        <f>IFERROR(+(G6+G7)*Explications!$H$26,"")</f>
        <v/>
      </c>
      <c r="J7" s="97"/>
      <c r="K7" s="800"/>
      <c r="L7" s="673"/>
      <c r="M7" s="825"/>
      <c r="N7" s="274"/>
      <c r="O7" s="800"/>
      <c r="P7" s="673"/>
      <c r="Q7" s="854"/>
      <c r="R7" s="33"/>
      <c r="S7" s="673"/>
      <c r="T7" s="280" t="s">
        <v>188</v>
      </c>
      <c r="U7" s="857"/>
      <c r="V7" s="281" t="str">
        <f>IFERROR(VLOOKUP($T7,Lésigny!$AR$8:$AW$57,V$39,0),"")</f>
        <v/>
      </c>
      <c r="W7" s="282" t="str">
        <f>IFERROR(VLOOKUP($T7,Lésigny!$AR$8:$AW$57,W$39,0),"")</f>
        <v/>
      </c>
      <c r="X7" s="286" t="str">
        <f>IFERROR(VLOOKUP($T7,Lésigny!$AR$8:$AW$57,X$39,0),"")</f>
        <v/>
      </c>
      <c r="Y7" s="287" t="str">
        <f>IFERROR(VLOOKUP($T7,Lésigny!$AR$8:$AW$57,Y$39,0),"")</f>
        <v/>
      </c>
      <c r="Z7" s="724"/>
      <c r="AA7" s="288" t="str">
        <f>IFERROR(+(Y6+Y7)*Explications!$H$26,"")</f>
        <v/>
      </c>
      <c r="AB7" s="665"/>
      <c r="AC7" s="665"/>
      <c r="AD7" s="279"/>
      <c r="AE7" s="279"/>
      <c r="AF7" s="279"/>
      <c r="AG7" s="279"/>
      <c r="AH7" s="279"/>
    </row>
    <row r="8" spans="1:34" ht="25.5" customHeight="1">
      <c r="A8" s="858" t="s">
        <v>455</v>
      </c>
      <c r="B8" s="268" t="s">
        <v>166</v>
      </c>
      <c r="C8" s="863">
        <v>7</v>
      </c>
      <c r="D8" s="269" t="str">
        <f>IFERROR(VLOOKUP($B8,Bussy!$AR$8:$AY$54,D$39,0),"")</f>
        <v/>
      </c>
      <c r="E8" s="270" t="str">
        <f>IFERROR(VLOOKUP($B8,Bussy!$AR$8:$AY$54,E$39,0),"")</f>
        <v/>
      </c>
      <c r="F8" s="271" t="str">
        <f>IFERROR(VLOOKUP($B8,Bussy!$AR$8:$AY$54,F$39,0),"")</f>
        <v/>
      </c>
      <c r="G8" s="272" t="str">
        <f>IFERROR(VLOOKUP($B8,Bussy!$AR$8:$AY$54,G$39,0),"")</f>
        <v/>
      </c>
      <c r="H8" s="850" t="str">
        <f>IFERROR(ROUND((+G8+G9)/2,1),"")</f>
        <v/>
      </c>
      <c r="I8" s="273" t="str">
        <f>IFERROR(+(G8+G9)*Explications!$H$26,"")</f>
        <v/>
      </c>
      <c r="J8" s="97"/>
      <c r="K8" s="864" t="str">
        <f>IF(AB8&lt;0,A8,S8)</f>
        <v>Torcy 3</v>
      </c>
      <c r="L8" s="860" t="str">
        <f>IFERROR(ABS(AB8),"")</f>
        <v/>
      </c>
      <c r="M8" s="847" t="str">
        <f>IF(AB8&lt;0,S8,A8)</f>
        <v>Bussy 3</v>
      </c>
      <c r="N8" s="274"/>
      <c r="O8" s="851"/>
      <c r="P8" s="852" t="s">
        <v>451</v>
      </c>
      <c r="Q8" s="861" t="str">
        <f>IF(O8=2,0,IF(O8=1,1,IF(O8="","",2)))</f>
        <v/>
      </c>
      <c r="R8" s="33"/>
      <c r="S8" s="862" t="s">
        <v>456</v>
      </c>
      <c r="T8" s="268" t="s">
        <v>166</v>
      </c>
      <c r="U8" s="856">
        <f>IF(C8&lt;&gt;"",+C8,"")</f>
        <v>7</v>
      </c>
      <c r="V8" s="275" t="str">
        <f>IFERROR(VLOOKUP($T8,Torcy!$AR$8:$AW$57,V$39,0),"")</f>
        <v/>
      </c>
      <c r="W8" s="291" t="str">
        <f>IFERROR(VLOOKUP($T8,Torcy!$AR$8:$AW$57,W$39,0),"")</f>
        <v/>
      </c>
      <c r="X8" s="294" t="str">
        <f>IFERROR(VLOOKUP($T8,Torcy!$AR$8:$AW$57,X$39,0),"")</f>
        <v/>
      </c>
      <c r="Y8" s="247" t="str">
        <f>IFERROR(VLOOKUP($T8,Torcy!$AR$8:$AW$57,Y$39,0),"")</f>
        <v/>
      </c>
      <c r="Z8" s="850" t="str">
        <f>IFERROR(ROUND((+Y8+Y9)/2,1),"")</f>
        <v/>
      </c>
      <c r="AA8" s="278" t="str">
        <f>IFERROR(+(Y8+Y9)*Explications!$H$26,"")</f>
        <v/>
      </c>
      <c r="AB8" s="848" t="str">
        <f>IFERROR(ROUND((H8-Z8)*0.75,0),"")</f>
        <v/>
      </c>
      <c r="AC8" s="849"/>
      <c r="AD8" s="279"/>
      <c r="AE8" s="279"/>
      <c r="AF8" s="279"/>
      <c r="AG8" s="279"/>
      <c r="AH8" s="279"/>
    </row>
    <row r="9" spans="1:34" ht="25.5" customHeight="1">
      <c r="A9" s="859"/>
      <c r="B9" s="280" t="s">
        <v>196</v>
      </c>
      <c r="C9" s="857"/>
      <c r="D9" s="281" t="str">
        <f>IFERROR(VLOOKUP($B9,Bussy!$AR$8:$AY$54,D$39,0),"")</f>
        <v/>
      </c>
      <c r="E9" s="282" t="str">
        <f>IFERROR(VLOOKUP($B9,Bussy!$AR$8:$AY$54,E$39,0),"")</f>
        <v/>
      </c>
      <c r="F9" s="283" t="str">
        <f>IFERROR(VLOOKUP($B9,Bussy!$AR$8:$AY$54,F$39,0),"")</f>
        <v/>
      </c>
      <c r="G9" s="284" t="str">
        <f>IFERROR(VLOOKUP($B9,Bussy!$AR$8:$AY$54,G$39,0),"")</f>
        <v/>
      </c>
      <c r="H9" s="724"/>
      <c r="I9" s="285" t="str">
        <f>IFERROR(+(G8+G9)*Explications!$H$26,"")</f>
        <v/>
      </c>
      <c r="J9" s="97"/>
      <c r="K9" s="800"/>
      <c r="L9" s="673"/>
      <c r="M9" s="825"/>
      <c r="N9" s="274"/>
      <c r="O9" s="800"/>
      <c r="P9" s="673"/>
      <c r="Q9" s="854"/>
      <c r="R9" s="33"/>
      <c r="S9" s="673"/>
      <c r="T9" s="280" t="s">
        <v>196</v>
      </c>
      <c r="U9" s="857"/>
      <c r="V9" s="281" t="str">
        <f>IFERROR(VLOOKUP($T9,Torcy!$AR$8:$AW$57,V$39,0),"")</f>
        <v/>
      </c>
      <c r="W9" s="282" t="str">
        <f>IFERROR(VLOOKUP($T9,Torcy!$AR$8:$AW$57,W$39,0),"")</f>
        <v/>
      </c>
      <c r="X9" s="286" t="str">
        <f>IFERROR(VLOOKUP($T9,Torcy!$AR$8:$AW$57,X$39,0),"")</f>
        <v/>
      </c>
      <c r="Y9" s="287" t="str">
        <f>IFERROR(VLOOKUP($T9,Torcy!$AR$8:$AW$57,Y$39,0),"")</f>
        <v/>
      </c>
      <c r="Z9" s="724"/>
      <c r="AA9" s="288" t="str">
        <f>IFERROR(+(Y8+Y9)*Explications!$H$26,"")</f>
        <v/>
      </c>
      <c r="AB9" s="665"/>
      <c r="AC9" s="665"/>
      <c r="AD9" s="289"/>
      <c r="AE9" s="279"/>
      <c r="AF9" s="279"/>
      <c r="AG9" s="279"/>
      <c r="AH9" s="279"/>
    </row>
    <row r="10" spans="1:34" ht="25.5" customHeight="1">
      <c r="A10" s="858" t="s">
        <v>457</v>
      </c>
      <c r="B10" s="290" t="s">
        <v>162</v>
      </c>
      <c r="C10" s="863">
        <v>6</v>
      </c>
      <c r="D10" s="275" t="str">
        <f>IFERROR(VLOOKUP($B10,Bussy!$AR$8:$AY$54,D$39,0),"")</f>
        <v/>
      </c>
      <c r="E10" s="291" t="str">
        <f>IFERROR(VLOOKUP($B10,Bussy!$AR$8:$AY$54,E$39,0),"")</f>
        <v/>
      </c>
      <c r="F10" s="292" t="str">
        <f>IFERROR(VLOOKUP($B10,Bussy!$AR$8:$AY$54,F$39,0),"")</f>
        <v/>
      </c>
      <c r="G10" s="272" t="str">
        <f>IFERROR(VLOOKUP($B10,Bussy!$AR$8:$AY$54,G$39,0),"")</f>
        <v/>
      </c>
      <c r="H10" s="850" t="str">
        <f>IFERROR(ROUND((+G10+G11)/2,1),"")</f>
        <v/>
      </c>
      <c r="I10" s="293" t="str">
        <f>IFERROR(+(G10+G11)*Explications!$H$26,"")</f>
        <v/>
      </c>
      <c r="J10" s="97"/>
      <c r="K10" s="864" t="str">
        <f>IF(AB10&lt;0,A10,S10)</f>
        <v>Crécy 4</v>
      </c>
      <c r="L10" s="860" t="str">
        <f>IFERROR(ABS(AB10),"")</f>
        <v/>
      </c>
      <c r="M10" s="847" t="str">
        <f>IF(AB10&lt;0,S10,A10)</f>
        <v>Bussy 4</v>
      </c>
      <c r="N10" s="274"/>
      <c r="O10" s="851"/>
      <c r="P10" s="852" t="s">
        <v>451</v>
      </c>
      <c r="Q10" s="853" t="str">
        <f>IF(O10=2,0,IF(O10=1,1,IF(O10="","",2)))</f>
        <v/>
      </c>
      <c r="R10" s="33"/>
      <c r="S10" s="867" t="s">
        <v>458</v>
      </c>
      <c r="T10" s="268" t="s">
        <v>162</v>
      </c>
      <c r="U10" s="856">
        <f>IF(C10&lt;&gt;"",+C10,"")</f>
        <v>6</v>
      </c>
      <c r="V10" s="275" t="str">
        <f>IFERROR(VLOOKUP($T10,Crécy!$AR$8:$AW$57,V$39,0),"")</f>
        <v/>
      </c>
      <c r="W10" s="276" t="str">
        <f>IFERROR(VLOOKUP($T10,Crécy!$AR$8:$AW$57,W$39,0),"")</f>
        <v/>
      </c>
      <c r="X10" s="277" t="str">
        <f>IFERROR(VLOOKUP($T10,Crécy!$AR$8:$AW$57,X$39,0),"")</f>
        <v/>
      </c>
      <c r="Y10" s="247" t="str">
        <f>IFERROR(VLOOKUP($T10,Crécy!$AR$8:$AW$57,Y$39,0),"")</f>
        <v/>
      </c>
      <c r="Z10" s="850" t="str">
        <f>IFERROR(ROUND((+Y10+Y11)/2,1),"")</f>
        <v/>
      </c>
      <c r="AA10" s="278" t="str">
        <f>IFERROR(+(Y10+Y11)*Explications!$H$26,"")</f>
        <v/>
      </c>
      <c r="AB10" s="848" t="str">
        <f>IFERROR(ROUND((H10-Z10)*0.75,0),"")</f>
        <v/>
      </c>
      <c r="AC10" s="849"/>
      <c r="AD10" s="279"/>
      <c r="AE10" s="279"/>
      <c r="AF10" s="279"/>
      <c r="AG10" s="279"/>
      <c r="AH10" s="279"/>
    </row>
    <row r="11" spans="1:34" ht="25.5" customHeight="1">
      <c r="A11" s="859"/>
      <c r="B11" s="280" t="s">
        <v>187</v>
      </c>
      <c r="C11" s="857"/>
      <c r="D11" s="281" t="str">
        <f>IFERROR(VLOOKUP($B11,Bussy!$AR$8:$AY$54,D$39,0),"")</f>
        <v/>
      </c>
      <c r="E11" s="282" t="str">
        <f>IFERROR(VLOOKUP($B11,Bussy!$AR$8:$AY$54,E$39,0),"")</f>
        <v/>
      </c>
      <c r="F11" s="283" t="str">
        <f>IFERROR(VLOOKUP($B11,Bussy!$AR$8:$AY$54,F$39,0),"")</f>
        <v/>
      </c>
      <c r="G11" s="284" t="str">
        <f>IFERROR(VLOOKUP($B11,Bussy!$AR$8:$AY$54,G$39,0),"")</f>
        <v/>
      </c>
      <c r="H11" s="724"/>
      <c r="I11" s="285" t="str">
        <f>IFERROR(+(G10+G11)*Explications!$H$26,"")</f>
        <v/>
      </c>
      <c r="J11" s="97"/>
      <c r="K11" s="800"/>
      <c r="L11" s="673"/>
      <c r="M11" s="825"/>
      <c r="N11" s="274"/>
      <c r="O11" s="800"/>
      <c r="P11" s="673"/>
      <c r="Q11" s="854"/>
      <c r="R11" s="33"/>
      <c r="S11" s="673"/>
      <c r="T11" s="280" t="s">
        <v>187</v>
      </c>
      <c r="U11" s="857"/>
      <c r="V11" s="281" t="str">
        <f>IFERROR(VLOOKUP($T11,Crécy!$AR$8:$AW$57,V$39,0),"")</f>
        <v/>
      </c>
      <c r="W11" s="282" t="str">
        <f>IFERROR(VLOOKUP($T11,Crécy!$AR$8:$AW$57,W$39,0),"")</f>
        <v/>
      </c>
      <c r="X11" s="286" t="str">
        <f>IFERROR(VLOOKUP($T11,Crécy!$AR$8:$AW$57,X$39,0),"")</f>
        <v/>
      </c>
      <c r="Y11" s="287" t="str">
        <f>IFERROR(VLOOKUP($T11,Crécy!$AR$8:$AW$57,Y$39,0),"")</f>
        <v/>
      </c>
      <c r="Z11" s="724"/>
      <c r="AA11" s="288" t="str">
        <f>IFERROR(+(Y10+Y11)*Explications!$H$26,"")</f>
        <v/>
      </c>
      <c r="AB11" s="665"/>
      <c r="AC11" s="665"/>
      <c r="AD11" s="279"/>
      <c r="AE11" s="279"/>
      <c r="AF11" s="279"/>
      <c r="AG11" s="279"/>
      <c r="AH11" s="279"/>
    </row>
    <row r="12" spans="1:34" ht="25.5" customHeight="1">
      <c r="A12" s="858" t="s">
        <v>459</v>
      </c>
      <c r="B12" s="290" t="s">
        <v>157</v>
      </c>
      <c r="C12" s="863">
        <v>4</v>
      </c>
      <c r="D12" s="275" t="str">
        <f>IFERROR(VLOOKUP($B12,Bussy!$AR$8:$AY$54,D$39,0),"")</f>
        <v/>
      </c>
      <c r="E12" s="291" t="str">
        <f>IFERROR(VLOOKUP($B12,Bussy!$AR$8:$AY$54,E$39,0),"")</f>
        <v/>
      </c>
      <c r="F12" s="292" t="str">
        <f>IFERROR(VLOOKUP($B12,Bussy!$AR$8:$AY$54,F$39,0),"")</f>
        <v/>
      </c>
      <c r="G12" s="272" t="str">
        <f>IFERROR(VLOOKUP($B12,Bussy!$AR$8:$AY$54,G$39,0),"")</f>
        <v/>
      </c>
      <c r="H12" s="850" t="str">
        <f>IFERROR(ROUND((+G12+G13)/2,1),"")</f>
        <v/>
      </c>
      <c r="I12" s="293" t="str">
        <f>IFERROR(+(G12+G13)*Explications!$H$26,"")</f>
        <v/>
      </c>
      <c r="J12" s="97"/>
      <c r="K12" s="864" t="str">
        <f>IF(AB12&lt;0,A12,S12)</f>
        <v>Lésigny 5</v>
      </c>
      <c r="L12" s="860" t="str">
        <f>IFERROR(ABS(AB12),"")</f>
        <v/>
      </c>
      <c r="M12" s="847" t="str">
        <f>IF(AB12&lt;0,S12,A12)</f>
        <v>Bussy 5</v>
      </c>
      <c r="N12" s="274"/>
      <c r="O12" s="851"/>
      <c r="P12" s="852" t="s">
        <v>451</v>
      </c>
      <c r="Q12" s="865" t="str">
        <f>IF(O12=2,0,IF(O12=1,1,IF(O12="","",2)))</f>
        <v/>
      </c>
      <c r="R12" s="33"/>
      <c r="S12" s="866" t="s">
        <v>460</v>
      </c>
      <c r="T12" s="268" t="s">
        <v>157</v>
      </c>
      <c r="U12" s="856">
        <f>IF(C12&lt;&gt;"",+C12,"")</f>
        <v>4</v>
      </c>
      <c r="V12" s="275" t="str">
        <f>IFERROR(VLOOKUP($T12,Lésigny!$AR$8:$AW$57,V$39,0),"")</f>
        <v/>
      </c>
      <c r="W12" s="291" t="str">
        <f>IFERROR(VLOOKUP($T12,Lésigny!$AR$8:$AW$57,W$39,0),"")</f>
        <v/>
      </c>
      <c r="X12" s="294" t="str">
        <f>IFERROR(VLOOKUP($T12,Lésigny!$AR$8:$AW$57,X$39,0),"")</f>
        <v/>
      </c>
      <c r="Y12" s="247" t="str">
        <f>IFERROR(VLOOKUP($T12,Lésigny!$AR$8:$AW$57,Y$39,0),"")</f>
        <v/>
      </c>
      <c r="Z12" s="850" t="str">
        <f>IFERROR(ROUND((+Y12+Y13)/2,1),"")</f>
        <v/>
      </c>
      <c r="AA12" s="278" t="str">
        <f>IFERROR(+(Y12+Y13)*Explications!$H$26,"")</f>
        <v/>
      </c>
      <c r="AB12" s="848" t="str">
        <f>IFERROR(ROUND((H12-Z12)*0.75,0),"")</f>
        <v/>
      </c>
      <c r="AC12" s="849"/>
      <c r="AD12" s="279"/>
      <c r="AE12" s="279"/>
      <c r="AF12" s="279"/>
      <c r="AG12" s="279"/>
      <c r="AH12" s="279"/>
    </row>
    <row r="13" spans="1:34" ht="25.5" customHeight="1">
      <c r="A13" s="859"/>
      <c r="B13" s="280" t="s">
        <v>191</v>
      </c>
      <c r="C13" s="857"/>
      <c r="D13" s="281" t="str">
        <f>IFERROR(VLOOKUP($B13,Bussy!$AR$8:$AY$54,D$39,0),"")</f>
        <v/>
      </c>
      <c r="E13" s="282" t="str">
        <f>IFERROR(VLOOKUP($B13,Bussy!$AR$8:$AY$54,E$39,0),"")</f>
        <v/>
      </c>
      <c r="F13" s="283" t="str">
        <f>IFERROR(VLOOKUP($B13,Bussy!$AR$8:$AY$54,F$39,0),"")</f>
        <v/>
      </c>
      <c r="G13" s="284" t="str">
        <f>IFERROR(VLOOKUP($B13,Bussy!$AR$8:$AY$54,G$39,0),"")</f>
        <v/>
      </c>
      <c r="H13" s="724"/>
      <c r="I13" s="285" t="str">
        <f>IFERROR(+(G12+G13)*Explications!$H$26,"")</f>
        <v/>
      </c>
      <c r="J13" s="97"/>
      <c r="K13" s="800"/>
      <c r="L13" s="673"/>
      <c r="M13" s="825"/>
      <c r="N13" s="274"/>
      <c r="O13" s="800"/>
      <c r="P13" s="673"/>
      <c r="Q13" s="854"/>
      <c r="R13" s="33"/>
      <c r="S13" s="673"/>
      <c r="T13" s="280" t="s">
        <v>191</v>
      </c>
      <c r="U13" s="857"/>
      <c r="V13" s="281" t="str">
        <f>IFERROR(VLOOKUP($T13,Lésigny!$AR$8:$AW$57,V$39,0),"")</f>
        <v/>
      </c>
      <c r="W13" s="282" t="str">
        <f>IFERROR(VLOOKUP($T13,Lésigny!$AR$8:$AW$57,W$39,0),"")</f>
        <v/>
      </c>
      <c r="X13" s="286" t="str">
        <f>IFERROR(VLOOKUP($T13,Lésigny!$AR$8:$AW$57,X$39,0),"")</f>
        <v/>
      </c>
      <c r="Y13" s="287" t="str">
        <f>IFERROR(VLOOKUP($T13,Lésigny!$AR$8:$AW$57,Y$39,0),"")</f>
        <v/>
      </c>
      <c r="Z13" s="724"/>
      <c r="AA13" s="288" t="str">
        <f>IFERROR(+(Y12+Y13)*Explications!$H$26,"")</f>
        <v/>
      </c>
      <c r="AB13" s="665"/>
      <c r="AC13" s="665"/>
      <c r="AD13" s="279"/>
      <c r="AE13" s="279"/>
      <c r="AF13" s="279"/>
      <c r="AG13" s="279"/>
      <c r="AH13" s="279"/>
    </row>
    <row r="14" spans="1:34" ht="25.5" customHeight="1">
      <c r="A14" s="869" t="s">
        <v>461</v>
      </c>
      <c r="B14" s="290" t="s">
        <v>89</v>
      </c>
      <c r="C14" s="868" t="s">
        <v>462</v>
      </c>
      <c r="D14" s="275" t="str">
        <f>IFERROR(VLOOKUP($B14,Lésigny!$AR$8:$AY$57,D$39,0),"")</f>
        <v/>
      </c>
      <c r="E14" s="291" t="str">
        <f>IFERROR(VLOOKUP($B14,Lésigny!$AR$8:$AY$57,E$39,0),"")</f>
        <v/>
      </c>
      <c r="F14" s="292" t="str">
        <f>IFERROR(VLOOKUP($B14,Lésigny!$AR$8:$AY$57,F$39,0),"")</f>
        <v/>
      </c>
      <c r="G14" s="272" t="str">
        <f>IFERROR(VLOOKUP($B14,Lésigny!$AR$8:$AY$57,G$39,0),"")</f>
        <v/>
      </c>
      <c r="H14" s="850" t="str">
        <f>IFERROR(ROUND((+G14+G15)/2,1),"")</f>
        <v/>
      </c>
      <c r="I14" s="293" t="str">
        <f>IFERROR(+(G14+G15)*Explications!$H$26,"")</f>
        <v/>
      </c>
      <c r="J14" s="97"/>
      <c r="K14" s="864" t="str">
        <f>IF(AB14&lt;0,A14,S14)</f>
        <v>Torcy 1</v>
      </c>
      <c r="L14" s="860" t="str">
        <f>IFERROR(ABS(AB14),"")</f>
        <v/>
      </c>
      <c r="M14" s="847" t="str">
        <f>IF(AB14&lt;0,S14,A14)</f>
        <v>Lésigny 1</v>
      </c>
      <c r="N14" s="274"/>
      <c r="O14" s="870"/>
      <c r="P14" s="852" t="s">
        <v>451</v>
      </c>
      <c r="Q14" s="861" t="str">
        <f>IF(O14=2,0,IF(O14=1,1,IF(O14="","",2)))</f>
        <v/>
      </c>
      <c r="R14" s="33"/>
      <c r="S14" s="862" t="s">
        <v>463</v>
      </c>
      <c r="T14" s="268" t="s">
        <v>89</v>
      </c>
      <c r="U14" s="871" t="str">
        <f>IF(C14&lt;&gt;"",+C14,"")</f>
        <v>1bis</v>
      </c>
      <c r="V14" s="275" t="str">
        <f>IFERROR(VLOOKUP($T14,Torcy!$AR$8:$AW$57,V$39,0),"")</f>
        <v/>
      </c>
      <c r="W14" s="291" t="str">
        <f>IFERROR(VLOOKUP($T14,Torcy!$AR$8:$AW$57,W$39,0),"")</f>
        <v/>
      </c>
      <c r="X14" s="294" t="str">
        <f>IFERROR(VLOOKUP($T14,Torcy!$AR$8:$AW$57,X$39,0),"")</f>
        <v/>
      </c>
      <c r="Y14" s="247" t="str">
        <f>IFERROR(VLOOKUP($T14,Torcy!$AR$8:$AW$57,Y$39,0),"")</f>
        <v/>
      </c>
      <c r="Z14" s="850" t="str">
        <f>IFERROR(ROUND((+Y14+Y15)/2,1),"")</f>
        <v/>
      </c>
      <c r="AA14" s="278" t="str">
        <f>IFERROR(+(Y14+Y15)*Explications!$H$26,"")</f>
        <v/>
      </c>
      <c r="AB14" s="848" t="str">
        <f>IFERROR(ROUND((H14-Z14)*0.75,0),"")</f>
        <v/>
      </c>
      <c r="AC14" s="849"/>
      <c r="AD14" s="279"/>
      <c r="AE14" s="279"/>
      <c r="AF14" s="279"/>
      <c r="AG14" s="279"/>
      <c r="AH14" s="279"/>
    </row>
    <row r="15" spans="1:34" ht="25.5" customHeight="1">
      <c r="A15" s="859"/>
      <c r="B15" s="280" t="s">
        <v>91</v>
      </c>
      <c r="C15" s="857"/>
      <c r="D15" s="281" t="str">
        <f>IFERROR(VLOOKUP($B15,Lésigny!$AR$8:$AY$57,D$39,0),"")</f>
        <v/>
      </c>
      <c r="E15" s="282" t="str">
        <f>IFERROR(VLOOKUP($B15,Lésigny!$AR$8:$AY$57,E$39,0),"")</f>
        <v/>
      </c>
      <c r="F15" s="283" t="str">
        <f>IFERROR(VLOOKUP($B15,Lésigny!$AR$8:$AY$57,F$39,0),"")</f>
        <v/>
      </c>
      <c r="G15" s="284" t="str">
        <f>IFERROR(VLOOKUP($B15,Lésigny!$AR$8:$AY$57,G$39,0),"")</f>
        <v/>
      </c>
      <c r="H15" s="724"/>
      <c r="I15" s="285" t="str">
        <f>IFERROR(+(G14+G15)*Explications!$H$26,"")</f>
        <v/>
      </c>
      <c r="J15" s="97"/>
      <c r="K15" s="800"/>
      <c r="L15" s="673"/>
      <c r="M15" s="825"/>
      <c r="N15" s="274"/>
      <c r="O15" s="800"/>
      <c r="P15" s="673"/>
      <c r="Q15" s="854"/>
      <c r="R15" s="33"/>
      <c r="S15" s="673"/>
      <c r="T15" s="280" t="s">
        <v>91</v>
      </c>
      <c r="U15" s="857"/>
      <c r="V15" s="281" t="str">
        <f>IFERROR(VLOOKUP($T15,Torcy!$AR$8:$AW$57,V$39,0),"")</f>
        <v/>
      </c>
      <c r="W15" s="282" t="str">
        <f>IFERROR(VLOOKUP($T15,Torcy!$AR$8:$AW$57,W$39,0),"")</f>
        <v/>
      </c>
      <c r="X15" s="286" t="str">
        <f>IFERROR(VLOOKUP($T15,Torcy!$AR$8:$AW$57,X$39,0),"")</f>
        <v/>
      </c>
      <c r="Y15" s="287" t="str">
        <f>IFERROR(VLOOKUP($T15,Torcy!$AR$8:$AW$57,Y$39,0),"")</f>
        <v/>
      </c>
      <c r="Z15" s="724"/>
      <c r="AA15" s="288" t="str">
        <f>IFERROR(+(Y14+Y15)*Explications!$H$26,"")</f>
        <v/>
      </c>
      <c r="AB15" s="665"/>
      <c r="AC15" s="665"/>
      <c r="AD15" s="279"/>
      <c r="AE15" s="279"/>
      <c r="AF15" s="279"/>
      <c r="AG15" s="279"/>
      <c r="AH15" s="279"/>
    </row>
    <row r="16" spans="1:34" ht="25.5" customHeight="1">
      <c r="A16" s="869" t="s">
        <v>464</v>
      </c>
      <c r="B16" s="290" t="s">
        <v>166</v>
      </c>
      <c r="C16" s="868" t="s">
        <v>465</v>
      </c>
      <c r="D16" s="275" t="str">
        <f>IFERROR(VLOOKUP($B16,Lésigny!$AR$8:$AY$57,D$39,0),"")</f>
        <v/>
      </c>
      <c r="E16" s="291" t="str">
        <f>IFERROR(VLOOKUP($B16,Lésigny!$AR$8:$AY$57,E$39,0),"")</f>
        <v/>
      </c>
      <c r="F16" s="292" t="str">
        <f>IFERROR(VLOOKUP($B16,Lésigny!$AR$8:$AY$57,F$39,0),"")</f>
        <v/>
      </c>
      <c r="G16" s="272" t="str">
        <f>IFERROR(VLOOKUP($B16,Lésigny!$AR$8:$AY$57,G$39,0),"")</f>
        <v/>
      </c>
      <c r="H16" s="850" t="str">
        <f>IFERROR(ROUND((+G16+G17)/2,1),"")</f>
        <v/>
      </c>
      <c r="I16" s="293" t="str">
        <f>IFERROR(+(G16+G17)*Explications!$H$26,"")</f>
        <v/>
      </c>
      <c r="J16" s="97"/>
      <c r="K16" s="864" t="str">
        <f>IF(AB16&lt;0,A16,S16)</f>
        <v>Crécy 3</v>
      </c>
      <c r="L16" s="860" t="str">
        <f>IFERROR(ABS(AB16),"")</f>
        <v/>
      </c>
      <c r="M16" s="847" t="str">
        <f>IF(AB16&lt;0,S16,A16)</f>
        <v>Lésigny 3</v>
      </c>
      <c r="N16" s="274"/>
      <c r="O16" s="870"/>
      <c r="P16" s="852" t="s">
        <v>451</v>
      </c>
      <c r="Q16" s="853" t="str">
        <f>IF(O16=2,0,IF(O16=1,1,IF(O16="","",2)))</f>
        <v/>
      </c>
      <c r="R16" s="33"/>
      <c r="S16" s="855" t="s">
        <v>466</v>
      </c>
      <c r="T16" s="268" t="s">
        <v>166</v>
      </c>
      <c r="U16" s="871" t="str">
        <f>IF(C16&lt;&gt;"",+C16,"")</f>
        <v>7bis</v>
      </c>
      <c r="V16" s="275" t="str">
        <f>IFERROR(VLOOKUP($T16,Crécy!$AR$8:$AW$57,V$39,0),"")</f>
        <v/>
      </c>
      <c r="W16" s="276" t="str">
        <f>IFERROR(VLOOKUP($T16,Crécy!$AR$8:$AW$57,W$39,0),"")</f>
        <v/>
      </c>
      <c r="X16" s="277" t="str">
        <f>IFERROR(VLOOKUP($T16,Crécy!$AR$8:$AW$57,X$39,0),"")</f>
        <v/>
      </c>
      <c r="Y16" s="247" t="str">
        <f>IFERROR(VLOOKUP($T16,Crécy!$AR$8:$AW$57,Y$39,0),"")</f>
        <v/>
      </c>
      <c r="Z16" s="850" t="str">
        <f>IFERROR(ROUND((+Y16+Y17)/2,1),"")</f>
        <v/>
      </c>
      <c r="AA16" s="278" t="str">
        <f>IFERROR(+(Y16+Y17)*Explications!$H$26,"")</f>
        <v/>
      </c>
      <c r="AB16" s="848" t="str">
        <f>IFERROR(ROUND((H16-Z16)*0.75,0),"")</f>
        <v/>
      </c>
      <c r="AC16" s="849"/>
      <c r="AD16" s="289"/>
      <c r="AE16" s="279"/>
      <c r="AF16" s="279"/>
      <c r="AG16" s="279"/>
      <c r="AH16" s="279"/>
    </row>
    <row r="17" spans="1:34" ht="25.5" customHeight="1">
      <c r="A17" s="859"/>
      <c r="B17" s="280" t="s">
        <v>196</v>
      </c>
      <c r="C17" s="857"/>
      <c r="D17" s="281" t="str">
        <f>IFERROR(VLOOKUP($B17,Lésigny!$AR$8:$AY$57,D$39,0),"")</f>
        <v/>
      </c>
      <c r="E17" s="282" t="str">
        <f>IFERROR(VLOOKUP($B17,Lésigny!$AR$8:$AY$57,E$39,0),"")</f>
        <v/>
      </c>
      <c r="F17" s="283" t="str">
        <f>IFERROR(VLOOKUP($B17,Lésigny!$AR$8:$AY$57,F$39,0),"")</f>
        <v/>
      </c>
      <c r="G17" s="284" t="str">
        <f>IFERROR(VLOOKUP($B17,Lésigny!$AR$8:$AY$57,G$39,0),"")</f>
        <v/>
      </c>
      <c r="H17" s="724"/>
      <c r="I17" s="285" t="str">
        <f>IFERROR(+(G16+G17)*Explications!$H$26,"")</f>
        <v/>
      </c>
      <c r="J17" s="97"/>
      <c r="K17" s="800"/>
      <c r="L17" s="673"/>
      <c r="M17" s="825"/>
      <c r="N17" s="274"/>
      <c r="O17" s="800"/>
      <c r="P17" s="673"/>
      <c r="Q17" s="854"/>
      <c r="R17" s="33"/>
      <c r="S17" s="673"/>
      <c r="T17" s="280" t="s">
        <v>196</v>
      </c>
      <c r="U17" s="857"/>
      <c r="V17" s="281" t="str">
        <f>IFERROR(VLOOKUP($T17,Crécy!$AR$8:$AW$57,V$39,0),"")</f>
        <v/>
      </c>
      <c r="W17" s="282" t="str">
        <f>IFERROR(VLOOKUP($T17,Crécy!$AR$8:$AW$57,W$39,0),"")</f>
        <v/>
      </c>
      <c r="X17" s="286" t="str">
        <f>IFERROR(VLOOKUP($T17,Crécy!$AR$8:$AW$57,X$39,0),"")</f>
        <v/>
      </c>
      <c r="Y17" s="287" t="str">
        <f>IFERROR(VLOOKUP($T17,Crécy!$AR$8:$AW$57,Y$39,0),"")</f>
        <v/>
      </c>
      <c r="Z17" s="724"/>
      <c r="AA17" s="288" t="str">
        <f>IFERROR(+(Y16+Y17)*Explications!$H$26,"")</f>
        <v/>
      </c>
      <c r="AB17" s="665"/>
      <c r="AC17" s="665"/>
      <c r="AD17" s="279"/>
      <c r="AE17" s="279"/>
      <c r="AF17" s="279"/>
      <c r="AG17" s="279"/>
      <c r="AH17" s="279"/>
    </row>
    <row r="18" spans="1:34" ht="25.5" customHeight="1">
      <c r="A18" s="869" t="s">
        <v>467</v>
      </c>
      <c r="B18" s="290" t="s">
        <v>162</v>
      </c>
      <c r="C18" s="863">
        <v>5</v>
      </c>
      <c r="D18" s="275" t="str">
        <f>IFERROR(VLOOKUP($B18,Lésigny!$AR$8:$AY$57,D$39,0),"")</f>
        <v/>
      </c>
      <c r="E18" s="291" t="str">
        <f>IFERROR(VLOOKUP($B18,Lésigny!$AR$8:$AY$57,E$39,0),"")</f>
        <v/>
      </c>
      <c r="F18" s="292" t="str">
        <f>IFERROR(VLOOKUP($B18,Lésigny!$AR$8:$AY$57,F$39,0),"")</f>
        <v/>
      </c>
      <c r="G18" s="272" t="str">
        <f>IFERROR(VLOOKUP($B18,Lésigny!$AR$8:$AY$57,G$39,0),"")</f>
        <v/>
      </c>
      <c r="H18" s="850" t="str">
        <f>IFERROR(ROUND((+G18+G19)/2,1),"")</f>
        <v/>
      </c>
      <c r="I18" s="293" t="str">
        <f>IFERROR(+(G18+G19)*Explications!$H$26,"")</f>
        <v/>
      </c>
      <c r="J18" s="97"/>
      <c r="K18" s="864" t="str">
        <f>IF(AB18&lt;0,A18,S18)</f>
        <v>Torcy 4</v>
      </c>
      <c r="L18" s="860" t="str">
        <f>IFERROR(ABS(AB18),"")</f>
        <v/>
      </c>
      <c r="M18" s="847" t="str">
        <f>IF(AB18&lt;0,S18,A18)</f>
        <v>Lésigny 4</v>
      </c>
      <c r="N18" s="274"/>
      <c r="O18" s="870"/>
      <c r="P18" s="852" t="s">
        <v>451</v>
      </c>
      <c r="Q18" s="861" t="str">
        <f>IF(O18=2,0,IF(O18=1,1,IF(O18="","",2)))</f>
        <v/>
      </c>
      <c r="R18" s="33"/>
      <c r="S18" s="862" t="s">
        <v>468</v>
      </c>
      <c r="T18" s="268" t="s">
        <v>162</v>
      </c>
      <c r="U18" s="856">
        <f>IF(C18&lt;&gt;"",+C18,"")</f>
        <v>5</v>
      </c>
      <c r="V18" s="275" t="str">
        <f>IFERROR(VLOOKUP($T18,Torcy!$AR$8:$AW$57,V$39,0),"")</f>
        <v/>
      </c>
      <c r="W18" s="291" t="str">
        <f>IFERROR(VLOOKUP($T18,Torcy!$AR$8:$AW$57,W$39,0),"")</f>
        <v/>
      </c>
      <c r="X18" s="294" t="str">
        <f>IFERROR(VLOOKUP($T18,Torcy!$AR$8:$AW$57,X$39,0),"")</f>
        <v/>
      </c>
      <c r="Y18" s="247" t="str">
        <f>IFERROR(VLOOKUP($T18,Torcy!$AR$8:$AW$57,Y$39,0),"")</f>
        <v/>
      </c>
      <c r="Z18" s="850" t="str">
        <f>IFERROR(ROUND((+Y18+Y19)/2,1),"")</f>
        <v/>
      </c>
      <c r="AA18" s="278" t="str">
        <f>IFERROR(+(Y18+Y19)*Explications!$H$26,"")</f>
        <v/>
      </c>
      <c r="AB18" s="848" t="str">
        <f>IFERROR(ROUND((H18-Z18)*0.75,0),"")</f>
        <v/>
      </c>
      <c r="AC18" s="849"/>
      <c r="AD18" s="279"/>
      <c r="AE18" s="279"/>
      <c r="AF18" s="279"/>
      <c r="AG18" s="279"/>
      <c r="AH18" s="279"/>
    </row>
    <row r="19" spans="1:34" ht="25.5" customHeight="1">
      <c r="A19" s="859"/>
      <c r="B19" s="280" t="s">
        <v>187</v>
      </c>
      <c r="C19" s="857"/>
      <c r="D19" s="281" t="str">
        <f>IFERROR(VLOOKUP($B19,Lésigny!$AR$8:$AY$57,D$39,0),"")</f>
        <v/>
      </c>
      <c r="E19" s="282" t="str">
        <f>IFERROR(VLOOKUP($B19,Lésigny!$AR$8:$AY$57,E$39,0),"")</f>
        <v/>
      </c>
      <c r="F19" s="283" t="str">
        <f>IFERROR(VLOOKUP($B19,Lésigny!$AR$8:$AY$57,F$39,0),"")</f>
        <v/>
      </c>
      <c r="G19" s="284" t="str">
        <f>IFERROR(VLOOKUP($B19,Lésigny!$AR$8:$AY$57,G$39,0),"")</f>
        <v/>
      </c>
      <c r="H19" s="724"/>
      <c r="I19" s="285" t="str">
        <f>IFERROR(+(G18+G19)*Explications!$H$26,"")</f>
        <v/>
      </c>
      <c r="J19" s="97"/>
      <c r="K19" s="800"/>
      <c r="L19" s="673"/>
      <c r="M19" s="825"/>
      <c r="N19" s="274"/>
      <c r="O19" s="800"/>
      <c r="P19" s="673"/>
      <c r="Q19" s="854"/>
      <c r="R19" s="33"/>
      <c r="S19" s="673"/>
      <c r="T19" s="280" t="s">
        <v>187</v>
      </c>
      <c r="U19" s="857"/>
      <c r="V19" s="281" t="str">
        <f>IFERROR(VLOOKUP($T19,Torcy!$AR$8:$AW$57,V$39,0),"")</f>
        <v/>
      </c>
      <c r="W19" s="282" t="str">
        <f>IFERROR(VLOOKUP($T19,Torcy!$AR$8:$AW$57,W$39,0),"")</f>
        <v/>
      </c>
      <c r="X19" s="286" t="str">
        <f>IFERROR(VLOOKUP($T19,Torcy!$AR$8:$AW$57,X$39,0),"")</f>
        <v/>
      </c>
      <c r="Y19" s="287" t="str">
        <f>IFERROR(VLOOKUP($T19,Torcy!$AR$8:$AW$57,Y$39,0),"")</f>
        <v/>
      </c>
      <c r="Z19" s="724"/>
      <c r="AA19" s="288" t="str">
        <f>IFERROR(+(Y18+Y19)*Explications!$H$26,"")</f>
        <v/>
      </c>
      <c r="AB19" s="665"/>
      <c r="AC19" s="665"/>
      <c r="AD19" s="279"/>
      <c r="AE19" s="279"/>
      <c r="AF19" s="279"/>
      <c r="AG19" s="279"/>
      <c r="AH19" s="279"/>
    </row>
    <row r="20" spans="1:34" ht="25.5" customHeight="1">
      <c r="A20" s="873" t="s">
        <v>469</v>
      </c>
      <c r="B20" s="290" t="s">
        <v>167</v>
      </c>
      <c r="C20" s="863">
        <v>8</v>
      </c>
      <c r="D20" s="275" t="str">
        <f>IFERROR(VLOOKUP($B20,Crécy!$AR$8:$AY$57,D$39,0),"")</f>
        <v/>
      </c>
      <c r="E20" s="291" t="str">
        <f>IFERROR(VLOOKUP($B20,Crécy!$AR$8:$AY$57,E$39,0),"")</f>
        <v/>
      </c>
      <c r="F20" s="292" t="str">
        <f>IFERROR(VLOOKUP($B20,Crécy!$AR$8:$AY$57,F$39,0),"")</f>
        <v/>
      </c>
      <c r="G20" s="272" t="str">
        <f>IFERROR(VLOOKUP($B20,Crécy!$AR$8:$AY$57,G$39,0),"")</f>
        <v/>
      </c>
      <c r="H20" s="850" t="str">
        <f>IFERROR(ROUND((+G20+G21)/2,1),"")</f>
        <v/>
      </c>
      <c r="I20" s="293" t="str">
        <f>IFERROR(+(G20+G21)*Explications!$H$26,"")</f>
        <v/>
      </c>
      <c r="J20" s="97"/>
      <c r="K20" s="864" t="str">
        <f>IF(AB20&lt;0,A20,S20)</f>
        <v>Torcy 2</v>
      </c>
      <c r="L20" s="860" t="str">
        <f>IFERROR(ABS(AB20),"")</f>
        <v/>
      </c>
      <c r="M20" s="847" t="str">
        <f>IF(AB20&lt;0,S20,A20)</f>
        <v>Crécy 2</v>
      </c>
      <c r="N20" s="274"/>
      <c r="O20" s="874"/>
      <c r="P20" s="852" t="s">
        <v>451</v>
      </c>
      <c r="Q20" s="861" t="str">
        <f>IF(O20=2,0,IF(O20=1,1,IF(O20="","",2)))</f>
        <v/>
      </c>
      <c r="R20" s="33"/>
      <c r="S20" s="862" t="s">
        <v>470</v>
      </c>
      <c r="T20" s="268" t="s">
        <v>167</v>
      </c>
      <c r="U20" s="856">
        <f>IF(C20&lt;&gt;"",+C20,"")</f>
        <v>8</v>
      </c>
      <c r="V20" s="275" t="str">
        <f>IFERROR(VLOOKUP($T20,Torcy!$AR$8:$AW$57,V$39,0),"")</f>
        <v/>
      </c>
      <c r="W20" s="291" t="str">
        <f>IFERROR(VLOOKUP($T20,Torcy!$AR$8:$AW$57,W$39,0),"")</f>
        <v/>
      </c>
      <c r="X20" s="294" t="str">
        <f>IFERROR(VLOOKUP($T20,Torcy!$AR$8:$AW$57,X$39,0),"")</f>
        <v/>
      </c>
      <c r="Y20" s="247" t="str">
        <f>IFERROR(VLOOKUP($T20,Torcy!$AR$8:$AW$57,Y$39,0),"")</f>
        <v/>
      </c>
      <c r="Z20" s="850" t="str">
        <f>IFERROR(ROUND((+Y20+Y21)/2,1),"")</f>
        <v/>
      </c>
      <c r="AA20" s="278" t="str">
        <f>IFERROR(+(Y20+Y21)*Explications!$H$26,"")</f>
        <v/>
      </c>
      <c r="AB20" s="848" t="str">
        <f>IFERROR(ROUND((H20-Z20)*0.75,0),"")</f>
        <v/>
      </c>
      <c r="AC20" s="849"/>
      <c r="AD20" s="289"/>
      <c r="AE20" s="279"/>
      <c r="AF20" s="279"/>
      <c r="AG20" s="279"/>
      <c r="AH20" s="279"/>
    </row>
    <row r="21" spans="1:34" ht="25.5" customHeight="1">
      <c r="A21" s="859"/>
      <c r="B21" s="280" t="s">
        <v>188</v>
      </c>
      <c r="C21" s="857"/>
      <c r="D21" s="281" t="str">
        <f>IFERROR(VLOOKUP($B21,Crécy!$AR$8:$AY$57,D$39,0),"")</f>
        <v/>
      </c>
      <c r="E21" s="282" t="str">
        <f>IFERROR(VLOOKUP($B21,Crécy!$AR$8:$AY$57,E$39,0),"")</f>
        <v/>
      </c>
      <c r="F21" s="283" t="str">
        <f>IFERROR(VLOOKUP($B21,Crécy!$AR$8:$AY$57,F$39,0),"")</f>
        <v/>
      </c>
      <c r="G21" s="284" t="str">
        <f>IFERROR(VLOOKUP($B21,Crécy!$AR$8:$AY$57,G$39,0),"")</f>
        <v/>
      </c>
      <c r="H21" s="724"/>
      <c r="I21" s="285" t="str">
        <f>IFERROR(+(G20+G21)*Explications!$H$26,"")</f>
        <v/>
      </c>
      <c r="J21" s="97"/>
      <c r="K21" s="800"/>
      <c r="L21" s="673"/>
      <c r="M21" s="825"/>
      <c r="N21" s="274"/>
      <c r="O21" s="800"/>
      <c r="P21" s="673"/>
      <c r="Q21" s="854"/>
      <c r="R21" s="33"/>
      <c r="S21" s="673"/>
      <c r="T21" s="280" t="s">
        <v>188</v>
      </c>
      <c r="U21" s="857"/>
      <c r="V21" s="281" t="str">
        <f>IFERROR(VLOOKUP($T21,Torcy!$AR$8:$AW$57,V$39,0),"")</f>
        <v/>
      </c>
      <c r="W21" s="282" t="str">
        <f>IFERROR(VLOOKUP($T21,Torcy!$AR$8:$AW$57,W$39,0),"")</f>
        <v/>
      </c>
      <c r="X21" s="286" t="str">
        <f>IFERROR(VLOOKUP($T21,Torcy!$AR$8:$AW$57,X$39,0),"")</f>
        <v/>
      </c>
      <c r="Y21" s="287" t="str">
        <f>IFERROR(VLOOKUP($T21,Torcy!$AR$8:$AW$57,Y$39,0),"")</f>
        <v/>
      </c>
      <c r="Z21" s="724"/>
      <c r="AA21" s="288" t="str">
        <f>IFERROR(+(Y20+Y21)*Explications!$H$26,"")</f>
        <v/>
      </c>
      <c r="AB21" s="665"/>
      <c r="AC21" s="665"/>
      <c r="AD21" s="279"/>
      <c r="AE21" s="279"/>
      <c r="AF21" s="279"/>
      <c r="AG21" s="279"/>
      <c r="AH21" s="279"/>
    </row>
    <row r="22" spans="1:34" ht="25.5" customHeight="1">
      <c r="A22" s="873" t="s">
        <v>471</v>
      </c>
      <c r="B22" s="290" t="s">
        <v>157</v>
      </c>
      <c r="C22" s="863">
        <v>3</v>
      </c>
      <c r="D22" s="275" t="str">
        <f>IFERROR(VLOOKUP($B22,Crécy!$AR$8:$AY$57,D$39,0),"")</f>
        <v/>
      </c>
      <c r="E22" s="291" t="str">
        <f>IFERROR(VLOOKUP($B22,Crécy!$AR$8:$AY$57,E$39,0),"")</f>
        <v/>
      </c>
      <c r="F22" s="292" t="str">
        <f>IFERROR(VLOOKUP($B22,Crécy!$AR$8:$AY$57,F$39,0),"")</f>
        <v/>
      </c>
      <c r="G22" s="272" t="str">
        <f>IFERROR(VLOOKUP($B22,Crécy!$AR$8:$AY$57,G$39,0),"")</f>
        <v/>
      </c>
      <c r="H22" s="850" t="str">
        <f>IFERROR(ROUND((+G22+G23)/2,1),"")</f>
        <v/>
      </c>
      <c r="I22" s="293" t="str">
        <f>IFERROR(+(G22+G23)*Explications!$H$26,"")</f>
        <v/>
      </c>
      <c r="J22" s="97"/>
      <c r="K22" s="864" t="str">
        <f>IF(AB22&lt;0,A22,S22)</f>
        <v>Torcy  5</v>
      </c>
      <c r="L22" s="860" t="str">
        <f>IFERROR(ABS(AB22),"")</f>
        <v/>
      </c>
      <c r="M22" s="847" t="str">
        <f>IF(AB22&lt;0,S22,A22)</f>
        <v>Crécy 5</v>
      </c>
      <c r="N22" s="274"/>
      <c r="O22" s="874"/>
      <c r="P22" s="852" t="s">
        <v>451</v>
      </c>
      <c r="Q22" s="861" t="str">
        <f>IF(O22=2,0,IF(O22=1,1,IF(O22="","",2)))</f>
        <v/>
      </c>
      <c r="R22" s="33"/>
      <c r="S22" s="872" t="s">
        <v>552</v>
      </c>
      <c r="T22" s="268" t="s">
        <v>157</v>
      </c>
      <c r="U22" s="856">
        <f>IF(C22&lt;&gt;"",+C22,"")</f>
        <v>3</v>
      </c>
      <c r="V22" s="275" t="str">
        <f>IFERROR(VLOOKUP($T22,Torcy!$AR$8:$AW$57,V$39,0),"")</f>
        <v/>
      </c>
      <c r="W22" s="291" t="str">
        <f>IFERROR(VLOOKUP($T22,Torcy!$AR$8:$AW$57,W$39,0),"")</f>
        <v/>
      </c>
      <c r="X22" s="294" t="str">
        <f>IFERROR(VLOOKUP($T22,Torcy!$AR$8:$AW$57,X$39,0),"")</f>
        <v/>
      </c>
      <c r="Y22" s="247" t="str">
        <f>IFERROR(VLOOKUP($T22,Torcy!$AR$8:$AW$57,Y$39,0),"")</f>
        <v/>
      </c>
      <c r="Z22" s="850" t="str">
        <f>IFERROR(ROUND((+Y22+Y23)/2,1),"")</f>
        <v/>
      </c>
      <c r="AA22" s="278" t="str">
        <f>IFERROR(+(Y22+Y23)*Explications!$H$26,"")</f>
        <v/>
      </c>
      <c r="AB22" s="848" t="str">
        <f>IFERROR(ROUND((H22-Z22)*0.75,0),"")</f>
        <v/>
      </c>
      <c r="AC22" s="849"/>
      <c r="AD22" s="289"/>
      <c r="AE22" s="279"/>
      <c r="AF22" s="279"/>
      <c r="AG22" s="279"/>
      <c r="AH22" s="279"/>
    </row>
    <row r="23" spans="1:34" ht="25.5" customHeight="1">
      <c r="A23" s="859"/>
      <c r="B23" s="280" t="s">
        <v>191</v>
      </c>
      <c r="C23" s="857"/>
      <c r="D23" s="281" t="str">
        <f>IFERROR(VLOOKUP($B23,Crécy!$AR$8:$AY$57,D$39,0),"")</f>
        <v/>
      </c>
      <c r="E23" s="282" t="str">
        <f>IFERROR(VLOOKUP($B23,Crécy!$AR$8:$AY$57,E$39,0),"")</f>
        <v/>
      </c>
      <c r="F23" s="283" t="str">
        <f>IFERROR(VLOOKUP($B23,Crécy!$AR$8:$AY$57,F$39,0),"")</f>
        <v/>
      </c>
      <c r="G23" s="284" t="str">
        <f>IFERROR(VLOOKUP($B23,Crécy!$AR$8:$AY$57,G$39,0),"")</f>
        <v/>
      </c>
      <c r="H23" s="724"/>
      <c r="I23" s="285" t="str">
        <f>IFERROR(+(G22+G23)*Explications!$H$26,"")</f>
        <v/>
      </c>
      <c r="J23" s="97"/>
      <c r="K23" s="800"/>
      <c r="L23" s="673"/>
      <c r="M23" s="825"/>
      <c r="N23" s="274"/>
      <c r="O23" s="800"/>
      <c r="P23" s="673"/>
      <c r="Q23" s="854"/>
      <c r="R23" s="33"/>
      <c r="S23" s="673"/>
      <c r="T23" s="280" t="s">
        <v>191</v>
      </c>
      <c r="U23" s="857"/>
      <c r="V23" s="281" t="str">
        <f>IFERROR(VLOOKUP($T23,Torcy!$AR$8:$AW$57,V$39,0),"")</f>
        <v/>
      </c>
      <c r="W23" s="282" t="str">
        <f>IFERROR(VLOOKUP($T23,Torcy!$AR$8:$AW$57,W$39,0),"")</f>
        <v/>
      </c>
      <c r="X23" s="286" t="str">
        <f>IFERROR(VLOOKUP($T23,Torcy!$AR$8:$AW$57,X$39,0),"")</f>
        <v/>
      </c>
      <c r="Y23" s="287" t="str">
        <f>IFERROR(VLOOKUP($T23,Torcy!$AR$8:$AW$57,Y$39,0),"")</f>
        <v/>
      </c>
      <c r="Z23" s="724"/>
      <c r="AA23" s="288" t="str">
        <f>IFERROR(+(Y22+Y23)*Explications!$H$26,"")</f>
        <v/>
      </c>
      <c r="AB23" s="665"/>
      <c r="AC23" s="665"/>
      <c r="AD23" s="279"/>
      <c r="AE23" s="279"/>
      <c r="AF23" s="279"/>
      <c r="AG23" s="279"/>
      <c r="AH23" s="279"/>
    </row>
    <row r="24" spans="1:34" ht="25.5" customHeight="1">
      <c r="A24" s="869" t="s">
        <v>472</v>
      </c>
      <c r="B24" s="290" t="s">
        <v>175</v>
      </c>
      <c r="C24" s="868" t="s">
        <v>473</v>
      </c>
      <c r="D24" s="275" t="str">
        <f>IFERROR(VLOOKUP($B24,Lésigny!$AR$8:$AY$57,D$39,0),"")</f>
        <v/>
      </c>
      <c r="E24" s="291" t="str">
        <f>IFERROR(VLOOKUP($B24,Lésigny!$AR$8:$AY$57,E$39,0),"")</f>
        <v/>
      </c>
      <c r="F24" s="292" t="str">
        <f>IFERROR(VLOOKUP($B24,Lésigny!$AR$8:$AY$57,F$39,0),"")</f>
        <v/>
      </c>
      <c r="G24" s="272" t="str">
        <f>IFERROR(VLOOKUP($B24,Lésigny!$AR$8:$AY$57,G$39,0),"")</f>
        <v/>
      </c>
      <c r="H24" s="850" t="str">
        <f>IFERROR(ROUND((+G24+G25)/2,1),"")</f>
        <v/>
      </c>
      <c r="I24" s="293" t="str">
        <f>IFERROR(+(G24+G25)*Explications!$H$26,"")</f>
        <v/>
      </c>
      <c r="J24" s="97"/>
      <c r="K24" s="864" t="str">
        <f>IF(AB24&lt;0,A24,S24)</f>
        <v>Crécy 6</v>
      </c>
      <c r="L24" s="860" t="str">
        <f>IFERROR(ABS(AB24),"")</f>
        <v/>
      </c>
      <c r="M24" s="847" t="str">
        <f>IF(AB24&lt;0,S24,A24)</f>
        <v>Lesigny 6</v>
      </c>
      <c r="N24" s="274"/>
      <c r="O24" s="870"/>
      <c r="P24" s="852" t="s">
        <v>451</v>
      </c>
      <c r="Q24" s="853" t="str">
        <f>IF(O24=2,0,IF(O24=1,1,IF(O24="","",2)))</f>
        <v/>
      </c>
      <c r="R24" s="33"/>
      <c r="S24" s="855" t="s">
        <v>474</v>
      </c>
      <c r="T24" s="290" t="s">
        <v>175</v>
      </c>
      <c r="U24" s="871" t="str">
        <f>IF(C24&lt;&gt;"",+C24,"")</f>
        <v>3bis</v>
      </c>
      <c r="V24" s="275" t="str">
        <f>IFERROR(VLOOKUP($T24,Crécy!$AR$8:$AW$57,V$39,0),"")</f>
        <v/>
      </c>
      <c r="W24" s="276" t="str">
        <f>IFERROR(VLOOKUP($T24,Crécy!$AR$8:$AW$57,W$39,0),"")</f>
        <v/>
      </c>
      <c r="X24" s="277" t="str">
        <f>IFERROR(VLOOKUP($T24,Crécy!$AR$8:$AW$57,X$39,0),"")</f>
        <v/>
      </c>
      <c r="Y24" s="247" t="str">
        <f>IFERROR(VLOOKUP($T24,Crécy!$AR$8:$AW$57,Y$39,0),"")</f>
        <v/>
      </c>
      <c r="Z24" s="850" t="str">
        <f>IFERROR(ROUND((+Y24+Y25)/2,1),"")</f>
        <v/>
      </c>
      <c r="AA24" s="278" t="str">
        <f>IFERROR(+(Y24+Y25)*Explications!$H$26,"")</f>
        <v/>
      </c>
      <c r="AB24" s="848" t="str">
        <f>IFERROR(ROUND((H24-Z24)*0.75,0),"")</f>
        <v/>
      </c>
      <c r="AC24" s="849"/>
      <c r="AD24" s="279"/>
      <c r="AE24" s="279"/>
      <c r="AF24" s="279"/>
      <c r="AG24" s="279"/>
      <c r="AH24" s="279"/>
    </row>
    <row r="25" spans="1:34" ht="25.5" customHeight="1">
      <c r="A25" s="859"/>
      <c r="B25" s="280" t="s">
        <v>169</v>
      </c>
      <c r="C25" s="857"/>
      <c r="D25" s="281" t="str">
        <f>IFERROR(VLOOKUP($B25,Lésigny!$AR$8:$AY$57,D$39,0),"")</f>
        <v/>
      </c>
      <c r="E25" s="282" t="str">
        <f>IFERROR(VLOOKUP($B25,Lésigny!$AR$8:$AY$57,E$39,0),"")</f>
        <v/>
      </c>
      <c r="F25" s="283" t="str">
        <f>IFERROR(VLOOKUP($B25,Lésigny!$AR$8:$AY$57,F$39,0),"")</f>
        <v/>
      </c>
      <c r="G25" s="284" t="str">
        <f>IFERROR(VLOOKUP($B25,Lésigny!$AR$8:$AY$57,G$39,0),"")</f>
        <v/>
      </c>
      <c r="H25" s="724"/>
      <c r="I25" s="285" t="str">
        <f>IFERROR(+(G24+G25)*Explications!$H$26,"")</f>
        <v/>
      </c>
      <c r="J25" s="97"/>
      <c r="K25" s="800"/>
      <c r="L25" s="673"/>
      <c r="M25" s="825"/>
      <c r="N25" s="274"/>
      <c r="O25" s="800"/>
      <c r="P25" s="673"/>
      <c r="Q25" s="854"/>
      <c r="R25" s="33"/>
      <c r="S25" s="673"/>
      <c r="T25" s="280" t="s">
        <v>169</v>
      </c>
      <c r="U25" s="857"/>
      <c r="V25" s="281" t="str">
        <f>IFERROR(VLOOKUP($T25,Crécy!$AR$8:$AW$57,V$39,0),"")</f>
        <v/>
      </c>
      <c r="W25" s="282" t="str">
        <f>IFERROR(VLOOKUP($T25,Crécy!$AR$8:$AW$57,W$39,0),"")</f>
        <v/>
      </c>
      <c r="X25" s="286" t="str">
        <f>IFERROR(VLOOKUP($T25,Crécy!$AR$8:$AW$57,X$39,0),"")</f>
        <v/>
      </c>
      <c r="Y25" s="287" t="str">
        <f>IFERROR(VLOOKUP($T25,Crécy!$AR$8:$AW$57,Y$39,0),"")</f>
        <v/>
      </c>
      <c r="Z25" s="724"/>
      <c r="AA25" s="288" t="str">
        <f>IFERROR(+(Y24+Y25)*Explications!$H$26,"")</f>
        <v/>
      </c>
      <c r="AB25" s="665"/>
      <c r="AC25" s="665"/>
      <c r="AD25" s="279"/>
      <c r="AE25" s="279"/>
      <c r="AF25" s="279"/>
      <c r="AG25" s="279"/>
      <c r="AH25" s="279"/>
    </row>
    <row r="26" spans="1:34" ht="25.5" customHeight="1">
      <c r="A26" s="858" t="s">
        <v>475</v>
      </c>
      <c r="B26" s="290" t="s">
        <v>175</v>
      </c>
      <c r="C26" s="863">
        <v>2</v>
      </c>
      <c r="D26" s="269" t="str">
        <f>IFERROR(VLOOKUP($B26,Bussy!$AR$8:$AY$54,D$39,0),"")</f>
        <v/>
      </c>
      <c r="E26" s="270" t="str">
        <f>IFERROR(VLOOKUP($B26,Bussy!$AR$8:$AY$54,E$39,0),"")</f>
        <v/>
      </c>
      <c r="F26" s="271" t="str">
        <f>IFERROR(VLOOKUP($B26,Bussy!$AR$8:$AY$54,F$39,0),"")</f>
        <v/>
      </c>
      <c r="G26" s="272" t="str">
        <f>IFERROR(VLOOKUP($B26,Bussy!$AR$8:$AY$54,G$39,0),"")</f>
        <v/>
      </c>
      <c r="H26" s="850" t="str">
        <f>IFERROR(ROUND((+G26+G27)/2,1),"")</f>
        <v/>
      </c>
      <c r="I26" s="273" t="str">
        <f>IFERROR(+(G26+G27)*Explications!$H$26,"")</f>
        <v/>
      </c>
      <c r="J26" s="97"/>
      <c r="K26" s="864" t="str">
        <f>IF(AB26&lt;0,A26,S26)</f>
        <v>Torcy 6</v>
      </c>
      <c r="L26" s="860" t="str">
        <f>IFERROR(ABS(AB26),"")</f>
        <v/>
      </c>
      <c r="M26" s="847" t="str">
        <f>IF(AB26&lt;0,S26,A26)</f>
        <v>Bussy 6</v>
      </c>
      <c r="N26" s="274"/>
      <c r="O26" s="851"/>
      <c r="P26" s="852" t="s">
        <v>451</v>
      </c>
      <c r="Q26" s="861" t="str">
        <f>IF(O26=2,0,IF(O26=1,1,IF(O26="","",2)))</f>
        <v/>
      </c>
      <c r="R26" s="33"/>
      <c r="S26" s="862" t="s">
        <v>476</v>
      </c>
      <c r="T26" s="268" t="s">
        <v>175</v>
      </c>
      <c r="U26" s="856">
        <f>IF(C26&lt;&gt;"",+C26,"")</f>
        <v>2</v>
      </c>
      <c r="V26" s="275" t="str">
        <f>IFERROR(VLOOKUP($T26,Torcy!$AR$8:$AW$57,V$39,0),"")</f>
        <v/>
      </c>
      <c r="W26" s="291" t="str">
        <f>IFERROR(VLOOKUP($T26,Torcy!$AR$8:$AW$57,W$39,0),"")</f>
        <v/>
      </c>
      <c r="X26" s="294" t="str">
        <f>IFERROR(VLOOKUP($T26,Torcy!$AR$8:$AW$57,X$39,0),"")</f>
        <v/>
      </c>
      <c r="Y26" s="247" t="str">
        <f>IFERROR(VLOOKUP($T26,Torcy!$AR$8:$AW$57,Y$39,0),"")</f>
        <v/>
      </c>
      <c r="Z26" s="850" t="str">
        <f>IFERROR(ROUND((+Y26+Y27)/2,1),"")</f>
        <v/>
      </c>
      <c r="AA26" s="278" t="str">
        <f>IFERROR(+(Y26+Y27)*Explications!$H$26,"")</f>
        <v/>
      </c>
      <c r="AB26" s="848" t="str">
        <f>IFERROR(ROUND((H26-Z26)*0.75,0),"")</f>
        <v/>
      </c>
      <c r="AC26" s="849"/>
      <c r="AD26" s="289"/>
      <c r="AE26" s="279"/>
      <c r="AF26" s="279"/>
      <c r="AG26" s="279"/>
      <c r="AH26" s="279"/>
    </row>
    <row r="27" spans="1:34" ht="25.5" customHeight="1" thickBot="1">
      <c r="A27" s="859"/>
      <c r="B27" s="280" t="s">
        <v>169</v>
      </c>
      <c r="C27" s="857"/>
      <c r="D27" s="281" t="str">
        <f>IFERROR(VLOOKUP($B27,Bussy!$AR$8:$AY$54,D$39,0),"")</f>
        <v/>
      </c>
      <c r="E27" s="282" t="str">
        <f>IFERROR(VLOOKUP($B27,Bussy!$AR$8:$AY$54,E$39,0),"")</f>
        <v/>
      </c>
      <c r="F27" s="283" t="str">
        <f>IFERROR(VLOOKUP($B27,Bussy!$AR$8:$AY$54,F$39,0),"")</f>
        <v/>
      </c>
      <c r="G27" s="284" t="str">
        <f>IFERROR(VLOOKUP($B27,Bussy!$AR$8:$AY$54,G$39,0),"")</f>
        <v/>
      </c>
      <c r="H27" s="724"/>
      <c r="I27" s="285" t="str">
        <f>IFERROR(+(G26+G27)*Explications!$H$26,"")</f>
        <v/>
      </c>
      <c r="J27" s="97"/>
      <c r="K27" s="875"/>
      <c r="L27" s="857"/>
      <c r="M27" s="876"/>
      <c r="N27" s="274"/>
      <c r="O27" s="800"/>
      <c r="P27" s="857"/>
      <c r="Q27" s="885"/>
      <c r="R27" s="33"/>
      <c r="S27" s="673"/>
      <c r="T27" s="280" t="s">
        <v>169</v>
      </c>
      <c r="U27" s="857"/>
      <c r="V27" s="281" t="str">
        <f>IFERROR(VLOOKUP($T27,Torcy!$AR$8:$AW$57,V$39,0),"")</f>
        <v/>
      </c>
      <c r="W27" s="282" t="str">
        <f>IFERROR(VLOOKUP($T27,Torcy!$AR$8:$AW$57,W$39,0),"")</f>
        <v/>
      </c>
      <c r="X27" s="286" t="str">
        <f>IFERROR(VLOOKUP($T27,Torcy!$AR$8:$AW$57,X$39,0),"")</f>
        <v/>
      </c>
      <c r="Y27" s="287" t="str">
        <f>IFERROR(VLOOKUP($T27,Torcy!$AR$8:$AW$57,Y$39,0),"")</f>
        <v/>
      </c>
      <c r="Z27" s="724"/>
      <c r="AA27" s="288" t="str">
        <f>IFERROR(+(Y26+Y27)*Explications!$H$26,"")</f>
        <v/>
      </c>
      <c r="AB27" s="665"/>
      <c r="AC27" s="665"/>
      <c r="AD27" s="279"/>
      <c r="AE27" s="279"/>
      <c r="AF27" s="279"/>
      <c r="AG27" s="279"/>
      <c r="AH27" s="279"/>
    </row>
    <row r="28" spans="1:34" ht="12.75" customHeight="1" thickBot="1">
      <c r="A28" s="33"/>
      <c r="B28" s="891"/>
      <c r="C28" s="892"/>
      <c r="D28" s="892"/>
      <c r="E28" s="892"/>
      <c r="F28" s="892"/>
      <c r="G28" s="892"/>
      <c r="H28" s="893"/>
      <c r="I28" s="295"/>
      <c r="J28" s="97"/>
      <c r="K28" s="894"/>
      <c r="L28" s="733"/>
      <c r="M28" s="742"/>
      <c r="N28" s="97"/>
      <c r="O28" s="895"/>
      <c r="P28" s="896"/>
      <c r="Q28" s="897"/>
      <c r="R28" s="33"/>
      <c r="S28" s="898"/>
      <c r="T28" s="733"/>
      <c r="U28" s="734"/>
      <c r="V28" s="734"/>
      <c r="W28" s="734"/>
      <c r="X28" s="734"/>
      <c r="Y28" s="733"/>
      <c r="Z28" s="733"/>
      <c r="AA28" s="742"/>
      <c r="AB28" s="33"/>
      <c r="AC28" s="279"/>
      <c r="AD28" s="279"/>
      <c r="AE28" s="279"/>
      <c r="AF28" s="279"/>
      <c r="AG28" s="279"/>
      <c r="AH28" s="279"/>
    </row>
    <row r="29" spans="1:34" s="451" customFormat="1" ht="29.25" customHeight="1">
      <c r="A29" s="448" t="s">
        <v>529</v>
      </c>
      <c r="B29" s="880" t="s">
        <v>477</v>
      </c>
      <c r="C29" s="881"/>
      <c r="D29" s="449" t="s">
        <v>128</v>
      </c>
      <c r="E29" s="450" t="s">
        <v>478</v>
      </c>
      <c r="F29" s="450" t="s">
        <v>479</v>
      </c>
      <c r="G29" s="449" t="s">
        <v>120</v>
      </c>
      <c r="H29" s="449" t="s">
        <v>114</v>
      </c>
      <c r="I29" s="448"/>
      <c r="J29" s="448"/>
      <c r="K29" s="448"/>
      <c r="L29" s="448"/>
      <c r="M29" s="448"/>
      <c r="N29" s="448"/>
      <c r="O29" s="899" t="s">
        <v>480</v>
      </c>
      <c r="P29" s="665"/>
      <c r="Q29" s="665"/>
      <c r="R29" s="448"/>
      <c r="S29" s="448"/>
      <c r="T29" s="448"/>
      <c r="U29" s="900" t="s">
        <v>481</v>
      </c>
      <c r="V29" s="901"/>
      <c r="W29" s="640" t="s">
        <v>554</v>
      </c>
      <c r="X29" s="640" t="s">
        <v>555</v>
      </c>
      <c r="Y29" s="448"/>
      <c r="Z29" s="448"/>
      <c r="AA29" s="448"/>
      <c r="AB29" s="448"/>
      <c r="AC29" s="448"/>
      <c r="AD29" s="448"/>
      <c r="AE29" s="448"/>
      <c r="AF29" s="448"/>
      <c r="AG29" s="448"/>
      <c r="AH29" s="448"/>
    </row>
    <row r="30" spans="1:34" ht="37.5" customHeight="1">
      <c r="A30" s="877" t="s">
        <v>482</v>
      </c>
      <c r="B30" s="882" t="s">
        <v>0</v>
      </c>
      <c r="C30" s="777"/>
      <c r="D30" s="297">
        <f>IFERROR(+O4+O6+O8+O10+O12+O26,"")</f>
        <v>0</v>
      </c>
      <c r="E30" s="296"/>
      <c r="F30" s="296"/>
      <c r="G30" s="296">
        <f t="shared" ref="G30:G33" si="0">_xlfn.RANK.EQ(D30,D$30:D$33)</f>
        <v>1</v>
      </c>
      <c r="H30" s="296">
        <f>VLOOKUP(G30,$U$30:$X$33,4,0)</f>
        <v>0</v>
      </c>
      <c r="I30" s="15"/>
      <c r="J30" s="15"/>
      <c r="K30" s="15"/>
      <c r="L30" s="15"/>
      <c r="M30" s="15"/>
      <c r="N30" s="15"/>
      <c r="O30" s="665"/>
      <c r="P30" s="665"/>
      <c r="Q30" s="665"/>
      <c r="R30" s="15"/>
      <c r="S30" s="15"/>
      <c r="T30" s="15"/>
      <c r="U30" s="641">
        <v>1</v>
      </c>
      <c r="V30" s="641">
        <v>6</v>
      </c>
      <c r="W30" s="905">
        <v>0</v>
      </c>
      <c r="X30" s="641">
        <f>+V30*W30</f>
        <v>0</v>
      </c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37.5" customHeight="1">
      <c r="A31" s="672"/>
      <c r="B31" s="883" t="s">
        <v>1</v>
      </c>
      <c r="C31" s="777"/>
      <c r="D31" s="297">
        <f>IFERROR(+O20+O22+Q4+Q10+Q16+Q24,0)</f>
        <v>0</v>
      </c>
      <c r="E31" s="296"/>
      <c r="F31" s="296"/>
      <c r="G31" s="296">
        <f t="shared" si="0"/>
        <v>1</v>
      </c>
      <c r="H31" s="296">
        <f t="shared" ref="H31:H33" si="1">VLOOKUP(G31,$U$30:$X$33,4,0)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641">
        <v>2</v>
      </c>
      <c r="V31" s="641">
        <v>4</v>
      </c>
      <c r="W31" s="905"/>
      <c r="X31" s="641">
        <f>+V31*W30</f>
        <v>0</v>
      </c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37.5" customHeight="1">
      <c r="A32" s="672"/>
      <c r="B32" s="884" t="s">
        <v>2</v>
      </c>
      <c r="C32" s="777"/>
      <c r="D32" s="297">
        <f>IFERROR(+O14+O16+O18+Q6+Q12+O24,0)</f>
        <v>0</v>
      </c>
      <c r="E32" s="296"/>
      <c r="F32" s="296"/>
      <c r="G32" s="296">
        <f t="shared" si="0"/>
        <v>1</v>
      </c>
      <c r="H32" s="296">
        <f t="shared" si="1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641">
        <v>3</v>
      </c>
      <c r="V32" s="641">
        <v>2</v>
      </c>
      <c r="W32" s="905"/>
      <c r="X32" s="641">
        <f>+V32*W30</f>
        <v>0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37.5" customHeight="1">
      <c r="A33" s="673"/>
      <c r="B33" s="878" t="s">
        <v>3</v>
      </c>
      <c r="C33" s="777"/>
      <c r="D33" s="297">
        <f>IFERROR(+Q20+Q26+Q8+Q14+Q18+Q22,0)</f>
        <v>0</v>
      </c>
      <c r="E33" s="296"/>
      <c r="F33" s="296"/>
      <c r="G33" s="296">
        <f t="shared" si="0"/>
        <v>1</v>
      </c>
      <c r="H33" s="296">
        <f t="shared" si="1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641">
        <v>4</v>
      </c>
      <c r="V33" s="641">
        <v>0</v>
      </c>
      <c r="W33" s="905"/>
      <c r="X33" s="641">
        <f>+V33*W30</f>
        <v>0</v>
      </c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37.5" customHeight="1">
      <c r="A34" s="298"/>
      <c r="B34" s="879" t="s">
        <v>150</v>
      </c>
      <c r="C34" s="665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5"/>
      <c r="AA34" s="665"/>
      <c r="AB34" s="15"/>
      <c r="AC34" s="15"/>
      <c r="AD34" s="15"/>
      <c r="AE34" s="15"/>
      <c r="AF34" s="15"/>
      <c r="AG34" s="15"/>
      <c r="AH34" s="15"/>
    </row>
    <row r="35" spans="1:34" ht="12.75" customHeight="1" thickBot="1">
      <c r="A35" s="299"/>
      <c r="B35" s="902"/>
      <c r="C35" s="903"/>
      <c r="D35" s="903"/>
      <c r="E35" s="903"/>
      <c r="F35" s="903"/>
      <c r="G35" s="903"/>
      <c r="H35" s="903"/>
      <c r="I35" s="903"/>
      <c r="J35" s="903"/>
      <c r="K35" s="903"/>
      <c r="L35" s="903"/>
      <c r="M35" s="903"/>
      <c r="N35" s="903"/>
      <c r="O35" s="903"/>
      <c r="P35" s="903"/>
      <c r="Q35" s="903"/>
      <c r="R35" s="903"/>
      <c r="S35" s="903"/>
      <c r="T35" s="903"/>
      <c r="U35" s="903"/>
      <c r="V35" s="903"/>
      <c r="W35" s="903"/>
      <c r="X35" s="903"/>
      <c r="Y35" s="903"/>
      <c r="Z35" s="903"/>
      <c r="AA35" s="904"/>
      <c r="AB35" s="299"/>
      <c r="AC35" s="300"/>
      <c r="AD35" s="300"/>
      <c r="AE35" s="300"/>
      <c r="AF35" s="300"/>
      <c r="AG35" s="300"/>
      <c r="AH35" s="299"/>
    </row>
    <row r="36" spans="1:34" ht="33.75" customHeight="1" thickBot="1">
      <c r="A36" s="33"/>
      <c r="B36" s="887" t="s">
        <v>483</v>
      </c>
      <c r="C36" s="665"/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5"/>
      <c r="AA36" s="670"/>
      <c r="AB36" s="33"/>
      <c r="AC36" s="279"/>
      <c r="AD36" s="279"/>
      <c r="AE36" s="279"/>
      <c r="AF36" s="279"/>
      <c r="AG36" s="279"/>
      <c r="AH36" s="33"/>
    </row>
    <row r="37" spans="1:34" ht="12.75" customHeight="1">
      <c r="A37" s="33"/>
      <c r="B37" s="888"/>
      <c r="C37" s="836"/>
      <c r="D37" s="836"/>
      <c r="E37" s="836"/>
      <c r="F37" s="836"/>
      <c r="G37" s="836"/>
      <c r="H37" s="836"/>
      <c r="I37" s="836"/>
      <c r="J37" s="836"/>
      <c r="K37" s="836"/>
      <c r="L37" s="836"/>
      <c r="M37" s="836"/>
      <c r="N37" s="836"/>
      <c r="O37" s="836"/>
      <c r="P37" s="836"/>
      <c r="Q37" s="836"/>
      <c r="R37" s="836"/>
      <c r="S37" s="836"/>
      <c r="T37" s="836"/>
      <c r="U37" s="836"/>
      <c r="V37" s="836"/>
      <c r="W37" s="836"/>
      <c r="X37" s="836"/>
      <c r="Y37" s="836"/>
      <c r="Z37" s="836"/>
      <c r="AA37" s="837"/>
      <c r="AB37" s="33"/>
      <c r="AC37" s="279"/>
      <c r="AD37" s="289"/>
      <c r="AE37" s="279"/>
      <c r="AF37" s="279"/>
      <c r="AG37" s="279"/>
      <c r="AH37" s="33"/>
    </row>
    <row r="38" spans="1:34" ht="25.5" customHeight="1">
      <c r="A38" s="301" t="s">
        <v>484</v>
      </c>
      <c r="B38" s="889" t="s">
        <v>485</v>
      </c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302"/>
      <c r="Z38" s="302"/>
      <c r="AA38" s="303"/>
      <c r="AB38" s="303"/>
      <c r="AC38" s="303"/>
      <c r="AD38" s="303"/>
      <c r="AE38" s="303"/>
      <c r="AF38" s="302"/>
      <c r="AG38" s="302"/>
      <c r="AH38" s="302"/>
    </row>
    <row r="39" spans="1:34" ht="19.5" customHeight="1">
      <c r="A39" s="304"/>
      <c r="B39" s="886" t="s">
        <v>134</v>
      </c>
      <c r="C39" s="777"/>
      <c r="D39" s="305">
        <f>+'26-mar'!C41-3</f>
        <v>3</v>
      </c>
      <c r="E39" s="305">
        <f>+D39+1</f>
        <v>4</v>
      </c>
      <c r="F39" s="305">
        <v>2</v>
      </c>
      <c r="G39" s="305">
        <f>+K39+1</f>
        <v>6</v>
      </c>
      <c r="H39" s="890"/>
      <c r="I39" s="675"/>
      <c r="J39" s="304"/>
      <c r="K39" s="305">
        <f>+E39+1</f>
        <v>5</v>
      </c>
      <c r="L39" s="305">
        <f>+G39+1</f>
        <v>7</v>
      </c>
      <c r="M39" s="305">
        <f>+L39+1</f>
        <v>8</v>
      </c>
      <c r="N39" s="304"/>
      <c r="O39" s="304"/>
      <c r="P39" s="304"/>
      <c r="Q39" s="304"/>
      <c r="R39" s="304"/>
      <c r="S39" s="304"/>
      <c r="T39" s="304"/>
      <c r="U39" s="304"/>
      <c r="V39" s="305">
        <f t="shared" ref="V39:W39" si="2">+D39</f>
        <v>3</v>
      </c>
      <c r="W39" s="305">
        <f t="shared" si="2"/>
        <v>4</v>
      </c>
      <c r="X39" s="305">
        <v>2</v>
      </c>
      <c r="Y39" s="305">
        <f>+G39</f>
        <v>6</v>
      </c>
      <c r="Z39" s="304"/>
      <c r="AA39" s="304"/>
      <c r="AB39" s="304"/>
      <c r="AC39" s="307"/>
      <c r="AD39" s="307"/>
      <c r="AE39" s="307"/>
      <c r="AF39" s="307"/>
      <c r="AG39" s="307"/>
      <c r="AH39" s="304"/>
    </row>
    <row r="40" spans="1:34" ht="23.25" customHeight="1">
      <c r="A40" s="33"/>
      <c r="B40" s="33"/>
      <c r="C40" s="33"/>
      <c r="D40" s="33"/>
      <c r="E40" s="33"/>
      <c r="F40" s="33"/>
      <c r="G40" s="33"/>
      <c r="H40" s="33"/>
      <c r="I40" s="308"/>
      <c r="J40" s="33"/>
      <c r="K40" s="33"/>
      <c r="L40" s="33"/>
      <c r="M40" s="33"/>
      <c r="N40" s="33"/>
      <c r="O40" s="309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279"/>
      <c r="AD40" s="289"/>
      <c r="AE40" s="279"/>
      <c r="AF40" s="279"/>
      <c r="AG40" s="279"/>
      <c r="AH40" s="33"/>
    </row>
    <row r="41" spans="1:34" ht="23.25" customHeight="1">
      <c r="A41" s="33"/>
      <c r="B41" s="33"/>
      <c r="C41" s="33"/>
      <c r="D41" s="33"/>
      <c r="E41" s="33"/>
      <c r="F41" s="33"/>
      <c r="G41" s="33"/>
      <c r="H41" s="33"/>
      <c r="I41" s="308"/>
      <c r="J41" s="33"/>
      <c r="K41" s="33"/>
      <c r="L41" s="33"/>
      <c r="M41" s="33"/>
      <c r="N41" s="33"/>
      <c r="O41" s="309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279"/>
      <c r="AD41" s="289"/>
      <c r="AE41" s="279"/>
      <c r="AF41" s="279"/>
      <c r="AG41" s="279"/>
      <c r="AH41" s="33"/>
    </row>
    <row r="42" spans="1:34" ht="23.25" customHeight="1">
      <c r="A42" s="33"/>
      <c r="B42" s="33"/>
      <c r="C42" s="33"/>
      <c r="D42" s="33"/>
      <c r="E42" s="33"/>
      <c r="F42" s="33"/>
      <c r="G42" s="33"/>
      <c r="H42" s="33"/>
      <c r="I42" s="308"/>
      <c r="J42" s="33"/>
      <c r="K42" s="33"/>
      <c r="L42" s="33"/>
      <c r="M42" s="33"/>
      <c r="N42" s="33"/>
      <c r="O42" s="309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279"/>
      <c r="AD42" s="289"/>
      <c r="AE42" s="279"/>
      <c r="AF42" s="279"/>
      <c r="AG42" s="279"/>
      <c r="AH42" s="33"/>
    </row>
    <row r="43" spans="1:34" ht="23.25" customHeight="1">
      <c r="A43" s="33"/>
      <c r="B43" s="33"/>
      <c r="C43" s="33"/>
      <c r="D43" s="33"/>
      <c r="E43" s="33"/>
      <c r="F43" s="33"/>
      <c r="G43" s="33"/>
      <c r="H43" s="33"/>
      <c r="I43" s="308"/>
      <c r="J43" s="33"/>
      <c r="K43" s="33"/>
      <c r="L43" s="33"/>
      <c r="M43" s="33"/>
      <c r="N43" s="33"/>
      <c r="O43" s="309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279"/>
      <c r="AD43" s="289"/>
      <c r="AE43" s="279"/>
      <c r="AF43" s="279"/>
      <c r="AG43" s="279"/>
      <c r="AH43" s="33"/>
    </row>
    <row r="44" spans="1:34" ht="23.25" customHeight="1">
      <c r="A44" s="33"/>
      <c r="B44" s="33"/>
      <c r="C44" s="33"/>
      <c r="D44" s="33"/>
      <c r="E44" s="33"/>
      <c r="F44" s="33"/>
      <c r="G44" s="33"/>
      <c r="H44" s="33"/>
      <c r="I44" s="308"/>
      <c r="J44" s="33"/>
      <c r="K44" s="33"/>
      <c r="L44" s="33"/>
      <c r="M44" s="33"/>
      <c r="N44" s="33"/>
      <c r="O44" s="309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279"/>
      <c r="AD44" s="289"/>
      <c r="AE44" s="279"/>
      <c r="AF44" s="279"/>
      <c r="AG44" s="279"/>
      <c r="AH44" s="33"/>
    </row>
    <row r="45" spans="1:34" ht="23.25" customHeight="1">
      <c r="A45" s="33"/>
      <c r="B45" s="33"/>
      <c r="C45" s="33"/>
      <c r="D45" s="33"/>
      <c r="E45" s="33"/>
      <c r="F45" s="33"/>
      <c r="G45" s="33"/>
      <c r="H45" s="33"/>
      <c r="I45" s="308"/>
      <c r="J45" s="33"/>
      <c r="K45" s="33"/>
      <c r="L45" s="33"/>
      <c r="M45" s="33"/>
      <c r="N45" s="33"/>
      <c r="O45" s="309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279"/>
      <c r="AD45" s="289"/>
      <c r="AE45" s="279"/>
      <c r="AF45" s="279"/>
      <c r="AG45" s="279"/>
      <c r="AH45" s="33"/>
    </row>
    <row r="46" spans="1:34" ht="23.25" customHeight="1">
      <c r="A46" s="33"/>
      <c r="B46" s="33"/>
      <c r="C46" s="33"/>
      <c r="D46" s="33"/>
      <c r="E46" s="33"/>
      <c r="F46" s="33"/>
      <c r="G46" s="33"/>
      <c r="H46" s="33"/>
      <c r="I46" s="308"/>
      <c r="J46" s="33"/>
      <c r="K46" s="33"/>
      <c r="L46" s="33"/>
      <c r="M46" s="33"/>
      <c r="N46" s="33"/>
      <c r="O46" s="309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279"/>
      <c r="AD46" s="289"/>
      <c r="AE46" s="279"/>
      <c r="AF46" s="279"/>
      <c r="AG46" s="279"/>
      <c r="AH46" s="33"/>
    </row>
    <row r="47" spans="1:34" ht="23.25" customHeight="1">
      <c r="A47" s="33"/>
      <c r="B47" s="33"/>
      <c r="C47" s="33"/>
      <c r="D47" s="33"/>
      <c r="E47" s="33"/>
      <c r="F47" s="33"/>
      <c r="G47" s="33"/>
      <c r="H47" s="33"/>
      <c r="I47" s="308"/>
      <c r="J47" s="33"/>
      <c r="K47" s="33"/>
      <c r="L47" s="33"/>
      <c r="M47" s="33"/>
      <c r="N47" s="33"/>
      <c r="O47" s="309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279"/>
      <c r="AD47" s="289"/>
      <c r="AE47" s="279"/>
      <c r="AF47" s="279"/>
      <c r="AG47" s="279"/>
      <c r="AH47" s="33"/>
    </row>
    <row r="48" spans="1:34" ht="23.25" customHeight="1">
      <c r="A48" s="33"/>
      <c r="B48" s="33"/>
      <c r="C48" s="33"/>
      <c r="D48" s="33"/>
      <c r="E48" s="33"/>
      <c r="F48" s="33"/>
      <c r="G48" s="33"/>
      <c r="H48" s="33"/>
      <c r="I48" s="308"/>
      <c r="J48" s="33"/>
      <c r="K48" s="33"/>
      <c r="L48" s="33"/>
      <c r="M48" s="33"/>
      <c r="N48" s="33"/>
      <c r="O48" s="309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279"/>
      <c r="AD48" s="289"/>
      <c r="AE48" s="279"/>
      <c r="AF48" s="279"/>
      <c r="AG48" s="279"/>
      <c r="AH48" s="33"/>
    </row>
    <row r="49" spans="1:34" ht="23.25" customHeight="1">
      <c r="A49" s="33"/>
      <c r="B49" s="33"/>
      <c r="C49" s="33"/>
      <c r="D49" s="33"/>
      <c r="E49" s="33"/>
      <c r="F49" s="33"/>
      <c r="G49" s="33"/>
      <c r="H49" s="33"/>
      <c r="I49" s="308"/>
      <c r="J49" s="33"/>
      <c r="K49" s="33"/>
      <c r="L49" s="33"/>
      <c r="M49" s="33"/>
      <c r="N49" s="33"/>
      <c r="O49" s="309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279"/>
      <c r="AD49" s="289"/>
      <c r="AE49" s="279"/>
      <c r="AF49" s="279"/>
      <c r="AG49" s="279"/>
      <c r="AH49" s="33"/>
    </row>
    <row r="50" spans="1:34" ht="23.25" customHeight="1">
      <c r="A50" s="33"/>
      <c r="B50" s="33"/>
      <c r="C50" s="33"/>
      <c r="D50" s="33"/>
      <c r="E50" s="33"/>
      <c r="F50" s="33"/>
      <c r="G50" s="33"/>
      <c r="H50" s="33"/>
      <c r="I50" s="308"/>
      <c r="J50" s="33"/>
      <c r="K50" s="33"/>
      <c r="L50" s="33"/>
      <c r="M50" s="33"/>
      <c r="N50" s="33"/>
      <c r="O50" s="309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279"/>
      <c r="AD50" s="289"/>
      <c r="AE50" s="279"/>
      <c r="AF50" s="279"/>
      <c r="AG50" s="279"/>
      <c r="AH50" s="33"/>
    </row>
    <row r="51" spans="1:34" ht="23.25" customHeight="1">
      <c r="A51" s="33"/>
      <c r="B51" s="33"/>
      <c r="C51" s="33"/>
      <c r="D51" s="33"/>
      <c r="E51" s="33"/>
      <c r="F51" s="33"/>
      <c r="G51" s="33"/>
      <c r="H51" s="33"/>
      <c r="I51" s="308"/>
      <c r="J51" s="33"/>
      <c r="K51" s="33"/>
      <c r="L51" s="33"/>
      <c r="M51" s="33"/>
      <c r="N51" s="33"/>
      <c r="O51" s="309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279"/>
      <c r="AD51" s="289"/>
      <c r="AE51" s="279"/>
      <c r="AF51" s="279"/>
      <c r="AG51" s="279"/>
      <c r="AH51" s="33"/>
    </row>
    <row r="52" spans="1:34" ht="23.25" customHeight="1">
      <c r="A52" s="33"/>
      <c r="B52" s="33"/>
      <c r="C52" s="33"/>
      <c r="D52" s="33"/>
      <c r="E52" s="33"/>
      <c r="F52" s="33"/>
      <c r="G52" s="33"/>
      <c r="H52" s="33"/>
      <c r="I52" s="308"/>
      <c r="J52" s="33"/>
      <c r="K52" s="33"/>
      <c r="L52" s="33"/>
      <c r="M52" s="33"/>
      <c r="N52" s="33"/>
      <c r="O52" s="309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279"/>
      <c r="AD52" s="289"/>
      <c r="AE52" s="279"/>
      <c r="AF52" s="279"/>
      <c r="AG52" s="279"/>
      <c r="AH52" s="33"/>
    </row>
    <row r="53" spans="1:34" ht="23.25" customHeight="1">
      <c r="A53" s="33"/>
      <c r="B53" s="33"/>
      <c r="C53" s="33"/>
      <c r="D53" s="33"/>
      <c r="E53" s="33"/>
      <c r="F53" s="33"/>
      <c r="G53" s="33"/>
      <c r="H53" s="33"/>
      <c r="I53" s="308"/>
      <c r="J53" s="33"/>
      <c r="K53" s="33"/>
      <c r="L53" s="33"/>
      <c r="M53" s="33"/>
      <c r="N53" s="33"/>
      <c r="O53" s="309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279"/>
      <c r="AD53" s="289"/>
      <c r="AE53" s="279"/>
      <c r="AF53" s="279"/>
      <c r="AG53" s="279"/>
      <c r="AH53" s="33"/>
    </row>
    <row r="54" spans="1:34" ht="23.25" customHeight="1">
      <c r="A54" s="33"/>
      <c r="B54" s="33"/>
      <c r="C54" s="33"/>
      <c r="D54" s="33"/>
      <c r="E54" s="33"/>
      <c r="F54" s="33"/>
      <c r="G54" s="33"/>
      <c r="H54" s="33"/>
      <c r="I54" s="308"/>
      <c r="J54" s="33"/>
      <c r="K54" s="33"/>
      <c r="L54" s="33"/>
      <c r="M54" s="33"/>
      <c r="N54" s="33"/>
      <c r="O54" s="309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279"/>
      <c r="AD54" s="289"/>
      <c r="AE54" s="279"/>
      <c r="AF54" s="279"/>
      <c r="AG54" s="279"/>
      <c r="AH54" s="33"/>
    </row>
    <row r="55" spans="1:34" ht="23.25" customHeight="1">
      <c r="A55" s="33"/>
      <c r="B55" s="33"/>
      <c r="C55" s="33"/>
      <c r="D55" s="33"/>
      <c r="E55" s="33"/>
      <c r="F55" s="33"/>
      <c r="G55" s="33"/>
      <c r="H55" s="33"/>
      <c r="I55" s="308"/>
      <c r="J55" s="33"/>
      <c r="K55" s="33"/>
      <c r="L55" s="33"/>
      <c r="M55" s="33"/>
      <c r="N55" s="33"/>
      <c r="O55" s="309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279"/>
      <c r="AD55" s="289"/>
      <c r="AE55" s="279"/>
      <c r="AF55" s="279"/>
      <c r="AG55" s="279"/>
      <c r="AH55" s="33"/>
    </row>
    <row r="56" spans="1:34" ht="23.25" customHeight="1">
      <c r="A56" s="33"/>
      <c r="B56" s="33"/>
      <c r="C56" s="33"/>
      <c r="D56" s="33"/>
      <c r="E56" s="33"/>
      <c r="F56" s="33"/>
      <c r="G56" s="33"/>
      <c r="H56" s="33"/>
      <c r="I56" s="308"/>
      <c r="J56" s="33"/>
      <c r="K56" s="33"/>
      <c r="L56" s="33"/>
      <c r="M56" s="33"/>
      <c r="N56" s="33"/>
      <c r="O56" s="309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279"/>
      <c r="AD56" s="289"/>
      <c r="AE56" s="279"/>
      <c r="AF56" s="279"/>
      <c r="AG56" s="279"/>
      <c r="AH56" s="33"/>
    </row>
    <row r="57" spans="1:34" ht="23.25" customHeight="1">
      <c r="A57" s="33"/>
      <c r="B57" s="33"/>
      <c r="C57" s="33"/>
      <c r="D57" s="33"/>
      <c r="E57" s="33"/>
      <c r="F57" s="33"/>
      <c r="G57" s="33"/>
      <c r="H57" s="33"/>
      <c r="I57" s="308"/>
      <c r="J57" s="33"/>
      <c r="K57" s="33"/>
      <c r="L57" s="33"/>
      <c r="M57" s="33"/>
      <c r="N57" s="33"/>
      <c r="O57" s="309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279"/>
      <c r="AD57" s="289"/>
      <c r="AE57" s="279"/>
      <c r="AF57" s="279"/>
      <c r="AG57" s="279"/>
      <c r="AH57" s="33"/>
    </row>
    <row r="58" spans="1:34" ht="23.25" customHeight="1">
      <c r="A58" s="33"/>
      <c r="B58" s="33"/>
      <c r="C58" s="33"/>
      <c r="D58" s="33"/>
      <c r="E58" s="33"/>
      <c r="F58" s="33"/>
      <c r="G58" s="33"/>
      <c r="H58" s="33"/>
      <c r="I58" s="308"/>
      <c r="J58" s="33"/>
      <c r="K58" s="33"/>
      <c r="L58" s="33"/>
      <c r="M58" s="33"/>
      <c r="N58" s="33"/>
      <c r="O58" s="309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279"/>
      <c r="AD58" s="289"/>
      <c r="AE58" s="279"/>
      <c r="AF58" s="279"/>
      <c r="AG58" s="279"/>
      <c r="AH58" s="33"/>
    </row>
    <row r="59" spans="1:34" ht="23.25" customHeight="1">
      <c r="A59" s="33"/>
      <c r="B59" s="33"/>
      <c r="C59" s="33"/>
      <c r="D59" s="33"/>
      <c r="E59" s="33"/>
      <c r="F59" s="33"/>
      <c r="G59" s="33"/>
      <c r="H59" s="33"/>
      <c r="I59" s="308"/>
      <c r="J59" s="33"/>
      <c r="K59" s="33"/>
      <c r="L59" s="33"/>
      <c r="M59" s="33"/>
      <c r="N59" s="33"/>
      <c r="O59" s="309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279"/>
      <c r="AD59" s="289"/>
      <c r="AE59" s="279"/>
      <c r="AF59" s="279"/>
      <c r="AG59" s="279"/>
      <c r="AH59" s="33"/>
    </row>
    <row r="60" spans="1:34" ht="23.25" customHeight="1">
      <c r="A60" s="33"/>
      <c r="B60" s="33"/>
      <c r="C60" s="33"/>
      <c r="D60" s="33"/>
      <c r="E60" s="33"/>
      <c r="F60" s="33"/>
      <c r="G60" s="33"/>
      <c r="H60" s="33"/>
      <c r="I60" s="308"/>
      <c r="J60" s="33"/>
      <c r="K60" s="33"/>
      <c r="L60" s="33"/>
      <c r="M60" s="33"/>
      <c r="N60" s="33"/>
      <c r="O60" s="309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279"/>
      <c r="AD60" s="289"/>
      <c r="AE60" s="279"/>
      <c r="AF60" s="279"/>
      <c r="AG60" s="279"/>
      <c r="AH60" s="33"/>
    </row>
    <row r="61" spans="1:34" ht="23.25" customHeight="1">
      <c r="A61" s="33"/>
      <c r="B61" s="33"/>
      <c r="C61" s="33"/>
      <c r="D61" s="33"/>
      <c r="E61" s="33"/>
      <c r="F61" s="33"/>
      <c r="G61" s="33"/>
      <c r="H61" s="33"/>
      <c r="I61" s="308"/>
      <c r="J61" s="33"/>
      <c r="K61" s="33"/>
      <c r="L61" s="33"/>
      <c r="M61" s="33"/>
      <c r="N61" s="33"/>
      <c r="O61" s="309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279"/>
      <c r="AD61" s="289"/>
      <c r="AE61" s="279"/>
      <c r="AF61" s="279"/>
      <c r="AG61" s="279"/>
      <c r="AH61" s="33"/>
    </row>
    <row r="62" spans="1:34" ht="23.25" customHeight="1">
      <c r="A62" s="33"/>
      <c r="B62" s="33"/>
      <c r="C62" s="33"/>
      <c r="D62" s="33"/>
      <c r="E62" s="33"/>
      <c r="F62" s="33"/>
      <c r="G62" s="33"/>
      <c r="H62" s="33"/>
      <c r="I62" s="308"/>
      <c r="J62" s="33"/>
      <c r="K62" s="33"/>
      <c r="L62" s="33"/>
      <c r="M62" s="33"/>
      <c r="N62" s="33"/>
      <c r="O62" s="309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279"/>
      <c r="AD62" s="289"/>
      <c r="AE62" s="279"/>
      <c r="AF62" s="279"/>
      <c r="AG62" s="279"/>
      <c r="AH62" s="33"/>
    </row>
    <row r="63" spans="1:34" ht="23.25" customHeight="1">
      <c r="A63" s="33"/>
      <c r="B63" s="33"/>
      <c r="C63" s="33"/>
      <c r="D63" s="33"/>
      <c r="E63" s="33"/>
      <c r="F63" s="33"/>
      <c r="G63" s="33"/>
      <c r="H63" s="33"/>
      <c r="I63" s="308"/>
      <c r="J63" s="33"/>
      <c r="K63" s="33"/>
      <c r="L63" s="33"/>
      <c r="M63" s="33"/>
      <c r="N63" s="33"/>
      <c r="O63" s="309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279"/>
      <c r="AD63" s="289"/>
      <c r="AE63" s="279"/>
      <c r="AF63" s="279"/>
      <c r="AG63" s="279"/>
      <c r="AH63" s="33"/>
    </row>
    <row r="64" spans="1:34" ht="23.25" customHeight="1">
      <c r="A64" s="33"/>
      <c r="B64" s="33"/>
      <c r="C64" s="33"/>
      <c r="D64" s="33"/>
      <c r="E64" s="33"/>
      <c r="F64" s="33"/>
      <c r="G64" s="33"/>
      <c r="H64" s="33"/>
      <c r="I64" s="308"/>
      <c r="J64" s="33"/>
      <c r="K64" s="33"/>
      <c r="L64" s="33"/>
      <c r="M64" s="33"/>
      <c r="N64" s="33"/>
      <c r="O64" s="309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279"/>
      <c r="AD64" s="289"/>
      <c r="AE64" s="279"/>
      <c r="AF64" s="279"/>
      <c r="AG64" s="279"/>
      <c r="AH64" s="33"/>
    </row>
    <row r="65" spans="1:34" ht="23.25" customHeight="1">
      <c r="A65" s="33"/>
      <c r="B65" s="33"/>
      <c r="C65" s="33"/>
      <c r="D65" s="33"/>
      <c r="E65" s="33"/>
      <c r="F65" s="33"/>
      <c r="G65" s="33"/>
      <c r="H65" s="33"/>
      <c r="I65" s="308"/>
      <c r="J65" s="33"/>
      <c r="K65" s="33"/>
      <c r="L65" s="33"/>
      <c r="M65" s="33"/>
      <c r="N65" s="33"/>
      <c r="O65" s="309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279"/>
      <c r="AD65" s="289"/>
      <c r="AE65" s="279"/>
      <c r="AF65" s="279"/>
      <c r="AG65" s="279"/>
      <c r="AH65" s="33"/>
    </row>
    <row r="66" spans="1:34" ht="23.25" customHeight="1">
      <c r="A66" s="33"/>
      <c r="B66" s="33"/>
      <c r="C66" s="33"/>
      <c r="D66" s="33"/>
      <c r="E66" s="33"/>
      <c r="F66" s="33"/>
      <c r="G66" s="33"/>
      <c r="H66" s="33"/>
      <c r="I66" s="308"/>
      <c r="J66" s="33"/>
      <c r="K66" s="33"/>
      <c r="L66" s="33"/>
      <c r="M66" s="33"/>
      <c r="N66" s="33"/>
      <c r="O66" s="309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279"/>
      <c r="AD66" s="289"/>
      <c r="AE66" s="279"/>
      <c r="AF66" s="279"/>
      <c r="AG66" s="279"/>
      <c r="AH66" s="33"/>
    </row>
    <row r="67" spans="1:34" ht="23.25" customHeight="1">
      <c r="A67" s="33"/>
      <c r="B67" s="33"/>
      <c r="C67" s="33"/>
      <c r="D67" s="33"/>
      <c r="E67" s="33"/>
      <c r="F67" s="33"/>
      <c r="G67" s="33"/>
      <c r="H67" s="33"/>
      <c r="I67" s="308"/>
      <c r="J67" s="33"/>
      <c r="K67" s="33"/>
      <c r="L67" s="33"/>
      <c r="M67" s="33"/>
      <c r="N67" s="33"/>
      <c r="O67" s="309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279"/>
      <c r="AD67" s="289"/>
      <c r="AE67" s="279"/>
      <c r="AF67" s="279"/>
      <c r="AG67" s="279"/>
      <c r="AH67" s="33"/>
    </row>
    <row r="68" spans="1:34" ht="23.25" customHeight="1">
      <c r="A68" s="33"/>
      <c r="B68" s="33"/>
      <c r="C68" s="33"/>
      <c r="D68" s="33"/>
      <c r="E68" s="33"/>
      <c r="F68" s="33"/>
      <c r="G68" s="33"/>
      <c r="H68" s="33"/>
      <c r="I68" s="308"/>
      <c r="J68" s="33"/>
      <c r="K68" s="33"/>
      <c r="L68" s="33"/>
      <c r="M68" s="33"/>
      <c r="N68" s="33"/>
      <c r="O68" s="309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279"/>
      <c r="AD68" s="289"/>
      <c r="AE68" s="279"/>
      <c r="AF68" s="279"/>
      <c r="AG68" s="279"/>
      <c r="AH68" s="33"/>
    </row>
    <row r="69" spans="1:34" ht="23.25" customHeight="1">
      <c r="A69" s="33"/>
      <c r="B69" s="33"/>
      <c r="C69" s="33"/>
      <c r="D69" s="33"/>
      <c r="E69" s="33"/>
      <c r="F69" s="33"/>
      <c r="G69" s="33"/>
      <c r="H69" s="33"/>
      <c r="I69" s="308"/>
      <c r="J69" s="33"/>
      <c r="K69" s="33"/>
      <c r="L69" s="33"/>
      <c r="M69" s="33"/>
      <c r="N69" s="33"/>
      <c r="O69" s="309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279"/>
      <c r="AD69" s="289"/>
      <c r="AE69" s="279"/>
      <c r="AF69" s="279"/>
      <c r="AG69" s="279"/>
      <c r="AH69" s="33"/>
    </row>
    <row r="70" spans="1:34" ht="23.25" customHeight="1">
      <c r="A70" s="33"/>
      <c r="B70" s="33"/>
      <c r="C70" s="33"/>
      <c r="D70" s="33"/>
      <c r="E70" s="33"/>
      <c r="F70" s="33"/>
      <c r="G70" s="33"/>
      <c r="H70" s="33"/>
      <c r="I70" s="308"/>
      <c r="J70" s="33"/>
      <c r="K70" s="33"/>
      <c r="L70" s="33"/>
      <c r="M70" s="33"/>
      <c r="N70" s="33"/>
      <c r="O70" s="309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279"/>
      <c r="AD70" s="289"/>
      <c r="AE70" s="279"/>
      <c r="AF70" s="279"/>
      <c r="AG70" s="279"/>
      <c r="AH70" s="33"/>
    </row>
    <row r="71" spans="1:34" ht="23.25" customHeight="1">
      <c r="A71" s="33"/>
      <c r="B71" s="33"/>
      <c r="C71" s="33"/>
      <c r="D71" s="33"/>
      <c r="E71" s="33"/>
      <c r="F71" s="33"/>
      <c r="G71" s="33"/>
      <c r="H71" s="33"/>
      <c r="I71" s="308"/>
      <c r="J71" s="33"/>
      <c r="K71" s="33"/>
      <c r="L71" s="33"/>
      <c r="M71" s="33"/>
      <c r="N71" s="33"/>
      <c r="O71" s="309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279"/>
      <c r="AD71" s="289"/>
      <c r="AE71" s="279"/>
      <c r="AF71" s="279"/>
      <c r="AG71" s="279"/>
      <c r="AH71" s="33"/>
    </row>
    <row r="72" spans="1:34" ht="23.25" customHeight="1">
      <c r="A72" s="33"/>
      <c r="B72" s="33"/>
      <c r="C72" s="33"/>
      <c r="D72" s="33"/>
      <c r="E72" s="33"/>
      <c r="F72" s="33"/>
      <c r="G72" s="33"/>
      <c r="H72" s="33"/>
      <c r="I72" s="308"/>
      <c r="J72" s="33"/>
      <c r="K72" s="33"/>
      <c r="L72" s="33"/>
      <c r="M72" s="33"/>
      <c r="N72" s="33"/>
      <c r="O72" s="309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279"/>
      <c r="AD72" s="289"/>
      <c r="AE72" s="279"/>
      <c r="AF72" s="279"/>
      <c r="AG72" s="279"/>
      <c r="AH72" s="33"/>
    </row>
    <row r="73" spans="1:34" ht="23.25" customHeight="1">
      <c r="A73" s="33"/>
      <c r="B73" s="33"/>
      <c r="C73" s="33"/>
      <c r="D73" s="33"/>
      <c r="E73" s="33"/>
      <c r="F73" s="33"/>
      <c r="G73" s="33"/>
      <c r="H73" s="33"/>
      <c r="I73" s="308"/>
      <c r="J73" s="33"/>
      <c r="K73" s="33"/>
      <c r="L73" s="33"/>
      <c r="M73" s="33"/>
      <c r="N73" s="33"/>
      <c r="O73" s="309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279"/>
      <c r="AD73" s="289"/>
      <c r="AE73" s="279"/>
      <c r="AF73" s="279"/>
      <c r="AG73" s="279"/>
      <c r="AH73" s="33"/>
    </row>
    <row r="74" spans="1:34" ht="23.25" customHeight="1">
      <c r="A74" s="33"/>
      <c r="B74" s="33"/>
      <c r="C74" s="33"/>
      <c r="D74" s="33"/>
      <c r="E74" s="33"/>
      <c r="F74" s="33"/>
      <c r="G74" s="33"/>
      <c r="H74" s="33"/>
      <c r="I74" s="308"/>
      <c r="J74" s="33"/>
      <c r="K74" s="33"/>
      <c r="L74" s="33"/>
      <c r="M74" s="33"/>
      <c r="N74" s="33"/>
      <c r="O74" s="309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279"/>
      <c r="AD74" s="289"/>
      <c r="AE74" s="279"/>
      <c r="AF74" s="279"/>
      <c r="AG74" s="279"/>
      <c r="AH74" s="33"/>
    </row>
    <row r="75" spans="1:34" ht="23.25" customHeight="1">
      <c r="A75" s="33"/>
      <c r="B75" s="33"/>
      <c r="C75" s="33"/>
      <c r="D75" s="33"/>
      <c r="E75" s="33"/>
      <c r="F75" s="33"/>
      <c r="G75" s="33"/>
      <c r="H75" s="33"/>
      <c r="I75" s="308"/>
      <c r="J75" s="33"/>
      <c r="K75" s="33"/>
      <c r="L75" s="33"/>
      <c r="M75" s="33"/>
      <c r="N75" s="33"/>
      <c r="O75" s="309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279"/>
      <c r="AD75" s="289"/>
      <c r="AE75" s="279"/>
      <c r="AF75" s="279"/>
      <c r="AG75" s="279"/>
      <c r="AH75" s="33"/>
    </row>
    <row r="76" spans="1:34" ht="23.25" customHeight="1">
      <c r="A76" s="33"/>
      <c r="B76" s="33"/>
      <c r="C76" s="33"/>
      <c r="D76" s="33"/>
      <c r="E76" s="33"/>
      <c r="F76" s="33"/>
      <c r="G76" s="33"/>
      <c r="H76" s="33"/>
      <c r="I76" s="308"/>
      <c r="J76" s="33"/>
      <c r="K76" s="33"/>
      <c r="L76" s="33"/>
      <c r="M76" s="33"/>
      <c r="N76" s="33"/>
      <c r="O76" s="309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279"/>
      <c r="AD76" s="289"/>
      <c r="AE76" s="279"/>
      <c r="AF76" s="279"/>
      <c r="AG76" s="279"/>
      <c r="AH76" s="33"/>
    </row>
    <row r="77" spans="1:34" ht="23.25" customHeight="1">
      <c r="A77" s="33"/>
      <c r="B77" s="33"/>
      <c r="C77" s="33"/>
      <c r="D77" s="33"/>
      <c r="E77" s="33"/>
      <c r="F77" s="33"/>
      <c r="G77" s="33"/>
      <c r="H77" s="33"/>
      <c r="I77" s="308"/>
      <c r="J77" s="33"/>
      <c r="K77" s="33"/>
      <c r="L77" s="33"/>
      <c r="M77" s="33"/>
      <c r="N77" s="33"/>
      <c r="O77" s="309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279"/>
      <c r="AD77" s="289"/>
      <c r="AE77" s="279"/>
      <c r="AF77" s="279"/>
      <c r="AG77" s="279"/>
      <c r="AH77" s="33"/>
    </row>
    <row r="78" spans="1:34" ht="23.25" customHeight="1">
      <c r="A78" s="33"/>
      <c r="B78" s="33"/>
      <c r="C78" s="33"/>
      <c r="D78" s="33"/>
      <c r="E78" s="33"/>
      <c r="F78" s="33"/>
      <c r="G78" s="33"/>
      <c r="H78" s="33"/>
      <c r="I78" s="308"/>
      <c r="J78" s="33"/>
      <c r="K78" s="33"/>
      <c r="L78" s="33"/>
      <c r="M78" s="33"/>
      <c r="N78" s="33"/>
      <c r="O78" s="309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279"/>
      <c r="AD78" s="289"/>
      <c r="AE78" s="279"/>
      <c r="AF78" s="279"/>
      <c r="AG78" s="279"/>
      <c r="AH78" s="33"/>
    </row>
    <row r="79" spans="1:34" ht="23.25" customHeight="1">
      <c r="A79" s="33"/>
      <c r="B79" s="33"/>
      <c r="C79" s="33"/>
      <c r="D79" s="33"/>
      <c r="E79" s="33"/>
      <c r="F79" s="33"/>
      <c r="G79" s="33"/>
      <c r="H79" s="33"/>
      <c r="I79" s="308"/>
      <c r="J79" s="33"/>
      <c r="K79" s="33"/>
      <c r="L79" s="33"/>
      <c r="M79" s="33"/>
      <c r="N79" s="33"/>
      <c r="O79" s="309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279"/>
      <c r="AD79" s="289"/>
      <c r="AE79" s="279"/>
      <c r="AF79" s="279"/>
      <c r="AG79" s="279"/>
      <c r="AH79" s="33"/>
    </row>
    <row r="80" spans="1:34" ht="23.25" customHeight="1">
      <c r="A80" s="33"/>
      <c r="B80" s="33"/>
      <c r="C80" s="33"/>
      <c r="D80" s="33"/>
      <c r="E80" s="33"/>
      <c r="F80" s="33"/>
      <c r="G80" s="33"/>
      <c r="H80" s="33"/>
      <c r="I80" s="308"/>
      <c r="J80" s="33"/>
      <c r="K80" s="33"/>
      <c r="L80" s="33"/>
      <c r="M80" s="33"/>
      <c r="N80" s="33"/>
      <c r="O80" s="309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279"/>
      <c r="AD80" s="289"/>
      <c r="AE80" s="279"/>
      <c r="AF80" s="279"/>
      <c r="AG80" s="279"/>
      <c r="AH80" s="33"/>
    </row>
    <row r="81" spans="1:34" ht="23.25" customHeight="1">
      <c r="A81" s="33"/>
      <c r="B81" s="33"/>
      <c r="C81" s="33"/>
      <c r="D81" s="33"/>
      <c r="E81" s="33"/>
      <c r="F81" s="33"/>
      <c r="G81" s="33"/>
      <c r="H81" s="33"/>
      <c r="I81" s="308"/>
      <c r="J81" s="33"/>
      <c r="K81" s="33"/>
      <c r="L81" s="33"/>
      <c r="M81" s="33"/>
      <c r="N81" s="33"/>
      <c r="O81" s="309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279"/>
      <c r="AD81" s="289"/>
      <c r="AE81" s="279"/>
      <c r="AF81" s="279"/>
      <c r="AG81" s="279"/>
      <c r="AH81" s="33"/>
    </row>
    <row r="82" spans="1:34" ht="23.25" customHeight="1">
      <c r="A82" s="33"/>
      <c r="B82" s="33"/>
      <c r="C82" s="33"/>
      <c r="D82" s="33"/>
      <c r="E82" s="33"/>
      <c r="F82" s="33"/>
      <c r="G82" s="33"/>
      <c r="H82" s="33"/>
      <c r="I82" s="308"/>
      <c r="J82" s="33"/>
      <c r="K82" s="33"/>
      <c r="L82" s="33"/>
      <c r="M82" s="33"/>
      <c r="N82" s="33"/>
      <c r="O82" s="309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279"/>
      <c r="AD82" s="289"/>
      <c r="AE82" s="279"/>
      <c r="AF82" s="279"/>
      <c r="AG82" s="279"/>
      <c r="AH82" s="33"/>
    </row>
    <row r="83" spans="1:34" ht="23.25" customHeight="1">
      <c r="A83" s="33"/>
      <c r="B83" s="33"/>
      <c r="C83" s="33"/>
      <c r="D83" s="33"/>
      <c r="E83" s="33"/>
      <c r="F83" s="33"/>
      <c r="G83" s="33"/>
      <c r="H83" s="33"/>
      <c r="I83" s="308"/>
      <c r="J83" s="33"/>
      <c r="K83" s="33"/>
      <c r="L83" s="33"/>
      <c r="M83" s="33"/>
      <c r="N83" s="33"/>
      <c r="O83" s="309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279"/>
      <c r="AD83" s="289"/>
      <c r="AE83" s="279"/>
      <c r="AF83" s="279"/>
      <c r="AG83" s="279"/>
      <c r="AH83" s="33"/>
    </row>
    <row r="84" spans="1:34" ht="23.25" customHeight="1">
      <c r="A84" s="33"/>
      <c r="B84" s="33"/>
      <c r="C84" s="33"/>
      <c r="D84" s="33"/>
      <c r="E84" s="33"/>
      <c r="F84" s="33"/>
      <c r="G84" s="33"/>
      <c r="H84" s="33"/>
      <c r="I84" s="308"/>
      <c r="J84" s="33"/>
      <c r="K84" s="33"/>
      <c r="L84" s="33"/>
      <c r="M84" s="33"/>
      <c r="N84" s="33"/>
      <c r="O84" s="309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279"/>
      <c r="AD84" s="289"/>
      <c r="AE84" s="279"/>
      <c r="AF84" s="279"/>
      <c r="AG84" s="279"/>
      <c r="AH84" s="33"/>
    </row>
    <row r="85" spans="1:34" ht="23.25" customHeight="1">
      <c r="A85" s="33"/>
      <c r="B85" s="33"/>
      <c r="C85" s="33"/>
      <c r="D85" s="33"/>
      <c r="E85" s="33"/>
      <c r="F85" s="33"/>
      <c r="G85" s="33"/>
      <c r="H85" s="33"/>
      <c r="I85" s="308"/>
      <c r="J85" s="33"/>
      <c r="K85" s="33"/>
      <c r="L85" s="33"/>
      <c r="M85" s="33"/>
      <c r="N85" s="33"/>
      <c r="O85" s="309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279"/>
      <c r="AD85" s="289"/>
      <c r="AE85" s="279"/>
      <c r="AF85" s="279"/>
      <c r="AG85" s="279"/>
      <c r="AH85" s="33"/>
    </row>
    <row r="86" spans="1:34" ht="23.25" customHeight="1">
      <c r="A86" s="33"/>
      <c r="B86" s="33"/>
      <c r="C86" s="33"/>
      <c r="D86" s="33"/>
      <c r="E86" s="33"/>
      <c r="F86" s="33"/>
      <c r="G86" s="33"/>
      <c r="H86" s="33"/>
      <c r="I86" s="308"/>
      <c r="J86" s="33"/>
      <c r="K86" s="33"/>
      <c r="L86" s="33"/>
      <c r="M86" s="33"/>
      <c r="N86" s="33"/>
      <c r="O86" s="309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279"/>
      <c r="AD86" s="289"/>
      <c r="AE86" s="279"/>
      <c r="AF86" s="279"/>
      <c r="AG86" s="279"/>
      <c r="AH86" s="33"/>
    </row>
    <row r="87" spans="1:34" ht="23.25" customHeight="1">
      <c r="A87" s="33"/>
      <c r="B87" s="33"/>
      <c r="C87" s="33"/>
      <c r="D87" s="33"/>
      <c r="E87" s="33"/>
      <c r="F87" s="33"/>
      <c r="G87" s="33"/>
      <c r="H87" s="33"/>
      <c r="I87" s="308"/>
      <c r="J87" s="33"/>
      <c r="K87" s="33"/>
      <c r="L87" s="33"/>
      <c r="M87" s="33"/>
      <c r="N87" s="33"/>
      <c r="O87" s="309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279"/>
      <c r="AD87" s="289"/>
      <c r="AE87" s="279"/>
      <c r="AF87" s="279"/>
      <c r="AG87" s="279"/>
      <c r="AH87" s="33"/>
    </row>
    <row r="88" spans="1:34" ht="23.25" customHeight="1">
      <c r="A88" s="33"/>
      <c r="B88" s="33"/>
      <c r="C88" s="33"/>
      <c r="D88" s="33"/>
      <c r="E88" s="33"/>
      <c r="F88" s="33"/>
      <c r="G88" s="33"/>
      <c r="H88" s="33"/>
      <c r="I88" s="308"/>
      <c r="J88" s="33"/>
      <c r="K88" s="33"/>
      <c r="L88" s="33"/>
      <c r="M88" s="33"/>
      <c r="N88" s="33"/>
      <c r="O88" s="309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279"/>
      <c r="AD88" s="289"/>
      <c r="AE88" s="279"/>
      <c r="AF88" s="279"/>
      <c r="AG88" s="279"/>
      <c r="AH88" s="33"/>
    </row>
    <row r="89" spans="1:34" ht="23.25" customHeight="1">
      <c r="A89" s="33"/>
      <c r="B89" s="33"/>
      <c r="C89" s="33"/>
      <c r="D89" s="33"/>
      <c r="E89" s="33"/>
      <c r="F89" s="33"/>
      <c r="G89" s="33"/>
      <c r="H89" s="33"/>
      <c r="I89" s="308"/>
      <c r="J89" s="33"/>
      <c r="K89" s="33"/>
      <c r="L89" s="33"/>
      <c r="M89" s="33"/>
      <c r="N89" s="33"/>
      <c r="O89" s="309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279"/>
      <c r="AD89" s="289"/>
      <c r="AE89" s="279"/>
      <c r="AF89" s="279"/>
      <c r="AG89" s="279"/>
      <c r="AH89" s="33"/>
    </row>
    <row r="90" spans="1:34" ht="23.25" customHeight="1">
      <c r="A90" s="33"/>
      <c r="B90" s="33"/>
      <c r="C90" s="33"/>
      <c r="D90" s="33"/>
      <c r="E90" s="33"/>
      <c r="F90" s="33"/>
      <c r="G90" s="33"/>
      <c r="H90" s="33"/>
      <c r="I90" s="308"/>
      <c r="J90" s="33"/>
      <c r="K90" s="33"/>
      <c r="L90" s="33"/>
      <c r="M90" s="33"/>
      <c r="N90" s="33"/>
      <c r="O90" s="309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279"/>
      <c r="AD90" s="289"/>
      <c r="AE90" s="279"/>
      <c r="AF90" s="279"/>
      <c r="AG90" s="279"/>
      <c r="AH90" s="33"/>
    </row>
    <row r="91" spans="1:34" ht="23.25" customHeight="1">
      <c r="A91" s="33"/>
      <c r="B91" s="33"/>
      <c r="C91" s="33"/>
      <c r="D91" s="33"/>
      <c r="E91" s="33"/>
      <c r="F91" s="33"/>
      <c r="G91" s="33"/>
      <c r="H91" s="33"/>
      <c r="I91" s="308"/>
      <c r="J91" s="33"/>
      <c r="K91" s="33"/>
      <c r="L91" s="33"/>
      <c r="M91" s="33"/>
      <c r="N91" s="33"/>
      <c r="O91" s="309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279"/>
      <c r="AD91" s="289"/>
      <c r="AE91" s="279"/>
      <c r="AF91" s="279"/>
      <c r="AG91" s="279"/>
      <c r="AH91" s="33"/>
    </row>
    <row r="92" spans="1:34" ht="23.25" customHeight="1">
      <c r="A92" s="33"/>
      <c r="B92" s="33"/>
      <c r="C92" s="33"/>
      <c r="D92" s="33"/>
      <c r="E92" s="33"/>
      <c r="F92" s="33"/>
      <c r="G92" s="33"/>
      <c r="H92" s="33"/>
      <c r="I92" s="308"/>
      <c r="J92" s="33"/>
      <c r="K92" s="33"/>
      <c r="L92" s="33"/>
      <c r="M92" s="33"/>
      <c r="N92" s="33"/>
      <c r="O92" s="309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279"/>
      <c r="AD92" s="289"/>
      <c r="AE92" s="279"/>
      <c r="AF92" s="279"/>
      <c r="AG92" s="279"/>
      <c r="AH92" s="33"/>
    </row>
    <row r="93" spans="1:34" ht="23.25" customHeight="1">
      <c r="A93" s="33"/>
      <c r="B93" s="33"/>
      <c r="C93" s="33"/>
      <c r="D93" s="33"/>
      <c r="E93" s="33"/>
      <c r="F93" s="33"/>
      <c r="G93" s="33"/>
      <c r="H93" s="33"/>
      <c r="I93" s="308"/>
      <c r="J93" s="33"/>
      <c r="K93" s="33"/>
      <c r="L93" s="33"/>
      <c r="M93" s="33"/>
      <c r="N93" s="33"/>
      <c r="O93" s="309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279"/>
      <c r="AD93" s="289"/>
      <c r="AE93" s="279"/>
      <c r="AF93" s="279"/>
      <c r="AG93" s="279"/>
      <c r="AH93" s="33"/>
    </row>
    <row r="94" spans="1:34" ht="23.25" customHeight="1">
      <c r="A94" s="33"/>
      <c r="B94" s="33"/>
      <c r="C94" s="33"/>
      <c r="D94" s="33"/>
      <c r="E94" s="33"/>
      <c r="F94" s="33"/>
      <c r="G94" s="33"/>
      <c r="H94" s="33"/>
      <c r="I94" s="308"/>
      <c r="J94" s="33"/>
      <c r="K94" s="33"/>
      <c r="L94" s="33"/>
      <c r="M94" s="33"/>
      <c r="N94" s="33"/>
      <c r="O94" s="309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279"/>
      <c r="AD94" s="289"/>
      <c r="AE94" s="279"/>
      <c r="AF94" s="279"/>
      <c r="AG94" s="279"/>
      <c r="AH94" s="33"/>
    </row>
    <row r="95" spans="1:34" ht="23.25" customHeight="1">
      <c r="A95" s="33"/>
      <c r="B95" s="33"/>
      <c r="C95" s="33"/>
      <c r="D95" s="33"/>
      <c r="E95" s="33"/>
      <c r="F95" s="33"/>
      <c r="G95" s="33"/>
      <c r="H95" s="33"/>
      <c r="I95" s="308"/>
      <c r="J95" s="33"/>
      <c r="K95" s="33"/>
      <c r="L95" s="33"/>
      <c r="M95" s="33"/>
      <c r="N95" s="33"/>
      <c r="O95" s="309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279"/>
      <c r="AD95" s="289"/>
      <c r="AE95" s="279"/>
      <c r="AF95" s="279"/>
      <c r="AG95" s="279"/>
      <c r="AH95" s="33"/>
    </row>
    <row r="96" spans="1:34" ht="23.25" customHeight="1">
      <c r="A96" s="33"/>
      <c r="B96" s="33"/>
      <c r="C96" s="33"/>
      <c r="D96" s="33"/>
      <c r="E96" s="33"/>
      <c r="F96" s="33"/>
      <c r="G96" s="33"/>
      <c r="H96" s="33"/>
      <c r="I96" s="308"/>
      <c r="J96" s="33"/>
      <c r="K96" s="33"/>
      <c r="L96" s="33"/>
      <c r="M96" s="33"/>
      <c r="N96" s="33"/>
      <c r="O96" s="309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279"/>
      <c r="AD96" s="289"/>
      <c r="AE96" s="279"/>
      <c r="AF96" s="279"/>
      <c r="AG96" s="279"/>
      <c r="AH96" s="33"/>
    </row>
    <row r="97" spans="1:34" ht="23.25" customHeight="1">
      <c r="A97" s="33"/>
      <c r="B97" s="33"/>
      <c r="C97" s="33"/>
      <c r="D97" s="33"/>
      <c r="E97" s="33"/>
      <c r="F97" s="33"/>
      <c r="G97" s="33"/>
      <c r="H97" s="33"/>
      <c r="I97" s="308"/>
      <c r="J97" s="33"/>
      <c r="K97" s="33"/>
      <c r="L97" s="33"/>
      <c r="M97" s="33"/>
      <c r="N97" s="33"/>
      <c r="O97" s="309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279"/>
      <c r="AD97" s="289"/>
      <c r="AE97" s="279"/>
      <c r="AF97" s="279"/>
      <c r="AG97" s="279"/>
      <c r="AH97" s="33"/>
    </row>
    <row r="98" spans="1:34" ht="23.25" customHeight="1">
      <c r="A98" s="33"/>
      <c r="B98" s="33"/>
      <c r="C98" s="33"/>
      <c r="D98" s="33"/>
      <c r="E98" s="33"/>
      <c r="F98" s="33"/>
      <c r="G98" s="33"/>
      <c r="H98" s="33"/>
      <c r="I98" s="308"/>
      <c r="J98" s="33"/>
      <c r="K98" s="33"/>
      <c r="L98" s="33"/>
      <c r="M98" s="33"/>
      <c r="N98" s="33"/>
      <c r="O98" s="309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279"/>
      <c r="AD98" s="289"/>
      <c r="AE98" s="279"/>
      <c r="AF98" s="279"/>
      <c r="AG98" s="279"/>
      <c r="AH98" s="33"/>
    </row>
    <row r="99" spans="1:34" ht="23.25" customHeight="1">
      <c r="A99" s="33"/>
      <c r="B99" s="33"/>
      <c r="C99" s="33"/>
      <c r="D99" s="33"/>
      <c r="E99" s="33"/>
      <c r="F99" s="33"/>
      <c r="G99" s="33"/>
      <c r="H99" s="33"/>
      <c r="I99" s="308"/>
      <c r="J99" s="33"/>
      <c r="K99" s="33"/>
      <c r="L99" s="33"/>
      <c r="M99" s="33"/>
      <c r="N99" s="33"/>
      <c r="O99" s="309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279"/>
      <c r="AD99" s="289"/>
      <c r="AE99" s="279"/>
      <c r="AF99" s="279"/>
      <c r="AG99" s="279"/>
      <c r="AH99" s="33"/>
    </row>
    <row r="100" spans="1:34" ht="23.25" customHeight="1">
      <c r="A100" s="33"/>
      <c r="B100" s="33"/>
      <c r="C100" s="33"/>
      <c r="D100" s="33"/>
      <c r="E100" s="33"/>
      <c r="F100" s="33"/>
      <c r="G100" s="33"/>
      <c r="H100" s="33"/>
      <c r="I100" s="308"/>
      <c r="J100" s="33"/>
      <c r="K100" s="33"/>
      <c r="L100" s="33"/>
      <c r="M100" s="33"/>
      <c r="N100" s="33"/>
      <c r="O100" s="309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279"/>
      <c r="AD100" s="289"/>
      <c r="AE100" s="279"/>
      <c r="AF100" s="279"/>
      <c r="AG100" s="279"/>
      <c r="AH100" s="33"/>
    </row>
    <row r="101" spans="1:34" ht="23.25" customHeight="1">
      <c r="A101" s="33"/>
      <c r="B101" s="33"/>
      <c r="C101" s="33"/>
      <c r="D101" s="33"/>
      <c r="E101" s="33"/>
      <c r="F101" s="33"/>
      <c r="G101" s="33"/>
      <c r="H101" s="33"/>
      <c r="I101" s="308"/>
      <c r="J101" s="33"/>
      <c r="K101" s="33"/>
      <c r="L101" s="33"/>
      <c r="M101" s="33"/>
      <c r="N101" s="33"/>
      <c r="O101" s="309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279"/>
      <c r="AD101" s="289"/>
      <c r="AE101" s="279"/>
      <c r="AF101" s="279"/>
      <c r="AG101" s="279"/>
      <c r="AH101" s="33"/>
    </row>
    <row r="102" spans="1:34" ht="23.25" customHeight="1">
      <c r="A102" s="33"/>
      <c r="B102" s="33"/>
      <c r="C102" s="33"/>
      <c r="D102" s="33"/>
      <c r="E102" s="33"/>
      <c r="F102" s="33"/>
      <c r="G102" s="33"/>
      <c r="H102" s="33"/>
      <c r="I102" s="308"/>
      <c r="J102" s="33"/>
      <c r="K102" s="33"/>
      <c r="L102" s="33"/>
      <c r="M102" s="33"/>
      <c r="N102" s="33"/>
      <c r="O102" s="309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279"/>
      <c r="AD102" s="289"/>
      <c r="AE102" s="279"/>
      <c r="AF102" s="279"/>
      <c r="AG102" s="279"/>
      <c r="AH102" s="33"/>
    </row>
    <row r="103" spans="1:34" ht="23.25" customHeight="1">
      <c r="A103" s="33"/>
      <c r="B103" s="33"/>
      <c r="C103" s="33"/>
      <c r="D103" s="33"/>
      <c r="E103" s="33"/>
      <c r="F103" s="33"/>
      <c r="G103" s="33"/>
      <c r="H103" s="33"/>
      <c r="I103" s="308"/>
      <c r="J103" s="33"/>
      <c r="K103" s="33"/>
      <c r="L103" s="33"/>
      <c r="M103" s="33"/>
      <c r="N103" s="33"/>
      <c r="O103" s="309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279"/>
      <c r="AD103" s="289"/>
      <c r="AE103" s="279"/>
      <c r="AF103" s="279"/>
      <c r="AG103" s="279"/>
      <c r="AH103" s="33"/>
    </row>
    <row r="104" spans="1:34" ht="23.25" customHeight="1">
      <c r="A104" s="33"/>
      <c r="B104" s="33"/>
      <c r="C104" s="33"/>
      <c r="D104" s="33"/>
      <c r="E104" s="33"/>
      <c r="F104" s="33"/>
      <c r="G104" s="33"/>
      <c r="H104" s="33"/>
      <c r="I104" s="308"/>
      <c r="J104" s="33"/>
      <c r="K104" s="33"/>
      <c r="L104" s="33"/>
      <c r="M104" s="33"/>
      <c r="N104" s="33"/>
      <c r="O104" s="309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279"/>
      <c r="AD104" s="289"/>
      <c r="AE104" s="279"/>
      <c r="AF104" s="279"/>
      <c r="AG104" s="279"/>
      <c r="AH104" s="33"/>
    </row>
    <row r="105" spans="1:34" ht="23.25" customHeight="1">
      <c r="A105" s="33"/>
      <c r="B105" s="33"/>
      <c r="C105" s="33"/>
      <c r="D105" s="33"/>
      <c r="E105" s="33"/>
      <c r="F105" s="33"/>
      <c r="G105" s="33"/>
      <c r="H105" s="33"/>
      <c r="I105" s="308"/>
      <c r="J105" s="33"/>
      <c r="K105" s="33"/>
      <c r="L105" s="33"/>
      <c r="M105" s="33"/>
      <c r="N105" s="33"/>
      <c r="O105" s="309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279"/>
      <c r="AD105" s="289"/>
      <c r="AE105" s="279"/>
      <c r="AF105" s="279"/>
      <c r="AG105" s="279"/>
      <c r="AH105" s="33"/>
    </row>
    <row r="106" spans="1:34" ht="23.25" customHeight="1">
      <c r="A106" s="33"/>
      <c r="B106" s="33"/>
      <c r="C106" s="33"/>
      <c r="D106" s="33"/>
      <c r="E106" s="33"/>
      <c r="F106" s="33"/>
      <c r="G106" s="33"/>
      <c r="H106" s="33"/>
      <c r="I106" s="308"/>
      <c r="J106" s="33"/>
      <c r="K106" s="33"/>
      <c r="L106" s="33"/>
      <c r="M106" s="33"/>
      <c r="N106" s="33"/>
      <c r="O106" s="309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279"/>
      <c r="AD106" s="289"/>
      <c r="AE106" s="279"/>
      <c r="AF106" s="279"/>
      <c r="AG106" s="279"/>
      <c r="AH106" s="33"/>
    </row>
    <row r="107" spans="1:34" ht="23.25" customHeight="1">
      <c r="A107" s="33"/>
      <c r="B107" s="33"/>
      <c r="C107" s="33"/>
      <c r="D107" s="33"/>
      <c r="E107" s="33"/>
      <c r="F107" s="33"/>
      <c r="G107" s="33"/>
      <c r="H107" s="33"/>
      <c r="I107" s="308"/>
      <c r="J107" s="33"/>
      <c r="K107" s="33"/>
      <c r="L107" s="33"/>
      <c r="M107" s="33"/>
      <c r="N107" s="33"/>
      <c r="O107" s="309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279"/>
      <c r="AD107" s="289"/>
      <c r="AE107" s="279"/>
      <c r="AF107" s="279"/>
      <c r="AG107" s="279"/>
      <c r="AH107" s="33"/>
    </row>
    <row r="108" spans="1:34" ht="23.25" customHeight="1">
      <c r="A108" s="33"/>
      <c r="B108" s="33"/>
      <c r="C108" s="33"/>
      <c r="D108" s="33"/>
      <c r="E108" s="33"/>
      <c r="F108" s="33"/>
      <c r="G108" s="33"/>
      <c r="H108" s="33"/>
      <c r="I108" s="308"/>
      <c r="J108" s="33"/>
      <c r="K108" s="33"/>
      <c r="L108" s="33"/>
      <c r="M108" s="33"/>
      <c r="N108" s="33"/>
      <c r="O108" s="309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279"/>
      <c r="AD108" s="289"/>
      <c r="AE108" s="279"/>
      <c r="AF108" s="279"/>
      <c r="AG108" s="279"/>
      <c r="AH108" s="33"/>
    </row>
    <row r="109" spans="1:34" ht="23.25" customHeight="1">
      <c r="A109" s="33"/>
      <c r="B109" s="33"/>
      <c r="C109" s="33"/>
      <c r="D109" s="33"/>
      <c r="E109" s="33"/>
      <c r="F109" s="33"/>
      <c r="G109" s="33"/>
      <c r="H109" s="33"/>
      <c r="I109" s="308"/>
      <c r="J109" s="33"/>
      <c r="K109" s="33"/>
      <c r="L109" s="33"/>
      <c r="M109" s="33"/>
      <c r="N109" s="33"/>
      <c r="O109" s="309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279"/>
      <c r="AD109" s="289"/>
      <c r="AE109" s="279"/>
      <c r="AF109" s="279"/>
      <c r="AG109" s="279"/>
      <c r="AH109" s="33"/>
    </row>
    <row r="110" spans="1:34" ht="23.25" customHeight="1">
      <c r="A110" s="33"/>
      <c r="B110" s="33"/>
      <c r="C110" s="33"/>
      <c r="D110" s="33"/>
      <c r="E110" s="33"/>
      <c r="F110" s="33"/>
      <c r="G110" s="33"/>
      <c r="H110" s="33"/>
      <c r="I110" s="308"/>
      <c r="J110" s="33"/>
      <c r="K110" s="33"/>
      <c r="L110" s="33"/>
      <c r="M110" s="33"/>
      <c r="N110" s="33"/>
      <c r="O110" s="309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279"/>
      <c r="AD110" s="289"/>
      <c r="AE110" s="279"/>
      <c r="AF110" s="279"/>
      <c r="AG110" s="279"/>
      <c r="AH110" s="33"/>
    </row>
    <row r="111" spans="1:34" ht="23.25" customHeight="1">
      <c r="A111" s="33"/>
      <c r="B111" s="33"/>
      <c r="C111" s="33"/>
      <c r="D111" s="33"/>
      <c r="E111" s="33"/>
      <c r="F111" s="33"/>
      <c r="G111" s="33"/>
      <c r="H111" s="33"/>
      <c r="I111" s="308"/>
      <c r="J111" s="33"/>
      <c r="K111" s="33"/>
      <c r="L111" s="33"/>
      <c r="M111" s="33"/>
      <c r="N111" s="33"/>
      <c r="O111" s="309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279"/>
      <c r="AD111" s="289"/>
      <c r="AE111" s="279"/>
      <c r="AF111" s="279"/>
      <c r="AG111" s="279"/>
      <c r="AH111" s="33"/>
    </row>
    <row r="112" spans="1:34" ht="23.25" customHeight="1">
      <c r="A112" s="33"/>
      <c r="B112" s="33"/>
      <c r="C112" s="33"/>
      <c r="D112" s="33"/>
      <c r="E112" s="33"/>
      <c r="F112" s="33"/>
      <c r="G112" s="33"/>
      <c r="H112" s="33"/>
      <c r="I112" s="308"/>
      <c r="J112" s="33"/>
      <c r="K112" s="33"/>
      <c r="L112" s="33"/>
      <c r="M112" s="33"/>
      <c r="N112" s="33"/>
      <c r="O112" s="309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279"/>
      <c r="AD112" s="289"/>
      <c r="AE112" s="279"/>
      <c r="AF112" s="279"/>
      <c r="AG112" s="279"/>
      <c r="AH112" s="33"/>
    </row>
    <row r="113" spans="1:34" ht="23.25" customHeight="1">
      <c r="A113" s="33"/>
      <c r="B113" s="33"/>
      <c r="C113" s="33"/>
      <c r="D113" s="33"/>
      <c r="E113" s="33"/>
      <c r="F113" s="33"/>
      <c r="G113" s="33"/>
      <c r="H113" s="33"/>
      <c r="I113" s="308"/>
      <c r="J113" s="33"/>
      <c r="K113" s="33"/>
      <c r="L113" s="33"/>
      <c r="M113" s="33"/>
      <c r="N113" s="33"/>
      <c r="O113" s="309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279"/>
      <c r="AD113" s="289"/>
      <c r="AE113" s="279"/>
      <c r="AF113" s="279"/>
      <c r="AG113" s="279"/>
      <c r="AH113" s="33"/>
    </row>
    <row r="114" spans="1:34" ht="23.25" customHeight="1">
      <c r="A114" s="33"/>
      <c r="B114" s="33"/>
      <c r="C114" s="33"/>
      <c r="D114" s="33"/>
      <c r="E114" s="33"/>
      <c r="F114" s="33"/>
      <c r="G114" s="33"/>
      <c r="H114" s="33"/>
      <c r="I114" s="308"/>
      <c r="J114" s="33"/>
      <c r="K114" s="33"/>
      <c r="L114" s="33"/>
      <c r="M114" s="33"/>
      <c r="N114" s="33"/>
      <c r="O114" s="309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279"/>
      <c r="AD114" s="289"/>
      <c r="AE114" s="279"/>
      <c r="AF114" s="279"/>
      <c r="AG114" s="279"/>
      <c r="AH114" s="33"/>
    </row>
    <row r="115" spans="1:34" ht="23.25" customHeight="1">
      <c r="A115" s="33"/>
      <c r="B115" s="33"/>
      <c r="C115" s="33"/>
      <c r="D115" s="33"/>
      <c r="E115" s="33"/>
      <c r="F115" s="33"/>
      <c r="G115" s="33"/>
      <c r="H115" s="33"/>
      <c r="I115" s="308"/>
      <c r="J115" s="33"/>
      <c r="K115" s="33"/>
      <c r="L115" s="33"/>
      <c r="M115" s="33"/>
      <c r="N115" s="33"/>
      <c r="O115" s="309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279"/>
      <c r="AD115" s="289"/>
      <c r="AE115" s="279"/>
      <c r="AF115" s="279"/>
      <c r="AG115" s="279"/>
      <c r="AH115" s="33"/>
    </row>
    <row r="116" spans="1:34" ht="23.25" customHeight="1">
      <c r="A116" s="33"/>
      <c r="B116" s="33"/>
      <c r="C116" s="33"/>
      <c r="D116" s="33"/>
      <c r="E116" s="33"/>
      <c r="F116" s="33"/>
      <c r="G116" s="33"/>
      <c r="H116" s="33"/>
      <c r="I116" s="308"/>
      <c r="J116" s="33"/>
      <c r="K116" s="33"/>
      <c r="L116" s="33"/>
      <c r="M116" s="33"/>
      <c r="N116" s="33"/>
      <c r="O116" s="309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279"/>
      <c r="AD116" s="289"/>
      <c r="AE116" s="279"/>
      <c r="AF116" s="279"/>
      <c r="AG116" s="279"/>
      <c r="AH116" s="33"/>
    </row>
    <row r="117" spans="1:34" ht="23.25" customHeight="1">
      <c r="A117" s="33"/>
      <c r="B117" s="33"/>
      <c r="C117" s="33"/>
      <c r="D117" s="33"/>
      <c r="E117" s="33"/>
      <c r="F117" s="33"/>
      <c r="G117" s="33"/>
      <c r="H117" s="33"/>
      <c r="I117" s="308"/>
      <c r="J117" s="33"/>
      <c r="K117" s="33"/>
      <c r="L117" s="33"/>
      <c r="M117" s="33"/>
      <c r="N117" s="33"/>
      <c r="O117" s="309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279"/>
      <c r="AD117" s="289"/>
      <c r="AE117" s="279"/>
      <c r="AF117" s="279"/>
      <c r="AG117" s="279"/>
      <c r="AH117" s="33"/>
    </row>
    <row r="118" spans="1:34" ht="23.25" customHeight="1">
      <c r="A118" s="33"/>
      <c r="B118" s="33"/>
      <c r="C118" s="33"/>
      <c r="D118" s="33"/>
      <c r="E118" s="33"/>
      <c r="F118" s="33"/>
      <c r="G118" s="33"/>
      <c r="H118" s="33"/>
      <c r="I118" s="308"/>
      <c r="J118" s="33"/>
      <c r="K118" s="33"/>
      <c r="L118" s="33"/>
      <c r="M118" s="33"/>
      <c r="N118" s="33"/>
      <c r="O118" s="309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279"/>
      <c r="AD118" s="289"/>
      <c r="AE118" s="279"/>
      <c r="AF118" s="279"/>
      <c r="AG118" s="279"/>
      <c r="AH118" s="33"/>
    </row>
    <row r="119" spans="1:34" ht="23.25" customHeight="1">
      <c r="A119" s="33"/>
      <c r="B119" s="33"/>
      <c r="C119" s="33"/>
      <c r="D119" s="33"/>
      <c r="E119" s="33"/>
      <c r="F119" s="33"/>
      <c r="G119" s="33"/>
      <c r="H119" s="33"/>
      <c r="I119" s="308"/>
      <c r="J119" s="33"/>
      <c r="K119" s="33"/>
      <c r="L119" s="33"/>
      <c r="M119" s="33"/>
      <c r="N119" s="33"/>
      <c r="O119" s="309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279"/>
      <c r="AD119" s="289"/>
      <c r="AE119" s="279"/>
      <c r="AF119" s="279"/>
      <c r="AG119" s="279"/>
      <c r="AH119" s="33"/>
    </row>
    <row r="120" spans="1:34" ht="23.25" customHeight="1">
      <c r="A120" s="33"/>
      <c r="B120" s="33"/>
      <c r="C120" s="33"/>
      <c r="D120" s="33"/>
      <c r="E120" s="33"/>
      <c r="F120" s="33"/>
      <c r="G120" s="33"/>
      <c r="H120" s="33"/>
      <c r="I120" s="308"/>
      <c r="J120" s="33"/>
      <c r="K120" s="33"/>
      <c r="L120" s="33"/>
      <c r="M120" s="33"/>
      <c r="N120" s="33"/>
      <c r="O120" s="309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279"/>
      <c r="AD120" s="289"/>
      <c r="AE120" s="279"/>
      <c r="AF120" s="279"/>
      <c r="AG120" s="279"/>
      <c r="AH120" s="33"/>
    </row>
    <row r="121" spans="1:34" ht="23.25" customHeight="1">
      <c r="A121" s="33"/>
      <c r="B121" s="33"/>
      <c r="C121" s="33"/>
      <c r="D121" s="33"/>
      <c r="E121" s="33"/>
      <c r="F121" s="33"/>
      <c r="G121" s="33"/>
      <c r="H121" s="33"/>
      <c r="I121" s="308"/>
      <c r="J121" s="33"/>
      <c r="K121" s="33"/>
      <c r="L121" s="33"/>
      <c r="M121" s="33"/>
      <c r="N121" s="33"/>
      <c r="O121" s="309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279"/>
      <c r="AD121" s="289"/>
      <c r="AE121" s="279"/>
      <c r="AF121" s="279"/>
      <c r="AG121" s="279"/>
      <c r="AH121" s="33"/>
    </row>
    <row r="122" spans="1:34" ht="23.25" customHeight="1">
      <c r="A122" s="33"/>
      <c r="B122" s="33"/>
      <c r="C122" s="33"/>
      <c r="D122" s="33"/>
      <c r="E122" s="33"/>
      <c r="F122" s="33"/>
      <c r="G122" s="33"/>
      <c r="H122" s="33"/>
      <c r="I122" s="308"/>
      <c r="J122" s="33"/>
      <c r="K122" s="33"/>
      <c r="L122" s="33"/>
      <c r="M122" s="33"/>
      <c r="N122" s="33"/>
      <c r="O122" s="309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279"/>
      <c r="AD122" s="289"/>
      <c r="AE122" s="279"/>
      <c r="AF122" s="279"/>
      <c r="AG122" s="279"/>
      <c r="AH122" s="33"/>
    </row>
    <row r="123" spans="1:34" ht="23.25" customHeight="1">
      <c r="A123" s="33"/>
      <c r="B123" s="33"/>
      <c r="C123" s="33"/>
      <c r="D123" s="33"/>
      <c r="E123" s="33"/>
      <c r="F123" s="33"/>
      <c r="G123" s="33"/>
      <c r="H123" s="33"/>
      <c r="I123" s="308"/>
      <c r="J123" s="33"/>
      <c r="K123" s="33"/>
      <c r="L123" s="33"/>
      <c r="M123" s="33"/>
      <c r="N123" s="33"/>
      <c r="O123" s="309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279"/>
      <c r="AD123" s="289"/>
      <c r="AE123" s="279"/>
      <c r="AF123" s="279"/>
      <c r="AG123" s="279"/>
      <c r="AH123" s="33"/>
    </row>
    <row r="124" spans="1:34" ht="23.25" customHeight="1">
      <c r="A124" s="33"/>
      <c r="B124" s="33"/>
      <c r="C124" s="33"/>
      <c r="D124" s="33"/>
      <c r="E124" s="33"/>
      <c r="F124" s="33"/>
      <c r="G124" s="33"/>
      <c r="H124" s="33"/>
      <c r="I124" s="308"/>
      <c r="J124" s="33"/>
      <c r="K124" s="33"/>
      <c r="L124" s="33"/>
      <c r="M124" s="33"/>
      <c r="N124" s="33"/>
      <c r="O124" s="309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279"/>
      <c r="AD124" s="289"/>
      <c r="AE124" s="279"/>
      <c r="AF124" s="279"/>
      <c r="AG124" s="279"/>
      <c r="AH124" s="33"/>
    </row>
    <row r="125" spans="1:34" ht="23.25" customHeight="1">
      <c r="A125" s="33"/>
      <c r="B125" s="33"/>
      <c r="C125" s="33"/>
      <c r="D125" s="33"/>
      <c r="E125" s="33"/>
      <c r="F125" s="33"/>
      <c r="G125" s="33"/>
      <c r="H125" s="33"/>
      <c r="I125" s="308"/>
      <c r="J125" s="33"/>
      <c r="K125" s="33"/>
      <c r="L125" s="33"/>
      <c r="M125" s="33"/>
      <c r="N125" s="33"/>
      <c r="O125" s="309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279"/>
      <c r="AD125" s="289"/>
      <c r="AE125" s="279"/>
      <c r="AF125" s="279"/>
      <c r="AG125" s="279"/>
      <c r="AH125" s="33"/>
    </row>
    <row r="126" spans="1:34" ht="23.25" customHeight="1">
      <c r="A126" s="33"/>
      <c r="B126" s="33"/>
      <c r="C126" s="33"/>
      <c r="D126" s="33"/>
      <c r="E126" s="33"/>
      <c r="F126" s="33"/>
      <c r="G126" s="33"/>
      <c r="H126" s="33"/>
      <c r="I126" s="308"/>
      <c r="J126" s="33"/>
      <c r="K126" s="33"/>
      <c r="L126" s="33"/>
      <c r="M126" s="33"/>
      <c r="N126" s="33"/>
      <c r="O126" s="309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279"/>
      <c r="AD126" s="289"/>
      <c r="AE126" s="279"/>
      <c r="AF126" s="279"/>
      <c r="AG126" s="279"/>
      <c r="AH126" s="33"/>
    </row>
    <row r="127" spans="1:34" ht="23.25" customHeight="1">
      <c r="A127" s="33"/>
      <c r="B127" s="33"/>
      <c r="C127" s="33"/>
      <c r="D127" s="33"/>
      <c r="E127" s="33"/>
      <c r="F127" s="33"/>
      <c r="G127" s="33"/>
      <c r="H127" s="33"/>
      <c r="I127" s="308"/>
      <c r="J127" s="33"/>
      <c r="K127" s="33"/>
      <c r="L127" s="33"/>
      <c r="M127" s="33"/>
      <c r="N127" s="33"/>
      <c r="O127" s="309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279"/>
      <c r="AD127" s="289"/>
      <c r="AE127" s="279"/>
      <c r="AF127" s="279"/>
      <c r="AG127" s="279"/>
      <c r="AH127" s="33"/>
    </row>
    <row r="128" spans="1:34" ht="23.25" customHeight="1">
      <c r="A128" s="33"/>
      <c r="B128" s="33"/>
      <c r="C128" s="33"/>
      <c r="D128" s="33"/>
      <c r="E128" s="33"/>
      <c r="F128" s="33"/>
      <c r="G128" s="33"/>
      <c r="H128" s="33"/>
      <c r="I128" s="308"/>
      <c r="J128" s="33"/>
      <c r="K128" s="33"/>
      <c r="L128" s="33"/>
      <c r="M128" s="33"/>
      <c r="N128" s="33"/>
      <c r="O128" s="309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279"/>
      <c r="AD128" s="289"/>
      <c r="AE128" s="279"/>
      <c r="AF128" s="279"/>
      <c r="AG128" s="279"/>
      <c r="AH128" s="33"/>
    </row>
    <row r="129" spans="1:34" ht="23.25" customHeight="1">
      <c r="A129" s="33"/>
      <c r="B129" s="33"/>
      <c r="C129" s="33"/>
      <c r="D129" s="33"/>
      <c r="E129" s="33"/>
      <c r="F129" s="33"/>
      <c r="G129" s="33"/>
      <c r="H129" s="33"/>
      <c r="I129" s="308"/>
      <c r="J129" s="33"/>
      <c r="K129" s="33"/>
      <c r="L129" s="33"/>
      <c r="M129" s="33"/>
      <c r="N129" s="33"/>
      <c r="O129" s="309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279"/>
      <c r="AD129" s="289"/>
      <c r="AE129" s="279"/>
      <c r="AF129" s="279"/>
      <c r="AG129" s="279"/>
      <c r="AH129" s="33"/>
    </row>
    <row r="130" spans="1:34" ht="23.25" customHeight="1">
      <c r="A130" s="33"/>
      <c r="B130" s="33"/>
      <c r="C130" s="33"/>
      <c r="D130" s="33"/>
      <c r="E130" s="33"/>
      <c r="F130" s="33"/>
      <c r="G130" s="33"/>
      <c r="H130" s="33"/>
      <c r="I130" s="308"/>
      <c r="J130" s="33"/>
      <c r="K130" s="33"/>
      <c r="L130" s="33"/>
      <c r="M130" s="33"/>
      <c r="N130" s="33"/>
      <c r="O130" s="309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279"/>
      <c r="AD130" s="289"/>
      <c r="AE130" s="279"/>
      <c r="AF130" s="279"/>
      <c r="AG130" s="279"/>
      <c r="AH130" s="33"/>
    </row>
    <row r="131" spans="1:34" ht="23.25" customHeight="1">
      <c r="A131" s="33"/>
      <c r="B131" s="33"/>
      <c r="C131" s="33"/>
      <c r="D131" s="33"/>
      <c r="E131" s="33"/>
      <c r="F131" s="33"/>
      <c r="G131" s="33"/>
      <c r="H131" s="33"/>
      <c r="I131" s="308"/>
      <c r="J131" s="33"/>
      <c r="K131" s="33"/>
      <c r="L131" s="33"/>
      <c r="M131" s="33"/>
      <c r="N131" s="33"/>
      <c r="O131" s="309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279"/>
      <c r="AD131" s="289"/>
      <c r="AE131" s="279"/>
      <c r="AF131" s="279"/>
      <c r="AG131" s="279"/>
      <c r="AH131" s="33"/>
    </row>
    <row r="132" spans="1:34" ht="23.25" customHeight="1">
      <c r="A132" s="33"/>
      <c r="B132" s="33"/>
      <c r="C132" s="33"/>
      <c r="D132" s="33"/>
      <c r="E132" s="33"/>
      <c r="F132" s="33"/>
      <c r="G132" s="33"/>
      <c r="H132" s="33"/>
      <c r="I132" s="308"/>
      <c r="J132" s="33"/>
      <c r="K132" s="33"/>
      <c r="L132" s="33"/>
      <c r="M132" s="33"/>
      <c r="N132" s="33"/>
      <c r="O132" s="309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279"/>
      <c r="AD132" s="289"/>
      <c r="AE132" s="279"/>
      <c r="AF132" s="279"/>
      <c r="AG132" s="279"/>
      <c r="AH132" s="33"/>
    </row>
    <row r="133" spans="1:34" ht="23.25" customHeight="1">
      <c r="A133" s="33"/>
      <c r="B133" s="33"/>
      <c r="C133" s="33"/>
      <c r="D133" s="33"/>
      <c r="E133" s="33"/>
      <c r="F133" s="33"/>
      <c r="G133" s="33"/>
      <c r="H133" s="33"/>
      <c r="I133" s="308"/>
      <c r="J133" s="33"/>
      <c r="K133" s="33"/>
      <c r="L133" s="33"/>
      <c r="M133" s="33"/>
      <c r="N133" s="33"/>
      <c r="O133" s="309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279"/>
      <c r="AD133" s="289"/>
      <c r="AE133" s="279"/>
      <c r="AF133" s="279"/>
      <c r="AG133" s="279"/>
      <c r="AH133" s="33"/>
    </row>
    <row r="134" spans="1:34" ht="23.25" customHeight="1">
      <c r="A134" s="33"/>
      <c r="B134" s="33"/>
      <c r="C134" s="33"/>
      <c r="D134" s="33"/>
      <c r="E134" s="33"/>
      <c r="F134" s="33"/>
      <c r="G134" s="33"/>
      <c r="H134" s="33"/>
      <c r="I134" s="308"/>
      <c r="J134" s="33"/>
      <c r="K134" s="33"/>
      <c r="L134" s="33"/>
      <c r="M134" s="33"/>
      <c r="N134" s="33"/>
      <c r="O134" s="309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279"/>
      <c r="AD134" s="289"/>
      <c r="AE134" s="279"/>
      <c r="AF134" s="279"/>
      <c r="AG134" s="279"/>
      <c r="AH134" s="33"/>
    </row>
    <row r="135" spans="1:34" ht="23.25" customHeight="1">
      <c r="A135" s="33"/>
      <c r="B135" s="33"/>
      <c r="C135" s="33"/>
      <c r="D135" s="33"/>
      <c r="E135" s="33"/>
      <c r="F135" s="33"/>
      <c r="G135" s="33"/>
      <c r="H135" s="33"/>
      <c r="I135" s="308"/>
      <c r="J135" s="33"/>
      <c r="K135" s="33"/>
      <c r="L135" s="33"/>
      <c r="M135" s="33"/>
      <c r="N135" s="33"/>
      <c r="O135" s="309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279"/>
      <c r="AD135" s="289"/>
      <c r="AE135" s="279"/>
      <c r="AF135" s="279"/>
      <c r="AG135" s="279"/>
      <c r="AH135" s="33"/>
    </row>
    <row r="136" spans="1:34" ht="23.25" customHeight="1">
      <c r="A136" s="33"/>
      <c r="B136" s="33"/>
      <c r="C136" s="33"/>
      <c r="D136" s="33"/>
      <c r="E136" s="33"/>
      <c r="F136" s="33"/>
      <c r="G136" s="33"/>
      <c r="H136" s="33"/>
      <c r="I136" s="308"/>
      <c r="J136" s="33"/>
      <c r="K136" s="33"/>
      <c r="L136" s="33"/>
      <c r="M136" s="33"/>
      <c r="N136" s="33"/>
      <c r="O136" s="309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279"/>
      <c r="AD136" s="289"/>
      <c r="AE136" s="279"/>
      <c r="AF136" s="279"/>
      <c r="AG136" s="279"/>
      <c r="AH136" s="33"/>
    </row>
    <row r="137" spans="1:34" ht="23.25" customHeight="1">
      <c r="A137" s="33"/>
      <c r="B137" s="33"/>
      <c r="C137" s="33"/>
      <c r="D137" s="33"/>
      <c r="E137" s="33"/>
      <c r="F137" s="33"/>
      <c r="G137" s="33"/>
      <c r="H137" s="33"/>
      <c r="I137" s="308"/>
      <c r="J137" s="33"/>
      <c r="K137" s="33"/>
      <c r="L137" s="33"/>
      <c r="M137" s="33"/>
      <c r="N137" s="33"/>
      <c r="O137" s="309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279"/>
      <c r="AD137" s="289"/>
      <c r="AE137" s="279"/>
      <c r="AF137" s="279"/>
      <c r="AG137" s="279"/>
      <c r="AH137" s="33"/>
    </row>
    <row r="138" spans="1:34" ht="23.25" customHeight="1">
      <c r="A138" s="33"/>
      <c r="B138" s="33"/>
      <c r="C138" s="33"/>
      <c r="D138" s="33"/>
      <c r="E138" s="33"/>
      <c r="F138" s="33"/>
      <c r="G138" s="33"/>
      <c r="H138" s="33"/>
      <c r="I138" s="308"/>
      <c r="J138" s="33"/>
      <c r="K138" s="33"/>
      <c r="L138" s="33"/>
      <c r="M138" s="33"/>
      <c r="N138" s="33"/>
      <c r="O138" s="309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279"/>
      <c r="AD138" s="289"/>
      <c r="AE138" s="279"/>
      <c r="AF138" s="279"/>
      <c r="AG138" s="279"/>
      <c r="AH138" s="33"/>
    </row>
    <row r="139" spans="1:34" ht="23.25" customHeight="1">
      <c r="A139" s="33"/>
      <c r="B139" s="33"/>
      <c r="C139" s="33"/>
      <c r="D139" s="33"/>
      <c r="E139" s="33"/>
      <c r="F139" s="33"/>
      <c r="G139" s="33"/>
      <c r="H139" s="33"/>
      <c r="I139" s="308"/>
      <c r="J139" s="33"/>
      <c r="K139" s="33"/>
      <c r="L139" s="33"/>
      <c r="M139" s="33"/>
      <c r="N139" s="33"/>
      <c r="O139" s="309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279"/>
      <c r="AD139" s="289"/>
      <c r="AE139" s="279"/>
      <c r="AF139" s="279"/>
      <c r="AG139" s="279"/>
      <c r="AH139" s="33"/>
    </row>
    <row r="140" spans="1:34" ht="23.25" customHeight="1">
      <c r="A140" s="33"/>
      <c r="B140" s="33"/>
      <c r="C140" s="33"/>
      <c r="D140" s="33"/>
      <c r="E140" s="33"/>
      <c r="F140" s="33"/>
      <c r="G140" s="33"/>
      <c r="H140" s="33"/>
      <c r="I140" s="308"/>
      <c r="J140" s="33"/>
      <c r="K140" s="33"/>
      <c r="L140" s="33"/>
      <c r="M140" s="33"/>
      <c r="N140" s="33"/>
      <c r="O140" s="309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279"/>
      <c r="AD140" s="289"/>
      <c r="AE140" s="279"/>
      <c r="AF140" s="279"/>
      <c r="AG140" s="279"/>
      <c r="AH140" s="33"/>
    </row>
    <row r="141" spans="1:34" ht="23.25" customHeight="1">
      <c r="A141" s="33"/>
      <c r="B141" s="33"/>
      <c r="C141" s="33"/>
      <c r="D141" s="33"/>
      <c r="E141" s="33"/>
      <c r="F141" s="33"/>
      <c r="G141" s="33"/>
      <c r="H141" s="33"/>
      <c r="I141" s="308"/>
      <c r="J141" s="33"/>
      <c r="K141" s="33"/>
      <c r="L141" s="33"/>
      <c r="M141" s="33"/>
      <c r="N141" s="33"/>
      <c r="O141" s="309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279"/>
      <c r="AD141" s="289"/>
      <c r="AE141" s="279"/>
      <c r="AF141" s="279"/>
      <c r="AG141" s="279"/>
      <c r="AH141" s="33"/>
    </row>
    <row r="142" spans="1:34" ht="23.25" customHeight="1">
      <c r="A142" s="33"/>
      <c r="B142" s="33"/>
      <c r="C142" s="33"/>
      <c r="D142" s="33"/>
      <c r="E142" s="33"/>
      <c r="F142" s="33"/>
      <c r="G142" s="33"/>
      <c r="H142" s="33"/>
      <c r="I142" s="308"/>
      <c r="J142" s="33"/>
      <c r="K142" s="33"/>
      <c r="L142" s="33"/>
      <c r="M142" s="33"/>
      <c r="N142" s="33"/>
      <c r="O142" s="309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279"/>
      <c r="AD142" s="289"/>
      <c r="AE142" s="279"/>
      <c r="AF142" s="279"/>
      <c r="AG142" s="279"/>
      <c r="AH142" s="33"/>
    </row>
    <row r="143" spans="1:34" ht="23.25" customHeight="1">
      <c r="A143" s="33"/>
      <c r="B143" s="33"/>
      <c r="C143" s="33"/>
      <c r="D143" s="33"/>
      <c r="E143" s="33"/>
      <c r="F143" s="33"/>
      <c r="G143" s="33"/>
      <c r="H143" s="33"/>
      <c r="I143" s="308"/>
      <c r="J143" s="33"/>
      <c r="K143" s="33"/>
      <c r="L143" s="33"/>
      <c r="M143" s="33"/>
      <c r="N143" s="33"/>
      <c r="O143" s="309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279"/>
      <c r="AD143" s="289"/>
      <c r="AE143" s="279"/>
      <c r="AF143" s="279"/>
      <c r="AG143" s="279"/>
      <c r="AH143" s="33"/>
    </row>
    <row r="144" spans="1:34" ht="23.25" customHeight="1">
      <c r="A144" s="33"/>
      <c r="B144" s="33"/>
      <c r="C144" s="33"/>
      <c r="D144" s="33"/>
      <c r="E144" s="33"/>
      <c r="F144" s="33"/>
      <c r="G144" s="33"/>
      <c r="H144" s="33"/>
      <c r="I144" s="308"/>
      <c r="J144" s="33"/>
      <c r="K144" s="33"/>
      <c r="L144" s="33"/>
      <c r="M144" s="33"/>
      <c r="N144" s="33"/>
      <c r="O144" s="309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279"/>
      <c r="AD144" s="289"/>
      <c r="AE144" s="279"/>
      <c r="AF144" s="279"/>
      <c r="AG144" s="279"/>
      <c r="AH144" s="33"/>
    </row>
    <row r="145" spans="1:34" ht="23.25" customHeight="1">
      <c r="A145" s="33"/>
      <c r="B145" s="33"/>
      <c r="C145" s="33"/>
      <c r="D145" s="33"/>
      <c r="E145" s="33"/>
      <c r="F145" s="33"/>
      <c r="G145" s="33"/>
      <c r="H145" s="33"/>
      <c r="I145" s="308"/>
      <c r="J145" s="33"/>
      <c r="K145" s="33"/>
      <c r="L145" s="33"/>
      <c r="M145" s="33"/>
      <c r="N145" s="33"/>
      <c r="O145" s="309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279"/>
      <c r="AD145" s="289"/>
      <c r="AE145" s="279"/>
      <c r="AF145" s="279"/>
      <c r="AG145" s="279"/>
      <c r="AH145" s="33"/>
    </row>
    <row r="146" spans="1:34" ht="23.25" customHeight="1">
      <c r="A146" s="33"/>
      <c r="B146" s="33"/>
      <c r="C146" s="33"/>
      <c r="D146" s="33"/>
      <c r="E146" s="33"/>
      <c r="F146" s="33"/>
      <c r="G146" s="33"/>
      <c r="H146" s="33"/>
      <c r="I146" s="308"/>
      <c r="J146" s="33"/>
      <c r="K146" s="33"/>
      <c r="L146" s="33"/>
      <c r="M146" s="33"/>
      <c r="N146" s="33"/>
      <c r="O146" s="309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279"/>
      <c r="AD146" s="289"/>
      <c r="AE146" s="279"/>
      <c r="AF146" s="279"/>
      <c r="AG146" s="279"/>
      <c r="AH146" s="33"/>
    </row>
    <row r="147" spans="1:34" ht="23.25" customHeight="1">
      <c r="A147" s="33"/>
      <c r="B147" s="33"/>
      <c r="C147" s="33"/>
      <c r="D147" s="33"/>
      <c r="E147" s="33"/>
      <c r="F147" s="33"/>
      <c r="G147" s="33"/>
      <c r="H147" s="33"/>
      <c r="I147" s="308"/>
      <c r="J147" s="33"/>
      <c r="K147" s="33"/>
      <c r="L147" s="33"/>
      <c r="M147" s="33"/>
      <c r="N147" s="33"/>
      <c r="O147" s="309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279"/>
      <c r="AD147" s="289"/>
      <c r="AE147" s="279"/>
      <c r="AF147" s="279"/>
      <c r="AG147" s="279"/>
      <c r="AH147" s="33"/>
    </row>
    <row r="148" spans="1:34" ht="23.25" customHeight="1">
      <c r="A148" s="33"/>
      <c r="B148" s="33"/>
      <c r="C148" s="33"/>
      <c r="D148" s="33"/>
      <c r="E148" s="33"/>
      <c r="F148" s="33"/>
      <c r="G148" s="33"/>
      <c r="H148" s="33"/>
      <c r="I148" s="308"/>
      <c r="J148" s="33"/>
      <c r="K148" s="33"/>
      <c r="L148" s="33"/>
      <c r="M148" s="33"/>
      <c r="N148" s="33"/>
      <c r="O148" s="309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279"/>
      <c r="AD148" s="289"/>
      <c r="AE148" s="279"/>
      <c r="AF148" s="279"/>
      <c r="AG148" s="279"/>
      <c r="AH148" s="33"/>
    </row>
    <row r="149" spans="1:34" ht="23.25" customHeight="1">
      <c r="A149" s="33"/>
      <c r="B149" s="33"/>
      <c r="C149" s="33"/>
      <c r="D149" s="33"/>
      <c r="E149" s="33"/>
      <c r="F149" s="33"/>
      <c r="G149" s="33"/>
      <c r="H149" s="33"/>
      <c r="I149" s="308"/>
      <c r="J149" s="33"/>
      <c r="K149" s="33"/>
      <c r="L149" s="33"/>
      <c r="M149" s="33"/>
      <c r="N149" s="33"/>
      <c r="O149" s="309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279"/>
      <c r="AD149" s="289"/>
      <c r="AE149" s="279"/>
      <c r="AF149" s="279"/>
      <c r="AG149" s="279"/>
      <c r="AH149" s="33"/>
    </row>
    <row r="150" spans="1:34" ht="23.25" customHeight="1">
      <c r="A150" s="33"/>
      <c r="B150" s="33"/>
      <c r="C150" s="33"/>
      <c r="D150" s="33"/>
      <c r="E150" s="33"/>
      <c r="F150" s="33"/>
      <c r="G150" s="33"/>
      <c r="H150" s="33"/>
      <c r="I150" s="308"/>
      <c r="J150" s="33"/>
      <c r="K150" s="33"/>
      <c r="L150" s="33"/>
      <c r="M150" s="33"/>
      <c r="N150" s="33"/>
      <c r="O150" s="309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279"/>
      <c r="AD150" s="289"/>
      <c r="AE150" s="279"/>
      <c r="AF150" s="279"/>
      <c r="AG150" s="279"/>
      <c r="AH150" s="33"/>
    </row>
    <row r="151" spans="1:34" ht="23.25" customHeight="1">
      <c r="A151" s="33"/>
      <c r="B151" s="33"/>
      <c r="C151" s="33"/>
      <c r="D151" s="33"/>
      <c r="E151" s="33"/>
      <c r="F151" s="33"/>
      <c r="G151" s="33"/>
      <c r="H151" s="33"/>
      <c r="I151" s="308"/>
      <c r="J151" s="33"/>
      <c r="K151" s="33"/>
      <c r="L151" s="33"/>
      <c r="M151" s="33"/>
      <c r="N151" s="33"/>
      <c r="O151" s="309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279"/>
      <c r="AD151" s="289"/>
      <c r="AE151" s="279"/>
      <c r="AF151" s="279"/>
      <c r="AG151" s="279"/>
      <c r="AH151" s="33"/>
    </row>
    <row r="152" spans="1:34" ht="23.25" customHeight="1">
      <c r="A152" s="33"/>
      <c r="B152" s="33"/>
      <c r="C152" s="33"/>
      <c r="D152" s="33"/>
      <c r="E152" s="33"/>
      <c r="F152" s="33"/>
      <c r="G152" s="33"/>
      <c r="H152" s="33"/>
      <c r="I152" s="308"/>
      <c r="J152" s="33"/>
      <c r="K152" s="33"/>
      <c r="L152" s="33"/>
      <c r="M152" s="33"/>
      <c r="N152" s="33"/>
      <c r="O152" s="309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279"/>
      <c r="AD152" s="289"/>
      <c r="AE152" s="279"/>
      <c r="AF152" s="279"/>
      <c r="AG152" s="279"/>
      <c r="AH152" s="33"/>
    </row>
    <row r="153" spans="1:34" ht="23.25" customHeight="1">
      <c r="A153" s="33"/>
      <c r="B153" s="33"/>
      <c r="C153" s="33"/>
      <c r="D153" s="33"/>
      <c r="E153" s="33"/>
      <c r="F153" s="33"/>
      <c r="G153" s="33"/>
      <c r="H153" s="33"/>
      <c r="I153" s="308"/>
      <c r="J153" s="33"/>
      <c r="K153" s="33"/>
      <c r="L153" s="33"/>
      <c r="M153" s="33"/>
      <c r="N153" s="33"/>
      <c r="O153" s="309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279"/>
      <c r="AD153" s="289"/>
      <c r="AE153" s="279"/>
      <c r="AF153" s="279"/>
      <c r="AG153" s="279"/>
      <c r="AH153" s="33"/>
    </row>
    <row r="154" spans="1:34" ht="23.25" customHeight="1">
      <c r="A154" s="33"/>
      <c r="B154" s="33"/>
      <c r="C154" s="33"/>
      <c r="D154" s="33"/>
      <c r="E154" s="33"/>
      <c r="F154" s="33"/>
      <c r="G154" s="33"/>
      <c r="H154" s="33"/>
      <c r="I154" s="308"/>
      <c r="J154" s="33"/>
      <c r="K154" s="33"/>
      <c r="L154" s="33"/>
      <c r="M154" s="33"/>
      <c r="N154" s="33"/>
      <c r="O154" s="309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279"/>
      <c r="AD154" s="289"/>
      <c r="AE154" s="279"/>
      <c r="AF154" s="279"/>
      <c r="AG154" s="279"/>
      <c r="AH154" s="33"/>
    </row>
    <row r="155" spans="1:34" ht="23.25" customHeight="1">
      <c r="A155" s="33"/>
      <c r="B155" s="33"/>
      <c r="C155" s="33"/>
      <c r="D155" s="33"/>
      <c r="E155" s="33"/>
      <c r="F155" s="33"/>
      <c r="G155" s="33"/>
      <c r="H155" s="33"/>
      <c r="I155" s="308"/>
      <c r="J155" s="33"/>
      <c r="K155" s="33"/>
      <c r="L155" s="33"/>
      <c r="M155" s="33"/>
      <c r="N155" s="33"/>
      <c r="O155" s="309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279"/>
      <c r="AD155" s="289"/>
      <c r="AE155" s="279"/>
      <c r="AF155" s="279"/>
      <c r="AG155" s="279"/>
      <c r="AH155" s="33"/>
    </row>
    <row r="156" spans="1:34" ht="23.25" customHeight="1">
      <c r="A156" s="33"/>
      <c r="B156" s="33"/>
      <c r="C156" s="33"/>
      <c r="D156" s="33"/>
      <c r="E156" s="33"/>
      <c r="F156" s="33"/>
      <c r="G156" s="33"/>
      <c r="H156" s="33"/>
      <c r="I156" s="308"/>
      <c r="J156" s="33"/>
      <c r="K156" s="33"/>
      <c r="L156" s="33"/>
      <c r="M156" s="33"/>
      <c r="N156" s="33"/>
      <c r="O156" s="309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279"/>
      <c r="AD156" s="289"/>
      <c r="AE156" s="279"/>
      <c r="AF156" s="279"/>
      <c r="AG156" s="279"/>
      <c r="AH156" s="33"/>
    </row>
    <row r="157" spans="1:34" ht="23.25" customHeight="1">
      <c r="A157" s="33"/>
      <c r="B157" s="33"/>
      <c r="C157" s="33"/>
      <c r="D157" s="33"/>
      <c r="E157" s="33"/>
      <c r="F157" s="33"/>
      <c r="G157" s="33"/>
      <c r="H157" s="33"/>
      <c r="I157" s="308"/>
      <c r="J157" s="33"/>
      <c r="K157" s="33"/>
      <c r="L157" s="33"/>
      <c r="M157" s="33"/>
      <c r="N157" s="33"/>
      <c r="O157" s="309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279"/>
      <c r="AD157" s="289"/>
      <c r="AE157" s="279"/>
      <c r="AF157" s="279"/>
      <c r="AG157" s="279"/>
      <c r="AH157" s="33"/>
    </row>
    <row r="158" spans="1:34" ht="23.25" customHeight="1">
      <c r="A158" s="33"/>
      <c r="B158" s="33"/>
      <c r="C158" s="33"/>
      <c r="D158" s="33"/>
      <c r="E158" s="33"/>
      <c r="F158" s="33"/>
      <c r="G158" s="33"/>
      <c r="H158" s="33"/>
      <c r="I158" s="308"/>
      <c r="J158" s="33"/>
      <c r="K158" s="33"/>
      <c r="L158" s="33"/>
      <c r="M158" s="33"/>
      <c r="N158" s="33"/>
      <c r="O158" s="309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279"/>
      <c r="AD158" s="289"/>
      <c r="AE158" s="279"/>
      <c r="AF158" s="279"/>
      <c r="AG158" s="279"/>
      <c r="AH158" s="33"/>
    </row>
    <row r="159" spans="1:34" ht="23.25" customHeight="1">
      <c r="A159" s="33"/>
      <c r="B159" s="33"/>
      <c r="C159" s="33"/>
      <c r="D159" s="33"/>
      <c r="E159" s="33"/>
      <c r="F159" s="33"/>
      <c r="G159" s="33"/>
      <c r="H159" s="33"/>
      <c r="I159" s="308"/>
      <c r="J159" s="33"/>
      <c r="K159" s="33"/>
      <c r="L159" s="33"/>
      <c r="M159" s="33"/>
      <c r="N159" s="33"/>
      <c r="O159" s="309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279"/>
      <c r="AD159" s="289"/>
      <c r="AE159" s="279"/>
      <c r="AF159" s="279"/>
      <c r="AG159" s="279"/>
      <c r="AH159" s="33"/>
    </row>
    <row r="160" spans="1:34" ht="23.25" customHeight="1">
      <c r="A160" s="33"/>
      <c r="B160" s="33"/>
      <c r="C160" s="33"/>
      <c r="D160" s="33"/>
      <c r="E160" s="33"/>
      <c r="F160" s="33"/>
      <c r="G160" s="33"/>
      <c r="H160" s="33"/>
      <c r="I160" s="308"/>
      <c r="J160" s="33"/>
      <c r="K160" s="33"/>
      <c r="L160" s="33"/>
      <c r="M160" s="33"/>
      <c r="N160" s="33"/>
      <c r="O160" s="309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279"/>
      <c r="AD160" s="289"/>
      <c r="AE160" s="279"/>
      <c r="AF160" s="279"/>
      <c r="AG160" s="279"/>
      <c r="AH160" s="33"/>
    </row>
    <row r="161" spans="1:34" ht="23.25" customHeight="1">
      <c r="A161" s="33"/>
      <c r="B161" s="33"/>
      <c r="C161" s="33"/>
      <c r="D161" s="33"/>
      <c r="E161" s="33"/>
      <c r="F161" s="33"/>
      <c r="G161" s="33"/>
      <c r="H161" s="33"/>
      <c r="I161" s="308"/>
      <c r="J161" s="33"/>
      <c r="K161" s="33"/>
      <c r="L161" s="33"/>
      <c r="M161" s="33"/>
      <c r="N161" s="33"/>
      <c r="O161" s="309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279"/>
      <c r="AD161" s="289"/>
      <c r="AE161" s="279"/>
      <c r="AF161" s="279"/>
      <c r="AG161" s="279"/>
      <c r="AH161" s="33"/>
    </row>
    <row r="162" spans="1:34" ht="23.25" customHeight="1">
      <c r="A162" s="33"/>
      <c r="B162" s="33"/>
      <c r="C162" s="33"/>
      <c r="D162" s="33"/>
      <c r="E162" s="33"/>
      <c r="F162" s="33"/>
      <c r="G162" s="33"/>
      <c r="H162" s="33"/>
      <c r="I162" s="308"/>
      <c r="J162" s="33"/>
      <c r="K162" s="33"/>
      <c r="L162" s="33"/>
      <c r="M162" s="33"/>
      <c r="N162" s="33"/>
      <c r="O162" s="309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279"/>
      <c r="AD162" s="289"/>
      <c r="AE162" s="279"/>
      <c r="AF162" s="279"/>
      <c r="AG162" s="279"/>
      <c r="AH162" s="33"/>
    </row>
    <row r="163" spans="1:34" ht="23.25" customHeight="1">
      <c r="A163" s="33"/>
      <c r="B163" s="33"/>
      <c r="C163" s="33"/>
      <c r="D163" s="33"/>
      <c r="E163" s="33"/>
      <c r="F163" s="33"/>
      <c r="G163" s="33"/>
      <c r="H163" s="33"/>
      <c r="I163" s="308"/>
      <c r="J163" s="33"/>
      <c r="K163" s="33"/>
      <c r="L163" s="33"/>
      <c r="M163" s="33"/>
      <c r="N163" s="33"/>
      <c r="O163" s="309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279"/>
      <c r="AD163" s="289"/>
      <c r="AE163" s="279"/>
      <c r="AF163" s="279"/>
      <c r="AG163" s="279"/>
      <c r="AH163" s="33"/>
    </row>
    <row r="164" spans="1:34" ht="23.25" customHeight="1">
      <c r="A164" s="33"/>
      <c r="B164" s="33"/>
      <c r="C164" s="33"/>
      <c r="D164" s="33"/>
      <c r="E164" s="33"/>
      <c r="F164" s="33"/>
      <c r="G164" s="33"/>
      <c r="H164" s="33"/>
      <c r="I164" s="308"/>
      <c r="J164" s="33"/>
      <c r="K164" s="33"/>
      <c r="L164" s="33"/>
      <c r="M164" s="33"/>
      <c r="N164" s="33"/>
      <c r="O164" s="309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279"/>
      <c r="AD164" s="289"/>
      <c r="AE164" s="279"/>
      <c r="AF164" s="279"/>
      <c r="AG164" s="279"/>
      <c r="AH164" s="33"/>
    </row>
    <row r="165" spans="1:34" ht="23.25" customHeight="1">
      <c r="A165" s="33"/>
      <c r="B165" s="33"/>
      <c r="C165" s="33"/>
      <c r="D165" s="33"/>
      <c r="E165" s="33"/>
      <c r="F165" s="33"/>
      <c r="G165" s="33"/>
      <c r="H165" s="33"/>
      <c r="I165" s="308"/>
      <c r="J165" s="33"/>
      <c r="K165" s="33"/>
      <c r="L165" s="33"/>
      <c r="M165" s="33"/>
      <c r="N165" s="33"/>
      <c r="O165" s="309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279"/>
      <c r="AD165" s="289"/>
      <c r="AE165" s="279"/>
      <c r="AF165" s="279"/>
      <c r="AG165" s="279"/>
      <c r="AH165" s="33"/>
    </row>
    <row r="166" spans="1:34" ht="23.25" customHeight="1">
      <c r="A166" s="33"/>
      <c r="B166" s="33"/>
      <c r="C166" s="33"/>
      <c r="D166" s="33"/>
      <c r="E166" s="33"/>
      <c r="F166" s="33"/>
      <c r="G166" s="33"/>
      <c r="H166" s="33"/>
      <c r="I166" s="308"/>
      <c r="J166" s="33"/>
      <c r="K166" s="33"/>
      <c r="L166" s="33"/>
      <c r="M166" s="33"/>
      <c r="N166" s="33"/>
      <c r="O166" s="309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279"/>
      <c r="AD166" s="289"/>
      <c r="AE166" s="279"/>
      <c r="AF166" s="279"/>
      <c r="AG166" s="279"/>
      <c r="AH166" s="33"/>
    </row>
    <row r="167" spans="1:34" ht="23.25" customHeight="1">
      <c r="A167" s="33"/>
      <c r="B167" s="33"/>
      <c r="C167" s="33"/>
      <c r="D167" s="33"/>
      <c r="E167" s="33"/>
      <c r="F167" s="33"/>
      <c r="G167" s="33"/>
      <c r="H167" s="33"/>
      <c r="I167" s="308"/>
      <c r="J167" s="33"/>
      <c r="K167" s="33"/>
      <c r="L167" s="33"/>
      <c r="M167" s="33"/>
      <c r="N167" s="33"/>
      <c r="O167" s="309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279"/>
      <c r="AD167" s="289"/>
      <c r="AE167" s="279"/>
      <c r="AF167" s="279"/>
      <c r="AG167" s="279"/>
      <c r="AH167" s="33"/>
    </row>
    <row r="168" spans="1:34" ht="23.25" customHeight="1">
      <c r="A168" s="33"/>
      <c r="B168" s="33"/>
      <c r="C168" s="33"/>
      <c r="D168" s="33"/>
      <c r="E168" s="33"/>
      <c r="F168" s="33"/>
      <c r="G168" s="33"/>
      <c r="H168" s="33"/>
      <c r="I168" s="308"/>
      <c r="J168" s="33"/>
      <c r="K168" s="33"/>
      <c r="L168" s="33"/>
      <c r="M168" s="33"/>
      <c r="N168" s="33"/>
      <c r="O168" s="309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279"/>
      <c r="AD168" s="289"/>
      <c r="AE168" s="279"/>
      <c r="AF168" s="279"/>
      <c r="AG168" s="279"/>
      <c r="AH168" s="33"/>
    </row>
    <row r="169" spans="1:34" ht="23.25" customHeight="1">
      <c r="A169" s="33"/>
      <c r="B169" s="33"/>
      <c r="C169" s="33"/>
      <c r="D169" s="33"/>
      <c r="E169" s="33"/>
      <c r="F169" s="33"/>
      <c r="G169" s="33"/>
      <c r="H169" s="33"/>
      <c r="I169" s="308"/>
      <c r="J169" s="33"/>
      <c r="K169" s="33"/>
      <c r="L169" s="33"/>
      <c r="M169" s="33"/>
      <c r="N169" s="33"/>
      <c r="O169" s="309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279"/>
      <c r="AD169" s="289"/>
      <c r="AE169" s="279"/>
      <c r="AF169" s="279"/>
      <c r="AG169" s="279"/>
      <c r="AH169" s="33"/>
    </row>
    <row r="170" spans="1:34" ht="23.25" customHeight="1">
      <c r="A170" s="33"/>
      <c r="B170" s="33"/>
      <c r="C170" s="33"/>
      <c r="D170" s="33"/>
      <c r="E170" s="33"/>
      <c r="F170" s="33"/>
      <c r="G170" s="33"/>
      <c r="H170" s="33"/>
      <c r="I170" s="308"/>
      <c r="J170" s="33"/>
      <c r="K170" s="33"/>
      <c r="L170" s="33"/>
      <c r="M170" s="33"/>
      <c r="N170" s="33"/>
      <c r="O170" s="309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279"/>
      <c r="AD170" s="289"/>
      <c r="AE170" s="279"/>
      <c r="AF170" s="279"/>
      <c r="AG170" s="279"/>
      <c r="AH170" s="33"/>
    </row>
    <row r="171" spans="1:34" ht="23.25" customHeight="1">
      <c r="A171" s="33"/>
      <c r="B171" s="33"/>
      <c r="C171" s="33"/>
      <c r="D171" s="33"/>
      <c r="E171" s="33"/>
      <c r="F171" s="33"/>
      <c r="G171" s="33"/>
      <c r="H171" s="33"/>
      <c r="I171" s="308"/>
      <c r="J171" s="33"/>
      <c r="K171" s="33"/>
      <c r="L171" s="33"/>
      <c r="M171" s="33"/>
      <c r="N171" s="33"/>
      <c r="O171" s="309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279"/>
      <c r="AD171" s="289"/>
      <c r="AE171" s="279"/>
      <c r="AF171" s="279"/>
      <c r="AG171" s="279"/>
      <c r="AH171" s="33"/>
    </row>
    <row r="172" spans="1:34" ht="23.25" customHeight="1">
      <c r="A172" s="33"/>
      <c r="B172" s="33"/>
      <c r="C172" s="33"/>
      <c r="D172" s="33"/>
      <c r="E172" s="33"/>
      <c r="F172" s="33"/>
      <c r="G172" s="33"/>
      <c r="H172" s="33"/>
      <c r="I172" s="308"/>
      <c r="J172" s="33"/>
      <c r="K172" s="33"/>
      <c r="L172" s="33"/>
      <c r="M172" s="33"/>
      <c r="N172" s="33"/>
      <c r="O172" s="309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279"/>
      <c r="AD172" s="289"/>
      <c r="AE172" s="279"/>
      <c r="AF172" s="279"/>
      <c r="AG172" s="279"/>
      <c r="AH172" s="33"/>
    </row>
    <row r="173" spans="1:34" ht="23.25" customHeight="1">
      <c r="A173" s="33"/>
      <c r="B173" s="33"/>
      <c r="C173" s="33"/>
      <c r="D173" s="33"/>
      <c r="E173" s="33"/>
      <c r="F173" s="33"/>
      <c r="G173" s="33"/>
      <c r="H173" s="33"/>
      <c r="I173" s="308"/>
      <c r="J173" s="33"/>
      <c r="K173" s="33"/>
      <c r="L173" s="33"/>
      <c r="M173" s="33"/>
      <c r="N173" s="33"/>
      <c r="O173" s="309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279"/>
      <c r="AD173" s="289"/>
      <c r="AE173" s="279"/>
      <c r="AF173" s="279"/>
      <c r="AG173" s="279"/>
      <c r="AH173" s="33"/>
    </row>
    <row r="174" spans="1:34" ht="23.25" customHeight="1">
      <c r="A174" s="33"/>
      <c r="B174" s="33"/>
      <c r="C174" s="33"/>
      <c r="D174" s="33"/>
      <c r="E174" s="33"/>
      <c r="F174" s="33"/>
      <c r="G174" s="33"/>
      <c r="H174" s="33"/>
      <c r="I174" s="308"/>
      <c r="J174" s="33"/>
      <c r="K174" s="33"/>
      <c r="L174" s="33"/>
      <c r="M174" s="33"/>
      <c r="N174" s="33"/>
      <c r="O174" s="309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279"/>
      <c r="AD174" s="289"/>
      <c r="AE174" s="279"/>
      <c r="AF174" s="279"/>
      <c r="AG174" s="279"/>
      <c r="AH174" s="33"/>
    </row>
    <row r="175" spans="1:34" ht="23.25" customHeight="1">
      <c r="A175" s="33"/>
      <c r="B175" s="33"/>
      <c r="C175" s="33"/>
      <c r="D175" s="33"/>
      <c r="E175" s="33"/>
      <c r="F175" s="33"/>
      <c r="G175" s="33"/>
      <c r="H175" s="33"/>
      <c r="I175" s="308"/>
      <c r="J175" s="33"/>
      <c r="K175" s="33"/>
      <c r="L175" s="33"/>
      <c r="M175" s="33"/>
      <c r="N175" s="33"/>
      <c r="O175" s="309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279"/>
      <c r="AD175" s="289"/>
      <c r="AE175" s="279"/>
      <c r="AF175" s="279"/>
      <c r="AG175" s="279"/>
      <c r="AH175" s="33"/>
    </row>
    <row r="176" spans="1:34" ht="23.25" customHeight="1">
      <c r="A176" s="33"/>
      <c r="B176" s="33"/>
      <c r="C176" s="33"/>
      <c r="D176" s="33"/>
      <c r="E176" s="33"/>
      <c r="F176" s="33"/>
      <c r="G176" s="33"/>
      <c r="H176" s="33"/>
      <c r="I176" s="308"/>
      <c r="J176" s="33"/>
      <c r="K176" s="33"/>
      <c r="L176" s="33"/>
      <c r="M176" s="33"/>
      <c r="N176" s="33"/>
      <c r="O176" s="309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279"/>
      <c r="AD176" s="289"/>
      <c r="AE176" s="279"/>
      <c r="AF176" s="279"/>
      <c r="AG176" s="279"/>
      <c r="AH176" s="33"/>
    </row>
    <row r="177" spans="1:34" ht="23.25" customHeight="1">
      <c r="A177" s="33"/>
      <c r="B177" s="33"/>
      <c r="C177" s="33"/>
      <c r="D177" s="33"/>
      <c r="E177" s="33"/>
      <c r="F177" s="33"/>
      <c r="G177" s="33"/>
      <c r="H177" s="33"/>
      <c r="I177" s="308"/>
      <c r="J177" s="33"/>
      <c r="K177" s="33"/>
      <c r="L177" s="33"/>
      <c r="M177" s="33"/>
      <c r="N177" s="33"/>
      <c r="O177" s="309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279"/>
      <c r="AD177" s="289"/>
      <c r="AE177" s="279"/>
      <c r="AF177" s="279"/>
      <c r="AG177" s="279"/>
      <c r="AH177" s="33"/>
    </row>
    <row r="178" spans="1:34" ht="23.25" customHeight="1">
      <c r="A178" s="33"/>
      <c r="B178" s="33"/>
      <c r="C178" s="33"/>
      <c r="D178" s="33"/>
      <c r="E178" s="33"/>
      <c r="F178" s="33"/>
      <c r="G178" s="33"/>
      <c r="H178" s="33"/>
      <c r="I178" s="308"/>
      <c r="J178" s="33"/>
      <c r="K178" s="33"/>
      <c r="L178" s="33"/>
      <c r="M178" s="33"/>
      <c r="N178" s="33"/>
      <c r="O178" s="309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279"/>
      <c r="AD178" s="289"/>
      <c r="AE178" s="279"/>
      <c r="AF178" s="279"/>
      <c r="AG178" s="279"/>
      <c r="AH178" s="33"/>
    </row>
    <row r="179" spans="1:34" ht="23.25" customHeight="1">
      <c r="A179" s="33"/>
      <c r="B179" s="33"/>
      <c r="C179" s="33"/>
      <c r="D179" s="33"/>
      <c r="E179" s="33"/>
      <c r="F179" s="33"/>
      <c r="G179" s="33"/>
      <c r="H179" s="33"/>
      <c r="I179" s="308"/>
      <c r="J179" s="33"/>
      <c r="K179" s="33"/>
      <c r="L179" s="33"/>
      <c r="M179" s="33"/>
      <c r="N179" s="33"/>
      <c r="O179" s="309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279"/>
      <c r="AD179" s="289"/>
      <c r="AE179" s="279"/>
      <c r="AF179" s="279"/>
      <c r="AG179" s="279"/>
      <c r="AH179" s="33"/>
    </row>
    <row r="180" spans="1:34" ht="23.25" customHeight="1">
      <c r="A180" s="33"/>
      <c r="B180" s="33"/>
      <c r="C180" s="33"/>
      <c r="D180" s="33"/>
      <c r="E180" s="33"/>
      <c r="F180" s="33"/>
      <c r="G180" s="33"/>
      <c r="H180" s="33"/>
      <c r="I180" s="308"/>
      <c r="J180" s="33"/>
      <c r="K180" s="33"/>
      <c r="L180" s="33"/>
      <c r="M180" s="33"/>
      <c r="N180" s="33"/>
      <c r="O180" s="309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279"/>
      <c r="AD180" s="289"/>
      <c r="AE180" s="279"/>
      <c r="AF180" s="279"/>
      <c r="AG180" s="279"/>
      <c r="AH180" s="33"/>
    </row>
    <row r="181" spans="1:34" ht="23.25" customHeight="1">
      <c r="A181" s="33"/>
      <c r="B181" s="33"/>
      <c r="C181" s="33"/>
      <c r="D181" s="33"/>
      <c r="E181" s="33"/>
      <c r="F181" s="33"/>
      <c r="G181" s="33"/>
      <c r="H181" s="33"/>
      <c r="I181" s="308"/>
      <c r="J181" s="33"/>
      <c r="K181" s="33"/>
      <c r="L181" s="33"/>
      <c r="M181" s="33"/>
      <c r="N181" s="33"/>
      <c r="O181" s="309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279"/>
      <c r="AD181" s="289"/>
      <c r="AE181" s="279"/>
      <c r="AF181" s="279"/>
      <c r="AG181" s="279"/>
      <c r="AH181" s="33"/>
    </row>
    <row r="182" spans="1:34" ht="23.25" customHeight="1">
      <c r="A182" s="33"/>
      <c r="B182" s="33"/>
      <c r="C182" s="33"/>
      <c r="D182" s="33"/>
      <c r="E182" s="33"/>
      <c r="F182" s="33"/>
      <c r="G182" s="33"/>
      <c r="H182" s="33"/>
      <c r="I182" s="308"/>
      <c r="J182" s="33"/>
      <c r="K182" s="33"/>
      <c r="L182" s="33"/>
      <c r="M182" s="33"/>
      <c r="N182" s="33"/>
      <c r="O182" s="309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279"/>
      <c r="AD182" s="289"/>
      <c r="AE182" s="279"/>
      <c r="AF182" s="279"/>
      <c r="AG182" s="279"/>
      <c r="AH182" s="33"/>
    </row>
    <row r="183" spans="1:34" ht="23.25" customHeight="1">
      <c r="A183" s="33"/>
      <c r="B183" s="33"/>
      <c r="C183" s="33"/>
      <c r="D183" s="33"/>
      <c r="E183" s="33"/>
      <c r="F183" s="33"/>
      <c r="G183" s="33"/>
      <c r="H183" s="33"/>
      <c r="I183" s="308"/>
      <c r="J183" s="33"/>
      <c r="K183" s="33"/>
      <c r="L183" s="33"/>
      <c r="M183" s="33"/>
      <c r="N183" s="33"/>
      <c r="O183" s="309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279"/>
      <c r="AD183" s="289"/>
      <c r="AE183" s="279"/>
      <c r="AF183" s="279"/>
      <c r="AG183" s="279"/>
      <c r="AH183" s="33"/>
    </row>
    <row r="184" spans="1:34" ht="23.25" customHeight="1">
      <c r="A184" s="33"/>
      <c r="B184" s="33"/>
      <c r="C184" s="33"/>
      <c r="D184" s="33"/>
      <c r="E184" s="33"/>
      <c r="F184" s="33"/>
      <c r="G184" s="33"/>
      <c r="H184" s="33"/>
      <c r="I184" s="308"/>
      <c r="J184" s="33"/>
      <c r="K184" s="33"/>
      <c r="L184" s="33"/>
      <c r="M184" s="33"/>
      <c r="N184" s="33"/>
      <c r="O184" s="309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279"/>
      <c r="AD184" s="289"/>
      <c r="AE184" s="279"/>
      <c r="AF184" s="279"/>
      <c r="AG184" s="279"/>
      <c r="AH184" s="33"/>
    </row>
    <row r="185" spans="1:34" ht="23.25" customHeight="1">
      <c r="A185" s="33"/>
      <c r="B185" s="33"/>
      <c r="C185" s="33"/>
      <c r="D185" s="33"/>
      <c r="E185" s="33"/>
      <c r="F185" s="33"/>
      <c r="G185" s="33"/>
      <c r="H185" s="33"/>
      <c r="I185" s="308"/>
      <c r="J185" s="33"/>
      <c r="K185" s="33"/>
      <c r="L185" s="33"/>
      <c r="M185" s="33"/>
      <c r="N185" s="33"/>
      <c r="O185" s="309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279"/>
      <c r="AD185" s="289"/>
      <c r="AE185" s="279"/>
      <c r="AF185" s="279"/>
      <c r="AG185" s="279"/>
      <c r="AH185" s="33"/>
    </row>
    <row r="186" spans="1:34" ht="23.25" customHeight="1">
      <c r="A186" s="33"/>
      <c r="B186" s="33"/>
      <c r="C186" s="33"/>
      <c r="D186" s="33"/>
      <c r="E186" s="33"/>
      <c r="F186" s="33"/>
      <c r="G186" s="33"/>
      <c r="H186" s="33"/>
      <c r="I186" s="308"/>
      <c r="J186" s="33"/>
      <c r="K186" s="33"/>
      <c r="L186" s="33"/>
      <c r="M186" s="33"/>
      <c r="N186" s="33"/>
      <c r="O186" s="309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279"/>
      <c r="AD186" s="289"/>
      <c r="AE186" s="279"/>
      <c r="AF186" s="279"/>
      <c r="AG186" s="279"/>
      <c r="AH186" s="33"/>
    </row>
    <row r="187" spans="1:34" ht="23.25" customHeight="1">
      <c r="A187" s="33"/>
      <c r="B187" s="33"/>
      <c r="C187" s="33"/>
      <c r="D187" s="33"/>
      <c r="E187" s="33"/>
      <c r="F187" s="33"/>
      <c r="G187" s="33"/>
      <c r="H187" s="33"/>
      <c r="I187" s="308"/>
      <c r="J187" s="33"/>
      <c r="K187" s="33"/>
      <c r="L187" s="33"/>
      <c r="M187" s="33"/>
      <c r="N187" s="33"/>
      <c r="O187" s="309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279"/>
      <c r="AD187" s="289"/>
      <c r="AE187" s="279"/>
      <c r="AF187" s="279"/>
      <c r="AG187" s="279"/>
      <c r="AH187" s="33"/>
    </row>
    <row r="188" spans="1:34" ht="23.25" customHeight="1">
      <c r="A188" s="33"/>
      <c r="B188" s="33"/>
      <c r="C188" s="33"/>
      <c r="D188" s="33"/>
      <c r="E188" s="33"/>
      <c r="F188" s="33"/>
      <c r="G188" s="33"/>
      <c r="H188" s="33"/>
      <c r="I188" s="308"/>
      <c r="J188" s="33"/>
      <c r="K188" s="33"/>
      <c r="L188" s="33"/>
      <c r="M188" s="33"/>
      <c r="N188" s="33"/>
      <c r="O188" s="309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279"/>
      <c r="AD188" s="289"/>
      <c r="AE188" s="279"/>
      <c r="AF188" s="279"/>
      <c r="AG188" s="279"/>
      <c r="AH188" s="33"/>
    </row>
    <row r="189" spans="1:34" ht="23.25" customHeight="1">
      <c r="A189" s="33"/>
      <c r="B189" s="33"/>
      <c r="C189" s="33"/>
      <c r="D189" s="33"/>
      <c r="E189" s="33"/>
      <c r="F189" s="33"/>
      <c r="G189" s="33"/>
      <c r="H189" s="33"/>
      <c r="I189" s="308"/>
      <c r="J189" s="33"/>
      <c r="K189" s="33"/>
      <c r="L189" s="33"/>
      <c r="M189" s="33"/>
      <c r="N189" s="33"/>
      <c r="O189" s="309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279"/>
      <c r="AD189" s="289"/>
      <c r="AE189" s="279"/>
      <c r="AF189" s="279"/>
      <c r="AG189" s="279"/>
      <c r="AH189" s="33"/>
    </row>
    <row r="190" spans="1:34" ht="23.25" customHeight="1">
      <c r="A190" s="33"/>
      <c r="B190" s="33"/>
      <c r="C190" s="33"/>
      <c r="D190" s="33"/>
      <c r="E190" s="33"/>
      <c r="F190" s="33"/>
      <c r="G190" s="33"/>
      <c r="H190" s="33"/>
      <c r="I190" s="308"/>
      <c r="J190" s="33"/>
      <c r="K190" s="33"/>
      <c r="L190" s="33"/>
      <c r="M190" s="33"/>
      <c r="N190" s="33"/>
      <c r="O190" s="309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279"/>
      <c r="AD190" s="289"/>
      <c r="AE190" s="279"/>
      <c r="AF190" s="279"/>
      <c r="AG190" s="279"/>
      <c r="AH190" s="33"/>
    </row>
    <row r="191" spans="1:34" ht="23.25" customHeight="1">
      <c r="A191" s="33"/>
      <c r="B191" s="33"/>
      <c r="C191" s="33"/>
      <c r="D191" s="33"/>
      <c r="E191" s="33"/>
      <c r="F191" s="33"/>
      <c r="G191" s="33"/>
      <c r="H191" s="33"/>
      <c r="I191" s="308"/>
      <c r="J191" s="33"/>
      <c r="K191" s="33"/>
      <c r="L191" s="33"/>
      <c r="M191" s="33"/>
      <c r="N191" s="33"/>
      <c r="O191" s="309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279"/>
      <c r="AD191" s="289"/>
      <c r="AE191" s="279"/>
      <c r="AF191" s="279"/>
      <c r="AG191" s="279"/>
      <c r="AH191" s="33"/>
    </row>
    <row r="192" spans="1:34" ht="23.25" customHeight="1">
      <c r="A192" s="33"/>
      <c r="B192" s="33"/>
      <c r="C192" s="33"/>
      <c r="D192" s="33"/>
      <c r="E192" s="33"/>
      <c r="F192" s="33"/>
      <c r="G192" s="33"/>
      <c r="H192" s="33"/>
      <c r="I192" s="308"/>
      <c r="J192" s="33"/>
      <c r="K192" s="33"/>
      <c r="L192" s="33"/>
      <c r="M192" s="33"/>
      <c r="N192" s="33"/>
      <c r="O192" s="309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279"/>
      <c r="AD192" s="289"/>
      <c r="AE192" s="279"/>
      <c r="AF192" s="279"/>
      <c r="AG192" s="279"/>
      <c r="AH192" s="33"/>
    </row>
    <row r="193" spans="1:34" ht="23.25" customHeight="1">
      <c r="A193" s="33"/>
      <c r="B193" s="33"/>
      <c r="C193" s="33"/>
      <c r="D193" s="33"/>
      <c r="E193" s="33"/>
      <c r="F193" s="33"/>
      <c r="G193" s="33"/>
      <c r="H193" s="33"/>
      <c r="I193" s="308"/>
      <c r="J193" s="33"/>
      <c r="K193" s="33"/>
      <c r="L193" s="33"/>
      <c r="M193" s="33"/>
      <c r="N193" s="33"/>
      <c r="O193" s="309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279"/>
      <c r="AD193" s="289"/>
      <c r="AE193" s="279"/>
      <c r="AF193" s="279"/>
      <c r="AG193" s="279"/>
      <c r="AH193" s="33"/>
    </row>
    <row r="194" spans="1:34" ht="23.25" customHeight="1">
      <c r="A194" s="33"/>
      <c r="B194" s="33"/>
      <c r="C194" s="33"/>
      <c r="D194" s="33"/>
      <c r="E194" s="33"/>
      <c r="F194" s="33"/>
      <c r="G194" s="33"/>
      <c r="H194" s="33"/>
      <c r="I194" s="308"/>
      <c r="J194" s="33"/>
      <c r="K194" s="33"/>
      <c r="L194" s="33"/>
      <c r="M194" s="33"/>
      <c r="N194" s="33"/>
      <c r="O194" s="309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279"/>
      <c r="AD194" s="289"/>
      <c r="AE194" s="279"/>
      <c r="AF194" s="279"/>
      <c r="AG194" s="279"/>
      <c r="AH194" s="33"/>
    </row>
    <row r="195" spans="1:34" ht="23.25" customHeight="1">
      <c r="A195" s="33"/>
      <c r="B195" s="33"/>
      <c r="C195" s="33"/>
      <c r="D195" s="33"/>
      <c r="E195" s="33"/>
      <c r="F195" s="33"/>
      <c r="G195" s="33"/>
      <c r="H195" s="33"/>
      <c r="I195" s="308"/>
      <c r="J195" s="33"/>
      <c r="K195" s="33"/>
      <c r="L195" s="33"/>
      <c r="M195" s="33"/>
      <c r="N195" s="33"/>
      <c r="O195" s="309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279"/>
      <c r="AD195" s="289"/>
      <c r="AE195" s="279"/>
      <c r="AF195" s="279"/>
      <c r="AG195" s="279"/>
      <c r="AH195" s="33"/>
    </row>
    <row r="196" spans="1:34" ht="23.25" customHeight="1">
      <c r="A196" s="33"/>
      <c r="B196" s="33"/>
      <c r="C196" s="33"/>
      <c r="D196" s="33"/>
      <c r="E196" s="33"/>
      <c r="F196" s="33"/>
      <c r="G196" s="33"/>
      <c r="H196" s="33"/>
      <c r="I196" s="308"/>
      <c r="J196" s="33"/>
      <c r="K196" s="33"/>
      <c r="L196" s="33"/>
      <c r="M196" s="33"/>
      <c r="N196" s="33"/>
      <c r="O196" s="309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279"/>
      <c r="AD196" s="289"/>
      <c r="AE196" s="279"/>
      <c r="AF196" s="279"/>
      <c r="AG196" s="279"/>
      <c r="AH196" s="33"/>
    </row>
    <row r="197" spans="1:34" ht="23.25" customHeight="1">
      <c r="A197" s="33"/>
      <c r="B197" s="33"/>
      <c r="C197" s="33"/>
      <c r="D197" s="33"/>
      <c r="E197" s="33"/>
      <c r="F197" s="33"/>
      <c r="G197" s="33"/>
      <c r="H197" s="33"/>
      <c r="I197" s="308"/>
      <c r="J197" s="33"/>
      <c r="K197" s="33"/>
      <c r="L197" s="33"/>
      <c r="M197" s="33"/>
      <c r="N197" s="33"/>
      <c r="O197" s="309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279"/>
      <c r="AD197" s="289"/>
      <c r="AE197" s="279"/>
      <c r="AF197" s="279"/>
      <c r="AG197" s="279"/>
      <c r="AH197" s="33"/>
    </row>
    <row r="198" spans="1:34" ht="23.25" customHeight="1">
      <c r="A198" s="33"/>
      <c r="B198" s="33"/>
      <c r="C198" s="33"/>
      <c r="D198" s="33"/>
      <c r="E198" s="33"/>
      <c r="F198" s="33"/>
      <c r="G198" s="33"/>
      <c r="H198" s="33"/>
      <c r="I198" s="308"/>
      <c r="J198" s="33"/>
      <c r="K198" s="33"/>
      <c r="L198" s="33"/>
      <c r="M198" s="33"/>
      <c r="N198" s="33"/>
      <c r="O198" s="309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279"/>
      <c r="AD198" s="289"/>
      <c r="AE198" s="279"/>
      <c r="AF198" s="279"/>
      <c r="AG198" s="279"/>
      <c r="AH198" s="33"/>
    </row>
    <row r="199" spans="1:34" ht="23.25" customHeight="1">
      <c r="A199" s="33"/>
      <c r="B199" s="33"/>
      <c r="C199" s="33"/>
      <c r="D199" s="33"/>
      <c r="E199" s="33"/>
      <c r="F199" s="33"/>
      <c r="G199" s="33"/>
      <c r="H199" s="33"/>
      <c r="I199" s="308"/>
      <c r="J199" s="33"/>
      <c r="K199" s="33"/>
      <c r="L199" s="33"/>
      <c r="M199" s="33"/>
      <c r="N199" s="33"/>
      <c r="O199" s="309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279"/>
      <c r="AD199" s="289"/>
      <c r="AE199" s="279"/>
      <c r="AF199" s="279"/>
      <c r="AG199" s="279"/>
      <c r="AH199" s="33"/>
    </row>
    <row r="200" spans="1:34" ht="23.25" customHeight="1">
      <c r="A200" s="33"/>
      <c r="B200" s="33"/>
      <c r="C200" s="33"/>
      <c r="D200" s="33"/>
      <c r="E200" s="33"/>
      <c r="F200" s="33"/>
      <c r="G200" s="33"/>
      <c r="H200" s="33"/>
      <c r="I200" s="308"/>
      <c r="J200" s="33"/>
      <c r="K200" s="33"/>
      <c r="L200" s="33"/>
      <c r="M200" s="33"/>
      <c r="N200" s="33"/>
      <c r="O200" s="309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279"/>
      <c r="AD200" s="289"/>
      <c r="AE200" s="279"/>
      <c r="AF200" s="279"/>
      <c r="AG200" s="279"/>
      <c r="AH200" s="33"/>
    </row>
    <row r="201" spans="1:34" ht="23.25" customHeight="1">
      <c r="A201" s="33"/>
      <c r="B201" s="33"/>
      <c r="C201" s="33"/>
      <c r="D201" s="33"/>
      <c r="E201" s="33"/>
      <c r="F201" s="33"/>
      <c r="G201" s="33"/>
      <c r="H201" s="33"/>
      <c r="I201" s="308"/>
      <c r="J201" s="33"/>
      <c r="K201" s="33"/>
      <c r="L201" s="33"/>
      <c r="M201" s="33"/>
      <c r="N201" s="33"/>
      <c r="O201" s="309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279"/>
      <c r="AD201" s="289"/>
      <c r="AE201" s="279"/>
      <c r="AF201" s="279"/>
      <c r="AG201" s="279"/>
      <c r="AH201" s="33"/>
    </row>
    <row r="202" spans="1:34" ht="23.25" customHeight="1">
      <c r="A202" s="33"/>
      <c r="B202" s="33"/>
      <c r="C202" s="33"/>
      <c r="D202" s="33"/>
      <c r="E202" s="33"/>
      <c r="F202" s="33"/>
      <c r="G202" s="33"/>
      <c r="H202" s="33"/>
      <c r="I202" s="308"/>
      <c r="J202" s="33"/>
      <c r="K202" s="33"/>
      <c r="L202" s="33"/>
      <c r="M202" s="33"/>
      <c r="N202" s="33"/>
      <c r="O202" s="309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279"/>
      <c r="AD202" s="289"/>
      <c r="AE202" s="279"/>
      <c r="AF202" s="279"/>
      <c r="AG202" s="279"/>
      <c r="AH202" s="33"/>
    </row>
    <row r="203" spans="1:34" ht="23.25" customHeight="1">
      <c r="A203" s="33"/>
      <c r="B203" s="33"/>
      <c r="C203" s="33"/>
      <c r="D203" s="33"/>
      <c r="E203" s="33"/>
      <c r="F203" s="33"/>
      <c r="G203" s="33"/>
      <c r="H203" s="33"/>
      <c r="I203" s="308"/>
      <c r="J203" s="33"/>
      <c r="K203" s="33"/>
      <c r="L203" s="33"/>
      <c r="M203" s="33"/>
      <c r="N203" s="33"/>
      <c r="O203" s="309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279"/>
      <c r="AD203" s="289"/>
      <c r="AE203" s="279"/>
      <c r="AF203" s="279"/>
      <c r="AG203" s="279"/>
      <c r="AH203" s="33"/>
    </row>
    <row r="204" spans="1:34" ht="23.25" customHeight="1">
      <c r="A204" s="33"/>
      <c r="B204" s="33"/>
      <c r="C204" s="33"/>
      <c r="D204" s="33"/>
      <c r="E204" s="33"/>
      <c r="F204" s="33"/>
      <c r="G204" s="33"/>
      <c r="H204" s="33"/>
      <c r="I204" s="308"/>
      <c r="J204" s="33"/>
      <c r="K204" s="33"/>
      <c r="L204" s="33"/>
      <c r="M204" s="33"/>
      <c r="N204" s="33"/>
      <c r="O204" s="309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279"/>
      <c r="AD204" s="289"/>
      <c r="AE204" s="279"/>
      <c r="AF204" s="279"/>
      <c r="AG204" s="279"/>
      <c r="AH204" s="33"/>
    </row>
    <row r="205" spans="1:34" ht="23.25" customHeight="1">
      <c r="A205" s="33"/>
      <c r="B205" s="33"/>
      <c r="C205" s="33"/>
      <c r="D205" s="33"/>
      <c r="E205" s="33"/>
      <c r="F205" s="33"/>
      <c r="G205" s="33"/>
      <c r="H205" s="33"/>
      <c r="I205" s="308"/>
      <c r="J205" s="33"/>
      <c r="K205" s="33"/>
      <c r="L205" s="33"/>
      <c r="M205" s="33"/>
      <c r="N205" s="33"/>
      <c r="O205" s="309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279"/>
      <c r="AD205" s="289"/>
      <c r="AE205" s="279"/>
      <c r="AF205" s="279"/>
      <c r="AG205" s="279"/>
      <c r="AH205" s="33"/>
    </row>
    <row r="206" spans="1:34" ht="23.25" customHeight="1">
      <c r="A206" s="33"/>
      <c r="B206" s="33"/>
      <c r="C206" s="33"/>
      <c r="D206" s="33"/>
      <c r="E206" s="33"/>
      <c r="F206" s="33"/>
      <c r="G206" s="33"/>
      <c r="H206" s="33"/>
      <c r="I206" s="308"/>
      <c r="J206" s="33"/>
      <c r="K206" s="33"/>
      <c r="L206" s="33"/>
      <c r="M206" s="33"/>
      <c r="N206" s="33"/>
      <c r="O206" s="309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279"/>
      <c r="AD206" s="289"/>
      <c r="AE206" s="279"/>
      <c r="AF206" s="279"/>
      <c r="AG206" s="279"/>
      <c r="AH206" s="33"/>
    </row>
    <row r="207" spans="1:34" ht="23.25" customHeight="1">
      <c r="A207" s="33"/>
      <c r="B207" s="33"/>
      <c r="C207" s="33"/>
      <c r="D207" s="33"/>
      <c r="E207" s="33"/>
      <c r="F207" s="33"/>
      <c r="G207" s="33"/>
      <c r="H207" s="33"/>
      <c r="I207" s="308"/>
      <c r="J207" s="33"/>
      <c r="K207" s="33"/>
      <c r="L207" s="33"/>
      <c r="M207" s="33"/>
      <c r="N207" s="33"/>
      <c r="O207" s="309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279"/>
      <c r="AD207" s="289"/>
      <c r="AE207" s="279"/>
      <c r="AF207" s="279"/>
      <c r="AG207" s="279"/>
      <c r="AH207" s="33"/>
    </row>
    <row r="208" spans="1:34" ht="23.25" customHeight="1">
      <c r="A208" s="33"/>
      <c r="B208" s="33"/>
      <c r="C208" s="33"/>
      <c r="D208" s="33"/>
      <c r="E208" s="33"/>
      <c r="F208" s="33"/>
      <c r="G208" s="33"/>
      <c r="H208" s="33"/>
      <c r="I208" s="308"/>
      <c r="J208" s="33"/>
      <c r="K208" s="33"/>
      <c r="L208" s="33"/>
      <c r="M208" s="33"/>
      <c r="N208" s="33"/>
      <c r="O208" s="309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279"/>
      <c r="AD208" s="289"/>
      <c r="AE208" s="279"/>
      <c r="AF208" s="279"/>
      <c r="AG208" s="279"/>
      <c r="AH208" s="33"/>
    </row>
    <row r="209" spans="1:34" ht="23.25" customHeight="1">
      <c r="A209" s="33"/>
      <c r="B209" s="33"/>
      <c r="C209" s="33"/>
      <c r="D209" s="33"/>
      <c r="E209" s="33"/>
      <c r="F209" s="33"/>
      <c r="G209" s="33"/>
      <c r="H209" s="33"/>
      <c r="I209" s="308"/>
      <c r="J209" s="33"/>
      <c r="K209" s="33"/>
      <c r="L209" s="33"/>
      <c r="M209" s="33"/>
      <c r="N209" s="33"/>
      <c r="O209" s="309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279"/>
      <c r="AD209" s="289"/>
      <c r="AE209" s="279"/>
      <c r="AF209" s="279"/>
      <c r="AG209" s="279"/>
      <c r="AH209" s="33"/>
    </row>
    <row r="210" spans="1:34" ht="23.25" customHeight="1">
      <c r="A210" s="33"/>
      <c r="B210" s="33"/>
      <c r="C210" s="33"/>
      <c r="D210" s="33"/>
      <c r="E210" s="33"/>
      <c r="F210" s="33"/>
      <c r="G210" s="33"/>
      <c r="H210" s="33"/>
      <c r="I210" s="308"/>
      <c r="J210" s="33"/>
      <c r="K210" s="33"/>
      <c r="L210" s="33"/>
      <c r="M210" s="33"/>
      <c r="N210" s="33"/>
      <c r="O210" s="309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279"/>
      <c r="AD210" s="289"/>
      <c r="AE210" s="279"/>
      <c r="AF210" s="279"/>
      <c r="AG210" s="279"/>
      <c r="AH210" s="33"/>
    </row>
    <row r="211" spans="1:34" ht="23.25" customHeight="1">
      <c r="A211" s="33"/>
      <c r="B211" s="33"/>
      <c r="C211" s="33"/>
      <c r="D211" s="33"/>
      <c r="E211" s="33"/>
      <c r="F211" s="33"/>
      <c r="G211" s="33"/>
      <c r="H211" s="33"/>
      <c r="I211" s="308"/>
      <c r="J211" s="33"/>
      <c r="K211" s="33"/>
      <c r="L211" s="33"/>
      <c r="M211" s="33"/>
      <c r="N211" s="33"/>
      <c r="O211" s="309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279"/>
      <c r="AD211" s="289"/>
      <c r="AE211" s="279"/>
      <c r="AF211" s="279"/>
      <c r="AG211" s="279"/>
      <c r="AH211" s="33"/>
    </row>
    <row r="212" spans="1:34" ht="23.25" customHeight="1">
      <c r="A212" s="33"/>
      <c r="B212" s="33"/>
      <c r="C212" s="33"/>
      <c r="D212" s="33"/>
      <c r="E212" s="33"/>
      <c r="F212" s="33"/>
      <c r="G212" s="33"/>
      <c r="H212" s="33"/>
      <c r="I212" s="308"/>
      <c r="J212" s="33"/>
      <c r="K212" s="33"/>
      <c r="L212" s="33"/>
      <c r="M212" s="33"/>
      <c r="N212" s="33"/>
      <c r="O212" s="309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279"/>
      <c r="AD212" s="289"/>
      <c r="AE212" s="279"/>
      <c r="AF212" s="279"/>
      <c r="AG212" s="279"/>
      <c r="AH212" s="33"/>
    </row>
    <row r="213" spans="1:34" ht="23.25" customHeight="1">
      <c r="A213" s="33"/>
      <c r="B213" s="33"/>
      <c r="C213" s="33"/>
      <c r="D213" s="33"/>
      <c r="E213" s="33"/>
      <c r="F213" s="33"/>
      <c r="G213" s="33"/>
      <c r="H213" s="33"/>
      <c r="I213" s="308"/>
      <c r="J213" s="33"/>
      <c r="K213" s="33"/>
      <c r="L213" s="33"/>
      <c r="M213" s="33"/>
      <c r="N213" s="33"/>
      <c r="O213" s="309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279"/>
      <c r="AD213" s="289"/>
      <c r="AE213" s="279"/>
      <c r="AF213" s="279"/>
      <c r="AG213" s="279"/>
      <c r="AH213" s="33"/>
    </row>
    <row r="214" spans="1:34" ht="23.25" customHeight="1">
      <c r="A214" s="33"/>
      <c r="B214" s="33"/>
      <c r="C214" s="33"/>
      <c r="D214" s="33"/>
      <c r="E214" s="33"/>
      <c r="F214" s="33"/>
      <c r="G214" s="33"/>
      <c r="H214" s="33"/>
      <c r="I214" s="308"/>
      <c r="J214" s="33"/>
      <c r="K214" s="33"/>
      <c r="L214" s="33"/>
      <c r="M214" s="33"/>
      <c r="N214" s="33"/>
      <c r="O214" s="309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279"/>
      <c r="AD214" s="289"/>
      <c r="AE214" s="279"/>
      <c r="AF214" s="279"/>
      <c r="AG214" s="279"/>
      <c r="AH214" s="33"/>
    </row>
    <row r="215" spans="1:34" ht="23.25" customHeight="1">
      <c r="A215" s="33"/>
      <c r="B215" s="33"/>
      <c r="C215" s="33"/>
      <c r="D215" s="33"/>
      <c r="E215" s="33"/>
      <c r="F215" s="33"/>
      <c r="G215" s="33"/>
      <c r="H215" s="33"/>
      <c r="I215" s="308"/>
      <c r="J215" s="33"/>
      <c r="K215" s="33"/>
      <c r="L215" s="33"/>
      <c r="M215" s="33"/>
      <c r="N215" s="33"/>
      <c r="O215" s="309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279"/>
      <c r="AD215" s="289"/>
      <c r="AE215" s="279"/>
      <c r="AF215" s="279"/>
      <c r="AG215" s="279"/>
      <c r="AH215" s="33"/>
    </row>
    <row r="216" spans="1:34" ht="23.25" customHeight="1">
      <c r="A216" s="33"/>
      <c r="B216" s="33"/>
      <c r="C216" s="33"/>
      <c r="D216" s="33"/>
      <c r="E216" s="33"/>
      <c r="F216" s="33"/>
      <c r="G216" s="33"/>
      <c r="H216" s="33"/>
      <c r="I216" s="308"/>
      <c r="J216" s="33"/>
      <c r="K216" s="33"/>
      <c r="L216" s="33"/>
      <c r="M216" s="33"/>
      <c r="N216" s="33"/>
      <c r="O216" s="309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279"/>
      <c r="AD216" s="289"/>
      <c r="AE216" s="279"/>
      <c r="AF216" s="279"/>
      <c r="AG216" s="279"/>
      <c r="AH216" s="33"/>
    </row>
    <row r="217" spans="1:34" ht="23.25" customHeight="1">
      <c r="A217" s="33"/>
      <c r="B217" s="33"/>
      <c r="C217" s="33"/>
      <c r="D217" s="33"/>
      <c r="E217" s="33"/>
      <c r="F217" s="33"/>
      <c r="G217" s="33"/>
      <c r="H217" s="33"/>
      <c r="I217" s="308"/>
      <c r="J217" s="33"/>
      <c r="K217" s="33"/>
      <c r="L217" s="33"/>
      <c r="M217" s="33"/>
      <c r="N217" s="33"/>
      <c r="O217" s="309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279"/>
      <c r="AD217" s="289"/>
      <c r="AE217" s="279"/>
      <c r="AF217" s="279"/>
      <c r="AG217" s="279"/>
      <c r="AH217" s="33"/>
    </row>
    <row r="218" spans="1:34" ht="23.25" customHeight="1">
      <c r="A218" s="33"/>
      <c r="B218" s="33"/>
      <c r="C218" s="33"/>
      <c r="D218" s="33"/>
      <c r="E218" s="33"/>
      <c r="F218" s="33"/>
      <c r="G218" s="33"/>
      <c r="H218" s="33"/>
      <c r="I218" s="308"/>
      <c r="J218" s="33"/>
      <c r="K218" s="33"/>
      <c r="L218" s="33"/>
      <c r="M218" s="33"/>
      <c r="N218" s="33"/>
      <c r="O218" s="309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279"/>
      <c r="AD218" s="289"/>
      <c r="AE218" s="279"/>
      <c r="AF218" s="279"/>
      <c r="AG218" s="279"/>
      <c r="AH218" s="33"/>
    </row>
    <row r="219" spans="1:34" ht="23.25" customHeight="1">
      <c r="A219" s="33"/>
      <c r="B219" s="33"/>
      <c r="C219" s="33"/>
      <c r="D219" s="33"/>
      <c r="E219" s="33"/>
      <c r="F219" s="33"/>
      <c r="G219" s="33"/>
      <c r="H219" s="33"/>
      <c r="I219" s="308"/>
      <c r="J219" s="33"/>
      <c r="K219" s="33"/>
      <c r="L219" s="33"/>
      <c r="M219" s="33"/>
      <c r="N219" s="33"/>
      <c r="O219" s="309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279"/>
      <c r="AD219" s="289"/>
      <c r="AE219" s="279"/>
      <c r="AF219" s="279"/>
      <c r="AG219" s="279"/>
      <c r="AH219" s="33"/>
    </row>
    <row r="220" spans="1:34" ht="23.25" customHeight="1">
      <c r="A220" s="33"/>
      <c r="B220" s="33"/>
      <c r="C220" s="33"/>
      <c r="D220" s="33"/>
      <c r="E220" s="33"/>
      <c r="F220" s="33"/>
      <c r="G220" s="33"/>
      <c r="H220" s="33"/>
      <c r="I220" s="308"/>
      <c r="J220" s="33"/>
      <c r="K220" s="33"/>
      <c r="L220" s="33"/>
      <c r="M220" s="33"/>
      <c r="N220" s="33"/>
      <c r="O220" s="309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279"/>
      <c r="AD220" s="289"/>
      <c r="AE220" s="279"/>
      <c r="AF220" s="279"/>
      <c r="AG220" s="279"/>
      <c r="AH220" s="33"/>
    </row>
    <row r="221" spans="1:34" ht="23.25" customHeight="1">
      <c r="A221" s="33"/>
      <c r="B221" s="33"/>
      <c r="C221" s="33"/>
      <c r="D221" s="33"/>
      <c r="E221" s="33"/>
      <c r="F221" s="33"/>
      <c r="G221" s="33"/>
      <c r="H221" s="33"/>
      <c r="I221" s="308"/>
      <c r="J221" s="33"/>
      <c r="K221" s="33"/>
      <c r="L221" s="33"/>
      <c r="M221" s="33"/>
      <c r="N221" s="33"/>
      <c r="O221" s="309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279"/>
      <c r="AD221" s="289"/>
      <c r="AE221" s="279"/>
      <c r="AF221" s="279"/>
      <c r="AG221" s="279"/>
      <c r="AH221" s="33"/>
    </row>
    <row r="222" spans="1:34" ht="23.25" customHeight="1">
      <c r="A222" s="33"/>
      <c r="B222" s="33"/>
      <c r="C222" s="33"/>
      <c r="D222" s="33"/>
      <c r="E222" s="33"/>
      <c r="F222" s="33"/>
      <c r="G222" s="33"/>
      <c r="H222" s="33"/>
      <c r="I222" s="308"/>
      <c r="J222" s="33"/>
      <c r="K222" s="33"/>
      <c r="L222" s="33"/>
      <c r="M222" s="33"/>
      <c r="N222" s="33"/>
      <c r="O222" s="309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279"/>
      <c r="AD222" s="289"/>
      <c r="AE222" s="279"/>
      <c r="AF222" s="279"/>
      <c r="AG222" s="279"/>
      <c r="AH222" s="33"/>
    </row>
    <row r="223" spans="1:34" ht="23.25" customHeight="1">
      <c r="A223" s="33"/>
      <c r="B223" s="33"/>
      <c r="C223" s="33"/>
      <c r="D223" s="33"/>
      <c r="E223" s="33"/>
      <c r="F223" s="33"/>
      <c r="G223" s="33"/>
      <c r="H223" s="33"/>
      <c r="I223" s="308"/>
      <c r="J223" s="33"/>
      <c r="K223" s="33"/>
      <c r="L223" s="33"/>
      <c r="M223" s="33"/>
      <c r="N223" s="33"/>
      <c r="O223" s="309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279"/>
      <c r="AD223" s="289"/>
      <c r="AE223" s="279"/>
      <c r="AF223" s="279"/>
      <c r="AG223" s="279"/>
      <c r="AH223" s="33"/>
    </row>
    <row r="224" spans="1:34" ht="23.25" customHeight="1">
      <c r="A224" s="33"/>
      <c r="B224" s="33"/>
      <c r="C224" s="33"/>
      <c r="D224" s="33"/>
      <c r="E224" s="33"/>
      <c r="F224" s="33"/>
      <c r="G224" s="33"/>
      <c r="H224" s="33"/>
      <c r="I224" s="308"/>
      <c r="J224" s="33"/>
      <c r="K224" s="33"/>
      <c r="L224" s="33"/>
      <c r="M224" s="33"/>
      <c r="N224" s="33"/>
      <c r="O224" s="309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279"/>
      <c r="AD224" s="289"/>
      <c r="AE224" s="279"/>
      <c r="AF224" s="279"/>
      <c r="AG224" s="279"/>
      <c r="AH224" s="33"/>
    </row>
    <row r="225" spans="1:34" ht="23.25" customHeight="1">
      <c r="A225" s="33"/>
      <c r="B225" s="33"/>
      <c r="C225" s="33"/>
      <c r="D225" s="33"/>
      <c r="E225" s="33"/>
      <c r="F225" s="33"/>
      <c r="G225" s="33"/>
      <c r="H225" s="33"/>
      <c r="I225" s="308"/>
      <c r="J225" s="33"/>
      <c r="K225" s="33"/>
      <c r="L225" s="33"/>
      <c r="M225" s="33"/>
      <c r="N225" s="33"/>
      <c r="O225" s="309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279"/>
      <c r="AD225" s="289"/>
      <c r="AE225" s="279"/>
      <c r="AF225" s="279"/>
      <c r="AG225" s="279"/>
      <c r="AH225" s="33"/>
    </row>
    <row r="226" spans="1:34" ht="23.25" customHeight="1">
      <c r="A226" s="33"/>
      <c r="B226" s="33"/>
      <c r="C226" s="33"/>
      <c r="D226" s="33"/>
      <c r="E226" s="33"/>
      <c r="F226" s="33"/>
      <c r="G226" s="33"/>
      <c r="H226" s="33"/>
      <c r="I226" s="308"/>
      <c r="J226" s="33"/>
      <c r="K226" s="33"/>
      <c r="L226" s="33"/>
      <c r="M226" s="33"/>
      <c r="N226" s="33"/>
      <c r="O226" s="309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279"/>
      <c r="AD226" s="289"/>
      <c r="AE226" s="279"/>
      <c r="AF226" s="279"/>
      <c r="AG226" s="279"/>
      <c r="AH226" s="33"/>
    </row>
    <row r="227" spans="1:34" ht="23.25" customHeight="1">
      <c r="A227" s="33"/>
      <c r="B227" s="33"/>
      <c r="C227" s="33"/>
      <c r="D227" s="33"/>
      <c r="E227" s="33"/>
      <c r="F227" s="33"/>
      <c r="G227" s="33"/>
      <c r="H227" s="33"/>
      <c r="I227" s="308"/>
      <c r="J227" s="33"/>
      <c r="K227" s="33"/>
      <c r="L227" s="33"/>
      <c r="M227" s="33"/>
      <c r="N227" s="33"/>
      <c r="O227" s="309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279"/>
      <c r="AD227" s="289"/>
      <c r="AE227" s="279"/>
      <c r="AF227" s="279"/>
      <c r="AG227" s="279"/>
      <c r="AH227" s="33"/>
    </row>
    <row r="228" spans="1:34" ht="23.25" customHeight="1">
      <c r="A228" s="33"/>
      <c r="B228" s="33"/>
      <c r="C228" s="33"/>
      <c r="D228" s="33"/>
      <c r="E228" s="33"/>
      <c r="F228" s="33"/>
      <c r="G228" s="33"/>
      <c r="H228" s="33"/>
      <c r="I228" s="308"/>
      <c r="J228" s="33"/>
      <c r="K228" s="33"/>
      <c r="L228" s="33"/>
      <c r="M228" s="33"/>
      <c r="N228" s="33"/>
      <c r="O228" s="309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279"/>
      <c r="AD228" s="289"/>
      <c r="AE228" s="279"/>
      <c r="AF228" s="279"/>
      <c r="AG228" s="279"/>
      <c r="AH228" s="33"/>
    </row>
    <row r="229" spans="1:34" ht="23.25" customHeight="1">
      <c r="A229" s="33"/>
      <c r="B229" s="33"/>
      <c r="C229" s="33"/>
      <c r="D229" s="33"/>
      <c r="E229" s="33"/>
      <c r="F229" s="33"/>
      <c r="G229" s="33"/>
      <c r="H229" s="33"/>
      <c r="I229" s="308"/>
      <c r="J229" s="33"/>
      <c r="K229" s="33"/>
      <c r="L229" s="33"/>
      <c r="M229" s="33"/>
      <c r="N229" s="33"/>
      <c r="O229" s="309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279"/>
      <c r="AD229" s="289"/>
      <c r="AE229" s="279"/>
      <c r="AF229" s="279"/>
      <c r="AG229" s="279"/>
      <c r="AH229" s="33"/>
    </row>
    <row r="230" spans="1:34" ht="23.25" customHeight="1">
      <c r="A230" s="33"/>
      <c r="B230" s="33"/>
      <c r="C230" s="33"/>
      <c r="D230" s="33"/>
      <c r="E230" s="33"/>
      <c r="F230" s="33"/>
      <c r="G230" s="33"/>
      <c r="H230" s="33"/>
      <c r="I230" s="308"/>
      <c r="J230" s="33"/>
      <c r="K230" s="33"/>
      <c r="L230" s="33"/>
      <c r="M230" s="33"/>
      <c r="N230" s="33"/>
      <c r="O230" s="309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279"/>
      <c r="AD230" s="289"/>
      <c r="AE230" s="279"/>
      <c r="AF230" s="279"/>
      <c r="AG230" s="279"/>
      <c r="AH230" s="33"/>
    </row>
    <row r="231" spans="1:34" ht="23.25" customHeight="1">
      <c r="A231" s="33"/>
      <c r="B231" s="33"/>
      <c r="C231" s="33"/>
      <c r="D231" s="33"/>
      <c r="E231" s="33"/>
      <c r="F231" s="33"/>
      <c r="G231" s="33"/>
      <c r="H231" s="33"/>
      <c r="I231" s="308"/>
      <c r="J231" s="33"/>
      <c r="K231" s="33"/>
      <c r="L231" s="33"/>
      <c r="M231" s="33"/>
      <c r="N231" s="33"/>
      <c r="O231" s="309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279"/>
      <c r="AD231" s="289"/>
      <c r="AE231" s="279"/>
      <c r="AF231" s="279"/>
      <c r="AG231" s="279"/>
      <c r="AH231" s="33"/>
    </row>
    <row r="232" spans="1:34" ht="23.25" customHeight="1">
      <c r="A232" s="33"/>
      <c r="B232" s="33"/>
      <c r="C232" s="33"/>
      <c r="D232" s="33"/>
      <c r="E232" s="33"/>
      <c r="F232" s="33"/>
      <c r="G232" s="33"/>
      <c r="H232" s="33"/>
      <c r="I232" s="308"/>
      <c r="J232" s="33"/>
      <c r="K232" s="33"/>
      <c r="L232" s="33"/>
      <c r="M232" s="33"/>
      <c r="N232" s="33"/>
      <c r="O232" s="309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279"/>
      <c r="AD232" s="289"/>
      <c r="AE232" s="279"/>
      <c r="AF232" s="279"/>
      <c r="AG232" s="279"/>
      <c r="AH232" s="33"/>
    </row>
    <row r="233" spans="1:34" ht="23.25" customHeight="1">
      <c r="A233" s="33"/>
      <c r="B233" s="33"/>
      <c r="C233" s="33"/>
      <c r="D233" s="33"/>
      <c r="E233" s="33"/>
      <c r="F233" s="33"/>
      <c r="G233" s="33"/>
      <c r="H233" s="33"/>
      <c r="I233" s="308"/>
      <c r="J233" s="33"/>
      <c r="K233" s="33"/>
      <c r="L233" s="33"/>
      <c r="M233" s="33"/>
      <c r="N233" s="33"/>
      <c r="O233" s="309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279"/>
      <c r="AD233" s="289"/>
      <c r="AE233" s="279"/>
      <c r="AF233" s="279"/>
      <c r="AG233" s="279"/>
      <c r="AH233" s="33"/>
    </row>
    <row r="234" spans="1:34" ht="23.25" customHeight="1">
      <c r="A234" s="33"/>
      <c r="B234" s="33"/>
      <c r="C234" s="33"/>
      <c r="D234" s="33"/>
      <c r="E234" s="33"/>
      <c r="F234" s="33"/>
      <c r="G234" s="33"/>
      <c r="H234" s="33"/>
      <c r="I234" s="308"/>
      <c r="J234" s="33"/>
      <c r="K234" s="33"/>
      <c r="L234" s="33"/>
      <c r="M234" s="33"/>
      <c r="N234" s="33"/>
      <c r="O234" s="309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279"/>
      <c r="AD234" s="289"/>
      <c r="AE234" s="279"/>
      <c r="AF234" s="279"/>
      <c r="AG234" s="279"/>
      <c r="AH234" s="33"/>
    </row>
    <row r="235" spans="1:34" ht="23.25" customHeight="1">
      <c r="A235" s="33"/>
      <c r="B235" s="33"/>
      <c r="C235" s="33"/>
      <c r="D235" s="33"/>
      <c r="E235" s="33"/>
      <c r="F235" s="33"/>
      <c r="G235" s="33"/>
      <c r="H235" s="33"/>
      <c r="I235" s="308"/>
      <c r="J235" s="33"/>
      <c r="K235" s="33"/>
      <c r="L235" s="33"/>
      <c r="M235" s="33"/>
      <c r="N235" s="33"/>
      <c r="O235" s="309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279"/>
      <c r="AD235" s="289"/>
      <c r="AE235" s="279"/>
      <c r="AF235" s="279"/>
      <c r="AG235" s="279"/>
      <c r="AH235" s="33"/>
    </row>
    <row r="236" spans="1:34" ht="23.25" customHeight="1">
      <c r="A236" s="33"/>
      <c r="B236" s="33"/>
      <c r="C236" s="33"/>
      <c r="D236" s="33"/>
      <c r="E236" s="33"/>
      <c r="F236" s="33"/>
      <c r="G236" s="33"/>
      <c r="H236" s="33"/>
      <c r="I236" s="308"/>
      <c r="J236" s="33"/>
      <c r="K236" s="33"/>
      <c r="L236" s="33"/>
      <c r="M236" s="33"/>
      <c r="N236" s="33"/>
      <c r="O236" s="309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279"/>
      <c r="AD236" s="289"/>
      <c r="AE236" s="279"/>
      <c r="AF236" s="279"/>
      <c r="AG236" s="279"/>
      <c r="AH236" s="33"/>
    </row>
    <row r="237" spans="1:34" ht="23.25" customHeight="1">
      <c r="A237" s="33"/>
      <c r="B237" s="33"/>
      <c r="C237" s="33"/>
      <c r="D237" s="33"/>
      <c r="E237" s="33"/>
      <c r="F237" s="33"/>
      <c r="G237" s="33"/>
      <c r="H237" s="33"/>
      <c r="I237" s="308"/>
      <c r="J237" s="33"/>
      <c r="K237" s="33"/>
      <c r="L237" s="33"/>
      <c r="M237" s="33"/>
      <c r="N237" s="33"/>
      <c r="O237" s="309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279"/>
      <c r="AD237" s="289"/>
      <c r="AE237" s="279"/>
      <c r="AF237" s="279"/>
      <c r="AG237" s="279"/>
      <c r="AH237" s="33"/>
    </row>
    <row r="238" spans="1:34" ht="23.25" customHeight="1">
      <c r="A238" s="33"/>
      <c r="B238" s="33"/>
      <c r="C238" s="33"/>
      <c r="D238" s="33"/>
      <c r="E238" s="33"/>
      <c r="F238" s="33"/>
      <c r="G238" s="33"/>
      <c r="H238" s="33"/>
      <c r="I238" s="308"/>
      <c r="J238" s="33"/>
      <c r="K238" s="33"/>
      <c r="L238" s="33"/>
      <c r="M238" s="33"/>
      <c r="N238" s="33"/>
      <c r="O238" s="309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279"/>
      <c r="AD238" s="289"/>
      <c r="AE238" s="279"/>
      <c r="AF238" s="279"/>
      <c r="AG238" s="279"/>
      <c r="AH238" s="33"/>
    </row>
    <row r="239" spans="1:34" ht="23.25" customHeight="1">
      <c r="A239" s="33"/>
      <c r="B239" s="33"/>
      <c r="C239" s="33"/>
      <c r="D239" s="33"/>
      <c r="E239" s="33"/>
      <c r="F239" s="33"/>
      <c r="G239" s="33"/>
      <c r="H239" s="33"/>
      <c r="I239" s="308"/>
      <c r="J239" s="33"/>
      <c r="K239" s="33"/>
      <c r="L239" s="33"/>
      <c r="M239" s="33"/>
      <c r="N239" s="33"/>
      <c r="O239" s="309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279"/>
      <c r="AD239" s="289"/>
      <c r="AE239" s="279"/>
      <c r="AF239" s="279"/>
      <c r="AG239" s="279"/>
      <c r="AH239" s="33"/>
    </row>
    <row r="240" spans="1:34" ht="23.25" customHeight="1">
      <c r="A240" s="33"/>
      <c r="B240" s="33"/>
      <c r="C240" s="33"/>
      <c r="D240" s="33"/>
      <c r="E240" s="33"/>
      <c r="F240" s="33"/>
      <c r="G240" s="33"/>
      <c r="H240" s="33"/>
      <c r="I240" s="308"/>
      <c r="J240" s="33"/>
      <c r="K240" s="33"/>
      <c r="L240" s="33"/>
      <c r="M240" s="33"/>
      <c r="N240" s="33"/>
      <c r="O240" s="309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279"/>
      <c r="AD240" s="289"/>
      <c r="AE240" s="279"/>
      <c r="AF240" s="279"/>
      <c r="AG240" s="279"/>
      <c r="AH240" s="33"/>
    </row>
    <row r="241" spans="1:34" ht="23.25" customHeight="1">
      <c r="A241" s="33"/>
      <c r="B241" s="33"/>
      <c r="C241" s="33"/>
      <c r="D241" s="33"/>
      <c r="E241" s="33"/>
      <c r="F241" s="33"/>
      <c r="G241" s="33"/>
      <c r="H241" s="33"/>
      <c r="I241" s="308"/>
      <c r="J241" s="33"/>
      <c r="K241" s="33"/>
      <c r="L241" s="33"/>
      <c r="M241" s="33"/>
      <c r="N241" s="33"/>
      <c r="O241" s="309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279"/>
      <c r="AD241" s="289"/>
      <c r="AE241" s="279"/>
      <c r="AF241" s="279"/>
      <c r="AG241" s="279"/>
      <c r="AH241" s="33"/>
    </row>
    <row r="242" spans="1:34" ht="23.25" customHeight="1">
      <c r="A242" s="33"/>
      <c r="B242" s="33"/>
      <c r="C242" s="33"/>
      <c r="D242" s="33"/>
      <c r="E242" s="33"/>
      <c r="F242" s="33"/>
      <c r="G242" s="33"/>
      <c r="H242" s="33"/>
      <c r="I242" s="308"/>
      <c r="J242" s="33"/>
      <c r="K242" s="33"/>
      <c r="L242" s="33"/>
      <c r="M242" s="33"/>
      <c r="N242" s="33"/>
      <c r="O242" s="309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279"/>
      <c r="AD242" s="289"/>
      <c r="AE242" s="279"/>
      <c r="AF242" s="279"/>
      <c r="AG242" s="279"/>
      <c r="AH242" s="33"/>
    </row>
    <row r="243" spans="1:34" ht="23.25" customHeight="1">
      <c r="A243" s="33"/>
      <c r="B243" s="33"/>
      <c r="C243" s="33"/>
      <c r="D243" s="33"/>
      <c r="E243" s="33"/>
      <c r="F243" s="33"/>
      <c r="G243" s="33"/>
      <c r="H243" s="33"/>
      <c r="I243" s="308"/>
      <c r="J243" s="33"/>
      <c r="K243" s="33"/>
      <c r="L243" s="33"/>
      <c r="M243" s="33"/>
      <c r="N243" s="33"/>
      <c r="O243" s="309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279"/>
      <c r="AD243" s="289"/>
      <c r="AE243" s="279"/>
      <c r="AF243" s="279"/>
      <c r="AG243" s="279"/>
      <c r="AH243" s="33"/>
    </row>
    <row r="244" spans="1:34" ht="23.25" customHeight="1">
      <c r="A244" s="33"/>
      <c r="B244" s="33"/>
      <c r="C244" s="33"/>
      <c r="D244" s="33"/>
      <c r="E244" s="33"/>
      <c r="F244" s="33"/>
      <c r="G244" s="33"/>
      <c r="H244" s="33"/>
      <c r="I244" s="308"/>
      <c r="J244" s="33"/>
      <c r="K244" s="33"/>
      <c r="L244" s="33"/>
      <c r="M244" s="33"/>
      <c r="N244" s="33"/>
      <c r="O244" s="309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279"/>
      <c r="AD244" s="289"/>
      <c r="AE244" s="279"/>
      <c r="AF244" s="279"/>
      <c r="AG244" s="279"/>
      <c r="AH244" s="33"/>
    </row>
    <row r="245" spans="1:34" ht="23.25" customHeight="1">
      <c r="A245" s="33"/>
      <c r="B245" s="33"/>
      <c r="C245" s="33"/>
      <c r="D245" s="33"/>
      <c r="E245" s="33"/>
      <c r="F245" s="33"/>
      <c r="G245" s="33"/>
      <c r="H245" s="33"/>
      <c r="I245" s="308"/>
      <c r="J245" s="33"/>
      <c r="K245" s="33"/>
      <c r="L245" s="33"/>
      <c r="M245" s="33"/>
      <c r="N245" s="33"/>
      <c r="O245" s="309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279"/>
      <c r="AD245" s="289"/>
      <c r="AE245" s="279"/>
      <c r="AF245" s="279"/>
      <c r="AG245" s="279"/>
      <c r="AH245" s="33"/>
    </row>
    <row r="246" spans="1:34" ht="23.25" customHeight="1">
      <c r="A246" s="33"/>
      <c r="B246" s="33"/>
      <c r="C246" s="33"/>
      <c r="D246" s="33"/>
      <c r="E246" s="33"/>
      <c r="F246" s="33"/>
      <c r="G246" s="33"/>
      <c r="H246" s="33"/>
      <c r="I246" s="308"/>
      <c r="J246" s="33"/>
      <c r="K246" s="33"/>
      <c r="L246" s="33"/>
      <c r="M246" s="33"/>
      <c r="N246" s="33"/>
      <c r="O246" s="309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279"/>
      <c r="AD246" s="289"/>
      <c r="AE246" s="279"/>
      <c r="AF246" s="279"/>
      <c r="AG246" s="279"/>
      <c r="AH246" s="33"/>
    </row>
    <row r="247" spans="1:34" ht="23.25" customHeight="1">
      <c r="A247" s="33"/>
      <c r="B247" s="33"/>
      <c r="C247" s="33"/>
      <c r="D247" s="33"/>
      <c r="E247" s="33"/>
      <c r="F247" s="33"/>
      <c r="G247" s="33"/>
      <c r="H247" s="33"/>
      <c r="I247" s="308"/>
      <c r="J247" s="33"/>
      <c r="K247" s="33"/>
      <c r="L247" s="33"/>
      <c r="M247" s="33"/>
      <c r="N247" s="33"/>
      <c r="O247" s="309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279"/>
      <c r="AD247" s="289"/>
      <c r="AE247" s="279"/>
      <c r="AF247" s="279"/>
      <c r="AG247" s="279"/>
      <c r="AH247" s="33"/>
    </row>
    <row r="248" spans="1:34" ht="23.25" customHeight="1">
      <c r="A248" s="33"/>
      <c r="B248" s="33"/>
      <c r="C248" s="33"/>
      <c r="D248" s="33"/>
      <c r="E248" s="33"/>
      <c r="F248" s="33"/>
      <c r="G248" s="33"/>
      <c r="H248" s="33"/>
      <c r="I248" s="308"/>
      <c r="J248" s="33"/>
      <c r="K248" s="33"/>
      <c r="L248" s="33"/>
      <c r="M248" s="33"/>
      <c r="N248" s="33"/>
      <c r="O248" s="309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279"/>
      <c r="AD248" s="289"/>
      <c r="AE248" s="279"/>
      <c r="AF248" s="279"/>
      <c r="AG248" s="279"/>
      <c r="AH248" s="33"/>
    </row>
    <row r="249" spans="1:34" ht="23.25" customHeight="1">
      <c r="A249" s="33"/>
      <c r="B249" s="33"/>
      <c r="C249" s="33"/>
      <c r="D249" s="33"/>
      <c r="E249" s="33"/>
      <c r="F249" s="33"/>
      <c r="G249" s="33"/>
      <c r="H249" s="33"/>
      <c r="I249" s="308"/>
      <c r="J249" s="33"/>
      <c r="K249" s="33"/>
      <c r="L249" s="33"/>
      <c r="M249" s="33"/>
      <c r="N249" s="33"/>
      <c r="O249" s="309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279"/>
      <c r="AD249" s="289"/>
      <c r="AE249" s="279"/>
      <c r="AF249" s="279"/>
      <c r="AG249" s="279"/>
      <c r="AH249" s="33"/>
    </row>
    <row r="250" spans="1:34" ht="23.25" customHeight="1">
      <c r="A250" s="33"/>
      <c r="B250" s="33"/>
      <c r="C250" s="33"/>
      <c r="D250" s="33"/>
      <c r="E250" s="33"/>
      <c r="F250" s="33"/>
      <c r="G250" s="33"/>
      <c r="H250" s="33"/>
      <c r="I250" s="308"/>
      <c r="J250" s="33"/>
      <c r="K250" s="33"/>
      <c r="L250" s="33"/>
      <c r="M250" s="33"/>
      <c r="N250" s="33"/>
      <c r="O250" s="309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279"/>
      <c r="AD250" s="289"/>
      <c r="AE250" s="279"/>
      <c r="AF250" s="279"/>
      <c r="AG250" s="279"/>
      <c r="AH250" s="33"/>
    </row>
    <row r="251" spans="1:34" ht="23.25" customHeight="1">
      <c r="A251" s="33"/>
      <c r="B251" s="33"/>
      <c r="C251" s="33"/>
      <c r="D251" s="33"/>
      <c r="E251" s="33"/>
      <c r="F251" s="33"/>
      <c r="G251" s="33"/>
      <c r="H251" s="33"/>
      <c r="I251" s="308"/>
      <c r="J251" s="33"/>
      <c r="K251" s="33"/>
      <c r="L251" s="33"/>
      <c r="M251" s="33"/>
      <c r="N251" s="33"/>
      <c r="O251" s="309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279"/>
      <c r="AD251" s="289"/>
      <c r="AE251" s="279"/>
      <c r="AF251" s="279"/>
      <c r="AG251" s="279"/>
      <c r="AH251" s="33"/>
    </row>
    <row r="252" spans="1:34" ht="23.25" customHeight="1">
      <c r="A252" s="33"/>
      <c r="B252" s="33"/>
      <c r="C252" s="33"/>
      <c r="D252" s="33"/>
      <c r="E252" s="33"/>
      <c r="F252" s="33"/>
      <c r="G252" s="33"/>
      <c r="H252" s="33"/>
      <c r="I252" s="308"/>
      <c r="J252" s="33"/>
      <c r="K252" s="33"/>
      <c r="L252" s="33"/>
      <c r="M252" s="33"/>
      <c r="N252" s="33"/>
      <c r="O252" s="309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279"/>
      <c r="AD252" s="289"/>
      <c r="AE252" s="279"/>
      <c r="AF252" s="279"/>
      <c r="AG252" s="279"/>
      <c r="AH252" s="33"/>
    </row>
    <row r="253" spans="1:34" ht="23.25" customHeight="1">
      <c r="A253" s="33"/>
      <c r="B253" s="33"/>
      <c r="C253" s="33"/>
      <c r="D253" s="33"/>
      <c r="E253" s="33"/>
      <c r="F253" s="33"/>
      <c r="G253" s="33"/>
      <c r="H253" s="33"/>
      <c r="I253" s="308"/>
      <c r="J253" s="33"/>
      <c r="K253" s="33"/>
      <c r="L253" s="33"/>
      <c r="M253" s="33"/>
      <c r="N253" s="33"/>
      <c r="O253" s="309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279"/>
      <c r="AD253" s="289"/>
      <c r="AE253" s="279"/>
      <c r="AF253" s="279"/>
      <c r="AG253" s="279"/>
      <c r="AH253" s="33"/>
    </row>
    <row r="254" spans="1:34" ht="23.25" customHeight="1">
      <c r="A254" s="33"/>
      <c r="B254" s="33"/>
      <c r="C254" s="33"/>
      <c r="D254" s="33"/>
      <c r="E254" s="33"/>
      <c r="F254" s="33"/>
      <c r="G254" s="33"/>
      <c r="H254" s="33"/>
      <c r="I254" s="308"/>
      <c r="J254" s="33"/>
      <c r="K254" s="33"/>
      <c r="L254" s="33"/>
      <c r="M254" s="33"/>
      <c r="N254" s="33"/>
      <c r="O254" s="309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279"/>
      <c r="AD254" s="289"/>
      <c r="AE254" s="279"/>
      <c r="AF254" s="279"/>
      <c r="AG254" s="279"/>
      <c r="AH254" s="33"/>
    </row>
    <row r="255" spans="1:34" ht="23.25" customHeight="1">
      <c r="A255" s="33"/>
      <c r="B255" s="33"/>
      <c r="C255" s="33"/>
      <c r="D255" s="33"/>
      <c r="E255" s="33"/>
      <c r="F255" s="33"/>
      <c r="G255" s="33"/>
      <c r="H255" s="33"/>
      <c r="I255" s="308"/>
      <c r="J255" s="33"/>
      <c r="K255" s="33"/>
      <c r="L255" s="33"/>
      <c r="M255" s="33"/>
      <c r="N255" s="33"/>
      <c r="O255" s="309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279"/>
      <c r="AD255" s="289"/>
      <c r="AE255" s="279"/>
      <c r="AF255" s="279"/>
      <c r="AG255" s="279"/>
      <c r="AH255" s="33"/>
    </row>
    <row r="256" spans="1:34" ht="23.25" customHeight="1">
      <c r="A256" s="33"/>
      <c r="B256" s="33"/>
      <c r="C256" s="33"/>
      <c r="D256" s="33"/>
      <c r="E256" s="33"/>
      <c r="F256" s="33"/>
      <c r="G256" s="33"/>
      <c r="H256" s="33"/>
      <c r="I256" s="308"/>
      <c r="J256" s="33"/>
      <c r="K256" s="33"/>
      <c r="L256" s="33"/>
      <c r="M256" s="33"/>
      <c r="N256" s="33"/>
      <c r="O256" s="309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279"/>
      <c r="AD256" s="289"/>
      <c r="AE256" s="279"/>
      <c r="AF256" s="279"/>
      <c r="AG256" s="279"/>
      <c r="AH256" s="33"/>
    </row>
    <row r="257" spans="1:34" ht="23.25" customHeight="1">
      <c r="A257" s="33"/>
      <c r="B257" s="33"/>
      <c r="C257" s="33"/>
      <c r="D257" s="33"/>
      <c r="E257" s="33"/>
      <c r="F257" s="33"/>
      <c r="G257" s="33"/>
      <c r="H257" s="33"/>
      <c r="I257" s="308"/>
      <c r="J257" s="33"/>
      <c r="K257" s="33"/>
      <c r="L257" s="33"/>
      <c r="M257" s="33"/>
      <c r="N257" s="33"/>
      <c r="O257" s="309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279"/>
      <c r="AD257" s="289"/>
      <c r="AE257" s="279"/>
      <c r="AF257" s="279"/>
      <c r="AG257" s="279"/>
      <c r="AH257" s="33"/>
    </row>
    <row r="258" spans="1:34" ht="23.25" customHeight="1">
      <c r="A258" s="33"/>
      <c r="B258" s="33"/>
      <c r="C258" s="33"/>
      <c r="D258" s="33"/>
      <c r="E258" s="33"/>
      <c r="F258" s="33"/>
      <c r="G258" s="33"/>
      <c r="H258" s="33"/>
      <c r="I258" s="308"/>
      <c r="J258" s="33"/>
      <c r="K258" s="33"/>
      <c r="L258" s="33"/>
      <c r="M258" s="33"/>
      <c r="N258" s="33"/>
      <c r="O258" s="309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279"/>
      <c r="AD258" s="289"/>
      <c r="AE258" s="279"/>
      <c r="AF258" s="279"/>
      <c r="AG258" s="279"/>
      <c r="AH258" s="33"/>
    </row>
    <row r="259" spans="1:34" ht="23.25" customHeight="1">
      <c r="A259" s="33"/>
      <c r="B259" s="33"/>
      <c r="C259" s="33"/>
      <c r="D259" s="33"/>
      <c r="E259" s="33"/>
      <c r="F259" s="33"/>
      <c r="G259" s="33"/>
      <c r="H259" s="33"/>
      <c r="I259" s="308"/>
      <c r="J259" s="33"/>
      <c r="K259" s="33"/>
      <c r="L259" s="33"/>
      <c r="M259" s="33"/>
      <c r="N259" s="33"/>
      <c r="O259" s="309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279"/>
      <c r="AD259" s="289"/>
      <c r="AE259" s="279"/>
      <c r="AF259" s="279"/>
      <c r="AG259" s="279"/>
      <c r="AH259" s="33"/>
    </row>
    <row r="260" spans="1:34" ht="23.25" customHeight="1">
      <c r="A260" s="33"/>
      <c r="B260" s="33"/>
      <c r="C260" s="33"/>
      <c r="D260" s="33"/>
      <c r="E260" s="33"/>
      <c r="F260" s="33"/>
      <c r="G260" s="33"/>
      <c r="H260" s="33"/>
      <c r="I260" s="308"/>
      <c r="J260" s="33"/>
      <c r="K260" s="33"/>
      <c r="L260" s="33"/>
      <c r="M260" s="33"/>
      <c r="N260" s="33"/>
      <c r="O260" s="309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279"/>
      <c r="AD260" s="289"/>
      <c r="AE260" s="279"/>
      <c r="AF260" s="279"/>
      <c r="AG260" s="279"/>
      <c r="AH260" s="33"/>
    </row>
    <row r="261" spans="1:34" ht="23.25" customHeight="1">
      <c r="A261" s="33"/>
      <c r="B261" s="33"/>
      <c r="C261" s="33"/>
      <c r="D261" s="33"/>
      <c r="E261" s="33"/>
      <c r="F261" s="33"/>
      <c r="G261" s="33"/>
      <c r="H261" s="33"/>
      <c r="I261" s="308"/>
      <c r="J261" s="33"/>
      <c r="K261" s="33"/>
      <c r="L261" s="33"/>
      <c r="M261" s="33"/>
      <c r="N261" s="33"/>
      <c r="O261" s="309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279"/>
      <c r="AD261" s="289"/>
      <c r="AE261" s="279"/>
      <c r="AF261" s="279"/>
      <c r="AG261" s="279"/>
      <c r="AH261" s="33"/>
    </row>
    <row r="262" spans="1:34" ht="23.25" customHeight="1">
      <c r="A262" s="33"/>
      <c r="B262" s="33"/>
      <c r="C262" s="33"/>
      <c r="D262" s="33"/>
      <c r="E262" s="33"/>
      <c r="F262" s="33"/>
      <c r="G262" s="33"/>
      <c r="H262" s="33"/>
      <c r="I262" s="308"/>
      <c r="J262" s="33"/>
      <c r="K262" s="33"/>
      <c r="L262" s="33"/>
      <c r="M262" s="33"/>
      <c r="N262" s="33"/>
      <c r="O262" s="309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279"/>
      <c r="AD262" s="289"/>
      <c r="AE262" s="279"/>
      <c r="AF262" s="279"/>
      <c r="AG262" s="279"/>
      <c r="AH262" s="33"/>
    </row>
    <row r="263" spans="1:34" ht="23.25" customHeight="1">
      <c r="A263" s="33"/>
      <c r="B263" s="33"/>
      <c r="C263" s="33"/>
      <c r="D263" s="33"/>
      <c r="E263" s="33"/>
      <c r="F263" s="33"/>
      <c r="G263" s="33"/>
      <c r="H263" s="33"/>
      <c r="I263" s="308"/>
      <c r="J263" s="33"/>
      <c r="K263" s="33"/>
      <c r="L263" s="33"/>
      <c r="M263" s="33"/>
      <c r="N263" s="33"/>
      <c r="O263" s="309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279"/>
      <c r="AD263" s="289"/>
      <c r="AE263" s="279"/>
      <c r="AF263" s="279"/>
      <c r="AG263" s="279"/>
      <c r="AH263" s="33"/>
    </row>
    <row r="264" spans="1:34" ht="23.25" customHeight="1">
      <c r="A264" s="33"/>
      <c r="B264" s="33"/>
      <c r="C264" s="33"/>
      <c r="D264" s="33"/>
      <c r="E264" s="33"/>
      <c r="F264" s="33"/>
      <c r="G264" s="33"/>
      <c r="H264" s="33"/>
      <c r="I264" s="308"/>
      <c r="J264" s="33"/>
      <c r="K264" s="33"/>
      <c r="L264" s="33"/>
      <c r="M264" s="33"/>
      <c r="N264" s="33"/>
      <c r="O264" s="309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279"/>
      <c r="AD264" s="289"/>
      <c r="AE264" s="279"/>
      <c r="AF264" s="279"/>
      <c r="AG264" s="279"/>
      <c r="AH264" s="33"/>
    </row>
    <row r="265" spans="1:34" ht="23.25" customHeight="1">
      <c r="A265" s="33"/>
      <c r="B265" s="33"/>
      <c r="C265" s="33"/>
      <c r="D265" s="33"/>
      <c r="E265" s="33"/>
      <c r="F265" s="33"/>
      <c r="G265" s="33"/>
      <c r="H265" s="33"/>
      <c r="I265" s="308"/>
      <c r="J265" s="33"/>
      <c r="K265" s="33"/>
      <c r="L265" s="33"/>
      <c r="M265" s="33"/>
      <c r="N265" s="33"/>
      <c r="O265" s="309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279"/>
      <c r="AD265" s="289"/>
      <c r="AE265" s="279"/>
      <c r="AF265" s="279"/>
      <c r="AG265" s="279"/>
      <c r="AH265" s="33"/>
    </row>
    <row r="266" spans="1:34" ht="23.25" customHeight="1">
      <c r="A266" s="33"/>
      <c r="B266" s="33"/>
      <c r="C266" s="33"/>
      <c r="D266" s="33"/>
      <c r="E266" s="33"/>
      <c r="F266" s="33"/>
      <c r="G266" s="33"/>
      <c r="H266" s="33"/>
      <c r="I266" s="308"/>
      <c r="J266" s="33"/>
      <c r="K266" s="33"/>
      <c r="L266" s="33"/>
      <c r="M266" s="33"/>
      <c r="N266" s="33"/>
      <c r="O266" s="309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279"/>
      <c r="AD266" s="289"/>
      <c r="AE266" s="279"/>
      <c r="AF266" s="279"/>
      <c r="AG266" s="279"/>
      <c r="AH266" s="33"/>
    </row>
    <row r="267" spans="1:34" ht="23.25" customHeight="1">
      <c r="A267" s="33"/>
      <c r="B267" s="33"/>
      <c r="C267" s="33"/>
      <c r="D267" s="33"/>
      <c r="E267" s="33"/>
      <c r="F267" s="33"/>
      <c r="G267" s="33"/>
      <c r="H267" s="33"/>
      <c r="I267" s="308"/>
      <c r="J267" s="33"/>
      <c r="K267" s="33"/>
      <c r="L267" s="33"/>
      <c r="M267" s="33"/>
      <c r="N267" s="33"/>
      <c r="O267" s="309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279"/>
      <c r="AD267" s="289"/>
      <c r="AE267" s="279"/>
      <c r="AF267" s="279"/>
      <c r="AG267" s="279"/>
      <c r="AH267" s="33"/>
    </row>
    <row r="268" spans="1:34" ht="23.25" customHeight="1">
      <c r="A268" s="33"/>
      <c r="B268" s="33"/>
      <c r="C268" s="33"/>
      <c r="D268" s="33"/>
      <c r="E268" s="33"/>
      <c r="F268" s="33"/>
      <c r="G268" s="33"/>
      <c r="H268" s="33"/>
      <c r="I268" s="308"/>
      <c r="J268" s="33"/>
      <c r="K268" s="33"/>
      <c r="L268" s="33"/>
      <c r="M268" s="33"/>
      <c r="N268" s="33"/>
      <c r="O268" s="309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279"/>
      <c r="AD268" s="289"/>
      <c r="AE268" s="279"/>
      <c r="AF268" s="279"/>
      <c r="AG268" s="279"/>
      <c r="AH268" s="33"/>
    </row>
    <row r="269" spans="1:34" ht="23.25" customHeight="1">
      <c r="A269" s="33"/>
      <c r="B269" s="33"/>
      <c r="C269" s="33"/>
      <c r="D269" s="33"/>
      <c r="E269" s="33"/>
      <c r="F269" s="33"/>
      <c r="G269" s="33"/>
      <c r="H269" s="33"/>
      <c r="I269" s="308"/>
      <c r="J269" s="33"/>
      <c r="K269" s="33"/>
      <c r="L269" s="33"/>
      <c r="M269" s="33"/>
      <c r="N269" s="33"/>
      <c r="O269" s="309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279"/>
      <c r="AD269" s="289"/>
      <c r="AE269" s="279"/>
      <c r="AF269" s="279"/>
      <c r="AG269" s="279"/>
      <c r="AH269" s="33"/>
    </row>
    <row r="270" spans="1:34" ht="23.25" customHeight="1">
      <c r="A270" s="33"/>
      <c r="B270" s="33"/>
      <c r="C270" s="33"/>
      <c r="D270" s="33"/>
      <c r="E270" s="33"/>
      <c r="F270" s="33"/>
      <c r="G270" s="33"/>
      <c r="H270" s="33"/>
      <c r="I270" s="308"/>
      <c r="J270" s="33"/>
      <c r="K270" s="33"/>
      <c r="L270" s="33"/>
      <c r="M270" s="33"/>
      <c r="N270" s="33"/>
      <c r="O270" s="309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279"/>
      <c r="AD270" s="289"/>
      <c r="AE270" s="279"/>
      <c r="AF270" s="279"/>
      <c r="AG270" s="279"/>
      <c r="AH270" s="33"/>
    </row>
    <row r="271" spans="1:34" ht="23.25" customHeight="1">
      <c r="A271" s="33"/>
      <c r="B271" s="33"/>
      <c r="C271" s="33"/>
      <c r="D271" s="33"/>
      <c r="E271" s="33"/>
      <c r="F271" s="33"/>
      <c r="G271" s="33"/>
      <c r="H271" s="33"/>
      <c r="I271" s="308"/>
      <c r="J271" s="33"/>
      <c r="K271" s="33"/>
      <c r="L271" s="33"/>
      <c r="M271" s="33"/>
      <c r="N271" s="33"/>
      <c r="O271" s="309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279"/>
      <c r="AD271" s="289"/>
      <c r="AE271" s="279"/>
      <c r="AF271" s="279"/>
      <c r="AG271" s="279"/>
      <c r="AH271" s="33"/>
    </row>
    <row r="272" spans="1:34" ht="23.25" customHeight="1">
      <c r="A272" s="33"/>
      <c r="B272" s="33"/>
      <c r="C272" s="33"/>
      <c r="D272" s="33"/>
      <c r="E272" s="33"/>
      <c r="F272" s="33"/>
      <c r="G272" s="33"/>
      <c r="H272" s="33"/>
      <c r="I272" s="308"/>
      <c r="J272" s="33"/>
      <c r="K272" s="33"/>
      <c r="L272" s="33"/>
      <c r="M272" s="33"/>
      <c r="N272" s="33"/>
      <c r="O272" s="309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279"/>
      <c r="AD272" s="289"/>
      <c r="AE272" s="279"/>
      <c r="AF272" s="279"/>
      <c r="AG272" s="279"/>
      <c r="AH272" s="33"/>
    </row>
    <row r="273" spans="1:34" ht="23.25" customHeight="1">
      <c r="A273" s="33"/>
      <c r="B273" s="33"/>
      <c r="C273" s="33"/>
      <c r="D273" s="33"/>
      <c r="E273" s="33"/>
      <c r="F273" s="33"/>
      <c r="G273" s="33"/>
      <c r="H273" s="33"/>
      <c r="I273" s="308"/>
      <c r="J273" s="33"/>
      <c r="K273" s="33"/>
      <c r="L273" s="33"/>
      <c r="M273" s="33"/>
      <c r="N273" s="33"/>
      <c r="O273" s="309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279"/>
      <c r="AD273" s="289"/>
      <c r="AE273" s="279"/>
      <c r="AF273" s="279"/>
      <c r="AG273" s="279"/>
      <c r="AH273" s="33"/>
    </row>
    <row r="274" spans="1:34" ht="23.25" customHeight="1">
      <c r="A274" s="33"/>
      <c r="B274" s="33"/>
      <c r="C274" s="33"/>
      <c r="D274" s="33"/>
      <c r="E274" s="33"/>
      <c r="F274" s="33"/>
      <c r="G274" s="33"/>
      <c r="H274" s="33"/>
      <c r="I274" s="308"/>
      <c r="J274" s="33"/>
      <c r="K274" s="33"/>
      <c r="L274" s="33"/>
      <c r="M274" s="33"/>
      <c r="N274" s="33"/>
      <c r="O274" s="309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279"/>
      <c r="AD274" s="289"/>
      <c r="AE274" s="279"/>
      <c r="AF274" s="279"/>
      <c r="AG274" s="279"/>
      <c r="AH274" s="33"/>
    </row>
    <row r="275" spans="1:34" ht="23.25" customHeight="1">
      <c r="A275" s="33"/>
      <c r="B275" s="33"/>
      <c r="C275" s="33"/>
      <c r="D275" s="33"/>
      <c r="E275" s="33"/>
      <c r="F275" s="33"/>
      <c r="G275" s="33"/>
      <c r="H275" s="33"/>
      <c r="I275" s="308"/>
      <c r="J275" s="33"/>
      <c r="K275" s="33"/>
      <c r="L275" s="33"/>
      <c r="M275" s="33"/>
      <c r="N275" s="33"/>
      <c r="O275" s="309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279"/>
      <c r="AD275" s="289"/>
      <c r="AE275" s="279"/>
      <c r="AF275" s="279"/>
      <c r="AG275" s="279"/>
      <c r="AH275" s="33"/>
    </row>
    <row r="276" spans="1:34" ht="23.25" customHeight="1">
      <c r="A276" s="33"/>
      <c r="B276" s="33"/>
      <c r="C276" s="33"/>
      <c r="D276" s="33"/>
      <c r="E276" s="33"/>
      <c r="F276" s="33"/>
      <c r="G276" s="33"/>
      <c r="H276" s="33"/>
      <c r="I276" s="308"/>
      <c r="J276" s="33"/>
      <c r="K276" s="33"/>
      <c r="L276" s="33"/>
      <c r="M276" s="33"/>
      <c r="N276" s="33"/>
      <c r="O276" s="309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279"/>
      <c r="AD276" s="289"/>
      <c r="AE276" s="279"/>
      <c r="AF276" s="279"/>
      <c r="AG276" s="279"/>
      <c r="AH276" s="33"/>
    </row>
    <row r="277" spans="1:34" ht="23.25" customHeight="1">
      <c r="A277" s="33"/>
      <c r="B277" s="33"/>
      <c r="C277" s="33"/>
      <c r="D277" s="33"/>
      <c r="E277" s="33"/>
      <c r="F277" s="33"/>
      <c r="G277" s="33"/>
      <c r="H277" s="33"/>
      <c r="I277" s="308"/>
      <c r="J277" s="33"/>
      <c r="K277" s="33"/>
      <c r="L277" s="33"/>
      <c r="M277" s="33"/>
      <c r="N277" s="33"/>
      <c r="O277" s="309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279"/>
      <c r="AD277" s="289"/>
      <c r="AE277" s="279"/>
      <c r="AF277" s="279"/>
      <c r="AG277" s="279"/>
      <c r="AH277" s="33"/>
    </row>
    <row r="278" spans="1:34" ht="23.25" customHeight="1">
      <c r="A278" s="33"/>
      <c r="B278" s="33"/>
      <c r="C278" s="33"/>
      <c r="D278" s="33"/>
      <c r="E278" s="33"/>
      <c r="F278" s="33"/>
      <c r="G278" s="33"/>
      <c r="H278" s="33"/>
      <c r="I278" s="308"/>
      <c r="J278" s="33"/>
      <c r="K278" s="33"/>
      <c r="L278" s="33"/>
      <c r="M278" s="33"/>
      <c r="N278" s="33"/>
      <c r="O278" s="309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279"/>
      <c r="AD278" s="289"/>
      <c r="AE278" s="279"/>
      <c r="AF278" s="279"/>
      <c r="AG278" s="279"/>
      <c r="AH278" s="33"/>
    </row>
    <row r="279" spans="1:34" ht="23.25" customHeight="1">
      <c r="A279" s="33"/>
      <c r="B279" s="33"/>
      <c r="C279" s="33"/>
      <c r="D279" s="33"/>
      <c r="E279" s="33"/>
      <c r="F279" s="33"/>
      <c r="G279" s="33"/>
      <c r="H279" s="33"/>
      <c r="I279" s="308"/>
      <c r="J279" s="33"/>
      <c r="K279" s="33"/>
      <c r="L279" s="33"/>
      <c r="M279" s="33"/>
      <c r="N279" s="33"/>
      <c r="O279" s="309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279"/>
      <c r="AD279" s="289"/>
      <c r="AE279" s="279"/>
      <c r="AF279" s="279"/>
      <c r="AG279" s="279"/>
      <c r="AH279" s="33"/>
    </row>
    <row r="280" spans="1:34" ht="23.25" customHeight="1">
      <c r="A280" s="33"/>
      <c r="B280" s="33"/>
      <c r="C280" s="33"/>
      <c r="D280" s="33"/>
      <c r="E280" s="33"/>
      <c r="F280" s="33"/>
      <c r="G280" s="33"/>
      <c r="H280" s="33"/>
      <c r="I280" s="308"/>
      <c r="J280" s="33"/>
      <c r="K280" s="33"/>
      <c r="L280" s="33"/>
      <c r="M280" s="33"/>
      <c r="N280" s="33"/>
      <c r="O280" s="309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279"/>
      <c r="AD280" s="289"/>
      <c r="AE280" s="279"/>
      <c r="AF280" s="279"/>
      <c r="AG280" s="279"/>
      <c r="AH280" s="33"/>
    </row>
    <row r="281" spans="1:34" ht="23.25" customHeight="1">
      <c r="A281" s="33"/>
      <c r="B281" s="33"/>
      <c r="C281" s="33"/>
      <c r="D281" s="33"/>
      <c r="E281" s="33"/>
      <c r="F281" s="33"/>
      <c r="G281" s="33"/>
      <c r="H281" s="33"/>
      <c r="I281" s="308"/>
      <c r="J281" s="33"/>
      <c r="K281" s="33"/>
      <c r="L281" s="33"/>
      <c r="M281" s="33"/>
      <c r="N281" s="33"/>
      <c r="O281" s="309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279"/>
      <c r="AD281" s="289"/>
      <c r="AE281" s="279"/>
      <c r="AF281" s="279"/>
      <c r="AG281" s="279"/>
      <c r="AH281" s="33"/>
    </row>
    <row r="282" spans="1:34" ht="23.25" customHeight="1">
      <c r="A282" s="33"/>
      <c r="B282" s="33"/>
      <c r="C282" s="33"/>
      <c r="D282" s="33"/>
      <c r="E282" s="33"/>
      <c r="F282" s="33"/>
      <c r="G282" s="33"/>
      <c r="H282" s="33"/>
      <c r="I282" s="308"/>
      <c r="J282" s="33"/>
      <c r="K282" s="33"/>
      <c r="L282" s="33"/>
      <c r="M282" s="33"/>
      <c r="N282" s="33"/>
      <c r="O282" s="309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279"/>
      <c r="AD282" s="289"/>
      <c r="AE282" s="279"/>
      <c r="AF282" s="279"/>
      <c r="AG282" s="279"/>
      <c r="AH282" s="33"/>
    </row>
    <row r="283" spans="1:34" ht="23.25" customHeight="1">
      <c r="A283" s="33"/>
      <c r="B283" s="33"/>
      <c r="C283" s="33"/>
      <c r="D283" s="33"/>
      <c r="E283" s="33"/>
      <c r="F283" s="33"/>
      <c r="G283" s="33"/>
      <c r="H283" s="33"/>
      <c r="I283" s="308"/>
      <c r="J283" s="33"/>
      <c r="K283" s="33"/>
      <c r="L283" s="33"/>
      <c r="M283" s="33"/>
      <c r="N283" s="33"/>
      <c r="O283" s="309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279"/>
      <c r="AD283" s="289"/>
      <c r="AE283" s="279"/>
      <c r="AF283" s="279"/>
      <c r="AG283" s="279"/>
      <c r="AH283" s="33"/>
    </row>
    <row r="284" spans="1:34" ht="23.25" customHeight="1">
      <c r="A284" s="33"/>
      <c r="B284" s="33"/>
      <c r="C284" s="33"/>
      <c r="D284" s="33"/>
      <c r="E284" s="33"/>
      <c r="F284" s="33"/>
      <c r="G284" s="33"/>
      <c r="H284" s="33"/>
      <c r="I284" s="308"/>
      <c r="J284" s="33"/>
      <c r="K284" s="33"/>
      <c r="L284" s="33"/>
      <c r="M284" s="33"/>
      <c r="N284" s="33"/>
      <c r="O284" s="309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279"/>
      <c r="AD284" s="289"/>
      <c r="AE284" s="279"/>
      <c r="AF284" s="279"/>
      <c r="AG284" s="279"/>
      <c r="AH284" s="33"/>
    </row>
    <row r="285" spans="1:34" ht="23.25" customHeight="1">
      <c r="A285" s="33"/>
      <c r="B285" s="33"/>
      <c r="C285" s="33"/>
      <c r="D285" s="33"/>
      <c r="E285" s="33"/>
      <c r="F285" s="33"/>
      <c r="G285" s="33"/>
      <c r="H285" s="33"/>
      <c r="I285" s="308"/>
      <c r="J285" s="33"/>
      <c r="K285" s="33"/>
      <c r="L285" s="33"/>
      <c r="M285" s="33"/>
      <c r="N285" s="33"/>
      <c r="O285" s="309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279"/>
      <c r="AD285" s="289"/>
      <c r="AE285" s="279"/>
      <c r="AF285" s="279"/>
      <c r="AG285" s="279"/>
      <c r="AH285" s="33"/>
    </row>
    <row r="286" spans="1:34" ht="23.25" customHeight="1">
      <c r="A286" s="33"/>
      <c r="B286" s="33"/>
      <c r="C286" s="33"/>
      <c r="D286" s="33"/>
      <c r="E286" s="33"/>
      <c r="F286" s="33"/>
      <c r="G286" s="33"/>
      <c r="H286" s="33"/>
      <c r="I286" s="308"/>
      <c r="J286" s="33"/>
      <c r="K286" s="33"/>
      <c r="L286" s="33"/>
      <c r="M286" s="33"/>
      <c r="N286" s="33"/>
      <c r="O286" s="309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279"/>
      <c r="AD286" s="289"/>
      <c r="AE286" s="279"/>
      <c r="AF286" s="279"/>
      <c r="AG286" s="279"/>
      <c r="AH286" s="33"/>
    </row>
    <row r="287" spans="1:34" ht="23.25" customHeight="1">
      <c r="A287" s="33"/>
      <c r="B287" s="33"/>
      <c r="C287" s="33"/>
      <c r="D287" s="33"/>
      <c r="E287" s="33"/>
      <c r="F287" s="33"/>
      <c r="G287" s="33"/>
      <c r="H287" s="33"/>
      <c r="I287" s="308"/>
      <c r="J287" s="33"/>
      <c r="K287" s="33"/>
      <c r="L287" s="33"/>
      <c r="M287" s="33"/>
      <c r="N287" s="33"/>
      <c r="O287" s="309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279"/>
      <c r="AD287" s="289"/>
      <c r="AE287" s="279"/>
      <c r="AF287" s="279"/>
      <c r="AG287" s="279"/>
      <c r="AH287" s="33"/>
    </row>
    <row r="288" spans="1:34" ht="23.25" customHeight="1">
      <c r="A288" s="33"/>
      <c r="B288" s="33"/>
      <c r="C288" s="33"/>
      <c r="D288" s="33"/>
      <c r="E288" s="33"/>
      <c r="F288" s="33"/>
      <c r="G288" s="33"/>
      <c r="H288" s="33"/>
      <c r="I288" s="308"/>
      <c r="J288" s="33"/>
      <c r="K288" s="33"/>
      <c r="L288" s="33"/>
      <c r="M288" s="33"/>
      <c r="N288" s="33"/>
      <c r="O288" s="309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279"/>
      <c r="AD288" s="289"/>
      <c r="AE288" s="279"/>
      <c r="AF288" s="279"/>
      <c r="AG288" s="279"/>
      <c r="AH288" s="33"/>
    </row>
    <row r="289" spans="1:34" ht="23.25" customHeight="1">
      <c r="A289" s="33"/>
      <c r="B289" s="33"/>
      <c r="C289" s="33"/>
      <c r="D289" s="33"/>
      <c r="E289" s="33"/>
      <c r="F289" s="33"/>
      <c r="G289" s="33"/>
      <c r="H289" s="33"/>
      <c r="I289" s="308"/>
      <c r="J289" s="33"/>
      <c r="K289" s="33"/>
      <c r="L289" s="33"/>
      <c r="M289" s="33"/>
      <c r="N289" s="33"/>
      <c r="O289" s="309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279"/>
      <c r="AD289" s="289"/>
      <c r="AE289" s="279"/>
      <c r="AF289" s="279"/>
      <c r="AG289" s="279"/>
      <c r="AH289" s="33"/>
    </row>
    <row r="290" spans="1:34" ht="23.25" customHeight="1">
      <c r="A290" s="33"/>
      <c r="B290" s="33"/>
      <c r="C290" s="33"/>
      <c r="D290" s="33"/>
      <c r="E290" s="33"/>
      <c r="F290" s="33"/>
      <c r="G290" s="33"/>
      <c r="H290" s="33"/>
      <c r="I290" s="308"/>
      <c r="J290" s="33"/>
      <c r="K290" s="33"/>
      <c r="L290" s="33"/>
      <c r="M290" s="33"/>
      <c r="N290" s="33"/>
      <c r="O290" s="309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279"/>
      <c r="AD290" s="289"/>
      <c r="AE290" s="279"/>
      <c r="AF290" s="279"/>
      <c r="AG290" s="279"/>
      <c r="AH290" s="33"/>
    </row>
    <row r="291" spans="1:34" ht="23.25" customHeight="1">
      <c r="A291" s="33"/>
      <c r="B291" s="33"/>
      <c r="C291" s="33"/>
      <c r="D291" s="33"/>
      <c r="E291" s="33"/>
      <c r="F291" s="33"/>
      <c r="G291" s="33"/>
      <c r="H291" s="33"/>
      <c r="I291" s="308"/>
      <c r="J291" s="33"/>
      <c r="K291" s="33"/>
      <c r="L291" s="33"/>
      <c r="M291" s="33"/>
      <c r="N291" s="33"/>
      <c r="O291" s="309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279"/>
      <c r="AD291" s="289"/>
      <c r="AE291" s="279"/>
      <c r="AF291" s="279"/>
      <c r="AG291" s="279"/>
      <c r="AH291" s="33"/>
    </row>
    <row r="292" spans="1:34" ht="23.25" customHeight="1">
      <c r="A292" s="33"/>
      <c r="B292" s="33"/>
      <c r="C292" s="33"/>
      <c r="D292" s="33"/>
      <c r="E292" s="33"/>
      <c r="F292" s="33"/>
      <c r="G292" s="33"/>
      <c r="H292" s="33"/>
      <c r="I292" s="308"/>
      <c r="J292" s="33"/>
      <c r="K292" s="33"/>
      <c r="L292" s="33"/>
      <c r="M292" s="33"/>
      <c r="N292" s="33"/>
      <c r="O292" s="309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279"/>
      <c r="AD292" s="289"/>
      <c r="AE292" s="279"/>
      <c r="AF292" s="279"/>
      <c r="AG292" s="279"/>
      <c r="AH292" s="33"/>
    </row>
    <row r="293" spans="1:34" ht="23.25" customHeight="1">
      <c r="A293" s="33"/>
      <c r="B293" s="33"/>
      <c r="C293" s="33"/>
      <c r="D293" s="33"/>
      <c r="E293" s="33"/>
      <c r="F293" s="33"/>
      <c r="G293" s="33"/>
      <c r="H293" s="33"/>
      <c r="I293" s="308"/>
      <c r="J293" s="33"/>
      <c r="K293" s="33"/>
      <c r="L293" s="33"/>
      <c r="M293" s="33"/>
      <c r="N293" s="33"/>
      <c r="O293" s="309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279"/>
      <c r="AD293" s="289"/>
      <c r="AE293" s="279"/>
      <c r="AF293" s="279"/>
      <c r="AG293" s="279"/>
      <c r="AH293" s="33"/>
    </row>
    <row r="294" spans="1:34" ht="23.25" customHeight="1">
      <c r="A294" s="33"/>
      <c r="B294" s="33"/>
      <c r="C294" s="33"/>
      <c r="D294" s="33"/>
      <c r="E294" s="33"/>
      <c r="F294" s="33"/>
      <c r="G294" s="33"/>
      <c r="H294" s="33"/>
      <c r="I294" s="308"/>
      <c r="J294" s="33"/>
      <c r="K294" s="33"/>
      <c r="L294" s="33"/>
      <c r="M294" s="33"/>
      <c r="N294" s="33"/>
      <c r="O294" s="309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279"/>
      <c r="AD294" s="289"/>
      <c r="AE294" s="279"/>
      <c r="AF294" s="279"/>
      <c r="AG294" s="279"/>
      <c r="AH294" s="33"/>
    </row>
    <row r="295" spans="1:34" ht="23.25" customHeight="1">
      <c r="A295" s="33"/>
      <c r="B295" s="33"/>
      <c r="C295" s="33"/>
      <c r="D295" s="33"/>
      <c r="E295" s="33"/>
      <c r="F295" s="33"/>
      <c r="G295" s="33"/>
      <c r="H295" s="33"/>
      <c r="I295" s="308"/>
      <c r="J295" s="33"/>
      <c r="K295" s="33"/>
      <c r="L295" s="33"/>
      <c r="M295" s="33"/>
      <c r="N295" s="33"/>
      <c r="O295" s="309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279"/>
      <c r="AD295" s="289"/>
      <c r="AE295" s="279"/>
      <c r="AF295" s="279"/>
      <c r="AG295" s="279"/>
      <c r="AH295" s="33"/>
    </row>
    <row r="296" spans="1:34" ht="23.25" customHeight="1">
      <c r="A296" s="33"/>
      <c r="B296" s="33"/>
      <c r="C296" s="33"/>
      <c r="D296" s="33"/>
      <c r="E296" s="33"/>
      <c r="F296" s="33"/>
      <c r="G296" s="33"/>
      <c r="H296" s="33"/>
      <c r="I296" s="308"/>
      <c r="J296" s="33"/>
      <c r="K296" s="33"/>
      <c r="L296" s="33"/>
      <c r="M296" s="33"/>
      <c r="N296" s="33"/>
      <c r="O296" s="309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279"/>
      <c r="AD296" s="289"/>
      <c r="AE296" s="279"/>
      <c r="AF296" s="279"/>
      <c r="AG296" s="279"/>
      <c r="AH296" s="33"/>
    </row>
    <row r="297" spans="1:34" ht="23.25" customHeight="1">
      <c r="A297" s="33"/>
      <c r="B297" s="33"/>
      <c r="C297" s="33"/>
      <c r="D297" s="33"/>
      <c r="E297" s="33"/>
      <c r="F297" s="33"/>
      <c r="G297" s="33"/>
      <c r="H297" s="33"/>
      <c r="I297" s="308"/>
      <c r="J297" s="33"/>
      <c r="K297" s="33"/>
      <c r="L297" s="33"/>
      <c r="M297" s="33"/>
      <c r="N297" s="33"/>
      <c r="O297" s="309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279"/>
      <c r="AD297" s="289"/>
      <c r="AE297" s="279"/>
      <c r="AF297" s="279"/>
      <c r="AG297" s="279"/>
      <c r="AH297" s="33"/>
    </row>
    <row r="298" spans="1:34" ht="23.25" customHeight="1">
      <c r="A298" s="33"/>
      <c r="B298" s="33"/>
      <c r="C298" s="33"/>
      <c r="D298" s="33"/>
      <c r="E298" s="33"/>
      <c r="F298" s="33"/>
      <c r="G298" s="33"/>
      <c r="H298" s="33"/>
      <c r="I298" s="308"/>
      <c r="J298" s="33"/>
      <c r="K298" s="33"/>
      <c r="L298" s="33"/>
      <c r="M298" s="33"/>
      <c r="N298" s="33"/>
      <c r="O298" s="309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279"/>
      <c r="AD298" s="289"/>
      <c r="AE298" s="279"/>
      <c r="AF298" s="279"/>
      <c r="AG298" s="279"/>
      <c r="AH298" s="33"/>
    </row>
    <row r="299" spans="1:34" ht="23.25" customHeight="1">
      <c r="A299" s="33"/>
      <c r="B299" s="33"/>
      <c r="C299" s="33"/>
      <c r="D299" s="33"/>
      <c r="E299" s="33"/>
      <c r="F299" s="33"/>
      <c r="G299" s="33"/>
      <c r="H299" s="33"/>
      <c r="I299" s="308"/>
      <c r="J299" s="33"/>
      <c r="K299" s="33"/>
      <c r="L299" s="33"/>
      <c r="M299" s="33"/>
      <c r="N299" s="33"/>
      <c r="O299" s="309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279"/>
      <c r="AD299" s="289"/>
      <c r="AE299" s="279"/>
      <c r="AF299" s="279"/>
      <c r="AG299" s="279"/>
      <c r="AH299" s="33"/>
    </row>
    <row r="300" spans="1:34" ht="23.25" customHeight="1">
      <c r="A300" s="33"/>
      <c r="B300" s="33"/>
      <c r="C300" s="33"/>
      <c r="D300" s="33"/>
      <c r="E300" s="33"/>
      <c r="F300" s="33"/>
      <c r="G300" s="33"/>
      <c r="H300" s="33"/>
      <c r="I300" s="308"/>
      <c r="J300" s="33"/>
      <c r="K300" s="33"/>
      <c r="L300" s="33"/>
      <c r="M300" s="33"/>
      <c r="N300" s="33"/>
      <c r="O300" s="309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279"/>
      <c r="AD300" s="289"/>
      <c r="AE300" s="279"/>
      <c r="AF300" s="279"/>
      <c r="AG300" s="279"/>
      <c r="AH300" s="33"/>
    </row>
    <row r="301" spans="1:34" ht="23.25" customHeight="1">
      <c r="A301" s="33"/>
      <c r="B301" s="33"/>
      <c r="C301" s="33"/>
      <c r="D301" s="33"/>
      <c r="E301" s="33"/>
      <c r="F301" s="33"/>
      <c r="G301" s="33"/>
      <c r="H301" s="33"/>
      <c r="I301" s="308"/>
      <c r="J301" s="33"/>
      <c r="K301" s="33"/>
      <c r="L301" s="33"/>
      <c r="M301" s="33"/>
      <c r="N301" s="33"/>
      <c r="O301" s="309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279"/>
      <c r="AD301" s="289"/>
      <c r="AE301" s="279"/>
      <c r="AF301" s="279"/>
      <c r="AG301" s="279"/>
      <c r="AH301" s="33"/>
    </row>
    <row r="302" spans="1:34" ht="23.25" customHeight="1">
      <c r="A302" s="33"/>
      <c r="B302" s="33"/>
      <c r="C302" s="33"/>
      <c r="D302" s="33"/>
      <c r="E302" s="33"/>
      <c r="F302" s="33"/>
      <c r="G302" s="33"/>
      <c r="H302" s="33"/>
      <c r="I302" s="308"/>
      <c r="J302" s="33"/>
      <c r="K302" s="33"/>
      <c r="L302" s="33"/>
      <c r="M302" s="33"/>
      <c r="N302" s="33"/>
      <c r="O302" s="309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279"/>
      <c r="AD302" s="289"/>
      <c r="AE302" s="279"/>
      <c r="AF302" s="279"/>
      <c r="AG302" s="279"/>
      <c r="AH302" s="33"/>
    </row>
    <row r="303" spans="1:34" ht="23.25" customHeight="1">
      <c r="A303" s="33"/>
      <c r="B303" s="33"/>
      <c r="C303" s="33"/>
      <c r="D303" s="33"/>
      <c r="E303" s="33"/>
      <c r="F303" s="33"/>
      <c r="G303" s="33"/>
      <c r="H303" s="33"/>
      <c r="I303" s="308"/>
      <c r="J303" s="33"/>
      <c r="K303" s="33"/>
      <c r="L303" s="33"/>
      <c r="M303" s="33"/>
      <c r="N303" s="33"/>
      <c r="O303" s="309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279"/>
      <c r="AD303" s="289"/>
      <c r="AE303" s="279"/>
      <c r="AF303" s="279"/>
      <c r="AG303" s="279"/>
      <c r="AH303" s="33"/>
    </row>
    <row r="304" spans="1:34" ht="23.25" customHeight="1">
      <c r="A304" s="33"/>
      <c r="B304" s="33"/>
      <c r="C304" s="33"/>
      <c r="D304" s="33"/>
      <c r="E304" s="33"/>
      <c r="F304" s="33"/>
      <c r="G304" s="33"/>
      <c r="H304" s="33"/>
      <c r="I304" s="308"/>
      <c r="J304" s="33"/>
      <c r="K304" s="33"/>
      <c r="L304" s="33"/>
      <c r="M304" s="33"/>
      <c r="N304" s="33"/>
      <c r="O304" s="309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279"/>
      <c r="AD304" s="289"/>
      <c r="AE304" s="279"/>
      <c r="AF304" s="279"/>
      <c r="AG304" s="279"/>
      <c r="AH304" s="33"/>
    </row>
    <row r="305" spans="1:34" ht="23.25" customHeight="1">
      <c r="A305" s="33"/>
      <c r="B305" s="33"/>
      <c r="C305" s="33"/>
      <c r="D305" s="33"/>
      <c r="E305" s="33"/>
      <c r="F305" s="33"/>
      <c r="G305" s="33"/>
      <c r="H305" s="33"/>
      <c r="I305" s="308"/>
      <c r="J305" s="33"/>
      <c r="K305" s="33"/>
      <c r="L305" s="33"/>
      <c r="M305" s="33"/>
      <c r="N305" s="33"/>
      <c r="O305" s="309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279"/>
      <c r="AD305" s="289"/>
      <c r="AE305" s="279"/>
      <c r="AF305" s="279"/>
      <c r="AG305" s="279"/>
      <c r="AH305" s="33"/>
    </row>
    <row r="306" spans="1:34" ht="23.25" customHeight="1">
      <c r="A306" s="33"/>
      <c r="B306" s="33"/>
      <c r="C306" s="33"/>
      <c r="D306" s="33"/>
      <c r="E306" s="33"/>
      <c r="F306" s="33"/>
      <c r="G306" s="33"/>
      <c r="H306" s="33"/>
      <c r="I306" s="308"/>
      <c r="J306" s="33"/>
      <c r="K306" s="33"/>
      <c r="L306" s="33"/>
      <c r="M306" s="33"/>
      <c r="N306" s="33"/>
      <c r="O306" s="309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279"/>
      <c r="AD306" s="289"/>
      <c r="AE306" s="279"/>
      <c r="AF306" s="279"/>
      <c r="AG306" s="279"/>
      <c r="AH306" s="33"/>
    </row>
    <row r="307" spans="1:34" ht="23.25" customHeight="1">
      <c r="A307" s="33"/>
      <c r="B307" s="33"/>
      <c r="C307" s="33"/>
      <c r="D307" s="33"/>
      <c r="E307" s="33"/>
      <c r="F307" s="33"/>
      <c r="G307" s="33"/>
      <c r="H307" s="33"/>
      <c r="I307" s="308"/>
      <c r="J307" s="33"/>
      <c r="K307" s="33"/>
      <c r="L307" s="33"/>
      <c r="M307" s="33"/>
      <c r="N307" s="33"/>
      <c r="O307" s="309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279"/>
      <c r="AD307" s="289"/>
      <c r="AE307" s="279"/>
      <c r="AF307" s="279"/>
      <c r="AG307" s="279"/>
      <c r="AH307" s="33"/>
    </row>
    <row r="308" spans="1:34" ht="23.25" customHeight="1">
      <c r="A308" s="33"/>
      <c r="B308" s="33"/>
      <c r="C308" s="33"/>
      <c r="D308" s="33"/>
      <c r="E308" s="33"/>
      <c r="F308" s="33"/>
      <c r="G308" s="33"/>
      <c r="H308" s="33"/>
      <c r="I308" s="308"/>
      <c r="J308" s="33"/>
      <c r="K308" s="33"/>
      <c r="L308" s="33"/>
      <c r="M308" s="33"/>
      <c r="N308" s="33"/>
      <c r="O308" s="309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279"/>
      <c r="AD308" s="289"/>
      <c r="AE308" s="279"/>
      <c r="AF308" s="279"/>
      <c r="AG308" s="279"/>
      <c r="AH308" s="33"/>
    </row>
    <row r="309" spans="1:34" ht="23.25" customHeight="1">
      <c r="A309" s="33"/>
      <c r="B309" s="33"/>
      <c r="C309" s="33"/>
      <c r="D309" s="33"/>
      <c r="E309" s="33"/>
      <c r="F309" s="33"/>
      <c r="G309" s="33"/>
      <c r="H309" s="33"/>
      <c r="I309" s="308"/>
      <c r="J309" s="33"/>
      <c r="K309" s="33"/>
      <c r="L309" s="33"/>
      <c r="M309" s="33"/>
      <c r="N309" s="33"/>
      <c r="O309" s="309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279"/>
      <c r="AD309" s="289"/>
      <c r="AE309" s="279"/>
      <c r="AF309" s="279"/>
      <c r="AG309" s="279"/>
      <c r="AH309" s="33"/>
    </row>
    <row r="310" spans="1:34" ht="23.25" customHeight="1">
      <c r="A310" s="33"/>
      <c r="B310" s="33"/>
      <c r="C310" s="33"/>
      <c r="D310" s="33"/>
      <c r="E310" s="33"/>
      <c r="F310" s="33"/>
      <c r="G310" s="33"/>
      <c r="H310" s="33"/>
      <c r="I310" s="308"/>
      <c r="J310" s="33"/>
      <c r="K310" s="33"/>
      <c r="L310" s="33"/>
      <c r="M310" s="33"/>
      <c r="N310" s="33"/>
      <c r="O310" s="309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279"/>
      <c r="AD310" s="289"/>
      <c r="AE310" s="279"/>
      <c r="AF310" s="279"/>
      <c r="AG310" s="279"/>
      <c r="AH310" s="33"/>
    </row>
    <row r="311" spans="1:34" ht="23.25" customHeight="1">
      <c r="A311" s="33"/>
      <c r="B311" s="33"/>
      <c r="C311" s="33"/>
      <c r="D311" s="33"/>
      <c r="E311" s="33"/>
      <c r="F311" s="33"/>
      <c r="G311" s="33"/>
      <c r="H311" s="33"/>
      <c r="I311" s="308"/>
      <c r="J311" s="33"/>
      <c r="K311" s="33"/>
      <c r="L311" s="33"/>
      <c r="M311" s="33"/>
      <c r="N311" s="33"/>
      <c r="O311" s="309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279"/>
      <c r="AD311" s="289"/>
      <c r="AE311" s="279"/>
      <c r="AF311" s="279"/>
      <c r="AG311" s="279"/>
      <c r="AH311" s="33"/>
    </row>
    <row r="312" spans="1:34" ht="23.25" customHeight="1">
      <c r="A312" s="33"/>
      <c r="B312" s="33"/>
      <c r="C312" s="33"/>
      <c r="D312" s="33"/>
      <c r="E312" s="33"/>
      <c r="F312" s="33"/>
      <c r="G312" s="33"/>
      <c r="H312" s="33"/>
      <c r="I312" s="308"/>
      <c r="J312" s="33"/>
      <c r="K312" s="33"/>
      <c r="L312" s="33"/>
      <c r="M312" s="33"/>
      <c r="N312" s="33"/>
      <c r="O312" s="309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279"/>
      <c r="AD312" s="289"/>
      <c r="AE312" s="279"/>
      <c r="AF312" s="279"/>
      <c r="AG312" s="279"/>
      <c r="AH312" s="33"/>
    </row>
    <row r="313" spans="1:34" ht="23.25" customHeight="1">
      <c r="A313" s="33"/>
      <c r="B313" s="33"/>
      <c r="C313" s="33"/>
      <c r="D313" s="33"/>
      <c r="E313" s="33"/>
      <c r="F313" s="33"/>
      <c r="G313" s="33"/>
      <c r="H313" s="33"/>
      <c r="I313" s="308"/>
      <c r="J313" s="33"/>
      <c r="K313" s="33"/>
      <c r="L313" s="33"/>
      <c r="M313" s="33"/>
      <c r="N313" s="33"/>
      <c r="O313" s="309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279"/>
      <c r="AD313" s="289"/>
      <c r="AE313" s="279"/>
      <c r="AF313" s="279"/>
      <c r="AG313" s="279"/>
      <c r="AH313" s="33"/>
    </row>
    <row r="314" spans="1:34" ht="23.25" customHeight="1">
      <c r="A314" s="33"/>
      <c r="B314" s="33"/>
      <c r="C314" s="33"/>
      <c r="D314" s="33"/>
      <c r="E314" s="33"/>
      <c r="F314" s="33"/>
      <c r="G314" s="33"/>
      <c r="H314" s="33"/>
      <c r="I314" s="308"/>
      <c r="J314" s="33"/>
      <c r="K314" s="33"/>
      <c r="L314" s="33"/>
      <c r="M314" s="33"/>
      <c r="N314" s="33"/>
      <c r="O314" s="309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279"/>
      <c r="AD314" s="289"/>
      <c r="AE314" s="279"/>
      <c r="AF314" s="279"/>
      <c r="AG314" s="279"/>
      <c r="AH314" s="33"/>
    </row>
    <row r="315" spans="1:34" ht="23.25" customHeight="1">
      <c r="A315" s="33"/>
      <c r="B315" s="33"/>
      <c r="C315" s="33"/>
      <c r="D315" s="33"/>
      <c r="E315" s="33"/>
      <c r="F315" s="33"/>
      <c r="G315" s="33"/>
      <c r="H315" s="33"/>
      <c r="I315" s="308"/>
      <c r="J315" s="33"/>
      <c r="K315" s="33"/>
      <c r="L315" s="33"/>
      <c r="M315" s="33"/>
      <c r="N315" s="33"/>
      <c r="O315" s="309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279"/>
      <c r="AD315" s="289"/>
      <c r="AE315" s="279"/>
      <c r="AF315" s="279"/>
      <c r="AG315" s="279"/>
      <c r="AH315" s="33"/>
    </row>
    <row r="316" spans="1:34" ht="23.25" customHeight="1">
      <c r="A316" s="33"/>
      <c r="B316" s="33"/>
      <c r="C316" s="33"/>
      <c r="D316" s="33"/>
      <c r="E316" s="33"/>
      <c r="F316" s="33"/>
      <c r="G316" s="33"/>
      <c r="H316" s="33"/>
      <c r="I316" s="308"/>
      <c r="J316" s="33"/>
      <c r="K316" s="33"/>
      <c r="L316" s="33"/>
      <c r="M316" s="33"/>
      <c r="N316" s="33"/>
      <c r="O316" s="309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279"/>
      <c r="AD316" s="289"/>
      <c r="AE316" s="279"/>
      <c r="AF316" s="279"/>
      <c r="AG316" s="279"/>
      <c r="AH316" s="33"/>
    </row>
    <row r="317" spans="1:34" ht="23.25" customHeight="1">
      <c r="A317" s="33"/>
      <c r="B317" s="33"/>
      <c r="C317" s="33"/>
      <c r="D317" s="33"/>
      <c r="E317" s="33"/>
      <c r="F317" s="33"/>
      <c r="G317" s="33"/>
      <c r="H317" s="33"/>
      <c r="I317" s="308"/>
      <c r="J317" s="33"/>
      <c r="K317" s="33"/>
      <c r="L317" s="33"/>
      <c r="M317" s="33"/>
      <c r="N317" s="33"/>
      <c r="O317" s="309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279"/>
      <c r="AD317" s="289"/>
      <c r="AE317" s="279"/>
      <c r="AF317" s="279"/>
      <c r="AG317" s="279"/>
      <c r="AH317" s="33"/>
    </row>
    <row r="318" spans="1:34" ht="23.25" customHeight="1">
      <c r="A318" s="33"/>
      <c r="B318" s="33"/>
      <c r="C318" s="33"/>
      <c r="D318" s="33"/>
      <c r="E318" s="33"/>
      <c r="F318" s="33"/>
      <c r="G318" s="33"/>
      <c r="H318" s="33"/>
      <c r="I318" s="308"/>
      <c r="J318" s="33"/>
      <c r="K318" s="33"/>
      <c r="L318" s="33"/>
      <c r="M318" s="33"/>
      <c r="N318" s="33"/>
      <c r="O318" s="309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279"/>
      <c r="AD318" s="289"/>
      <c r="AE318" s="279"/>
      <c r="AF318" s="279"/>
      <c r="AG318" s="279"/>
      <c r="AH318" s="33"/>
    </row>
    <row r="319" spans="1:34" ht="23.25" customHeight="1">
      <c r="A319" s="33"/>
      <c r="B319" s="33"/>
      <c r="C319" s="33"/>
      <c r="D319" s="33"/>
      <c r="E319" s="33"/>
      <c r="F319" s="33"/>
      <c r="G319" s="33"/>
      <c r="H319" s="33"/>
      <c r="I319" s="308"/>
      <c r="J319" s="33"/>
      <c r="K319" s="33"/>
      <c r="L319" s="33"/>
      <c r="M319" s="33"/>
      <c r="N319" s="33"/>
      <c r="O319" s="309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279"/>
      <c r="AD319" s="289"/>
      <c r="AE319" s="279"/>
      <c r="AF319" s="279"/>
      <c r="AG319" s="279"/>
      <c r="AH319" s="33"/>
    </row>
    <row r="320" spans="1:34" ht="23.25" customHeight="1">
      <c r="A320" s="33"/>
      <c r="B320" s="33"/>
      <c r="C320" s="33"/>
      <c r="D320" s="33"/>
      <c r="E320" s="33"/>
      <c r="F320" s="33"/>
      <c r="G320" s="33"/>
      <c r="H320" s="33"/>
      <c r="I320" s="308"/>
      <c r="J320" s="33"/>
      <c r="K320" s="33"/>
      <c r="L320" s="33"/>
      <c r="M320" s="33"/>
      <c r="N320" s="33"/>
      <c r="O320" s="309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279"/>
      <c r="AD320" s="289"/>
      <c r="AE320" s="279"/>
      <c r="AF320" s="279"/>
      <c r="AG320" s="279"/>
      <c r="AH320" s="33"/>
    </row>
    <row r="321" spans="1:34" ht="23.25" customHeight="1">
      <c r="A321" s="33"/>
      <c r="B321" s="33"/>
      <c r="C321" s="33"/>
      <c r="D321" s="33"/>
      <c r="E321" s="33"/>
      <c r="F321" s="33"/>
      <c r="G321" s="33"/>
      <c r="H321" s="33"/>
      <c r="I321" s="308"/>
      <c r="J321" s="33"/>
      <c r="K321" s="33"/>
      <c r="L321" s="33"/>
      <c r="M321" s="33"/>
      <c r="N321" s="33"/>
      <c r="O321" s="309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279"/>
      <c r="AD321" s="289"/>
      <c r="AE321" s="279"/>
      <c r="AF321" s="279"/>
      <c r="AG321" s="279"/>
      <c r="AH321" s="33"/>
    </row>
    <row r="322" spans="1:34" ht="23.25" customHeight="1">
      <c r="A322" s="33"/>
      <c r="B322" s="33"/>
      <c r="C322" s="33"/>
      <c r="D322" s="33"/>
      <c r="E322" s="33"/>
      <c r="F322" s="33"/>
      <c r="G322" s="33"/>
      <c r="H322" s="33"/>
      <c r="I322" s="308"/>
      <c r="J322" s="33"/>
      <c r="K322" s="33"/>
      <c r="L322" s="33"/>
      <c r="M322" s="33"/>
      <c r="N322" s="33"/>
      <c r="O322" s="309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279"/>
      <c r="AD322" s="289"/>
      <c r="AE322" s="279"/>
      <c r="AF322" s="279"/>
      <c r="AG322" s="279"/>
      <c r="AH322" s="33"/>
    </row>
    <row r="323" spans="1:34" ht="23.25" customHeight="1">
      <c r="A323" s="33"/>
      <c r="B323" s="33"/>
      <c r="C323" s="33"/>
      <c r="D323" s="33"/>
      <c r="E323" s="33"/>
      <c r="F323" s="33"/>
      <c r="G323" s="33"/>
      <c r="H323" s="33"/>
      <c r="I323" s="308"/>
      <c r="J323" s="33"/>
      <c r="K323" s="33"/>
      <c r="L323" s="33"/>
      <c r="M323" s="33"/>
      <c r="N323" s="33"/>
      <c r="O323" s="309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279"/>
      <c r="AD323" s="289"/>
      <c r="AE323" s="279"/>
      <c r="AF323" s="279"/>
      <c r="AG323" s="279"/>
      <c r="AH323" s="33"/>
    </row>
    <row r="324" spans="1:34" ht="23.25" customHeight="1">
      <c r="A324" s="33"/>
      <c r="B324" s="33"/>
      <c r="C324" s="33"/>
      <c r="D324" s="33"/>
      <c r="E324" s="33"/>
      <c r="F324" s="33"/>
      <c r="G324" s="33"/>
      <c r="H324" s="33"/>
      <c r="I324" s="308"/>
      <c r="J324" s="33"/>
      <c r="K324" s="33"/>
      <c r="L324" s="33"/>
      <c r="M324" s="33"/>
      <c r="N324" s="33"/>
      <c r="O324" s="309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279"/>
      <c r="AD324" s="289"/>
      <c r="AE324" s="279"/>
      <c r="AF324" s="279"/>
      <c r="AG324" s="279"/>
      <c r="AH324" s="33"/>
    </row>
    <row r="325" spans="1:34" ht="23.25" customHeight="1">
      <c r="A325" s="33"/>
      <c r="B325" s="33"/>
      <c r="C325" s="33"/>
      <c r="D325" s="33"/>
      <c r="E325" s="33"/>
      <c r="F325" s="33"/>
      <c r="G325" s="33"/>
      <c r="H325" s="33"/>
      <c r="I325" s="308"/>
      <c r="J325" s="33"/>
      <c r="K325" s="33"/>
      <c r="L325" s="33"/>
      <c r="M325" s="33"/>
      <c r="N325" s="33"/>
      <c r="O325" s="309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279"/>
      <c r="AD325" s="289"/>
      <c r="AE325" s="279"/>
      <c r="AF325" s="279"/>
      <c r="AG325" s="279"/>
      <c r="AH325" s="33"/>
    </row>
    <row r="326" spans="1:34" ht="23.25" customHeight="1">
      <c r="A326" s="33"/>
      <c r="B326" s="33"/>
      <c r="C326" s="33"/>
      <c r="D326" s="33"/>
      <c r="E326" s="33"/>
      <c r="F326" s="33"/>
      <c r="G326" s="33"/>
      <c r="H326" s="33"/>
      <c r="I326" s="308"/>
      <c r="J326" s="33"/>
      <c r="K326" s="33"/>
      <c r="L326" s="33"/>
      <c r="M326" s="33"/>
      <c r="N326" s="33"/>
      <c r="O326" s="309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279"/>
      <c r="AD326" s="289"/>
      <c r="AE326" s="279"/>
      <c r="AF326" s="279"/>
      <c r="AG326" s="279"/>
      <c r="AH326" s="33"/>
    </row>
    <row r="327" spans="1:34" ht="23.25" customHeight="1">
      <c r="A327" s="33"/>
      <c r="B327" s="33"/>
      <c r="C327" s="33"/>
      <c r="D327" s="33"/>
      <c r="E327" s="33"/>
      <c r="F327" s="33"/>
      <c r="G327" s="33"/>
      <c r="H327" s="33"/>
      <c r="I327" s="308"/>
      <c r="J327" s="33"/>
      <c r="K327" s="33"/>
      <c r="L327" s="33"/>
      <c r="M327" s="33"/>
      <c r="N327" s="33"/>
      <c r="O327" s="309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279"/>
      <c r="AD327" s="289"/>
      <c r="AE327" s="279"/>
      <c r="AF327" s="279"/>
      <c r="AG327" s="279"/>
      <c r="AH327" s="33"/>
    </row>
    <row r="328" spans="1:34" ht="23.25" customHeight="1">
      <c r="A328" s="33"/>
      <c r="B328" s="33"/>
      <c r="C328" s="33"/>
      <c r="D328" s="33"/>
      <c r="E328" s="33"/>
      <c r="F328" s="33"/>
      <c r="G328" s="33"/>
      <c r="H328" s="33"/>
      <c r="I328" s="308"/>
      <c r="J328" s="33"/>
      <c r="K328" s="33"/>
      <c r="L328" s="33"/>
      <c r="M328" s="33"/>
      <c r="N328" s="33"/>
      <c r="O328" s="309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279"/>
      <c r="AD328" s="289"/>
      <c r="AE328" s="279"/>
      <c r="AF328" s="279"/>
      <c r="AG328" s="279"/>
      <c r="AH328" s="33"/>
    </row>
    <row r="329" spans="1:34" ht="23.25" customHeight="1">
      <c r="A329" s="33"/>
      <c r="B329" s="33"/>
      <c r="C329" s="33"/>
      <c r="D329" s="33"/>
      <c r="E329" s="33"/>
      <c r="F329" s="33"/>
      <c r="G329" s="33"/>
      <c r="H329" s="33"/>
      <c r="I329" s="308"/>
      <c r="J329" s="33"/>
      <c r="K329" s="33"/>
      <c r="L329" s="33"/>
      <c r="M329" s="33"/>
      <c r="N329" s="33"/>
      <c r="O329" s="309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279"/>
      <c r="AD329" s="289"/>
      <c r="AE329" s="279"/>
      <c r="AF329" s="279"/>
      <c r="AG329" s="279"/>
      <c r="AH329" s="33"/>
    </row>
    <row r="330" spans="1:34" ht="23.25" customHeight="1">
      <c r="A330" s="33"/>
      <c r="B330" s="33"/>
      <c r="C330" s="33"/>
      <c r="D330" s="33"/>
      <c r="E330" s="33"/>
      <c r="F330" s="33"/>
      <c r="G330" s="33"/>
      <c r="H330" s="33"/>
      <c r="I330" s="308"/>
      <c r="J330" s="33"/>
      <c r="K330" s="33"/>
      <c r="L330" s="33"/>
      <c r="M330" s="33"/>
      <c r="N330" s="33"/>
      <c r="O330" s="309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279"/>
      <c r="AD330" s="289"/>
      <c r="AE330" s="279"/>
      <c r="AF330" s="279"/>
      <c r="AG330" s="279"/>
      <c r="AH330" s="33"/>
    </row>
    <row r="331" spans="1:34" ht="23.25" customHeight="1">
      <c r="A331" s="33"/>
      <c r="B331" s="33"/>
      <c r="C331" s="33"/>
      <c r="D331" s="33"/>
      <c r="E331" s="33"/>
      <c r="F331" s="33"/>
      <c r="G331" s="33"/>
      <c r="H331" s="33"/>
      <c r="I331" s="308"/>
      <c r="J331" s="33"/>
      <c r="K331" s="33"/>
      <c r="L331" s="33"/>
      <c r="M331" s="33"/>
      <c r="N331" s="33"/>
      <c r="O331" s="309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279"/>
      <c r="AD331" s="289"/>
      <c r="AE331" s="279"/>
      <c r="AF331" s="279"/>
      <c r="AG331" s="279"/>
      <c r="AH331" s="33"/>
    </row>
    <row r="332" spans="1:34" ht="23.25" customHeight="1">
      <c r="A332" s="33"/>
      <c r="B332" s="33"/>
      <c r="C332" s="33"/>
      <c r="D332" s="33"/>
      <c r="E332" s="33"/>
      <c r="F332" s="33"/>
      <c r="G332" s="33"/>
      <c r="H332" s="33"/>
      <c r="I332" s="308"/>
      <c r="J332" s="33"/>
      <c r="K332" s="33"/>
      <c r="L332" s="33"/>
      <c r="M332" s="33"/>
      <c r="N332" s="33"/>
      <c r="O332" s="309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279"/>
      <c r="AD332" s="289"/>
      <c r="AE332" s="279"/>
      <c r="AF332" s="279"/>
      <c r="AG332" s="279"/>
      <c r="AH332" s="33"/>
    </row>
    <row r="333" spans="1:34" ht="23.25" customHeight="1">
      <c r="A333" s="33"/>
      <c r="B333" s="33"/>
      <c r="C333" s="33"/>
      <c r="D333" s="33"/>
      <c r="E333" s="33"/>
      <c r="F333" s="33"/>
      <c r="G333" s="33"/>
      <c r="H333" s="33"/>
      <c r="I333" s="308"/>
      <c r="J333" s="33"/>
      <c r="K333" s="33"/>
      <c r="L333" s="33"/>
      <c r="M333" s="33"/>
      <c r="N333" s="33"/>
      <c r="O333" s="309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279"/>
      <c r="AD333" s="289"/>
      <c r="AE333" s="279"/>
      <c r="AF333" s="279"/>
      <c r="AG333" s="279"/>
      <c r="AH333" s="33"/>
    </row>
    <row r="334" spans="1:34" ht="23.25" customHeight="1">
      <c r="A334" s="33"/>
      <c r="B334" s="33"/>
      <c r="C334" s="33"/>
      <c r="D334" s="33"/>
      <c r="E334" s="33"/>
      <c r="F334" s="33"/>
      <c r="G334" s="33"/>
      <c r="H334" s="33"/>
      <c r="I334" s="308"/>
      <c r="J334" s="33"/>
      <c r="K334" s="33"/>
      <c r="L334" s="33"/>
      <c r="M334" s="33"/>
      <c r="N334" s="33"/>
      <c r="O334" s="309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279"/>
      <c r="AD334" s="289"/>
      <c r="AE334" s="279"/>
      <c r="AF334" s="279"/>
      <c r="AG334" s="279"/>
      <c r="AH334" s="33"/>
    </row>
    <row r="335" spans="1:34" ht="23.25" customHeight="1">
      <c r="A335" s="33"/>
      <c r="B335" s="33"/>
      <c r="C335" s="33"/>
      <c r="D335" s="33"/>
      <c r="E335" s="33"/>
      <c r="F335" s="33"/>
      <c r="G335" s="33"/>
      <c r="H335" s="33"/>
      <c r="I335" s="308"/>
      <c r="J335" s="33"/>
      <c r="K335" s="33"/>
      <c r="L335" s="33"/>
      <c r="M335" s="33"/>
      <c r="N335" s="33"/>
      <c r="O335" s="309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279"/>
      <c r="AD335" s="289"/>
      <c r="AE335" s="279"/>
      <c r="AF335" s="279"/>
      <c r="AG335" s="279"/>
      <c r="AH335" s="33"/>
    </row>
    <row r="336" spans="1:34" ht="23.25" customHeight="1">
      <c r="A336" s="33"/>
      <c r="B336" s="33"/>
      <c r="C336" s="33"/>
      <c r="D336" s="33"/>
      <c r="E336" s="33"/>
      <c r="F336" s="33"/>
      <c r="G336" s="33"/>
      <c r="H336" s="33"/>
      <c r="I336" s="308"/>
      <c r="J336" s="33"/>
      <c r="K336" s="33"/>
      <c r="L336" s="33"/>
      <c r="M336" s="33"/>
      <c r="N336" s="33"/>
      <c r="O336" s="309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279"/>
      <c r="AD336" s="289"/>
      <c r="AE336" s="279"/>
      <c r="AF336" s="279"/>
      <c r="AG336" s="279"/>
      <c r="AH336" s="33"/>
    </row>
    <row r="337" spans="1:34" ht="23.25" customHeight="1">
      <c r="A337" s="33"/>
      <c r="B337" s="33"/>
      <c r="C337" s="33"/>
      <c r="D337" s="33"/>
      <c r="E337" s="33"/>
      <c r="F337" s="33"/>
      <c r="G337" s="33"/>
      <c r="H337" s="33"/>
      <c r="I337" s="308"/>
      <c r="J337" s="33"/>
      <c r="K337" s="33"/>
      <c r="L337" s="33"/>
      <c r="M337" s="33"/>
      <c r="N337" s="33"/>
      <c r="O337" s="309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279"/>
      <c r="AD337" s="289"/>
      <c r="AE337" s="279"/>
      <c r="AF337" s="279"/>
      <c r="AG337" s="279"/>
      <c r="AH337" s="33"/>
    </row>
    <row r="338" spans="1:34" ht="23.25" customHeight="1">
      <c r="A338" s="33"/>
      <c r="B338" s="33"/>
      <c r="C338" s="33"/>
      <c r="D338" s="33"/>
      <c r="E338" s="33"/>
      <c r="F338" s="33"/>
      <c r="G338" s="33"/>
      <c r="H338" s="33"/>
      <c r="I338" s="308"/>
      <c r="J338" s="33"/>
      <c r="K338" s="33"/>
      <c r="L338" s="33"/>
      <c r="M338" s="33"/>
      <c r="N338" s="33"/>
      <c r="O338" s="309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279"/>
      <c r="AD338" s="289"/>
      <c r="AE338" s="279"/>
      <c r="AF338" s="279"/>
      <c r="AG338" s="279"/>
      <c r="AH338" s="33"/>
    </row>
    <row r="339" spans="1:34" ht="23.25" customHeight="1">
      <c r="A339" s="33"/>
      <c r="B339" s="33"/>
      <c r="C339" s="33"/>
      <c r="D339" s="33"/>
      <c r="E339" s="33"/>
      <c r="F339" s="33"/>
      <c r="G339" s="33"/>
      <c r="H339" s="33"/>
      <c r="I339" s="308"/>
      <c r="J339" s="33"/>
      <c r="K339" s="33"/>
      <c r="L339" s="33"/>
      <c r="M339" s="33"/>
      <c r="N339" s="33"/>
      <c r="O339" s="309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279"/>
      <c r="AD339" s="289"/>
      <c r="AE339" s="279"/>
      <c r="AF339" s="279"/>
      <c r="AG339" s="279"/>
      <c r="AH339" s="33"/>
    </row>
    <row r="340" spans="1:34" ht="23.25" customHeight="1">
      <c r="A340" s="33"/>
      <c r="B340" s="33"/>
      <c r="C340" s="33"/>
      <c r="D340" s="33"/>
      <c r="E340" s="33"/>
      <c r="F340" s="33"/>
      <c r="G340" s="33"/>
      <c r="H340" s="33"/>
      <c r="I340" s="308"/>
      <c r="J340" s="33"/>
      <c r="K340" s="33"/>
      <c r="L340" s="33"/>
      <c r="M340" s="33"/>
      <c r="N340" s="33"/>
      <c r="O340" s="309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279"/>
      <c r="AD340" s="289"/>
      <c r="AE340" s="279"/>
      <c r="AF340" s="279"/>
      <c r="AG340" s="279"/>
      <c r="AH340" s="33"/>
    </row>
    <row r="341" spans="1:34" ht="23.25" customHeight="1">
      <c r="A341" s="33"/>
      <c r="B341" s="33"/>
      <c r="C341" s="33"/>
      <c r="D341" s="33"/>
      <c r="E341" s="33"/>
      <c r="F341" s="33"/>
      <c r="G341" s="33"/>
      <c r="H341" s="33"/>
      <c r="I341" s="308"/>
      <c r="J341" s="33"/>
      <c r="K341" s="33"/>
      <c r="L341" s="33"/>
      <c r="M341" s="33"/>
      <c r="N341" s="33"/>
      <c r="O341" s="309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279"/>
      <c r="AD341" s="289"/>
      <c r="AE341" s="279"/>
      <c r="AF341" s="279"/>
      <c r="AG341" s="279"/>
      <c r="AH341" s="33"/>
    </row>
    <row r="342" spans="1:34" ht="23.25" customHeight="1">
      <c r="A342" s="33"/>
      <c r="B342" s="33"/>
      <c r="C342" s="33"/>
      <c r="D342" s="33"/>
      <c r="E342" s="33"/>
      <c r="F342" s="33"/>
      <c r="G342" s="33"/>
      <c r="H342" s="33"/>
      <c r="I342" s="308"/>
      <c r="J342" s="33"/>
      <c r="K342" s="33"/>
      <c r="L342" s="33"/>
      <c r="M342" s="33"/>
      <c r="N342" s="33"/>
      <c r="O342" s="309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279"/>
      <c r="AD342" s="289"/>
      <c r="AE342" s="279"/>
      <c r="AF342" s="279"/>
      <c r="AG342" s="279"/>
      <c r="AH342" s="33"/>
    </row>
    <row r="343" spans="1:34" ht="23.25" customHeight="1">
      <c r="A343" s="33"/>
      <c r="B343" s="33"/>
      <c r="C343" s="33"/>
      <c r="D343" s="33"/>
      <c r="E343" s="33"/>
      <c r="F343" s="33"/>
      <c r="G343" s="33"/>
      <c r="H343" s="33"/>
      <c r="I343" s="308"/>
      <c r="J343" s="33"/>
      <c r="K343" s="33"/>
      <c r="L343" s="33"/>
      <c r="M343" s="33"/>
      <c r="N343" s="33"/>
      <c r="O343" s="309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279"/>
      <c r="AD343" s="289"/>
      <c r="AE343" s="279"/>
      <c r="AF343" s="279"/>
      <c r="AG343" s="279"/>
      <c r="AH343" s="33"/>
    </row>
    <row r="344" spans="1:34" ht="23.25" customHeight="1">
      <c r="A344" s="33"/>
      <c r="B344" s="33"/>
      <c r="C344" s="33"/>
      <c r="D344" s="33"/>
      <c r="E344" s="33"/>
      <c r="F344" s="33"/>
      <c r="G344" s="33"/>
      <c r="H344" s="33"/>
      <c r="I344" s="308"/>
      <c r="J344" s="33"/>
      <c r="K344" s="33"/>
      <c r="L344" s="33"/>
      <c r="M344" s="33"/>
      <c r="N344" s="33"/>
      <c r="O344" s="309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279"/>
      <c r="AD344" s="289"/>
      <c r="AE344" s="279"/>
      <c r="AF344" s="279"/>
      <c r="AG344" s="279"/>
      <c r="AH344" s="33"/>
    </row>
    <row r="345" spans="1:34" ht="23.25" customHeight="1">
      <c r="A345" s="33"/>
      <c r="B345" s="33"/>
      <c r="C345" s="33"/>
      <c r="D345" s="33"/>
      <c r="E345" s="33"/>
      <c r="F345" s="33"/>
      <c r="G345" s="33"/>
      <c r="H345" s="33"/>
      <c r="I345" s="308"/>
      <c r="J345" s="33"/>
      <c r="K345" s="33"/>
      <c r="L345" s="33"/>
      <c r="M345" s="33"/>
      <c r="N345" s="33"/>
      <c r="O345" s="309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279"/>
      <c r="AD345" s="289"/>
      <c r="AE345" s="279"/>
      <c r="AF345" s="279"/>
      <c r="AG345" s="279"/>
      <c r="AH345" s="33"/>
    </row>
    <row r="346" spans="1:34" ht="23.25" customHeight="1">
      <c r="A346" s="33"/>
      <c r="B346" s="33"/>
      <c r="C346" s="33"/>
      <c r="D346" s="33"/>
      <c r="E346" s="33"/>
      <c r="F346" s="33"/>
      <c r="G346" s="33"/>
      <c r="H346" s="33"/>
      <c r="I346" s="308"/>
      <c r="J346" s="33"/>
      <c r="K346" s="33"/>
      <c r="L346" s="33"/>
      <c r="M346" s="33"/>
      <c r="N346" s="33"/>
      <c r="O346" s="309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279"/>
      <c r="AD346" s="289"/>
      <c r="AE346" s="279"/>
      <c r="AF346" s="279"/>
      <c r="AG346" s="279"/>
      <c r="AH346" s="33"/>
    </row>
    <row r="347" spans="1:34" ht="23.25" customHeight="1">
      <c r="A347" s="33"/>
      <c r="B347" s="33"/>
      <c r="C347" s="33"/>
      <c r="D347" s="33"/>
      <c r="E347" s="33"/>
      <c r="F347" s="33"/>
      <c r="G347" s="33"/>
      <c r="H347" s="33"/>
      <c r="I347" s="308"/>
      <c r="J347" s="33"/>
      <c r="K347" s="33"/>
      <c r="L347" s="33"/>
      <c r="M347" s="33"/>
      <c r="N347" s="33"/>
      <c r="O347" s="309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279"/>
      <c r="AD347" s="289"/>
      <c r="AE347" s="279"/>
      <c r="AF347" s="279"/>
      <c r="AG347" s="279"/>
      <c r="AH347" s="33"/>
    </row>
    <row r="348" spans="1:34" ht="23.25" customHeight="1">
      <c r="A348" s="33"/>
      <c r="B348" s="33"/>
      <c r="C348" s="33"/>
      <c r="D348" s="33"/>
      <c r="E348" s="33"/>
      <c r="F348" s="33"/>
      <c r="G348" s="33"/>
      <c r="H348" s="33"/>
      <c r="I348" s="308"/>
      <c r="J348" s="33"/>
      <c r="K348" s="33"/>
      <c r="L348" s="33"/>
      <c r="M348" s="33"/>
      <c r="N348" s="33"/>
      <c r="O348" s="309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279"/>
      <c r="AD348" s="289"/>
      <c r="AE348" s="279"/>
      <c r="AF348" s="279"/>
      <c r="AG348" s="279"/>
      <c r="AH348" s="33"/>
    </row>
    <row r="349" spans="1:34" ht="23.25" customHeight="1">
      <c r="A349" s="33"/>
      <c r="B349" s="33"/>
      <c r="C349" s="33"/>
      <c r="D349" s="33"/>
      <c r="E349" s="33"/>
      <c r="F349" s="33"/>
      <c r="G349" s="33"/>
      <c r="H349" s="33"/>
      <c r="I349" s="308"/>
      <c r="J349" s="33"/>
      <c r="K349" s="33"/>
      <c r="L349" s="33"/>
      <c r="M349" s="33"/>
      <c r="N349" s="33"/>
      <c r="O349" s="309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279"/>
      <c r="AD349" s="289"/>
      <c r="AE349" s="279"/>
      <c r="AF349" s="279"/>
      <c r="AG349" s="279"/>
      <c r="AH349" s="33"/>
    </row>
    <row r="350" spans="1:34" ht="23.25" customHeight="1">
      <c r="A350" s="33"/>
      <c r="B350" s="33"/>
      <c r="C350" s="33"/>
      <c r="D350" s="33"/>
      <c r="E350" s="33"/>
      <c r="F350" s="33"/>
      <c r="G350" s="33"/>
      <c r="H350" s="33"/>
      <c r="I350" s="308"/>
      <c r="J350" s="33"/>
      <c r="K350" s="33"/>
      <c r="L350" s="33"/>
      <c r="M350" s="33"/>
      <c r="N350" s="33"/>
      <c r="O350" s="309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279"/>
      <c r="AD350" s="289"/>
      <c r="AE350" s="279"/>
      <c r="AF350" s="279"/>
      <c r="AG350" s="279"/>
      <c r="AH350" s="33"/>
    </row>
    <row r="351" spans="1:34" ht="23.25" customHeight="1">
      <c r="A351" s="33"/>
      <c r="B351" s="33"/>
      <c r="C351" s="33"/>
      <c r="D351" s="33"/>
      <c r="E351" s="33"/>
      <c r="F351" s="33"/>
      <c r="G351" s="33"/>
      <c r="H351" s="33"/>
      <c r="I351" s="308"/>
      <c r="J351" s="33"/>
      <c r="K351" s="33"/>
      <c r="L351" s="33"/>
      <c r="M351" s="33"/>
      <c r="N351" s="33"/>
      <c r="O351" s="309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279"/>
      <c r="AD351" s="289"/>
      <c r="AE351" s="279"/>
      <c r="AF351" s="279"/>
      <c r="AG351" s="279"/>
      <c r="AH351" s="33"/>
    </row>
    <row r="352" spans="1:34" ht="23.25" customHeight="1">
      <c r="A352" s="33"/>
      <c r="B352" s="33"/>
      <c r="C352" s="33"/>
      <c r="D352" s="33"/>
      <c r="E352" s="33"/>
      <c r="F352" s="33"/>
      <c r="G352" s="33"/>
      <c r="H352" s="33"/>
      <c r="I352" s="308"/>
      <c r="J352" s="33"/>
      <c r="K352" s="33"/>
      <c r="L352" s="33"/>
      <c r="M352" s="33"/>
      <c r="N352" s="33"/>
      <c r="O352" s="309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279"/>
      <c r="AD352" s="289"/>
      <c r="AE352" s="279"/>
      <c r="AF352" s="279"/>
      <c r="AG352" s="279"/>
      <c r="AH352" s="33"/>
    </row>
    <row r="353" spans="1:34" ht="23.25" customHeight="1">
      <c r="A353" s="33"/>
      <c r="B353" s="33"/>
      <c r="C353" s="33"/>
      <c r="D353" s="33"/>
      <c r="E353" s="33"/>
      <c r="F353" s="33"/>
      <c r="G353" s="33"/>
      <c r="H353" s="33"/>
      <c r="I353" s="308"/>
      <c r="J353" s="33"/>
      <c r="K353" s="33"/>
      <c r="L353" s="33"/>
      <c r="M353" s="33"/>
      <c r="N353" s="33"/>
      <c r="O353" s="309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279"/>
      <c r="AD353" s="289"/>
      <c r="AE353" s="279"/>
      <c r="AF353" s="279"/>
      <c r="AG353" s="279"/>
      <c r="AH353" s="33"/>
    </row>
    <row r="354" spans="1:34" ht="23.25" customHeight="1">
      <c r="A354" s="33"/>
      <c r="B354" s="33"/>
      <c r="C354" s="33"/>
      <c r="D354" s="33"/>
      <c r="E354" s="33"/>
      <c r="F354" s="33"/>
      <c r="G354" s="33"/>
      <c r="H354" s="33"/>
      <c r="I354" s="308"/>
      <c r="J354" s="33"/>
      <c r="K354" s="33"/>
      <c r="L354" s="33"/>
      <c r="M354" s="33"/>
      <c r="N354" s="33"/>
      <c r="O354" s="309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279"/>
      <c r="AD354" s="289"/>
      <c r="AE354" s="279"/>
      <c r="AF354" s="279"/>
      <c r="AG354" s="279"/>
      <c r="AH354" s="33"/>
    </row>
    <row r="355" spans="1:34" ht="23.25" customHeight="1">
      <c r="A355" s="33"/>
      <c r="B355" s="33"/>
      <c r="C355" s="33"/>
      <c r="D355" s="33"/>
      <c r="E355" s="33"/>
      <c r="F355" s="33"/>
      <c r="G355" s="33"/>
      <c r="H355" s="33"/>
      <c r="I355" s="308"/>
      <c r="J355" s="33"/>
      <c r="K355" s="33"/>
      <c r="L355" s="33"/>
      <c r="M355" s="33"/>
      <c r="N355" s="33"/>
      <c r="O355" s="309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279"/>
      <c r="AD355" s="289"/>
      <c r="AE355" s="279"/>
      <c r="AF355" s="279"/>
      <c r="AG355" s="279"/>
      <c r="AH355" s="33"/>
    </row>
    <row r="356" spans="1:34" ht="23.25" customHeight="1">
      <c r="A356" s="33"/>
      <c r="B356" s="33"/>
      <c r="C356" s="33"/>
      <c r="D356" s="33"/>
      <c r="E356" s="33"/>
      <c r="F356" s="33"/>
      <c r="G356" s="33"/>
      <c r="H356" s="33"/>
      <c r="I356" s="308"/>
      <c r="J356" s="33"/>
      <c r="K356" s="33"/>
      <c r="L356" s="33"/>
      <c r="M356" s="33"/>
      <c r="N356" s="33"/>
      <c r="O356" s="309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279"/>
      <c r="AD356" s="289"/>
      <c r="AE356" s="279"/>
      <c r="AF356" s="279"/>
      <c r="AG356" s="279"/>
      <c r="AH356" s="33"/>
    </row>
    <row r="357" spans="1:34" ht="23.25" customHeight="1">
      <c r="A357" s="33"/>
      <c r="B357" s="33"/>
      <c r="C357" s="33"/>
      <c r="D357" s="33"/>
      <c r="E357" s="33"/>
      <c r="F357" s="33"/>
      <c r="G357" s="33"/>
      <c r="H357" s="33"/>
      <c r="I357" s="308"/>
      <c r="J357" s="33"/>
      <c r="K357" s="33"/>
      <c r="L357" s="33"/>
      <c r="M357" s="33"/>
      <c r="N357" s="33"/>
      <c r="O357" s="309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279"/>
      <c r="AD357" s="289"/>
      <c r="AE357" s="279"/>
      <c r="AF357" s="279"/>
      <c r="AG357" s="279"/>
      <c r="AH357" s="33"/>
    </row>
    <row r="358" spans="1:34" ht="23.25" customHeight="1">
      <c r="A358" s="33"/>
      <c r="B358" s="33"/>
      <c r="C358" s="33"/>
      <c r="D358" s="33"/>
      <c r="E358" s="33"/>
      <c r="F358" s="33"/>
      <c r="G358" s="33"/>
      <c r="H358" s="33"/>
      <c r="I358" s="308"/>
      <c r="J358" s="33"/>
      <c r="K358" s="33"/>
      <c r="L358" s="33"/>
      <c r="M358" s="33"/>
      <c r="N358" s="33"/>
      <c r="O358" s="309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279"/>
      <c r="AD358" s="289"/>
      <c r="AE358" s="279"/>
      <c r="AF358" s="279"/>
      <c r="AG358" s="279"/>
      <c r="AH358" s="33"/>
    </row>
    <row r="359" spans="1:34" ht="23.25" customHeight="1">
      <c r="A359" s="33"/>
      <c r="B359" s="33"/>
      <c r="C359" s="33"/>
      <c r="D359" s="33"/>
      <c r="E359" s="33"/>
      <c r="F359" s="33"/>
      <c r="G359" s="33"/>
      <c r="H359" s="33"/>
      <c r="I359" s="308"/>
      <c r="J359" s="33"/>
      <c r="K359" s="33"/>
      <c r="L359" s="33"/>
      <c r="M359" s="33"/>
      <c r="N359" s="33"/>
      <c r="O359" s="309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279"/>
      <c r="AD359" s="289"/>
      <c r="AE359" s="279"/>
      <c r="AF359" s="279"/>
      <c r="AG359" s="279"/>
      <c r="AH359" s="33"/>
    </row>
    <row r="360" spans="1:34" ht="23.25" customHeight="1">
      <c r="A360" s="33"/>
      <c r="B360" s="33"/>
      <c r="C360" s="33"/>
      <c r="D360" s="33"/>
      <c r="E360" s="33"/>
      <c r="F360" s="33"/>
      <c r="G360" s="33"/>
      <c r="H360" s="33"/>
      <c r="I360" s="308"/>
      <c r="J360" s="33"/>
      <c r="K360" s="33"/>
      <c r="L360" s="33"/>
      <c r="M360" s="33"/>
      <c r="N360" s="33"/>
      <c r="O360" s="309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279"/>
      <c r="AD360" s="289"/>
      <c r="AE360" s="279"/>
      <c r="AF360" s="279"/>
      <c r="AG360" s="279"/>
      <c r="AH360" s="33"/>
    </row>
    <row r="361" spans="1:34" ht="23.25" customHeight="1">
      <c r="A361" s="33"/>
      <c r="B361" s="33"/>
      <c r="C361" s="33"/>
      <c r="D361" s="33"/>
      <c r="E361" s="33"/>
      <c r="F361" s="33"/>
      <c r="G361" s="33"/>
      <c r="H361" s="33"/>
      <c r="I361" s="308"/>
      <c r="J361" s="33"/>
      <c r="K361" s="33"/>
      <c r="L361" s="33"/>
      <c r="M361" s="33"/>
      <c r="N361" s="33"/>
      <c r="O361" s="309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279"/>
      <c r="AD361" s="289"/>
      <c r="AE361" s="279"/>
      <c r="AF361" s="279"/>
      <c r="AG361" s="279"/>
      <c r="AH361" s="33"/>
    </row>
    <row r="362" spans="1:34" ht="23.25" customHeight="1">
      <c r="A362" s="33"/>
      <c r="B362" s="33"/>
      <c r="C362" s="33"/>
      <c r="D362" s="33"/>
      <c r="E362" s="33"/>
      <c r="F362" s="33"/>
      <c r="G362" s="33"/>
      <c r="H362" s="33"/>
      <c r="I362" s="308"/>
      <c r="J362" s="33"/>
      <c r="K362" s="33"/>
      <c r="L362" s="33"/>
      <c r="M362" s="33"/>
      <c r="N362" s="33"/>
      <c r="O362" s="309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279"/>
      <c r="AD362" s="289"/>
      <c r="AE362" s="279"/>
      <c r="AF362" s="279"/>
      <c r="AG362" s="279"/>
      <c r="AH362" s="33"/>
    </row>
    <row r="363" spans="1:34" ht="23.25" customHeight="1">
      <c r="A363" s="33"/>
      <c r="B363" s="33"/>
      <c r="C363" s="33"/>
      <c r="D363" s="33"/>
      <c r="E363" s="33"/>
      <c r="F363" s="33"/>
      <c r="G363" s="33"/>
      <c r="H363" s="33"/>
      <c r="I363" s="308"/>
      <c r="J363" s="33"/>
      <c r="K363" s="33"/>
      <c r="L363" s="33"/>
      <c r="M363" s="33"/>
      <c r="N363" s="33"/>
      <c r="O363" s="309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279"/>
      <c r="AD363" s="289"/>
      <c r="AE363" s="279"/>
      <c r="AF363" s="279"/>
      <c r="AG363" s="279"/>
      <c r="AH363" s="33"/>
    </row>
    <row r="364" spans="1:34" ht="23.25" customHeight="1">
      <c r="A364" s="33"/>
      <c r="B364" s="33"/>
      <c r="C364" s="33"/>
      <c r="D364" s="33"/>
      <c r="E364" s="33"/>
      <c r="F364" s="33"/>
      <c r="G364" s="33"/>
      <c r="H364" s="33"/>
      <c r="I364" s="308"/>
      <c r="J364" s="33"/>
      <c r="K364" s="33"/>
      <c r="L364" s="33"/>
      <c r="M364" s="33"/>
      <c r="N364" s="33"/>
      <c r="O364" s="309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279"/>
      <c r="AD364" s="289"/>
      <c r="AE364" s="279"/>
      <c r="AF364" s="279"/>
      <c r="AG364" s="279"/>
      <c r="AH364" s="33"/>
    </row>
    <row r="365" spans="1:34" ht="23.25" customHeight="1">
      <c r="A365" s="33"/>
      <c r="B365" s="33"/>
      <c r="C365" s="33"/>
      <c r="D365" s="33"/>
      <c r="E365" s="33"/>
      <c r="F365" s="33"/>
      <c r="G365" s="33"/>
      <c r="H365" s="33"/>
      <c r="I365" s="308"/>
      <c r="J365" s="33"/>
      <c r="K365" s="33"/>
      <c r="L365" s="33"/>
      <c r="M365" s="33"/>
      <c r="N365" s="33"/>
      <c r="O365" s="309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279"/>
      <c r="AD365" s="289"/>
      <c r="AE365" s="279"/>
      <c r="AF365" s="279"/>
      <c r="AG365" s="279"/>
      <c r="AH365" s="33"/>
    </row>
    <row r="366" spans="1:34" ht="23.25" customHeight="1">
      <c r="A366" s="33"/>
      <c r="B366" s="33"/>
      <c r="C366" s="33"/>
      <c r="D366" s="33"/>
      <c r="E366" s="33"/>
      <c r="F366" s="33"/>
      <c r="G366" s="33"/>
      <c r="H366" s="33"/>
      <c r="I366" s="308"/>
      <c r="J366" s="33"/>
      <c r="K366" s="33"/>
      <c r="L366" s="33"/>
      <c r="M366" s="33"/>
      <c r="N366" s="33"/>
      <c r="O366" s="309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279"/>
      <c r="AD366" s="289"/>
      <c r="AE366" s="279"/>
      <c r="AF366" s="279"/>
      <c r="AG366" s="279"/>
      <c r="AH366" s="33"/>
    </row>
    <row r="367" spans="1:34" ht="23.25" customHeight="1">
      <c r="A367" s="33"/>
      <c r="B367" s="33"/>
      <c r="C367" s="33"/>
      <c r="D367" s="33"/>
      <c r="E367" s="33"/>
      <c r="F367" s="33"/>
      <c r="G367" s="33"/>
      <c r="H367" s="33"/>
      <c r="I367" s="308"/>
      <c r="J367" s="33"/>
      <c r="K367" s="33"/>
      <c r="L367" s="33"/>
      <c r="M367" s="33"/>
      <c r="N367" s="33"/>
      <c r="O367" s="309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279"/>
      <c r="AD367" s="289"/>
      <c r="AE367" s="279"/>
      <c r="AF367" s="279"/>
      <c r="AG367" s="279"/>
      <c r="AH367" s="33"/>
    </row>
    <row r="368" spans="1:34" ht="23.25" customHeight="1">
      <c r="A368" s="33"/>
      <c r="B368" s="33"/>
      <c r="C368" s="33"/>
      <c r="D368" s="33"/>
      <c r="E368" s="33"/>
      <c r="F368" s="33"/>
      <c r="G368" s="33"/>
      <c r="H368" s="33"/>
      <c r="I368" s="308"/>
      <c r="J368" s="33"/>
      <c r="K368" s="33"/>
      <c r="L368" s="33"/>
      <c r="M368" s="33"/>
      <c r="N368" s="33"/>
      <c r="O368" s="309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279"/>
      <c r="AD368" s="289"/>
      <c r="AE368" s="279"/>
      <c r="AF368" s="279"/>
      <c r="AG368" s="279"/>
      <c r="AH368" s="33"/>
    </row>
    <row r="369" spans="1:34" ht="23.25" customHeight="1">
      <c r="A369" s="33"/>
      <c r="B369" s="33"/>
      <c r="C369" s="33"/>
      <c r="D369" s="33"/>
      <c r="E369" s="33"/>
      <c r="F369" s="33"/>
      <c r="G369" s="33"/>
      <c r="H369" s="33"/>
      <c r="I369" s="308"/>
      <c r="J369" s="33"/>
      <c r="K369" s="33"/>
      <c r="L369" s="33"/>
      <c r="M369" s="33"/>
      <c r="N369" s="33"/>
      <c r="O369" s="309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279"/>
      <c r="AD369" s="289"/>
      <c r="AE369" s="279"/>
      <c r="AF369" s="279"/>
      <c r="AG369" s="279"/>
      <c r="AH369" s="33"/>
    </row>
    <row r="370" spans="1:34" ht="23.25" customHeight="1">
      <c r="A370" s="33"/>
      <c r="B370" s="33"/>
      <c r="C370" s="33"/>
      <c r="D370" s="33"/>
      <c r="E370" s="33"/>
      <c r="F370" s="33"/>
      <c r="G370" s="33"/>
      <c r="H370" s="33"/>
      <c r="I370" s="308"/>
      <c r="J370" s="33"/>
      <c r="K370" s="33"/>
      <c r="L370" s="33"/>
      <c r="M370" s="33"/>
      <c r="N370" s="33"/>
      <c r="O370" s="309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279"/>
      <c r="AD370" s="289"/>
      <c r="AE370" s="279"/>
      <c r="AF370" s="279"/>
      <c r="AG370" s="279"/>
      <c r="AH370" s="33"/>
    </row>
    <row r="371" spans="1:34" ht="23.25" customHeight="1">
      <c r="A371" s="33"/>
      <c r="B371" s="33"/>
      <c r="C371" s="33"/>
      <c r="D371" s="33"/>
      <c r="E371" s="33"/>
      <c r="F371" s="33"/>
      <c r="G371" s="33"/>
      <c r="H371" s="33"/>
      <c r="I371" s="308"/>
      <c r="J371" s="33"/>
      <c r="K371" s="33"/>
      <c r="L371" s="33"/>
      <c r="M371" s="33"/>
      <c r="N371" s="33"/>
      <c r="O371" s="309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279"/>
      <c r="AD371" s="289"/>
      <c r="AE371" s="279"/>
      <c r="AF371" s="279"/>
      <c r="AG371" s="279"/>
      <c r="AH371" s="33"/>
    </row>
    <row r="372" spans="1:34" ht="23.25" customHeight="1">
      <c r="A372" s="33"/>
      <c r="B372" s="33"/>
      <c r="C372" s="33"/>
      <c r="D372" s="33"/>
      <c r="E372" s="33"/>
      <c r="F372" s="33"/>
      <c r="G372" s="33"/>
      <c r="H372" s="33"/>
      <c r="I372" s="308"/>
      <c r="J372" s="33"/>
      <c r="K372" s="33"/>
      <c r="L372" s="33"/>
      <c r="M372" s="33"/>
      <c r="N372" s="33"/>
      <c r="O372" s="309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279"/>
      <c r="AD372" s="289"/>
      <c r="AE372" s="279"/>
      <c r="AF372" s="279"/>
      <c r="AG372" s="279"/>
      <c r="AH372" s="33"/>
    </row>
    <row r="373" spans="1:34" ht="23.25" customHeight="1">
      <c r="A373" s="33"/>
      <c r="B373" s="33"/>
      <c r="C373" s="33"/>
      <c r="D373" s="33"/>
      <c r="E373" s="33"/>
      <c r="F373" s="33"/>
      <c r="G373" s="33"/>
      <c r="H373" s="33"/>
      <c r="I373" s="308"/>
      <c r="J373" s="33"/>
      <c r="K373" s="33"/>
      <c r="L373" s="33"/>
      <c r="M373" s="33"/>
      <c r="N373" s="33"/>
      <c r="O373" s="309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279"/>
      <c r="AD373" s="289"/>
      <c r="AE373" s="279"/>
      <c r="AF373" s="279"/>
      <c r="AG373" s="279"/>
      <c r="AH373" s="33"/>
    </row>
    <row r="374" spans="1:34" ht="23.25" customHeight="1">
      <c r="A374" s="33"/>
      <c r="B374" s="33"/>
      <c r="C374" s="33"/>
      <c r="D374" s="33"/>
      <c r="E374" s="33"/>
      <c r="F374" s="33"/>
      <c r="G374" s="33"/>
      <c r="H374" s="33"/>
      <c r="I374" s="308"/>
      <c r="J374" s="33"/>
      <c r="K374" s="33"/>
      <c r="L374" s="33"/>
      <c r="M374" s="33"/>
      <c r="N374" s="33"/>
      <c r="O374" s="309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279"/>
      <c r="AD374" s="289"/>
      <c r="AE374" s="279"/>
      <c r="AF374" s="279"/>
      <c r="AG374" s="279"/>
      <c r="AH374" s="33"/>
    </row>
    <row r="375" spans="1:34" ht="23.25" customHeight="1">
      <c r="A375" s="33"/>
      <c r="B375" s="33"/>
      <c r="C375" s="33"/>
      <c r="D375" s="33"/>
      <c r="E375" s="33"/>
      <c r="F375" s="33"/>
      <c r="G375" s="33"/>
      <c r="H375" s="33"/>
      <c r="I375" s="308"/>
      <c r="J375" s="33"/>
      <c r="K375" s="33"/>
      <c r="L375" s="33"/>
      <c r="M375" s="33"/>
      <c r="N375" s="33"/>
      <c r="O375" s="309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279"/>
      <c r="AD375" s="289"/>
      <c r="AE375" s="279"/>
      <c r="AF375" s="279"/>
      <c r="AG375" s="279"/>
      <c r="AH375" s="33"/>
    </row>
    <row r="376" spans="1:34" ht="23.25" customHeight="1">
      <c r="A376" s="33"/>
      <c r="B376" s="33"/>
      <c r="C376" s="33"/>
      <c r="D376" s="33"/>
      <c r="E376" s="33"/>
      <c r="F376" s="33"/>
      <c r="G376" s="33"/>
      <c r="H376" s="33"/>
      <c r="I376" s="308"/>
      <c r="J376" s="33"/>
      <c r="K376" s="33"/>
      <c r="L376" s="33"/>
      <c r="M376" s="33"/>
      <c r="N376" s="33"/>
      <c r="O376" s="309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279"/>
      <c r="AD376" s="289"/>
      <c r="AE376" s="279"/>
      <c r="AF376" s="279"/>
      <c r="AG376" s="279"/>
      <c r="AH376" s="33"/>
    </row>
    <row r="377" spans="1:34" ht="23.25" customHeight="1">
      <c r="A377" s="33"/>
      <c r="B377" s="33"/>
      <c r="C377" s="33"/>
      <c r="D377" s="33"/>
      <c r="E377" s="33"/>
      <c r="F377" s="33"/>
      <c r="G377" s="33"/>
      <c r="H377" s="33"/>
      <c r="I377" s="308"/>
      <c r="J377" s="33"/>
      <c r="K377" s="33"/>
      <c r="L377" s="33"/>
      <c r="M377" s="33"/>
      <c r="N377" s="33"/>
      <c r="O377" s="309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279"/>
      <c r="AD377" s="289"/>
      <c r="AE377" s="279"/>
      <c r="AF377" s="279"/>
      <c r="AG377" s="279"/>
      <c r="AH377" s="33"/>
    </row>
    <row r="378" spans="1:34" ht="23.25" customHeight="1">
      <c r="A378" s="33"/>
      <c r="B378" s="33"/>
      <c r="C378" s="33"/>
      <c r="D378" s="33"/>
      <c r="E378" s="33"/>
      <c r="F378" s="33"/>
      <c r="G378" s="33"/>
      <c r="H378" s="33"/>
      <c r="I378" s="308"/>
      <c r="J378" s="33"/>
      <c r="K378" s="33"/>
      <c r="L378" s="33"/>
      <c r="M378" s="33"/>
      <c r="N378" s="33"/>
      <c r="O378" s="309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279"/>
      <c r="AD378" s="289"/>
      <c r="AE378" s="279"/>
      <c r="AF378" s="279"/>
      <c r="AG378" s="279"/>
      <c r="AH378" s="33"/>
    </row>
    <row r="379" spans="1:34" ht="23.25" customHeight="1">
      <c r="A379" s="33"/>
      <c r="B379" s="33"/>
      <c r="C379" s="33"/>
      <c r="D379" s="33"/>
      <c r="E379" s="33"/>
      <c r="F379" s="33"/>
      <c r="G379" s="33"/>
      <c r="H379" s="33"/>
      <c r="I379" s="308"/>
      <c r="J379" s="33"/>
      <c r="K379" s="33"/>
      <c r="L379" s="33"/>
      <c r="M379" s="33"/>
      <c r="N379" s="33"/>
      <c r="O379" s="309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279"/>
      <c r="AD379" s="289"/>
      <c r="AE379" s="279"/>
      <c r="AF379" s="279"/>
      <c r="AG379" s="279"/>
      <c r="AH379" s="33"/>
    </row>
    <row r="380" spans="1:34" ht="23.25" customHeight="1">
      <c r="A380" s="33"/>
      <c r="B380" s="33"/>
      <c r="C380" s="33"/>
      <c r="D380" s="33"/>
      <c r="E380" s="33"/>
      <c r="F380" s="33"/>
      <c r="G380" s="33"/>
      <c r="H380" s="33"/>
      <c r="I380" s="308"/>
      <c r="J380" s="33"/>
      <c r="K380" s="33"/>
      <c r="L380" s="33"/>
      <c r="M380" s="33"/>
      <c r="N380" s="33"/>
      <c r="O380" s="309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279"/>
      <c r="AD380" s="289"/>
      <c r="AE380" s="279"/>
      <c r="AF380" s="279"/>
      <c r="AG380" s="279"/>
      <c r="AH380" s="33"/>
    </row>
    <row r="381" spans="1:34" ht="23.25" customHeight="1">
      <c r="A381" s="33"/>
      <c r="B381" s="33"/>
      <c r="C381" s="33"/>
      <c r="D381" s="33"/>
      <c r="E381" s="33"/>
      <c r="F381" s="33"/>
      <c r="G381" s="33"/>
      <c r="H381" s="33"/>
      <c r="I381" s="308"/>
      <c r="J381" s="33"/>
      <c r="K381" s="33"/>
      <c r="L381" s="33"/>
      <c r="M381" s="33"/>
      <c r="N381" s="33"/>
      <c r="O381" s="309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279"/>
      <c r="AD381" s="289"/>
      <c r="AE381" s="279"/>
      <c r="AF381" s="279"/>
      <c r="AG381" s="279"/>
      <c r="AH381" s="33"/>
    </row>
    <row r="382" spans="1:34" ht="23.25" customHeight="1">
      <c r="A382" s="33"/>
      <c r="B382" s="33"/>
      <c r="C382" s="33"/>
      <c r="D382" s="33"/>
      <c r="E382" s="33"/>
      <c r="F382" s="33"/>
      <c r="G382" s="33"/>
      <c r="H382" s="33"/>
      <c r="I382" s="308"/>
      <c r="J382" s="33"/>
      <c r="K382" s="33"/>
      <c r="L382" s="33"/>
      <c r="M382" s="33"/>
      <c r="N382" s="33"/>
      <c r="O382" s="309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279"/>
      <c r="AD382" s="289"/>
      <c r="AE382" s="279"/>
      <c r="AF382" s="279"/>
      <c r="AG382" s="279"/>
      <c r="AH382" s="33"/>
    </row>
    <row r="383" spans="1:34" ht="23.25" customHeight="1">
      <c r="A383" s="33"/>
      <c r="B383" s="33"/>
      <c r="C383" s="33"/>
      <c r="D383" s="33"/>
      <c r="E383" s="33"/>
      <c r="F383" s="33"/>
      <c r="G383" s="33"/>
      <c r="H383" s="33"/>
      <c r="I383" s="308"/>
      <c r="J383" s="33"/>
      <c r="K383" s="33"/>
      <c r="L383" s="33"/>
      <c r="M383" s="33"/>
      <c r="N383" s="33"/>
      <c r="O383" s="309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279"/>
      <c r="AD383" s="289"/>
      <c r="AE383" s="279"/>
      <c r="AF383" s="279"/>
      <c r="AG383" s="279"/>
      <c r="AH383" s="33"/>
    </row>
    <row r="384" spans="1:34" ht="23.25" customHeight="1">
      <c r="A384" s="33"/>
      <c r="B384" s="33"/>
      <c r="C384" s="33"/>
      <c r="D384" s="33"/>
      <c r="E384" s="33"/>
      <c r="F384" s="33"/>
      <c r="G384" s="33"/>
      <c r="H384" s="33"/>
      <c r="I384" s="308"/>
      <c r="J384" s="33"/>
      <c r="K384" s="33"/>
      <c r="L384" s="33"/>
      <c r="M384" s="33"/>
      <c r="N384" s="33"/>
      <c r="O384" s="309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279"/>
      <c r="AD384" s="289"/>
      <c r="AE384" s="279"/>
      <c r="AF384" s="279"/>
      <c r="AG384" s="279"/>
      <c r="AH384" s="33"/>
    </row>
    <row r="385" spans="1:34" ht="23.25" customHeight="1">
      <c r="A385" s="33"/>
      <c r="B385" s="33"/>
      <c r="C385" s="33"/>
      <c r="D385" s="33"/>
      <c r="E385" s="33"/>
      <c r="F385" s="33"/>
      <c r="G385" s="33"/>
      <c r="H385" s="33"/>
      <c r="I385" s="308"/>
      <c r="J385" s="33"/>
      <c r="K385" s="33"/>
      <c r="L385" s="33"/>
      <c r="M385" s="33"/>
      <c r="N385" s="33"/>
      <c r="O385" s="309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279"/>
      <c r="AD385" s="289"/>
      <c r="AE385" s="279"/>
      <c r="AF385" s="279"/>
      <c r="AG385" s="279"/>
      <c r="AH385" s="33"/>
    </row>
    <row r="386" spans="1:34" ht="23.25" customHeight="1">
      <c r="A386" s="33"/>
      <c r="B386" s="33"/>
      <c r="C386" s="33"/>
      <c r="D386" s="33"/>
      <c r="E386" s="33"/>
      <c r="F386" s="33"/>
      <c r="G386" s="33"/>
      <c r="H386" s="33"/>
      <c r="I386" s="308"/>
      <c r="J386" s="33"/>
      <c r="K386" s="33"/>
      <c r="L386" s="33"/>
      <c r="M386" s="33"/>
      <c r="N386" s="33"/>
      <c r="O386" s="309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279"/>
      <c r="AD386" s="289"/>
      <c r="AE386" s="279"/>
      <c r="AF386" s="279"/>
      <c r="AG386" s="279"/>
      <c r="AH386" s="33"/>
    </row>
    <row r="387" spans="1:34" ht="23.25" customHeight="1">
      <c r="A387" s="33"/>
      <c r="B387" s="33"/>
      <c r="C387" s="33"/>
      <c r="D387" s="33"/>
      <c r="E387" s="33"/>
      <c r="F387" s="33"/>
      <c r="G387" s="33"/>
      <c r="H387" s="33"/>
      <c r="I387" s="308"/>
      <c r="J387" s="33"/>
      <c r="K387" s="33"/>
      <c r="L387" s="33"/>
      <c r="M387" s="33"/>
      <c r="N387" s="33"/>
      <c r="O387" s="309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279"/>
      <c r="AD387" s="289"/>
      <c r="AE387" s="279"/>
      <c r="AF387" s="279"/>
      <c r="AG387" s="279"/>
      <c r="AH387" s="33"/>
    </row>
    <row r="388" spans="1:34" ht="23.25" customHeight="1">
      <c r="A388" s="33"/>
      <c r="B388" s="33"/>
      <c r="C388" s="33"/>
      <c r="D388" s="33"/>
      <c r="E388" s="33"/>
      <c r="F388" s="33"/>
      <c r="G388" s="33"/>
      <c r="H388" s="33"/>
      <c r="I388" s="308"/>
      <c r="J388" s="33"/>
      <c r="K388" s="33"/>
      <c r="L388" s="33"/>
      <c r="M388" s="33"/>
      <c r="N388" s="33"/>
      <c r="O388" s="309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279"/>
      <c r="AD388" s="289"/>
      <c r="AE388" s="279"/>
      <c r="AF388" s="279"/>
      <c r="AG388" s="279"/>
      <c r="AH388" s="33"/>
    </row>
    <row r="389" spans="1:34" ht="23.25" customHeight="1">
      <c r="A389" s="33"/>
      <c r="B389" s="33"/>
      <c r="C389" s="33"/>
      <c r="D389" s="33"/>
      <c r="E389" s="33"/>
      <c r="F389" s="33"/>
      <c r="G389" s="33"/>
      <c r="H389" s="33"/>
      <c r="I389" s="308"/>
      <c r="J389" s="33"/>
      <c r="K389" s="33"/>
      <c r="L389" s="33"/>
      <c r="M389" s="33"/>
      <c r="N389" s="33"/>
      <c r="O389" s="309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279"/>
      <c r="AD389" s="289"/>
      <c r="AE389" s="279"/>
      <c r="AF389" s="279"/>
      <c r="AG389" s="279"/>
      <c r="AH389" s="33"/>
    </row>
    <row r="390" spans="1:34" ht="23.25" customHeight="1">
      <c r="A390" s="33"/>
      <c r="B390" s="33"/>
      <c r="C390" s="33"/>
      <c r="D390" s="33"/>
      <c r="E390" s="33"/>
      <c r="F390" s="33"/>
      <c r="G390" s="33"/>
      <c r="H390" s="33"/>
      <c r="I390" s="308"/>
      <c r="J390" s="33"/>
      <c r="K390" s="33"/>
      <c r="L390" s="33"/>
      <c r="M390" s="33"/>
      <c r="N390" s="33"/>
      <c r="O390" s="309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279"/>
      <c r="AD390" s="289"/>
      <c r="AE390" s="279"/>
      <c r="AF390" s="279"/>
      <c r="AG390" s="279"/>
      <c r="AH390" s="33"/>
    </row>
    <row r="391" spans="1:34" ht="23.25" customHeight="1">
      <c r="A391" s="33"/>
      <c r="B391" s="33"/>
      <c r="C391" s="33"/>
      <c r="D391" s="33"/>
      <c r="E391" s="33"/>
      <c r="F391" s="33"/>
      <c r="G391" s="33"/>
      <c r="H391" s="33"/>
      <c r="I391" s="308"/>
      <c r="J391" s="33"/>
      <c r="K391" s="33"/>
      <c r="L391" s="33"/>
      <c r="M391" s="33"/>
      <c r="N391" s="33"/>
      <c r="O391" s="309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279"/>
      <c r="AD391" s="289"/>
      <c r="AE391" s="279"/>
      <c r="AF391" s="279"/>
      <c r="AG391" s="279"/>
      <c r="AH391" s="33"/>
    </row>
    <row r="392" spans="1:34" ht="23.25" customHeight="1">
      <c r="A392" s="33"/>
      <c r="B392" s="33"/>
      <c r="C392" s="33"/>
      <c r="D392" s="33"/>
      <c r="E392" s="33"/>
      <c r="F392" s="33"/>
      <c r="G392" s="33"/>
      <c r="H392" s="33"/>
      <c r="I392" s="308"/>
      <c r="J392" s="33"/>
      <c r="K392" s="33"/>
      <c r="L392" s="33"/>
      <c r="M392" s="33"/>
      <c r="N392" s="33"/>
      <c r="O392" s="309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279"/>
      <c r="AD392" s="289"/>
      <c r="AE392" s="279"/>
      <c r="AF392" s="279"/>
      <c r="AG392" s="279"/>
      <c r="AH392" s="33"/>
    </row>
    <row r="393" spans="1:34" ht="23.25" customHeight="1">
      <c r="A393" s="33"/>
      <c r="B393" s="33"/>
      <c r="C393" s="33"/>
      <c r="D393" s="33"/>
      <c r="E393" s="33"/>
      <c r="F393" s="33"/>
      <c r="G393" s="33"/>
      <c r="H393" s="33"/>
      <c r="I393" s="308"/>
      <c r="J393" s="33"/>
      <c r="K393" s="33"/>
      <c r="L393" s="33"/>
      <c r="M393" s="33"/>
      <c r="N393" s="33"/>
      <c r="O393" s="309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279"/>
      <c r="AD393" s="289"/>
      <c r="AE393" s="279"/>
      <c r="AF393" s="279"/>
      <c r="AG393" s="279"/>
      <c r="AH393" s="33"/>
    </row>
    <row r="394" spans="1:34" ht="23.25" customHeight="1">
      <c r="A394" s="33"/>
      <c r="B394" s="33"/>
      <c r="C394" s="33"/>
      <c r="D394" s="33"/>
      <c r="E394" s="33"/>
      <c r="F394" s="33"/>
      <c r="G394" s="33"/>
      <c r="H394" s="33"/>
      <c r="I394" s="308"/>
      <c r="J394" s="33"/>
      <c r="K394" s="33"/>
      <c r="L394" s="33"/>
      <c r="M394" s="33"/>
      <c r="N394" s="33"/>
      <c r="O394" s="309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279"/>
      <c r="AD394" s="289"/>
      <c r="AE394" s="279"/>
      <c r="AF394" s="279"/>
      <c r="AG394" s="279"/>
      <c r="AH394" s="33"/>
    </row>
    <row r="395" spans="1:34" ht="23.25" customHeight="1">
      <c r="A395" s="33"/>
      <c r="B395" s="33"/>
      <c r="C395" s="33"/>
      <c r="D395" s="33"/>
      <c r="E395" s="33"/>
      <c r="F395" s="33"/>
      <c r="G395" s="33"/>
      <c r="H395" s="33"/>
      <c r="I395" s="308"/>
      <c r="J395" s="33"/>
      <c r="K395" s="33"/>
      <c r="L395" s="33"/>
      <c r="M395" s="33"/>
      <c r="N395" s="33"/>
      <c r="O395" s="309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279"/>
      <c r="AD395" s="289"/>
      <c r="AE395" s="279"/>
      <c r="AF395" s="279"/>
      <c r="AG395" s="279"/>
      <c r="AH395" s="33"/>
    </row>
    <row r="396" spans="1:34" ht="23.25" customHeight="1">
      <c r="A396" s="33"/>
      <c r="B396" s="33"/>
      <c r="C396" s="33"/>
      <c r="D396" s="33"/>
      <c r="E396" s="33"/>
      <c r="F396" s="33"/>
      <c r="G396" s="33"/>
      <c r="H396" s="33"/>
      <c r="I396" s="308"/>
      <c r="J396" s="33"/>
      <c r="K396" s="33"/>
      <c r="L396" s="33"/>
      <c r="M396" s="33"/>
      <c r="N396" s="33"/>
      <c r="O396" s="309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279"/>
      <c r="AD396" s="289"/>
      <c r="AE396" s="279"/>
      <c r="AF396" s="279"/>
      <c r="AG396" s="279"/>
      <c r="AH396" s="33"/>
    </row>
    <row r="397" spans="1:34" ht="23.25" customHeight="1">
      <c r="A397" s="33"/>
      <c r="B397" s="33"/>
      <c r="C397" s="33"/>
      <c r="D397" s="33"/>
      <c r="E397" s="33"/>
      <c r="F397" s="33"/>
      <c r="G397" s="33"/>
      <c r="H397" s="33"/>
      <c r="I397" s="308"/>
      <c r="J397" s="33"/>
      <c r="K397" s="33"/>
      <c r="L397" s="33"/>
      <c r="M397" s="33"/>
      <c r="N397" s="33"/>
      <c r="O397" s="309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279"/>
      <c r="AD397" s="289"/>
      <c r="AE397" s="279"/>
      <c r="AF397" s="279"/>
      <c r="AG397" s="279"/>
      <c r="AH397" s="33"/>
    </row>
    <row r="398" spans="1:34" ht="23.25" customHeight="1">
      <c r="A398" s="33"/>
      <c r="B398" s="33"/>
      <c r="C398" s="33"/>
      <c r="D398" s="33"/>
      <c r="E398" s="33"/>
      <c r="F398" s="33"/>
      <c r="G398" s="33"/>
      <c r="H398" s="33"/>
      <c r="I398" s="308"/>
      <c r="J398" s="33"/>
      <c r="K398" s="33"/>
      <c r="L398" s="33"/>
      <c r="M398" s="33"/>
      <c r="N398" s="33"/>
      <c r="O398" s="309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279"/>
      <c r="AD398" s="289"/>
      <c r="AE398" s="279"/>
      <c r="AF398" s="279"/>
      <c r="AG398" s="279"/>
      <c r="AH398" s="33"/>
    </row>
    <row r="399" spans="1:34" ht="23.25" customHeight="1">
      <c r="A399" s="33"/>
      <c r="B399" s="33"/>
      <c r="C399" s="33"/>
      <c r="D399" s="33"/>
      <c r="E399" s="33"/>
      <c r="F399" s="33"/>
      <c r="G399" s="33"/>
      <c r="H399" s="33"/>
      <c r="I399" s="308"/>
      <c r="J399" s="33"/>
      <c r="K399" s="33"/>
      <c r="L399" s="33"/>
      <c r="M399" s="33"/>
      <c r="N399" s="33"/>
      <c r="O399" s="309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279"/>
      <c r="AD399" s="289"/>
      <c r="AE399" s="279"/>
      <c r="AF399" s="279"/>
      <c r="AG399" s="279"/>
      <c r="AH399" s="33"/>
    </row>
    <row r="400" spans="1:34" ht="23.25" customHeight="1">
      <c r="A400" s="33"/>
      <c r="B400" s="33"/>
      <c r="C400" s="33"/>
      <c r="D400" s="33"/>
      <c r="E400" s="33"/>
      <c r="F400" s="33"/>
      <c r="G400" s="33"/>
      <c r="H400" s="33"/>
      <c r="I400" s="308"/>
      <c r="J400" s="33"/>
      <c r="K400" s="33"/>
      <c r="L400" s="33"/>
      <c r="M400" s="33"/>
      <c r="N400" s="33"/>
      <c r="O400" s="309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279"/>
      <c r="AD400" s="289"/>
      <c r="AE400" s="279"/>
      <c r="AF400" s="279"/>
      <c r="AG400" s="279"/>
      <c r="AH400" s="33"/>
    </row>
    <row r="401" spans="1:34" ht="23.25" customHeight="1">
      <c r="A401" s="33"/>
      <c r="B401" s="33"/>
      <c r="C401" s="33"/>
      <c r="D401" s="33"/>
      <c r="E401" s="33"/>
      <c r="F401" s="33"/>
      <c r="G401" s="33"/>
      <c r="H401" s="33"/>
      <c r="I401" s="308"/>
      <c r="J401" s="33"/>
      <c r="K401" s="33"/>
      <c r="L401" s="33"/>
      <c r="M401" s="33"/>
      <c r="N401" s="33"/>
      <c r="O401" s="309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279"/>
      <c r="AD401" s="289"/>
      <c r="AE401" s="279"/>
      <c r="AF401" s="279"/>
      <c r="AG401" s="279"/>
      <c r="AH401" s="33"/>
    </row>
    <row r="402" spans="1:34" ht="23.25" customHeight="1">
      <c r="A402" s="33"/>
      <c r="B402" s="33"/>
      <c r="C402" s="33"/>
      <c r="D402" s="33"/>
      <c r="E402" s="33"/>
      <c r="F402" s="33"/>
      <c r="G402" s="33"/>
      <c r="H402" s="33"/>
      <c r="I402" s="308"/>
      <c r="J402" s="33"/>
      <c r="K402" s="33"/>
      <c r="L402" s="33"/>
      <c r="M402" s="33"/>
      <c r="N402" s="33"/>
      <c r="O402" s="309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279"/>
      <c r="AD402" s="289"/>
      <c r="AE402" s="279"/>
      <c r="AF402" s="279"/>
      <c r="AG402" s="279"/>
      <c r="AH402" s="33"/>
    </row>
    <row r="403" spans="1:34" ht="23.25" customHeight="1">
      <c r="A403" s="33"/>
      <c r="B403" s="33"/>
      <c r="C403" s="33"/>
      <c r="D403" s="33"/>
      <c r="E403" s="33"/>
      <c r="F403" s="33"/>
      <c r="G403" s="33"/>
      <c r="H403" s="33"/>
      <c r="I403" s="308"/>
      <c r="J403" s="33"/>
      <c r="K403" s="33"/>
      <c r="L403" s="33"/>
      <c r="M403" s="33"/>
      <c r="N403" s="33"/>
      <c r="O403" s="309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279"/>
      <c r="AD403" s="289"/>
      <c r="AE403" s="279"/>
      <c r="AF403" s="279"/>
      <c r="AG403" s="279"/>
      <c r="AH403" s="33"/>
    </row>
    <row r="404" spans="1:34" ht="23.25" customHeight="1">
      <c r="A404" s="33"/>
      <c r="B404" s="33"/>
      <c r="C404" s="33"/>
      <c r="D404" s="33"/>
      <c r="E404" s="33"/>
      <c r="F404" s="33"/>
      <c r="G404" s="33"/>
      <c r="H404" s="33"/>
      <c r="I404" s="308"/>
      <c r="J404" s="33"/>
      <c r="K404" s="33"/>
      <c r="L404" s="33"/>
      <c r="M404" s="33"/>
      <c r="N404" s="33"/>
      <c r="O404" s="309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279"/>
      <c r="AD404" s="289"/>
      <c r="AE404" s="279"/>
      <c r="AF404" s="279"/>
      <c r="AG404" s="279"/>
      <c r="AH404" s="33"/>
    </row>
    <row r="405" spans="1:34" ht="23.25" customHeight="1">
      <c r="A405" s="33"/>
      <c r="B405" s="33"/>
      <c r="C405" s="33"/>
      <c r="D405" s="33"/>
      <c r="E405" s="33"/>
      <c r="F405" s="33"/>
      <c r="G405" s="33"/>
      <c r="H405" s="33"/>
      <c r="I405" s="308"/>
      <c r="J405" s="33"/>
      <c r="K405" s="33"/>
      <c r="L405" s="33"/>
      <c r="M405" s="33"/>
      <c r="N405" s="33"/>
      <c r="O405" s="309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279"/>
      <c r="AD405" s="289"/>
      <c r="AE405" s="279"/>
      <c r="AF405" s="279"/>
      <c r="AG405" s="279"/>
      <c r="AH405" s="33"/>
    </row>
    <row r="406" spans="1:34" ht="23.25" customHeight="1">
      <c r="A406" s="33"/>
      <c r="B406" s="33"/>
      <c r="C406" s="33"/>
      <c r="D406" s="33"/>
      <c r="E406" s="33"/>
      <c r="F406" s="33"/>
      <c r="G406" s="33"/>
      <c r="H406" s="33"/>
      <c r="I406" s="308"/>
      <c r="J406" s="33"/>
      <c r="K406" s="33"/>
      <c r="L406" s="33"/>
      <c r="M406" s="33"/>
      <c r="N406" s="33"/>
      <c r="O406" s="309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279"/>
      <c r="AD406" s="289"/>
      <c r="AE406" s="279"/>
      <c r="AF406" s="279"/>
      <c r="AG406" s="279"/>
      <c r="AH406" s="33"/>
    </row>
    <row r="407" spans="1:34" ht="23.25" customHeight="1">
      <c r="A407" s="33"/>
      <c r="B407" s="33"/>
      <c r="C407" s="33"/>
      <c r="D407" s="33"/>
      <c r="E407" s="33"/>
      <c r="F407" s="33"/>
      <c r="G407" s="33"/>
      <c r="H407" s="33"/>
      <c r="I407" s="308"/>
      <c r="J407" s="33"/>
      <c r="K407" s="33"/>
      <c r="L407" s="33"/>
      <c r="M407" s="33"/>
      <c r="N407" s="33"/>
      <c r="O407" s="309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279"/>
      <c r="AD407" s="289"/>
      <c r="AE407" s="279"/>
      <c r="AF407" s="279"/>
      <c r="AG407" s="279"/>
      <c r="AH407" s="33"/>
    </row>
    <row r="408" spans="1:34" ht="23.25" customHeight="1">
      <c r="A408" s="33"/>
      <c r="B408" s="33"/>
      <c r="C408" s="33"/>
      <c r="D408" s="33"/>
      <c r="E408" s="33"/>
      <c r="F408" s="33"/>
      <c r="G408" s="33"/>
      <c r="H408" s="33"/>
      <c r="I408" s="308"/>
      <c r="J408" s="33"/>
      <c r="K408" s="33"/>
      <c r="L408" s="33"/>
      <c r="M408" s="33"/>
      <c r="N408" s="33"/>
      <c r="O408" s="309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279"/>
      <c r="AD408" s="289"/>
      <c r="AE408" s="279"/>
      <c r="AF408" s="279"/>
      <c r="AG408" s="279"/>
      <c r="AH408" s="33"/>
    </row>
    <row r="409" spans="1:34" ht="23.25" customHeight="1">
      <c r="A409" s="33"/>
      <c r="B409" s="33"/>
      <c r="C409" s="33"/>
      <c r="D409" s="33"/>
      <c r="E409" s="33"/>
      <c r="F409" s="33"/>
      <c r="G409" s="33"/>
      <c r="H409" s="33"/>
      <c r="I409" s="308"/>
      <c r="J409" s="33"/>
      <c r="K409" s="33"/>
      <c r="L409" s="33"/>
      <c r="M409" s="33"/>
      <c r="N409" s="33"/>
      <c r="O409" s="309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279"/>
      <c r="AD409" s="289"/>
      <c r="AE409" s="279"/>
      <c r="AF409" s="279"/>
      <c r="AG409" s="279"/>
      <c r="AH409" s="33"/>
    </row>
    <row r="410" spans="1:34" ht="23.25" customHeight="1">
      <c r="A410" s="33"/>
      <c r="B410" s="33"/>
      <c r="C410" s="33"/>
      <c r="D410" s="33"/>
      <c r="E410" s="33"/>
      <c r="F410" s="33"/>
      <c r="G410" s="33"/>
      <c r="H410" s="33"/>
      <c r="I410" s="308"/>
      <c r="J410" s="33"/>
      <c r="K410" s="33"/>
      <c r="L410" s="33"/>
      <c r="M410" s="33"/>
      <c r="N410" s="33"/>
      <c r="O410" s="309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279"/>
      <c r="AD410" s="289"/>
      <c r="AE410" s="279"/>
      <c r="AF410" s="279"/>
      <c r="AG410" s="279"/>
      <c r="AH410" s="33"/>
    </row>
    <row r="411" spans="1:34" ht="23.25" customHeight="1">
      <c r="A411" s="33"/>
      <c r="B411" s="33"/>
      <c r="C411" s="33"/>
      <c r="D411" s="33"/>
      <c r="E411" s="33"/>
      <c r="F411" s="33"/>
      <c r="G411" s="33"/>
      <c r="H411" s="33"/>
      <c r="I411" s="308"/>
      <c r="J411" s="33"/>
      <c r="K411" s="33"/>
      <c r="L411" s="33"/>
      <c r="M411" s="33"/>
      <c r="N411" s="33"/>
      <c r="O411" s="309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279"/>
      <c r="AD411" s="289"/>
      <c r="AE411" s="279"/>
      <c r="AF411" s="279"/>
      <c r="AG411" s="279"/>
      <c r="AH411" s="33"/>
    </row>
    <row r="412" spans="1:34" ht="23.25" customHeight="1">
      <c r="A412" s="33"/>
      <c r="B412" s="33"/>
      <c r="C412" s="33"/>
      <c r="D412" s="33"/>
      <c r="E412" s="33"/>
      <c r="F412" s="33"/>
      <c r="G412" s="33"/>
      <c r="H412" s="33"/>
      <c r="I412" s="308"/>
      <c r="J412" s="33"/>
      <c r="K412" s="33"/>
      <c r="L412" s="33"/>
      <c r="M412" s="33"/>
      <c r="N412" s="33"/>
      <c r="O412" s="309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279"/>
      <c r="AD412" s="289"/>
      <c r="AE412" s="279"/>
      <c r="AF412" s="279"/>
      <c r="AG412" s="279"/>
      <c r="AH412" s="33"/>
    </row>
    <row r="413" spans="1:34" ht="23.25" customHeight="1">
      <c r="A413" s="33"/>
      <c r="B413" s="33"/>
      <c r="C413" s="33"/>
      <c r="D413" s="33"/>
      <c r="E413" s="33"/>
      <c r="F413" s="33"/>
      <c r="G413" s="33"/>
      <c r="H413" s="33"/>
      <c r="I413" s="308"/>
      <c r="J413" s="33"/>
      <c r="K413" s="33"/>
      <c r="L413" s="33"/>
      <c r="M413" s="33"/>
      <c r="N413" s="33"/>
      <c r="O413" s="309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279"/>
      <c r="AD413" s="289"/>
      <c r="AE413" s="279"/>
      <c r="AF413" s="279"/>
      <c r="AG413" s="279"/>
      <c r="AH413" s="33"/>
    </row>
    <row r="414" spans="1:34" ht="23.25" customHeight="1">
      <c r="A414" s="33"/>
      <c r="B414" s="33"/>
      <c r="C414" s="33"/>
      <c r="D414" s="33"/>
      <c r="E414" s="33"/>
      <c r="F414" s="33"/>
      <c r="G414" s="33"/>
      <c r="H414" s="33"/>
      <c r="I414" s="308"/>
      <c r="J414" s="33"/>
      <c r="K414" s="33"/>
      <c r="L414" s="33"/>
      <c r="M414" s="33"/>
      <c r="N414" s="33"/>
      <c r="O414" s="309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279"/>
      <c r="AD414" s="289"/>
      <c r="AE414" s="279"/>
      <c r="AF414" s="279"/>
      <c r="AG414" s="279"/>
      <c r="AH414" s="33"/>
    </row>
    <row r="415" spans="1:34" ht="23.25" customHeight="1">
      <c r="A415" s="33"/>
      <c r="B415" s="33"/>
      <c r="C415" s="33"/>
      <c r="D415" s="33"/>
      <c r="E415" s="33"/>
      <c r="F415" s="33"/>
      <c r="G415" s="33"/>
      <c r="H415" s="33"/>
      <c r="I415" s="308"/>
      <c r="J415" s="33"/>
      <c r="K415" s="33"/>
      <c r="L415" s="33"/>
      <c r="M415" s="33"/>
      <c r="N415" s="33"/>
      <c r="O415" s="309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279"/>
      <c r="AD415" s="289"/>
      <c r="AE415" s="279"/>
      <c r="AF415" s="279"/>
      <c r="AG415" s="279"/>
      <c r="AH415" s="33"/>
    </row>
    <row r="416" spans="1:34" ht="23.25" customHeight="1">
      <c r="A416" s="33"/>
      <c r="B416" s="33"/>
      <c r="C416" s="33"/>
      <c r="D416" s="33"/>
      <c r="E416" s="33"/>
      <c r="F416" s="33"/>
      <c r="G416" s="33"/>
      <c r="H416" s="33"/>
      <c r="I416" s="308"/>
      <c r="J416" s="33"/>
      <c r="K416" s="33"/>
      <c r="L416" s="33"/>
      <c r="M416" s="33"/>
      <c r="N416" s="33"/>
      <c r="O416" s="309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279"/>
      <c r="AD416" s="289"/>
      <c r="AE416" s="279"/>
      <c r="AF416" s="279"/>
      <c r="AG416" s="279"/>
      <c r="AH416" s="33"/>
    </row>
    <row r="417" spans="1:34" ht="23.25" customHeight="1">
      <c r="A417" s="33"/>
      <c r="B417" s="33"/>
      <c r="C417" s="33"/>
      <c r="D417" s="33"/>
      <c r="E417" s="33"/>
      <c r="F417" s="33"/>
      <c r="G417" s="33"/>
      <c r="H417" s="33"/>
      <c r="I417" s="308"/>
      <c r="J417" s="33"/>
      <c r="K417" s="33"/>
      <c r="L417" s="33"/>
      <c r="M417" s="33"/>
      <c r="N417" s="33"/>
      <c r="O417" s="309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279"/>
      <c r="AD417" s="289"/>
      <c r="AE417" s="279"/>
      <c r="AF417" s="279"/>
      <c r="AG417" s="279"/>
      <c r="AH417" s="33"/>
    </row>
    <row r="418" spans="1:34" ht="23.25" customHeight="1">
      <c r="A418" s="33"/>
      <c r="B418" s="33"/>
      <c r="C418" s="33"/>
      <c r="D418" s="33"/>
      <c r="E418" s="33"/>
      <c r="F418" s="33"/>
      <c r="G418" s="33"/>
      <c r="H418" s="33"/>
      <c r="I418" s="308"/>
      <c r="J418" s="33"/>
      <c r="K418" s="33"/>
      <c r="L418" s="33"/>
      <c r="M418" s="33"/>
      <c r="N418" s="33"/>
      <c r="O418" s="309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279"/>
      <c r="AD418" s="289"/>
      <c r="AE418" s="279"/>
      <c r="AF418" s="279"/>
      <c r="AG418" s="279"/>
      <c r="AH418" s="33"/>
    </row>
    <row r="419" spans="1:34" ht="23.25" customHeight="1">
      <c r="A419" s="33"/>
      <c r="B419" s="33"/>
      <c r="C419" s="33"/>
      <c r="D419" s="33"/>
      <c r="E419" s="33"/>
      <c r="F419" s="33"/>
      <c r="G419" s="33"/>
      <c r="H419" s="33"/>
      <c r="I419" s="308"/>
      <c r="J419" s="33"/>
      <c r="K419" s="33"/>
      <c r="L419" s="33"/>
      <c r="M419" s="33"/>
      <c r="N419" s="33"/>
      <c r="O419" s="309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279"/>
      <c r="AD419" s="289"/>
      <c r="AE419" s="279"/>
      <c r="AF419" s="279"/>
      <c r="AG419" s="279"/>
      <c r="AH419" s="33"/>
    </row>
    <row r="420" spans="1:34" ht="23.25" customHeight="1">
      <c r="A420" s="33"/>
      <c r="B420" s="33"/>
      <c r="C420" s="33"/>
      <c r="D420" s="33"/>
      <c r="E420" s="33"/>
      <c r="F420" s="33"/>
      <c r="G420" s="33"/>
      <c r="H420" s="33"/>
      <c r="I420" s="308"/>
      <c r="J420" s="33"/>
      <c r="K420" s="33"/>
      <c r="L420" s="33"/>
      <c r="M420" s="33"/>
      <c r="N420" s="33"/>
      <c r="O420" s="309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279"/>
      <c r="AD420" s="289"/>
      <c r="AE420" s="279"/>
      <c r="AF420" s="279"/>
      <c r="AG420" s="279"/>
      <c r="AH420" s="33"/>
    </row>
    <row r="421" spans="1:34" ht="23.25" customHeight="1">
      <c r="A421" s="33"/>
      <c r="B421" s="33"/>
      <c r="C421" s="33"/>
      <c r="D421" s="33"/>
      <c r="E421" s="33"/>
      <c r="F421" s="33"/>
      <c r="G421" s="33"/>
      <c r="H421" s="33"/>
      <c r="I421" s="308"/>
      <c r="J421" s="33"/>
      <c r="K421" s="33"/>
      <c r="L421" s="33"/>
      <c r="M421" s="33"/>
      <c r="N421" s="33"/>
      <c r="O421" s="309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279"/>
      <c r="AD421" s="289"/>
      <c r="AE421" s="279"/>
      <c r="AF421" s="279"/>
      <c r="AG421" s="279"/>
      <c r="AH421" s="33"/>
    </row>
    <row r="422" spans="1:34" ht="23.25" customHeight="1">
      <c r="A422" s="33"/>
      <c r="B422" s="33"/>
      <c r="C422" s="33"/>
      <c r="D422" s="33"/>
      <c r="E422" s="33"/>
      <c r="F422" s="33"/>
      <c r="G422" s="33"/>
      <c r="H422" s="33"/>
      <c r="I422" s="308"/>
      <c r="J422" s="33"/>
      <c r="K422" s="33"/>
      <c r="L422" s="33"/>
      <c r="M422" s="33"/>
      <c r="N422" s="33"/>
      <c r="O422" s="309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279"/>
      <c r="AD422" s="289"/>
      <c r="AE422" s="279"/>
      <c r="AF422" s="279"/>
      <c r="AG422" s="279"/>
      <c r="AH422" s="33"/>
    </row>
    <row r="423" spans="1:34" ht="23.25" customHeight="1">
      <c r="A423" s="33"/>
      <c r="B423" s="33"/>
      <c r="C423" s="33"/>
      <c r="D423" s="33"/>
      <c r="E423" s="33"/>
      <c r="F423" s="33"/>
      <c r="G423" s="33"/>
      <c r="H423" s="33"/>
      <c r="I423" s="308"/>
      <c r="J423" s="33"/>
      <c r="K423" s="33"/>
      <c r="L423" s="33"/>
      <c r="M423" s="33"/>
      <c r="N423" s="33"/>
      <c r="O423" s="309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279"/>
      <c r="AD423" s="289"/>
      <c r="AE423" s="279"/>
      <c r="AF423" s="279"/>
      <c r="AG423" s="279"/>
      <c r="AH423" s="33"/>
    </row>
    <row r="424" spans="1:34" ht="23.25" customHeight="1">
      <c r="A424" s="33"/>
      <c r="B424" s="33"/>
      <c r="C424" s="33"/>
      <c r="D424" s="33"/>
      <c r="E424" s="33"/>
      <c r="F424" s="33"/>
      <c r="G424" s="33"/>
      <c r="H424" s="33"/>
      <c r="I424" s="308"/>
      <c r="J424" s="33"/>
      <c r="K424" s="33"/>
      <c r="L424" s="33"/>
      <c r="M424" s="33"/>
      <c r="N424" s="33"/>
      <c r="O424" s="309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279"/>
      <c r="AD424" s="289"/>
      <c r="AE424" s="279"/>
      <c r="AF424" s="279"/>
      <c r="AG424" s="279"/>
      <c r="AH424" s="33"/>
    </row>
    <row r="425" spans="1:34" ht="23.25" customHeight="1">
      <c r="A425" s="33"/>
      <c r="B425" s="33"/>
      <c r="C425" s="33"/>
      <c r="D425" s="33"/>
      <c r="E425" s="33"/>
      <c r="F425" s="33"/>
      <c r="G425" s="33"/>
      <c r="H425" s="33"/>
      <c r="I425" s="308"/>
      <c r="J425" s="33"/>
      <c r="K425" s="33"/>
      <c r="L425" s="33"/>
      <c r="M425" s="33"/>
      <c r="N425" s="33"/>
      <c r="O425" s="309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279"/>
      <c r="AD425" s="289"/>
      <c r="AE425" s="279"/>
      <c r="AF425" s="279"/>
      <c r="AG425" s="279"/>
      <c r="AH425" s="33"/>
    </row>
    <row r="426" spans="1:34" ht="23.25" customHeight="1">
      <c r="A426" s="33"/>
      <c r="B426" s="33"/>
      <c r="C426" s="33"/>
      <c r="D426" s="33"/>
      <c r="E426" s="33"/>
      <c r="F426" s="33"/>
      <c r="G426" s="33"/>
      <c r="H426" s="33"/>
      <c r="I426" s="308"/>
      <c r="J426" s="33"/>
      <c r="K426" s="33"/>
      <c r="L426" s="33"/>
      <c r="M426" s="33"/>
      <c r="N426" s="33"/>
      <c r="O426" s="309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279"/>
      <c r="AD426" s="289"/>
      <c r="AE426" s="279"/>
      <c r="AF426" s="279"/>
      <c r="AG426" s="279"/>
      <c r="AH426" s="33"/>
    </row>
    <row r="427" spans="1:34" ht="23.25" customHeight="1">
      <c r="A427" s="33"/>
      <c r="B427" s="33"/>
      <c r="C427" s="33"/>
      <c r="D427" s="33"/>
      <c r="E427" s="33"/>
      <c r="F427" s="33"/>
      <c r="G427" s="33"/>
      <c r="H427" s="33"/>
      <c r="I427" s="308"/>
      <c r="J427" s="33"/>
      <c r="K427" s="33"/>
      <c r="L427" s="33"/>
      <c r="M427" s="33"/>
      <c r="N427" s="33"/>
      <c r="O427" s="309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279"/>
      <c r="AD427" s="289"/>
      <c r="AE427" s="279"/>
      <c r="AF427" s="279"/>
      <c r="AG427" s="279"/>
      <c r="AH427" s="33"/>
    </row>
    <row r="428" spans="1:34" ht="23.25" customHeight="1">
      <c r="A428" s="33"/>
      <c r="B428" s="33"/>
      <c r="C428" s="33"/>
      <c r="D428" s="33"/>
      <c r="E428" s="33"/>
      <c r="F428" s="33"/>
      <c r="G428" s="33"/>
      <c r="H428" s="33"/>
      <c r="I428" s="308"/>
      <c r="J428" s="33"/>
      <c r="K428" s="33"/>
      <c r="L428" s="33"/>
      <c r="M428" s="33"/>
      <c r="N428" s="33"/>
      <c r="O428" s="309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279"/>
      <c r="AD428" s="289"/>
      <c r="AE428" s="279"/>
      <c r="AF428" s="279"/>
      <c r="AG428" s="279"/>
      <c r="AH428" s="33"/>
    </row>
    <row r="429" spans="1:34" ht="23.25" customHeight="1">
      <c r="A429" s="33"/>
      <c r="B429" s="33"/>
      <c r="C429" s="33"/>
      <c r="D429" s="33"/>
      <c r="E429" s="33"/>
      <c r="F429" s="33"/>
      <c r="G429" s="33"/>
      <c r="H429" s="33"/>
      <c r="I429" s="308"/>
      <c r="J429" s="33"/>
      <c r="K429" s="33"/>
      <c r="L429" s="33"/>
      <c r="M429" s="33"/>
      <c r="N429" s="33"/>
      <c r="O429" s="309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279"/>
      <c r="AD429" s="289"/>
      <c r="AE429" s="279"/>
      <c r="AF429" s="279"/>
      <c r="AG429" s="279"/>
      <c r="AH429" s="33"/>
    </row>
    <row r="430" spans="1:34" ht="23.25" customHeight="1">
      <c r="A430" s="33"/>
      <c r="B430" s="33"/>
      <c r="C430" s="33"/>
      <c r="D430" s="33"/>
      <c r="E430" s="33"/>
      <c r="F430" s="33"/>
      <c r="G430" s="33"/>
      <c r="H430" s="33"/>
      <c r="I430" s="308"/>
      <c r="J430" s="33"/>
      <c r="K430" s="33"/>
      <c r="L430" s="33"/>
      <c r="M430" s="33"/>
      <c r="N430" s="33"/>
      <c r="O430" s="309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279"/>
      <c r="AD430" s="289"/>
      <c r="AE430" s="279"/>
      <c r="AF430" s="279"/>
      <c r="AG430" s="279"/>
      <c r="AH430" s="33"/>
    </row>
    <row r="431" spans="1:34" ht="23.25" customHeight="1">
      <c r="A431" s="33"/>
      <c r="B431" s="33"/>
      <c r="C431" s="33"/>
      <c r="D431" s="33"/>
      <c r="E431" s="33"/>
      <c r="F431" s="33"/>
      <c r="G431" s="33"/>
      <c r="H431" s="33"/>
      <c r="I431" s="308"/>
      <c r="J431" s="33"/>
      <c r="K431" s="33"/>
      <c r="L431" s="33"/>
      <c r="M431" s="33"/>
      <c r="N431" s="33"/>
      <c r="O431" s="309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279"/>
      <c r="AD431" s="289"/>
      <c r="AE431" s="279"/>
      <c r="AF431" s="279"/>
      <c r="AG431" s="279"/>
      <c r="AH431" s="33"/>
    </row>
    <row r="432" spans="1:34" ht="23.25" customHeight="1">
      <c r="A432" s="33"/>
      <c r="B432" s="33"/>
      <c r="C432" s="33"/>
      <c r="D432" s="33"/>
      <c r="E432" s="33"/>
      <c r="F432" s="33"/>
      <c r="G432" s="33"/>
      <c r="H432" s="33"/>
      <c r="I432" s="308"/>
      <c r="J432" s="33"/>
      <c r="K432" s="33"/>
      <c r="L432" s="33"/>
      <c r="M432" s="33"/>
      <c r="N432" s="33"/>
      <c r="O432" s="309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279"/>
      <c r="AD432" s="289"/>
      <c r="AE432" s="279"/>
      <c r="AF432" s="279"/>
      <c r="AG432" s="279"/>
      <c r="AH432" s="33"/>
    </row>
    <row r="433" spans="1:34" ht="23.25" customHeight="1">
      <c r="A433" s="33"/>
      <c r="B433" s="33"/>
      <c r="C433" s="33"/>
      <c r="D433" s="33"/>
      <c r="E433" s="33"/>
      <c r="F433" s="33"/>
      <c r="G433" s="33"/>
      <c r="H433" s="33"/>
      <c r="I433" s="308"/>
      <c r="J433" s="33"/>
      <c r="K433" s="33"/>
      <c r="L433" s="33"/>
      <c r="M433" s="33"/>
      <c r="N433" s="33"/>
      <c r="O433" s="309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279"/>
      <c r="AD433" s="289"/>
      <c r="AE433" s="279"/>
      <c r="AF433" s="279"/>
      <c r="AG433" s="279"/>
      <c r="AH433" s="33"/>
    </row>
    <row r="434" spans="1:34" ht="23.25" customHeight="1">
      <c r="A434" s="33"/>
      <c r="B434" s="33"/>
      <c r="C434" s="33"/>
      <c r="D434" s="33"/>
      <c r="E434" s="33"/>
      <c r="F434" s="33"/>
      <c r="G434" s="33"/>
      <c r="H434" s="33"/>
      <c r="I434" s="308"/>
      <c r="J434" s="33"/>
      <c r="K434" s="33"/>
      <c r="L434" s="33"/>
      <c r="M434" s="33"/>
      <c r="N434" s="33"/>
      <c r="O434" s="309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279"/>
      <c r="AD434" s="289"/>
      <c r="AE434" s="279"/>
      <c r="AF434" s="279"/>
      <c r="AG434" s="279"/>
      <c r="AH434" s="33"/>
    </row>
    <row r="435" spans="1:34" ht="23.25" customHeight="1">
      <c r="A435" s="33"/>
      <c r="B435" s="33"/>
      <c r="C435" s="33"/>
      <c r="D435" s="33"/>
      <c r="E435" s="33"/>
      <c r="F435" s="33"/>
      <c r="G435" s="33"/>
      <c r="H435" s="33"/>
      <c r="I435" s="308"/>
      <c r="J435" s="33"/>
      <c r="K435" s="33"/>
      <c r="L435" s="33"/>
      <c r="M435" s="33"/>
      <c r="N435" s="33"/>
      <c r="O435" s="309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279"/>
      <c r="AD435" s="289"/>
      <c r="AE435" s="279"/>
      <c r="AF435" s="279"/>
      <c r="AG435" s="279"/>
      <c r="AH435" s="33"/>
    </row>
    <row r="436" spans="1:34" ht="23.25" customHeight="1">
      <c r="A436" s="33"/>
      <c r="B436" s="33"/>
      <c r="C436" s="33"/>
      <c r="D436" s="33"/>
      <c r="E436" s="33"/>
      <c r="F436" s="33"/>
      <c r="G436" s="33"/>
      <c r="H436" s="33"/>
      <c r="I436" s="308"/>
      <c r="J436" s="33"/>
      <c r="K436" s="33"/>
      <c r="L436" s="33"/>
      <c r="M436" s="33"/>
      <c r="N436" s="33"/>
      <c r="O436" s="309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279"/>
      <c r="AD436" s="289"/>
      <c r="AE436" s="279"/>
      <c r="AF436" s="279"/>
      <c r="AG436" s="279"/>
      <c r="AH436" s="33"/>
    </row>
    <row r="437" spans="1:34" ht="23.25" customHeight="1">
      <c r="A437" s="33"/>
      <c r="B437" s="33"/>
      <c r="C437" s="33"/>
      <c r="D437" s="33"/>
      <c r="E437" s="33"/>
      <c r="F437" s="33"/>
      <c r="G437" s="33"/>
      <c r="H437" s="33"/>
      <c r="I437" s="308"/>
      <c r="J437" s="33"/>
      <c r="K437" s="33"/>
      <c r="L437" s="33"/>
      <c r="M437" s="33"/>
      <c r="N437" s="33"/>
      <c r="O437" s="309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279"/>
      <c r="AD437" s="289"/>
      <c r="AE437" s="279"/>
      <c r="AF437" s="279"/>
      <c r="AG437" s="279"/>
      <c r="AH437" s="33"/>
    </row>
    <row r="438" spans="1:34" ht="23.25" customHeight="1">
      <c r="A438" s="33"/>
      <c r="B438" s="33"/>
      <c r="C438" s="33"/>
      <c r="D438" s="33"/>
      <c r="E438" s="33"/>
      <c r="F438" s="33"/>
      <c r="G438" s="33"/>
      <c r="H438" s="33"/>
      <c r="I438" s="308"/>
      <c r="J438" s="33"/>
      <c r="K438" s="33"/>
      <c r="L438" s="33"/>
      <c r="M438" s="33"/>
      <c r="N438" s="33"/>
      <c r="O438" s="309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279"/>
      <c r="AD438" s="289"/>
      <c r="AE438" s="279"/>
      <c r="AF438" s="279"/>
      <c r="AG438" s="279"/>
      <c r="AH438" s="33"/>
    </row>
    <row r="439" spans="1:34" ht="23.25" customHeight="1">
      <c r="A439" s="33"/>
      <c r="B439" s="33"/>
      <c r="C439" s="33"/>
      <c r="D439" s="33"/>
      <c r="E439" s="33"/>
      <c r="F439" s="33"/>
      <c r="G439" s="33"/>
      <c r="H439" s="33"/>
      <c r="I439" s="308"/>
      <c r="J439" s="33"/>
      <c r="K439" s="33"/>
      <c r="L439" s="33"/>
      <c r="M439" s="33"/>
      <c r="N439" s="33"/>
      <c r="O439" s="309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279"/>
      <c r="AD439" s="289"/>
      <c r="AE439" s="279"/>
      <c r="AF439" s="279"/>
      <c r="AG439" s="279"/>
      <c r="AH439" s="33"/>
    </row>
    <row r="440" spans="1:34" ht="23.25" customHeight="1">
      <c r="A440" s="33"/>
      <c r="B440" s="33"/>
      <c r="C440" s="33"/>
      <c r="D440" s="33"/>
      <c r="E440" s="33"/>
      <c r="F440" s="33"/>
      <c r="G440" s="33"/>
      <c r="H440" s="33"/>
      <c r="I440" s="308"/>
      <c r="J440" s="33"/>
      <c r="K440" s="33"/>
      <c r="L440" s="33"/>
      <c r="M440" s="33"/>
      <c r="N440" s="33"/>
      <c r="O440" s="309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279"/>
      <c r="AD440" s="289"/>
      <c r="AE440" s="279"/>
      <c r="AF440" s="279"/>
      <c r="AG440" s="279"/>
      <c r="AH440" s="33"/>
    </row>
    <row r="441" spans="1:34" ht="23.25" customHeight="1">
      <c r="A441" s="33"/>
      <c r="B441" s="33"/>
      <c r="C441" s="33"/>
      <c r="D441" s="33"/>
      <c r="E441" s="33"/>
      <c r="F441" s="33"/>
      <c r="G441" s="33"/>
      <c r="H441" s="33"/>
      <c r="I441" s="308"/>
      <c r="J441" s="33"/>
      <c r="K441" s="33"/>
      <c r="L441" s="33"/>
      <c r="M441" s="33"/>
      <c r="N441" s="33"/>
      <c r="O441" s="309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279"/>
      <c r="AD441" s="289"/>
      <c r="AE441" s="279"/>
      <c r="AF441" s="279"/>
      <c r="AG441" s="279"/>
      <c r="AH441" s="33"/>
    </row>
    <row r="442" spans="1:34" ht="23.25" customHeight="1">
      <c r="A442" s="33"/>
      <c r="B442" s="33"/>
      <c r="C442" s="33"/>
      <c r="D442" s="33"/>
      <c r="E442" s="33"/>
      <c r="F442" s="33"/>
      <c r="G442" s="33"/>
      <c r="H442" s="33"/>
      <c r="I442" s="308"/>
      <c r="J442" s="33"/>
      <c r="K442" s="33"/>
      <c r="L442" s="33"/>
      <c r="M442" s="33"/>
      <c r="N442" s="33"/>
      <c r="O442" s="309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279"/>
      <c r="AD442" s="289"/>
      <c r="AE442" s="279"/>
      <c r="AF442" s="279"/>
      <c r="AG442" s="279"/>
      <c r="AH442" s="33"/>
    </row>
    <row r="443" spans="1:34" ht="23.25" customHeight="1">
      <c r="A443" s="33"/>
      <c r="B443" s="33"/>
      <c r="C443" s="33"/>
      <c r="D443" s="33"/>
      <c r="E443" s="33"/>
      <c r="F443" s="33"/>
      <c r="G443" s="33"/>
      <c r="H443" s="33"/>
      <c r="I443" s="308"/>
      <c r="J443" s="33"/>
      <c r="K443" s="33"/>
      <c r="L443" s="33"/>
      <c r="M443" s="33"/>
      <c r="N443" s="33"/>
      <c r="O443" s="309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279"/>
      <c r="AD443" s="289"/>
      <c r="AE443" s="279"/>
      <c r="AF443" s="279"/>
      <c r="AG443" s="279"/>
      <c r="AH443" s="33"/>
    </row>
    <row r="444" spans="1:34" ht="23.25" customHeight="1">
      <c r="A444" s="33"/>
      <c r="B444" s="33"/>
      <c r="C444" s="33"/>
      <c r="D444" s="33"/>
      <c r="E444" s="33"/>
      <c r="F444" s="33"/>
      <c r="G444" s="33"/>
      <c r="H444" s="33"/>
      <c r="I444" s="308"/>
      <c r="J444" s="33"/>
      <c r="K444" s="33"/>
      <c r="L444" s="33"/>
      <c r="M444" s="33"/>
      <c r="N444" s="33"/>
      <c r="O444" s="309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279"/>
      <c r="AD444" s="289"/>
      <c r="AE444" s="279"/>
      <c r="AF444" s="279"/>
      <c r="AG444" s="279"/>
      <c r="AH444" s="33"/>
    </row>
    <row r="445" spans="1:34" ht="23.25" customHeight="1">
      <c r="A445" s="33"/>
      <c r="B445" s="33"/>
      <c r="C445" s="33"/>
      <c r="D445" s="33"/>
      <c r="E445" s="33"/>
      <c r="F445" s="33"/>
      <c r="G445" s="33"/>
      <c r="H445" s="33"/>
      <c r="I445" s="308"/>
      <c r="J445" s="33"/>
      <c r="K445" s="33"/>
      <c r="L445" s="33"/>
      <c r="M445" s="33"/>
      <c r="N445" s="33"/>
      <c r="O445" s="309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279"/>
      <c r="AD445" s="289"/>
      <c r="AE445" s="279"/>
      <c r="AF445" s="279"/>
      <c r="AG445" s="279"/>
      <c r="AH445" s="33"/>
    </row>
    <row r="446" spans="1:34" ht="23.25" customHeight="1">
      <c r="A446" s="33"/>
      <c r="B446" s="33"/>
      <c r="C446" s="33"/>
      <c r="D446" s="33"/>
      <c r="E446" s="33"/>
      <c r="F446" s="33"/>
      <c r="G446" s="33"/>
      <c r="H446" s="33"/>
      <c r="I446" s="308"/>
      <c r="J446" s="33"/>
      <c r="K446" s="33"/>
      <c r="L446" s="33"/>
      <c r="M446" s="33"/>
      <c r="N446" s="33"/>
      <c r="O446" s="309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279"/>
      <c r="AD446" s="289"/>
      <c r="AE446" s="279"/>
      <c r="AF446" s="279"/>
      <c r="AG446" s="279"/>
      <c r="AH446" s="33"/>
    </row>
    <row r="447" spans="1:34" ht="23.25" customHeight="1">
      <c r="A447" s="33"/>
      <c r="B447" s="33"/>
      <c r="C447" s="33"/>
      <c r="D447" s="33"/>
      <c r="E447" s="33"/>
      <c r="F447" s="33"/>
      <c r="G447" s="33"/>
      <c r="H447" s="33"/>
      <c r="I447" s="308"/>
      <c r="J447" s="33"/>
      <c r="K447" s="33"/>
      <c r="L447" s="33"/>
      <c r="M447" s="33"/>
      <c r="N447" s="33"/>
      <c r="O447" s="309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279"/>
      <c r="AD447" s="289"/>
      <c r="AE447" s="279"/>
      <c r="AF447" s="279"/>
      <c r="AG447" s="279"/>
      <c r="AH447" s="33"/>
    </row>
    <row r="448" spans="1:34" ht="23.25" customHeight="1">
      <c r="A448" s="33"/>
      <c r="B448" s="33"/>
      <c r="C448" s="33"/>
      <c r="D448" s="33"/>
      <c r="E448" s="33"/>
      <c r="F448" s="33"/>
      <c r="G448" s="33"/>
      <c r="H448" s="33"/>
      <c r="I448" s="308"/>
      <c r="J448" s="33"/>
      <c r="K448" s="33"/>
      <c r="L448" s="33"/>
      <c r="M448" s="33"/>
      <c r="N448" s="33"/>
      <c r="O448" s="309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279"/>
      <c r="AD448" s="289"/>
      <c r="AE448" s="279"/>
      <c r="AF448" s="279"/>
      <c r="AG448" s="279"/>
      <c r="AH448" s="33"/>
    </row>
    <row r="449" spans="1:34" ht="23.25" customHeight="1">
      <c r="A449" s="33"/>
      <c r="B449" s="33"/>
      <c r="C449" s="33"/>
      <c r="D449" s="33"/>
      <c r="E449" s="33"/>
      <c r="F449" s="33"/>
      <c r="G449" s="33"/>
      <c r="H449" s="33"/>
      <c r="I449" s="308"/>
      <c r="J449" s="33"/>
      <c r="K449" s="33"/>
      <c r="L449" s="33"/>
      <c r="M449" s="33"/>
      <c r="N449" s="33"/>
      <c r="O449" s="309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279"/>
      <c r="AD449" s="289"/>
      <c r="AE449" s="279"/>
      <c r="AF449" s="279"/>
      <c r="AG449" s="279"/>
      <c r="AH449" s="33"/>
    </row>
    <row r="450" spans="1:34" ht="23.25" customHeight="1">
      <c r="A450" s="33"/>
      <c r="B450" s="33"/>
      <c r="C450" s="33"/>
      <c r="D450" s="33"/>
      <c r="E450" s="33"/>
      <c r="F450" s="33"/>
      <c r="G450" s="33"/>
      <c r="H450" s="33"/>
      <c r="I450" s="308"/>
      <c r="J450" s="33"/>
      <c r="K450" s="33"/>
      <c r="L450" s="33"/>
      <c r="M450" s="33"/>
      <c r="N450" s="33"/>
      <c r="O450" s="309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279"/>
      <c r="AD450" s="289"/>
      <c r="AE450" s="279"/>
      <c r="AF450" s="279"/>
      <c r="AG450" s="279"/>
      <c r="AH450" s="33"/>
    </row>
    <row r="451" spans="1:34" ht="23.25" customHeight="1">
      <c r="A451" s="33"/>
      <c r="B451" s="33"/>
      <c r="C451" s="33"/>
      <c r="D451" s="33"/>
      <c r="E451" s="33"/>
      <c r="F451" s="33"/>
      <c r="G451" s="33"/>
      <c r="H451" s="33"/>
      <c r="I451" s="308"/>
      <c r="J451" s="33"/>
      <c r="K451" s="33"/>
      <c r="L451" s="33"/>
      <c r="M451" s="33"/>
      <c r="N451" s="33"/>
      <c r="O451" s="309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279"/>
      <c r="AD451" s="289"/>
      <c r="AE451" s="279"/>
      <c r="AF451" s="279"/>
      <c r="AG451" s="279"/>
      <c r="AH451" s="33"/>
    </row>
    <row r="452" spans="1:34" ht="23.25" customHeight="1">
      <c r="A452" s="33"/>
      <c r="B452" s="33"/>
      <c r="C452" s="33"/>
      <c r="D452" s="33"/>
      <c r="E452" s="33"/>
      <c r="F452" s="33"/>
      <c r="G452" s="33"/>
      <c r="H452" s="33"/>
      <c r="I452" s="308"/>
      <c r="J452" s="33"/>
      <c r="K452" s="33"/>
      <c r="L452" s="33"/>
      <c r="M452" s="33"/>
      <c r="N452" s="33"/>
      <c r="O452" s="309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279"/>
      <c r="AD452" s="289"/>
      <c r="AE452" s="279"/>
      <c r="AF452" s="279"/>
      <c r="AG452" s="279"/>
      <c r="AH452" s="33"/>
    </row>
    <row r="453" spans="1:34" ht="23.25" customHeight="1">
      <c r="A453" s="33"/>
      <c r="B453" s="33"/>
      <c r="C453" s="33"/>
      <c r="D453" s="33"/>
      <c r="E453" s="33"/>
      <c r="F453" s="33"/>
      <c r="G453" s="33"/>
      <c r="H453" s="33"/>
      <c r="I453" s="308"/>
      <c r="J453" s="33"/>
      <c r="K453" s="33"/>
      <c r="L453" s="33"/>
      <c r="M453" s="33"/>
      <c r="N453" s="33"/>
      <c r="O453" s="309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279"/>
      <c r="AD453" s="289"/>
      <c r="AE453" s="279"/>
      <c r="AF453" s="279"/>
      <c r="AG453" s="279"/>
      <c r="AH453" s="33"/>
    </row>
    <row r="454" spans="1:34" ht="23.25" customHeight="1">
      <c r="A454" s="33"/>
      <c r="B454" s="33"/>
      <c r="C454" s="33"/>
      <c r="D454" s="33"/>
      <c r="E454" s="33"/>
      <c r="F454" s="33"/>
      <c r="G454" s="33"/>
      <c r="H454" s="33"/>
      <c r="I454" s="308"/>
      <c r="J454" s="33"/>
      <c r="K454" s="33"/>
      <c r="L454" s="33"/>
      <c r="M454" s="33"/>
      <c r="N454" s="33"/>
      <c r="O454" s="309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279"/>
      <c r="AD454" s="289"/>
      <c r="AE454" s="279"/>
      <c r="AF454" s="279"/>
      <c r="AG454" s="279"/>
      <c r="AH454" s="33"/>
    </row>
    <row r="455" spans="1:34" ht="23.25" customHeight="1">
      <c r="A455" s="33"/>
      <c r="B455" s="33"/>
      <c r="C455" s="33"/>
      <c r="D455" s="33"/>
      <c r="E455" s="33"/>
      <c r="F455" s="33"/>
      <c r="G455" s="33"/>
      <c r="H455" s="33"/>
      <c r="I455" s="308"/>
      <c r="J455" s="33"/>
      <c r="K455" s="33"/>
      <c r="L455" s="33"/>
      <c r="M455" s="33"/>
      <c r="N455" s="33"/>
      <c r="O455" s="309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279"/>
      <c r="AD455" s="289"/>
      <c r="AE455" s="279"/>
      <c r="AF455" s="279"/>
      <c r="AG455" s="279"/>
      <c r="AH455" s="33"/>
    </row>
    <row r="456" spans="1:34" ht="23.25" customHeight="1">
      <c r="A456" s="33"/>
      <c r="B456" s="33"/>
      <c r="C456" s="33"/>
      <c r="D456" s="33"/>
      <c r="E456" s="33"/>
      <c r="F456" s="33"/>
      <c r="G456" s="33"/>
      <c r="H456" s="33"/>
      <c r="I456" s="308"/>
      <c r="J456" s="33"/>
      <c r="K456" s="33"/>
      <c r="L456" s="33"/>
      <c r="M456" s="33"/>
      <c r="N456" s="33"/>
      <c r="O456" s="309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279"/>
      <c r="AD456" s="289"/>
      <c r="AE456" s="279"/>
      <c r="AF456" s="279"/>
      <c r="AG456" s="279"/>
      <c r="AH456" s="33"/>
    </row>
    <row r="457" spans="1:34" ht="23.25" customHeight="1">
      <c r="A457" s="33"/>
      <c r="B457" s="33"/>
      <c r="C457" s="33"/>
      <c r="D457" s="33"/>
      <c r="E457" s="33"/>
      <c r="F457" s="33"/>
      <c r="G457" s="33"/>
      <c r="H457" s="33"/>
      <c r="I457" s="308"/>
      <c r="J457" s="33"/>
      <c r="K457" s="33"/>
      <c r="L457" s="33"/>
      <c r="M457" s="33"/>
      <c r="N457" s="33"/>
      <c r="O457" s="309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279"/>
      <c r="AD457" s="289"/>
      <c r="AE457" s="279"/>
      <c r="AF457" s="279"/>
      <c r="AG457" s="279"/>
      <c r="AH457" s="33"/>
    </row>
    <row r="458" spans="1:34" ht="23.25" customHeight="1">
      <c r="A458" s="33"/>
      <c r="B458" s="33"/>
      <c r="C458" s="33"/>
      <c r="D458" s="33"/>
      <c r="E458" s="33"/>
      <c r="F458" s="33"/>
      <c r="G458" s="33"/>
      <c r="H458" s="33"/>
      <c r="I458" s="308"/>
      <c r="J458" s="33"/>
      <c r="K458" s="33"/>
      <c r="L458" s="33"/>
      <c r="M458" s="33"/>
      <c r="N458" s="33"/>
      <c r="O458" s="309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279"/>
      <c r="AD458" s="289"/>
      <c r="AE458" s="279"/>
      <c r="AF458" s="279"/>
      <c r="AG458" s="279"/>
      <c r="AH458" s="33"/>
    </row>
    <row r="459" spans="1:34" ht="23.25" customHeight="1">
      <c r="A459" s="33"/>
      <c r="B459" s="33"/>
      <c r="C459" s="33"/>
      <c r="D459" s="33"/>
      <c r="E459" s="33"/>
      <c r="F459" s="33"/>
      <c r="G459" s="33"/>
      <c r="H459" s="33"/>
      <c r="I459" s="308"/>
      <c r="J459" s="33"/>
      <c r="K459" s="33"/>
      <c r="L459" s="33"/>
      <c r="M459" s="33"/>
      <c r="N459" s="33"/>
      <c r="O459" s="309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279"/>
      <c r="AD459" s="289"/>
      <c r="AE459" s="279"/>
      <c r="AF459" s="279"/>
      <c r="AG459" s="279"/>
      <c r="AH459" s="33"/>
    </row>
    <row r="460" spans="1:34" ht="23.25" customHeight="1">
      <c r="A460" s="33"/>
      <c r="B460" s="33"/>
      <c r="C460" s="33"/>
      <c r="D460" s="33"/>
      <c r="E460" s="33"/>
      <c r="F460" s="33"/>
      <c r="G460" s="33"/>
      <c r="H460" s="33"/>
      <c r="I460" s="308"/>
      <c r="J460" s="33"/>
      <c r="K460" s="33"/>
      <c r="L460" s="33"/>
      <c r="M460" s="33"/>
      <c r="N460" s="33"/>
      <c r="O460" s="309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279"/>
      <c r="AD460" s="289"/>
      <c r="AE460" s="279"/>
      <c r="AF460" s="279"/>
      <c r="AG460" s="279"/>
      <c r="AH460" s="33"/>
    </row>
    <row r="461" spans="1:34" ht="23.25" customHeight="1">
      <c r="A461" s="33"/>
      <c r="B461" s="33"/>
      <c r="C461" s="33"/>
      <c r="D461" s="33"/>
      <c r="E461" s="33"/>
      <c r="F461" s="33"/>
      <c r="G461" s="33"/>
      <c r="H461" s="33"/>
      <c r="I461" s="308"/>
      <c r="J461" s="33"/>
      <c r="K461" s="33"/>
      <c r="L461" s="33"/>
      <c r="M461" s="33"/>
      <c r="N461" s="33"/>
      <c r="O461" s="309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279"/>
      <c r="AD461" s="289"/>
      <c r="AE461" s="279"/>
      <c r="AF461" s="279"/>
      <c r="AG461" s="279"/>
      <c r="AH461" s="33"/>
    </row>
    <row r="462" spans="1:34" ht="23.25" customHeight="1">
      <c r="A462" s="33"/>
      <c r="B462" s="33"/>
      <c r="C462" s="33"/>
      <c r="D462" s="33"/>
      <c r="E462" s="33"/>
      <c r="F462" s="33"/>
      <c r="G462" s="33"/>
      <c r="H462" s="33"/>
      <c r="I462" s="308"/>
      <c r="J462" s="33"/>
      <c r="K462" s="33"/>
      <c r="L462" s="33"/>
      <c r="M462" s="33"/>
      <c r="N462" s="33"/>
      <c r="O462" s="309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279"/>
      <c r="AD462" s="289"/>
      <c r="AE462" s="279"/>
      <c r="AF462" s="279"/>
      <c r="AG462" s="279"/>
      <c r="AH462" s="33"/>
    </row>
    <row r="463" spans="1:34" ht="23.25" customHeight="1">
      <c r="A463" s="33"/>
      <c r="B463" s="33"/>
      <c r="C463" s="33"/>
      <c r="D463" s="33"/>
      <c r="E463" s="33"/>
      <c r="F463" s="33"/>
      <c r="G463" s="33"/>
      <c r="H463" s="33"/>
      <c r="I463" s="308"/>
      <c r="J463" s="33"/>
      <c r="K463" s="33"/>
      <c r="L463" s="33"/>
      <c r="M463" s="33"/>
      <c r="N463" s="33"/>
      <c r="O463" s="309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279"/>
      <c r="AD463" s="289"/>
      <c r="AE463" s="279"/>
      <c r="AF463" s="279"/>
      <c r="AG463" s="279"/>
      <c r="AH463" s="33"/>
    </row>
    <row r="464" spans="1:34" ht="23.25" customHeight="1">
      <c r="A464" s="33"/>
      <c r="B464" s="33"/>
      <c r="C464" s="33"/>
      <c r="D464" s="33"/>
      <c r="E464" s="33"/>
      <c r="F464" s="33"/>
      <c r="G464" s="33"/>
      <c r="H464" s="33"/>
      <c r="I464" s="308"/>
      <c r="J464" s="33"/>
      <c r="K464" s="33"/>
      <c r="L464" s="33"/>
      <c r="M464" s="33"/>
      <c r="N464" s="33"/>
      <c r="O464" s="309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279"/>
      <c r="AD464" s="289"/>
      <c r="AE464" s="279"/>
      <c r="AF464" s="279"/>
      <c r="AG464" s="279"/>
      <c r="AH464" s="33"/>
    </row>
    <row r="465" spans="1:34" ht="23.25" customHeight="1">
      <c r="A465" s="33"/>
      <c r="B465" s="33"/>
      <c r="C465" s="33"/>
      <c r="D465" s="33"/>
      <c r="E465" s="33"/>
      <c r="F465" s="33"/>
      <c r="G465" s="33"/>
      <c r="H465" s="33"/>
      <c r="I465" s="308"/>
      <c r="J465" s="33"/>
      <c r="K465" s="33"/>
      <c r="L465" s="33"/>
      <c r="M465" s="33"/>
      <c r="N465" s="33"/>
      <c r="O465" s="309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279"/>
      <c r="AD465" s="289"/>
      <c r="AE465" s="279"/>
      <c r="AF465" s="279"/>
      <c r="AG465" s="279"/>
      <c r="AH465" s="33"/>
    </row>
    <row r="466" spans="1:34" ht="23.25" customHeight="1">
      <c r="A466" s="33"/>
      <c r="B466" s="33"/>
      <c r="C466" s="33"/>
      <c r="D466" s="33"/>
      <c r="E466" s="33"/>
      <c r="F466" s="33"/>
      <c r="G466" s="33"/>
      <c r="H466" s="33"/>
      <c r="I466" s="308"/>
      <c r="J466" s="33"/>
      <c r="K466" s="33"/>
      <c r="L466" s="33"/>
      <c r="M466" s="33"/>
      <c r="N466" s="33"/>
      <c r="O466" s="309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279"/>
      <c r="AD466" s="289"/>
      <c r="AE466" s="279"/>
      <c r="AF466" s="279"/>
      <c r="AG466" s="279"/>
      <c r="AH466" s="33"/>
    </row>
    <row r="467" spans="1:34" ht="23.25" customHeight="1">
      <c r="A467" s="33"/>
      <c r="B467" s="33"/>
      <c r="C467" s="33"/>
      <c r="D467" s="33"/>
      <c r="E467" s="33"/>
      <c r="F467" s="33"/>
      <c r="G467" s="33"/>
      <c r="H467" s="33"/>
      <c r="I467" s="308"/>
      <c r="J467" s="33"/>
      <c r="K467" s="33"/>
      <c r="L467" s="33"/>
      <c r="M467" s="33"/>
      <c r="N467" s="33"/>
      <c r="O467" s="309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279"/>
      <c r="AD467" s="289"/>
      <c r="AE467" s="279"/>
      <c r="AF467" s="279"/>
      <c r="AG467" s="279"/>
      <c r="AH467" s="33"/>
    </row>
    <row r="468" spans="1:34" ht="23.25" customHeight="1">
      <c r="A468" s="33"/>
      <c r="B468" s="33"/>
      <c r="C468" s="33"/>
      <c r="D468" s="33"/>
      <c r="E468" s="33"/>
      <c r="F468" s="33"/>
      <c r="G468" s="33"/>
      <c r="H468" s="33"/>
      <c r="I468" s="308"/>
      <c r="J468" s="33"/>
      <c r="K468" s="33"/>
      <c r="L468" s="33"/>
      <c r="M468" s="33"/>
      <c r="N468" s="33"/>
      <c r="O468" s="309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279"/>
      <c r="AD468" s="289"/>
      <c r="AE468" s="279"/>
      <c r="AF468" s="279"/>
      <c r="AG468" s="279"/>
      <c r="AH468" s="33"/>
    </row>
    <row r="469" spans="1:34" ht="23.25" customHeight="1">
      <c r="A469" s="33"/>
      <c r="B469" s="33"/>
      <c r="C469" s="33"/>
      <c r="D469" s="33"/>
      <c r="E469" s="33"/>
      <c r="F469" s="33"/>
      <c r="G469" s="33"/>
      <c r="H469" s="33"/>
      <c r="I469" s="308"/>
      <c r="J469" s="33"/>
      <c r="K469" s="33"/>
      <c r="L469" s="33"/>
      <c r="M469" s="33"/>
      <c r="N469" s="33"/>
      <c r="O469" s="309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279"/>
      <c r="AD469" s="289"/>
      <c r="AE469" s="279"/>
      <c r="AF469" s="279"/>
      <c r="AG469" s="279"/>
      <c r="AH469" s="33"/>
    </row>
    <row r="470" spans="1:34" ht="23.25" customHeight="1">
      <c r="A470" s="33"/>
      <c r="B470" s="33"/>
      <c r="C470" s="33"/>
      <c r="D470" s="33"/>
      <c r="E470" s="33"/>
      <c r="F470" s="33"/>
      <c r="G470" s="33"/>
      <c r="H470" s="33"/>
      <c r="I470" s="308"/>
      <c r="J470" s="33"/>
      <c r="K470" s="33"/>
      <c r="L470" s="33"/>
      <c r="M470" s="33"/>
      <c r="N470" s="33"/>
      <c r="O470" s="309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279"/>
      <c r="AD470" s="289"/>
      <c r="AE470" s="279"/>
      <c r="AF470" s="279"/>
      <c r="AG470" s="279"/>
      <c r="AH470" s="33"/>
    </row>
    <row r="471" spans="1:34" ht="23.25" customHeight="1">
      <c r="A471" s="33"/>
      <c r="B471" s="33"/>
      <c r="C471" s="33"/>
      <c r="D471" s="33"/>
      <c r="E471" s="33"/>
      <c r="F471" s="33"/>
      <c r="G471" s="33"/>
      <c r="H471" s="33"/>
      <c r="I471" s="308"/>
      <c r="J471" s="33"/>
      <c r="K471" s="33"/>
      <c r="L471" s="33"/>
      <c r="M471" s="33"/>
      <c r="N471" s="33"/>
      <c r="O471" s="309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279"/>
      <c r="AD471" s="289"/>
      <c r="AE471" s="279"/>
      <c r="AF471" s="279"/>
      <c r="AG471" s="279"/>
      <c r="AH471" s="33"/>
    </row>
    <row r="472" spans="1:34" ht="23.25" customHeight="1">
      <c r="A472" s="33"/>
      <c r="B472" s="33"/>
      <c r="C472" s="33"/>
      <c r="D472" s="33"/>
      <c r="E472" s="33"/>
      <c r="F472" s="33"/>
      <c r="G472" s="33"/>
      <c r="H472" s="33"/>
      <c r="I472" s="308"/>
      <c r="J472" s="33"/>
      <c r="K472" s="33"/>
      <c r="L472" s="33"/>
      <c r="M472" s="33"/>
      <c r="N472" s="33"/>
      <c r="O472" s="309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279"/>
      <c r="AD472" s="289"/>
      <c r="AE472" s="279"/>
      <c r="AF472" s="279"/>
      <c r="AG472" s="279"/>
      <c r="AH472" s="33"/>
    </row>
    <row r="473" spans="1:34" ht="23.25" customHeight="1">
      <c r="A473" s="33"/>
      <c r="B473" s="33"/>
      <c r="C473" s="33"/>
      <c r="D473" s="33"/>
      <c r="E473" s="33"/>
      <c r="F473" s="33"/>
      <c r="G473" s="33"/>
      <c r="H473" s="33"/>
      <c r="I473" s="308"/>
      <c r="J473" s="33"/>
      <c r="K473" s="33"/>
      <c r="L473" s="33"/>
      <c r="M473" s="33"/>
      <c r="N473" s="33"/>
      <c r="O473" s="309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279"/>
      <c r="AD473" s="289"/>
      <c r="AE473" s="279"/>
      <c r="AF473" s="279"/>
      <c r="AG473" s="279"/>
      <c r="AH473" s="33"/>
    </row>
    <row r="474" spans="1:34" ht="23.25" customHeight="1">
      <c r="A474" s="33"/>
      <c r="B474" s="33"/>
      <c r="C474" s="33"/>
      <c r="D474" s="33"/>
      <c r="E474" s="33"/>
      <c r="F474" s="33"/>
      <c r="G474" s="33"/>
      <c r="H474" s="33"/>
      <c r="I474" s="308"/>
      <c r="J474" s="33"/>
      <c r="K474" s="33"/>
      <c r="L474" s="33"/>
      <c r="M474" s="33"/>
      <c r="N474" s="33"/>
      <c r="O474" s="309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279"/>
      <c r="AD474" s="289"/>
      <c r="AE474" s="279"/>
      <c r="AF474" s="279"/>
      <c r="AG474" s="279"/>
      <c r="AH474" s="33"/>
    </row>
    <row r="475" spans="1:34" ht="23.25" customHeight="1">
      <c r="A475" s="33"/>
      <c r="B475" s="33"/>
      <c r="C475" s="33"/>
      <c r="D475" s="33"/>
      <c r="E475" s="33"/>
      <c r="F475" s="33"/>
      <c r="G475" s="33"/>
      <c r="H475" s="33"/>
      <c r="I475" s="308"/>
      <c r="J475" s="33"/>
      <c r="K475" s="33"/>
      <c r="L475" s="33"/>
      <c r="M475" s="33"/>
      <c r="N475" s="33"/>
      <c r="O475" s="309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279"/>
      <c r="AD475" s="289"/>
      <c r="AE475" s="279"/>
      <c r="AF475" s="279"/>
      <c r="AG475" s="279"/>
      <c r="AH475" s="33"/>
    </row>
    <row r="476" spans="1:34" ht="23.25" customHeight="1">
      <c r="A476" s="33"/>
      <c r="B476" s="33"/>
      <c r="C476" s="33"/>
      <c r="D476" s="33"/>
      <c r="E476" s="33"/>
      <c r="F476" s="33"/>
      <c r="G476" s="33"/>
      <c r="H476" s="33"/>
      <c r="I476" s="308"/>
      <c r="J476" s="33"/>
      <c r="K476" s="33"/>
      <c r="L476" s="33"/>
      <c r="M476" s="33"/>
      <c r="N476" s="33"/>
      <c r="O476" s="309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279"/>
      <c r="AD476" s="289"/>
      <c r="AE476" s="279"/>
      <c r="AF476" s="279"/>
      <c r="AG476" s="279"/>
      <c r="AH476" s="33"/>
    </row>
    <row r="477" spans="1:34" ht="23.25" customHeight="1">
      <c r="A477" s="33"/>
      <c r="B477" s="33"/>
      <c r="C477" s="33"/>
      <c r="D477" s="33"/>
      <c r="E477" s="33"/>
      <c r="F477" s="33"/>
      <c r="G477" s="33"/>
      <c r="H477" s="33"/>
      <c r="I477" s="308"/>
      <c r="J477" s="33"/>
      <c r="K477" s="33"/>
      <c r="L477" s="33"/>
      <c r="M477" s="33"/>
      <c r="N477" s="33"/>
      <c r="O477" s="309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279"/>
      <c r="AD477" s="289"/>
      <c r="AE477" s="279"/>
      <c r="AF477" s="279"/>
      <c r="AG477" s="279"/>
      <c r="AH477" s="33"/>
    </row>
    <row r="478" spans="1:34" ht="23.25" customHeight="1">
      <c r="A478" s="33"/>
      <c r="B478" s="33"/>
      <c r="C478" s="33"/>
      <c r="D478" s="33"/>
      <c r="E478" s="33"/>
      <c r="F478" s="33"/>
      <c r="G478" s="33"/>
      <c r="H478" s="33"/>
      <c r="I478" s="308"/>
      <c r="J478" s="33"/>
      <c r="K478" s="33"/>
      <c r="L478" s="33"/>
      <c r="M478" s="33"/>
      <c r="N478" s="33"/>
      <c r="O478" s="309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279"/>
      <c r="AD478" s="289"/>
      <c r="AE478" s="279"/>
      <c r="AF478" s="279"/>
      <c r="AG478" s="279"/>
      <c r="AH478" s="33"/>
    </row>
    <row r="479" spans="1:34" ht="23.25" customHeight="1">
      <c r="A479" s="33"/>
      <c r="B479" s="33"/>
      <c r="C479" s="33"/>
      <c r="D479" s="33"/>
      <c r="E479" s="33"/>
      <c r="F479" s="33"/>
      <c r="G479" s="33"/>
      <c r="H479" s="33"/>
      <c r="I479" s="308"/>
      <c r="J479" s="33"/>
      <c r="K479" s="33"/>
      <c r="L479" s="33"/>
      <c r="M479" s="33"/>
      <c r="N479" s="33"/>
      <c r="O479" s="309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279"/>
      <c r="AD479" s="289"/>
      <c r="AE479" s="279"/>
      <c r="AF479" s="279"/>
      <c r="AG479" s="279"/>
      <c r="AH479" s="33"/>
    </row>
    <row r="480" spans="1:34" ht="23.25" customHeight="1">
      <c r="A480" s="33"/>
      <c r="B480" s="33"/>
      <c r="C480" s="33"/>
      <c r="D480" s="33"/>
      <c r="E480" s="33"/>
      <c r="F480" s="33"/>
      <c r="G480" s="33"/>
      <c r="H480" s="33"/>
      <c r="I480" s="308"/>
      <c r="J480" s="33"/>
      <c r="K480" s="33"/>
      <c r="L480" s="33"/>
      <c r="M480" s="33"/>
      <c r="N480" s="33"/>
      <c r="O480" s="309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279"/>
      <c r="AD480" s="289"/>
      <c r="AE480" s="279"/>
      <c r="AF480" s="279"/>
      <c r="AG480" s="279"/>
      <c r="AH480" s="33"/>
    </row>
    <row r="481" spans="1:34" ht="23.25" customHeight="1">
      <c r="A481" s="33"/>
      <c r="B481" s="33"/>
      <c r="C481" s="33"/>
      <c r="D481" s="33"/>
      <c r="E481" s="33"/>
      <c r="F481" s="33"/>
      <c r="G481" s="33"/>
      <c r="H481" s="33"/>
      <c r="I481" s="308"/>
      <c r="J481" s="33"/>
      <c r="K481" s="33"/>
      <c r="L481" s="33"/>
      <c r="M481" s="33"/>
      <c r="N481" s="33"/>
      <c r="O481" s="309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279"/>
      <c r="AD481" s="289"/>
      <c r="AE481" s="279"/>
      <c r="AF481" s="279"/>
      <c r="AG481" s="279"/>
      <c r="AH481" s="33"/>
    </row>
    <row r="482" spans="1:34" ht="23.25" customHeight="1">
      <c r="A482" s="33"/>
      <c r="B482" s="33"/>
      <c r="C482" s="33"/>
      <c r="D482" s="33"/>
      <c r="E482" s="33"/>
      <c r="F482" s="33"/>
      <c r="G482" s="33"/>
      <c r="H482" s="33"/>
      <c r="I482" s="308"/>
      <c r="J482" s="33"/>
      <c r="K482" s="33"/>
      <c r="L482" s="33"/>
      <c r="M482" s="33"/>
      <c r="N482" s="33"/>
      <c r="O482" s="309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279"/>
      <c r="AD482" s="289"/>
      <c r="AE482" s="279"/>
      <c r="AF482" s="279"/>
      <c r="AG482" s="279"/>
      <c r="AH482" s="33"/>
    </row>
    <row r="483" spans="1:34" ht="23.25" customHeight="1">
      <c r="A483" s="33"/>
      <c r="B483" s="33"/>
      <c r="C483" s="33"/>
      <c r="D483" s="33"/>
      <c r="E483" s="33"/>
      <c r="F483" s="33"/>
      <c r="G483" s="33"/>
      <c r="H483" s="33"/>
      <c r="I483" s="308"/>
      <c r="J483" s="33"/>
      <c r="K483" s="33"/>
      <c r="L483" s="33"/>
      <c r="M483" s="33"/>
      <c r="N483" s="33"/>
      <c r="O483" s="309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279"/>
      <c r="AD483" s="289"/>
      <c r="AE483" s="279"/>
      <c r="AF483" s="279"/>
      <c r="AG483" s="279"/>
      <c r="AH483" s="33"/>
    </row>
    <row r="484" spans="1:34" ht="23.25" customHeight="1">
      <c r="A484" s="33"/>
      <c r="B484" s="33"/>
      <c r="C484" s="33"/>
      <c r="D484" s="33"/>
      <c r="E484" s="33"/>
      <c r="F484" s="33"/>
      <c r="G484" s="33"/>
      <c r="H484" s="33"/>
      <c r="I484" s="308"/>
      <c r="J484" s="33"/>
      <c r="K484" s="33"/>
      <c r="L484" s="33"/>
      <c r="M484" s="33"/>
      <c r="N484" s="33"/>
      <c r="O484" s="309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279"/>
      <c r="AD484" s="289"/>
      <c r="AE484" s="279"/>
      <c r="AF484" s="279"/>
      <c r="AG484" s="279"/>
      <c r="AH484" s="33"/>
    </row>
    <row r="485" spans="1:34" ht="23.25" customHeight="1">
      <c r="A485" s="33"/>
      <c r="B485" s="33"/>
      <c r="C485" s="33"/>
      <c r="D485" s="33"/>
      <c r="E485" s="33"/>
      <c r="F485" s="33"/>
      <c r="G485" s="33"/>
      <c r="H485" s="33"/>
      <c r="I485" s="308"/>
      <c r="J485" s="33"/>
      <c r="K485" s="33"/>
      <c r="L485" s="33"/>
      <c r="M485" s="33"/>
      <c r="N485" s="33"/>
      <c r="O485" s="309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279"/>
      <c r="AD485" s="289"/>
      <c r="AE485" s="279"/>
      <c r="AF485" s="279"/>
      <c r="AG485" s="279"/>
      <c r="AH485" s="33"/>
    </row>
    <row r="486" spans="1:34" ht="23.25" customHeight="1">
      <c r="A486" s="33"/>
      <c r="B486" s="33"/>
      <c r="C486" s="33"/>
      <c r="D486" s="33"/>
      <c r="E486" s="33"/>
      <c r="F486" s="33"/>
      <c r="G486" s="33"/>
      <c r="H486" s="33"/>
      <c r="I486" s="308"/>
      <c r="J486" s="33"/>
      <c r="K486" s="33"/>
      <c r="L486" s="33"/>
      <c r="M486" s="33"/>
      <c r="N486" s="33"/>
      <c r="O486" s="309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279"/>
      <c r="AD486" s="289"/>
      <c r="AE486" s="279"/>
      <c r="AF486" s="279"/>
      <c r="AG486" s="279"/>
      <c r="AH486" s="33"/>
    </row>
    <row r="487" spans="1:34" ht="23.25" customHeight="1">
      <c r="A487" s="33"/>
      <c r="B487" s="33"/>
      <c r="C487" s="33"/>
      <c r="D487" s="33"/>
      <c r="E487" s="33"/>
      <c r="F487" s="33"/>
      <c r="G487" s="33"/>
      <c r="H487" s="33"/>
      <c r="I487" s="308"/>
      <c r="J487" s="33"/>
      <c r="K487" s="33"/>
      <c r="L487" s="33"/>
      <c r="M487" s="33"/>
      <c r="N487" s="33"/>
      <c r="O487" s="309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279"/>
      <c r="AD487" s="289"/>
      <c r="AE487" s="279"/>
      <c r="AF487" s="279"/>
      <c r="AG487" s="279"/>
      <c r="AH487" s="33"/>
    </row>
    <row r="488" spans="1:34" ht="23.25" customHeight="1">
      <c r="A488" s="33"/>
      <c r="B488" s="33"/>
      <c r="C488" s="33"/>
      <c r="D488" s="33"/>
      <c r="E488" s="33"/>
      <c r="F488" s="33"/>
      <c r="G488" s="33"/>
      <c r="H488" s="33"/>
      <c r="I488" s="308"/>
      <c r="J488" s="33"/>
      <c r="K488" s="33"/>
      <c r="L488" s="33"/>
      <c r="M488" s="33"/>
      <c r="N488" s="33"/>
      <c r="O488" s="309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279"/>
      <c r="AD488" s="289"/>
      <c r="AE488" s="279"/>
      <c r="AF488" s="279"/>
      <c r="AG488" s="279"/>
      <c r="AH488" s="33"/>
    </row>
    <row r="489" spans="1:34" ht="23.25" customHeight="1">
      <c r="A489" s="33"/>
      <c r="B489" s="33"/>
      <c r="C489" s="33"/>
      <c r="D489" s="33"/>
      <c r="E489" s="33"/>
      <c r="F489" s="33"/>
      <c r="G489" s="33"/>
      <c r="H489" s="33"/>
      <c r="I489" s="308"/>
      <c r="J489" s="33"/>
      <c r="K489" s="33"/>
      <c r="L489" s="33"/>
      <c r="M489" s="33"/>
      <c r="N489" s="33"/>
      <c r="O489" s="309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279"/>
      <c r="AD489" s="289"/>
      <c r="AE489" s="279"/>
      <c r="AF489" s="279"/>
      <c r="AG489" s="279"/>
      <c r="AH489" s="33"/>
    </row>
    <row r="490" spans="1:34" ht="23.25" customHeight="1">
      <c r="A490" s="33"/>
      <c r="B490" s="33"/>
      <c r="C490" s="33"/>
      <c r="D490" s="33"/>
      <c r="E490" s="33"/>
      <c r="F490" s="33"/>
      <c r="G490" s="33"/>
      <c r="H490" s="33"/>
      <c r="I490" s="308"/>
      <c r="J490" s="33"/>
      <c r="K490" s="33"/>
      <c r="L490" s="33"/>
      <c r="M490" s="33"/>
      <c r="N490" s="33"/>
      <c r="O490" s="309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279"/>
      <c r="AD490" s="289"/>
      <c r="AE490" s="279"/>
      <c r="AF490" s="279"/>
      <c r="AG490" s="279"/>
      <c r="AH490" s="33"/>
    </row>
    <row r="491" spans="1:34" ht="23.25" customHeight="1">
      <c r="A491" s="33"/>
      <c r="B491" s="33"/>
      <c r="C491" s="33"/>
      <c r="D491" s="33"/>
      <c r="E491" s="33"/>
      <c r="F491" s="33"/>
      <c r="G491" s="33"/>
      <c r="H491" s="33"/>
      <c r="I491" s="308"/>
      <c r="J491" s="33"/>
      <c r="K491" s="33"/>
      <c r="L491" s="33"/>
      <c r="M491" s="33"/>
      <c r="N491" s="33"/>
      <c r="O491" s="309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279"/>
      <c r="AD491" s="289"/>
      <c r="AE491" s="279"/>
      <c r="AF491" s="279"/>
      <c r="AG491" s="279"/>
      <c r="AH491" s="33"/>
    </row>
    <row r="492" spans="1:34" ht="23.25" customHeight="1">
      <c r="A492" s="33"/>
      <c r="B492" s="33"/>
      <c r="C492" s="33"/>
      <c r="D492" s="33"/>
      <c r="E492" s="33"/>
      <c r="F492" s="33"/>
      <c r="G492" s="33"/>
      <c r="H492" s="33"/>
      <c r="I492" s="308"/>
      <c r="J492" s="33"/>
      <c r="K492" s="33"/>
      <c r="L492" s="33"/>
      <c r="M492" s="33"/>
      <c r="N492" s="33"/>
      <c r="O492" s="309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279"/>
      <c r="AD492" s="289"/>
      <c r="AE492" s="279"/>
      <c r="AF492" s="279"/>
      <c r="AG492" s="279"/>
      <c r="AH492" s="33"/>
    </row>
    <row r="493" spans="1:34" ht="23.25" customHeight="1">
      <c r="A493" s="33"/>
      <c r="B493" s="33"/>
      <c r="C493" s="33"/>
      <c r="D493" s="33"/>
      <c r="E493" s="33"/>
      <c r="F493" s="33"/>
      <c r="G493" s="33"/>
      <c r="H493" s="33"/>
      <c r="I493" s="308"/>
      <c r="J493" s="33"/>
      <c r="K493" s="33"/>
      <c r="L493" s="33"/>
      <c r="M493" s="33"/>
      <c r="N493" s="33"/>
      <c r="O493" s="309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279"/>
      <c r="AD493" s="289"/>
      <c r="AE493" s="279"/>
      <c r="AF493" s="279"/>
      <c r="AG493" s="279"/>
      <c r="AH493" s="33"/>
    </row>
    <row r="494" spans="1:34" ht="23.25" customHeight="1">
      <c r="A494" s="33"/>
      <c r="B494" s="33"/>
      <c r="C494" s="33"/>
      <c r="D494" s="33"/>
      <c r="E494" s="33"/>
      <c r="F494" s="33"/>
      <c r="G494" s="33"/>
      <c r="H494" s="33"/>
      <c r="I494" s="308"/>
      <c r="J494" s="33"/>
      <c r="K494" s="33"/>
      <c r="L494" s="33"/>
      <c r="M494" s="33"/>
      <c r="N494" s="33"/>
      <c r="O494" s="309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279"/>
      <c r="AD494" s="289"/>
      <c r="AE494" s="279"/>
      <c r="AF494" s="279"/>
      <c r="AG494" s="279"/>
      <c r="AH494" s="33"/>
    </row>
    <row r="495" spans="1:34" ht="23.25" customHeight="1">
      <c r="A495" s="33"/>
      <c r="B495" s="33"/>
      <c r="C495" s="33"/>
      <c r="D495" s="33"/>
      <c r="E495" s="33"/>
      <c r="F495" s="33"/>
      <c r="G495" s="33"/>
      <c r="H495" s="33"/>
      <c r="I495" s="308"/>
      <c r="J495" s="33"/>
      <c r="K495" s="33"/>
      <c r="L495" s="33"/>
      <c r="M495" s="33"/>
      <c r="N495" s="33"/>
      <c r="O495" s="309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279"/>
      <c r="AD495" s="289"/>
      <c r="AE495" s="279"/>
      <c r="AF495" s="279"/>
      <c r="AG495" s="279"/>
      <c r="AH495" s="33"/>
    </row>
    <row r="496" spans="1:34" ht="23.25" customHeight="1">
      <c r="A496" s="33"/>
      <c r="B496" s="33"/>
      <c r="C496" s="33"/>
      <c r="D496" s="33"/>
      <c r="E496" s="33"/>
      <c r="F496" s="33"/>
      <c r="G496" s="33"/>
      <c r="H496" s="33"/>
      <c r="I496" s="308"/>
      <c r="J496" s="33"/>
      <c r="K496" s="33"/>
      <c r="L496" s="33"/>
      <c r="M496" s="33"/>
      <c r="N496" s="33"/>
      <c r="O496" s="309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279"/>
      <c r="AD496" s="289"/>
      <c r="AE496" s="279"/>
      <c r="AF496" s="279"/>
      <c r="AG496" s="279"/>
      <c r="AH496" s="33"/>
    </row>
    <row r="497" spans="1:34" ht="23.25" customHeight="1">
      <c r="A497" s="33"/>
      <c r="B497" s="33"/>
      <c r="C497" s="33"/>
      <c r="D497" s="33"/>
      <c r="E497" s="33"/>
      <c r="F497" s="33"/>
      <c r="G497" s="33"/>
      <c r="H497" s="33"/>
      <c r="I497" s="308"/>
      <c r="J497" s="33"/>
      <c r="K497" s="33"/>
      <c r="L497" s="33"/>
      <c r="M497" s="33"/>
      <c r="N497" s="33"/>
      <c r="O497" s="309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279"/>
      <c r="AD497" s="289"/>
      <c r="AE497" s="279"/>
      <c r="AF497" s="279"/>
      <c r="AG497" s="279"/>
      <c r="AH497" s="33"/>
    </row>
    <row r="498" spans="1:34" ht="23.25" customHeight="1">
      <c r="A498" s="33"/>
      <c r="B498" s="33"/>
      <c r="C498" s="33"/>
      <c r="D498" s="33"/>
      <c r="E498" s="33"/>
      <c r="F498" s="33"/>
      <c r="G498" s="33"/>
      <c r="H498" s="33"/>
      <c r="I498" s="308"/>
      <c r="J498" s="33"/>
      <c r="K498" s="33"/>
      <c r="L498" s="33"/>
      <c r="M498" s="33"/>
      <c r="N498" s="33"/>
      <c r="O498" s="309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279"/>
      <c r="AD498" s="289"/>
      <c r="AE498" s="279"/>
      <c r="AF498" s="279"/>
      <c r="AG498" s="279"/>
      <c r="AH498" s="33"/>
    </row>
    <row r="499" spans="1:34" ht="23.25" customHeight="1">
      <c r="A499" s="33"/>
      <c r="B499" s="33"/>
      <c r="C499" s="33"/>
      <c r="D499" s="33"/>
      <c r="E499" s="33"/>
      <c r="F499" s="33"/>
      <c r="G499" s="33"/>
      <c r="H499" s="33"/>
      <c r="I499" s="308"/>
      <c r="J499" s="33"/>
      <c r="K499" s="33"/>
      <c r="L499" s="33"/>
      <c r="M499" s="33"/>
      <c r="N499" s="33"/>
      <c r="O499" s="309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279"/>
      <c r="AD499" s="289"/>
      <c r="AE499" s="279"/>
      <c r="AF499" s="279"/>
      <c r="AG499" s="279"/>
      <c r="AH499" s="33"/>
    </row>
    <row r="500" spans="1:34" ht="23.25" customHeight="1">
      <c r="A500" s="33"/>
      <c r="B500" s="33"/>
      <c r="C500" s="33"/>
      <c r="D500" s="33"/>
      <c r="E500" s="33"/>
      <c r="F500" s="33"/>
      <c r="G500" s="33"/>
      <c r="H500" s="33"/>
      <c r="I500" s="308"/>
      <c r="J500" s="33"/>
      <c r="K500" s="33"/>
      <c r="L500" s="33"/>
      <c r="M500" s="33"/>
      <c r="N500" s="33"/>
      <c r="O500" s="309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279"/>
      <c r="AD500" s="289"/>
      <c r="AE500" s="279"/>
      <c r="AF500" s="279"/>
      <c r="AG500" s="279"/>
      <c r="AH500" s="33"/>
    </row>
    <row r="501" spans="1:34" ht="23.25" customHeight="1">
      <c r="A501" s="33"/>
      <c r="B501" s="33"/>
      <c r="C501" s="33"/>
      <c r="D501" s="33"/>
      <c r="E501" s="33"/>
      <c r="F501" s="33"/>
      <c r="G501" s="33"/>
      <c r="H501" s="33"/>
      <c r="I501" s="308"/>
      <c r="J501" s="33"/>
      <c r="K501" s="33"/>
      <c r="L501" s="33"/>
      <c r="M501" s="33"/>
      <c r="N501" s="33"/>
      <c r="O501" s="309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279"/>
      <c r="AD501" s="289"/>
      <c r="AE501" s="279"/>
      <c r="AF501" s="279"/>
      <c r="AG501" s="279"/>
      <c r="AH501" s="33"/>
    </row>
    <row r="502" spans="1:34" ht="23.25" customHeight="1">
      <c r="A502" s="33"/>
      <c r="B502" s="33"/>
      <c r="C502" s="33"/>
      <c r="D502" s="33"/>
      <c r="E502" s="33"/>
      <c r="F502" s="33"/>
      <c r="G502" s="33"/>
      <c r="H502" s="33"/>
      <c r="I502" s="308"/>
      <c r="J502" s="33"/>
      <c r="K502" s="33"/>
      <c r="L502" s="33"/>
      <c r="M502" s="33"/>
      <c r="N502" s="33"/>
      <c r="O502" s="309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279"/>
      <c r="AD502" s="289"/>
      <c r="AE502" s="279"/>
      <c r="AF502" s="279"/>
      <c r="AG502" s="279"/>
      <c r="AH502" s="33"/>
    </row>
    <row r="503" spans="1:34" ht="23.25" customHeight="1">
      <c r="A503" s="33"/>
      <c r="B503" s="33"/>
      <c r="C503" s="33"/>
      <c r="D503" s="33"/>
      <c r="E503" s="33"/>
      <c r="F503" s="33"/>
      <c r="G503" s="33"/>
      <c r="H503" s="33"/>
      <c r="I503" s="308"/>
      <c r="J503" s="33"/>
      <c r="K503" s="33"/>
      <c r="L503" s="33"/>
      <c r="M503" s="33"/>
      <c r="N503" s="33"/>
      <c r="O503" s="309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279"/>
      <c r="AD503" s="289"/>
      <c r="AE503" s="279"/>
      <c r="AF503" s="279"/>
      <c r="AG503" s="279"/>
      <c r="AH503" s="33"/>
    </row>
    <row r="504" spans="1:34" ht="23.25" customHeight="1">
      <c r="A504" s="33"/>
      <c r="B504" s="33"/>
      <c r="C504" s="33"/>
      <c r="D504" s="33"/>
      <c r="E504" s="33"/>
      <c r="F504" s="33"/>
      <c r="G504" s="33"/>
      <c r="H504" s="33"/>
      <c r="I504" s="308"/>
      <c r="J504" s="33"/>
      <c r="K504" s="33"/>
      <c r="L504" s="33"/>
      <c r="M504" s="33"/>
      <c r="N504" s="33"/>
      <c r="O504" s="309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279"/>
      <c r="AD504" s="289"/>
      <c r="AE504" s="279"/>
      <c r="AF504" s="279"/>
      <c r="AG504" s="279"/>
      <c r="AH504" s="33"/>
    </row>
    <row r="505" spans="1:34" ht="23.25" customHeight="1">
      <c r="A505" s="33"/>
      <c r="B505" s="33"/>
      <c r="C505" s="33"/>
      <c r="D505" s="33"/>
      <c r="E505" s="33"/>
      <c r="F505" s="33"/>
      <c r="G505" s="33"/>
      <c r="H505" s="33"/>
      <c r="I505" s="308"/>
      <c r="J505" s="33"/>
      <c r="K505" s="33"/>
      <c r="L505" s="33"/>
      <c r="M505" s="33"/>
      <c r="N505" s="33"/>
      <c r="O505" s="309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279"/>
      <c r="AD505" s="289"/>
      <c r="AE505" s="279"/>
      <c r="AF505" s="279"/>
      <c r="AG505" s="279"/>
      <c r="AH505" s="33"/>
    </row>
    <row r="506" spans="1:34" ht="23.25" customHeight="1">
      <c r="A506" s="33"/>
      <c r="B506" s="33"/>
      <c r="C506" s="33"/>
      <c r="D506" s="33"/>
      <c r="E506" s="33"/>
      <c r="F506" s="33"/>
      <c r="G506" s="33"/>
      <c r="H506" s="33"/>
      <c r="I506" s="308"/>
      <c r="J506" s="33"/>
      <c r="K506" s="33"/>
      <c r="L506" s="33"/>
      <c r="M506" s="33"/>
      <c r="N506" s="33"/>
      <c r="O506" s="309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279"/>
      <c r="AD506" s="289"/>
      <c r="AE506" s="279"/>
      <c r="AF506" s="279"/>
      <c r="AG506" s="279"/>
      <c r="AH506" s="33"/>
    </row>
    <row r="507" spans="1:34" ht="23.25" customHeight="1">
      <c r="A507" s="33"/>
      <c r="B507" s="33"/>
      <c r="C507" s="33"/>
      <c r="D507" s="33"/>
      <c r="E507" s="33"/>
      <c r="F507" s="33"/>
      <c r="G507" s="33"/>
      <c r="H507" s="33"/>
      <c r="I507" s="308"/>
      <c r="J507" s="33"/>
      <c r="K507" s="33"/>
      <c r="L507" s="33"/>
      <c r="M507" s="33"/>
      <c r="N507" s="33"/>
      <c r="O507" s="309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279"/>
      <c r="AD507" s="289"/>
      <c r="AE507" s="279"/>
      <c r="AF507" s="279"/>
      <c r="AG507" s="279"/>
      <c r="AH507" s="33"/>
    </row>
    <row r="508" spans="1:34" ht="23.25" customHeight="1">
      <c r="A508" s="33"/>
      <c r="B508" s="33"/>
      <c r="C508" s="33"/>
      <c r="D508" s="33"/>
      <c r="E508" s="33"/>
      <c r="F508" s="33"/>
      <c r="G508" s="33"/>
      <c r="H508" s="33"/>
      <c r="I508" s="308"/>
      <c r="J508" s="33"/>
      <c r="K508" s="33"/>
      <c r="L508" s="33"/>
      <c r="M508" s="33"/>
      <c r="N508" s="33"/>
      <c r="O508" s="309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279"/>
      <c r="AD508" s="289"/>
      <c r="AE508" s="279"/>
      <c r="AF508" s="279"/>
      <c r="AG508" s="279"/>
      <c r="AH508" s="33"/>
    </row>
    <row r="509" spans="1:34" ht="23.25" customHeight="1">
      <c r="A509" s="33"/>
      <c r="B509" s="33"/>
      <c r="C509" s="33"/>
      <c r="D509" s="33"/>
      <c r="E509" s="33"/>
      <c r="F509" s="33"/>
      <c r="G509" s="33"/>
      <c r="H509" s="33"/>
      <c r="I509" s="308"/>
      <c r="J509" s="33"/>
      <c r="K509" s="33"/>
      <c r="L509" s="33"/>
      <c r="M509" s="33"/>
      <c r="N509" s="33"/>
      <c r="O509" s="309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279"/>
      <c r="AD509" s="289"/>
      <c r="AE509" s="279"/>
      <c r="AF509" s="279"/>
      <c r="AG509" s="279"/>
      <c r="AH509" s="33"/>
    </row>
    <row r="510" spans="1:34" ht="23.25" customHeight="1">
      <c r="A510" s="33"/>
      <c r="B510" s="33"/>
      <c r="C510" s="33"/>
      <c r="D510" s="33"/>
      <c r="E510" s="33"/>
      <c r="F510" s="33"/>
      <c r="G510" s="33"/>
      <c r="H510" s="33"/>
      <c r="I510" s="308"/>
      <c r="J510" s="33"/>
      <c r="K510" s="33"/>
      <c r="L510" s="33"/>
      <c r="M510" s="33"/>
      <c r="N510" s="33"/>
      <c r="O510" s="309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279"/>
      <c r="AD510" s="289"/>
      <c r="AE510" s="279"/>
      <c r="AF510" s="279"/>
      <c r="AG510" s="279"/>
      <c r="AH510" s="33"/>
    </row>
    <row r="511" spans="1:34" ht="23.25" customHeight="1">
      <c r="A511" s="33"/>
      <c r="B511" s="33"/>
      <c r="C511" s="33"/>
      <c r="D511" s="33"/>
      <c r="E511" s="33"/>
      <c r="F511" s="33"/>
      <c r="G511" s="33"/>
      <c r="H511" s="33"/>
      <c r="I511" s="308"/>
      <c r="J511" s="33"/>
      <c r="K511" s="33"/>
      <c r="L511" s="33"/>
      <c r="M511" s="33"/>
      <c r="N511" s="33"/>
      <c r="O511" s="309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279"/>
      <c r="AD511" s="289"/>
      <c r="AE511" s="279"/>
      <c r="AF511" s="279"/>
      <c r="AG511" s="279"/>
      <c r="AH511" s="33"/>
    </row>
    <row r="512" spans="1:34" ht="23.25" customHeight="1">
      <c r="A512" s="33"/>
      <c r="B512" s="33"/>
      <c r="C512" s="33"/>
      <c r="D512" s="33"/>
      <c r="E512" s="33"/>
      <c r="F512" s="33"/>
      <c r="G512" s="33"/>
      <c r="H512" s="33"/>
      <c r="I512" s="308"/>
      <c r="J512" s="33"/>
      <c r="K512" s="33"/>
      <c r="L512" s="33"/>
      <c r="M512" s="33"/>
      <c r="N512" s="33"/>
      <c r="O512" s="309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279"/>
      <c r="AD512" s="289"/>
      <c r="AE512" s="279"/>
      <c r="AF512" s="279"/>
      <c r="AG512" s="279"/>
      <c r="AH512" s="33"/>
    </row>
    <row r="513" spans="1:34" ht="23.25" customHeight="1">
      <c r="A513" s="33"/>
      <c r="B513" s="33"/>
      <c r="C513" s="33"/>
      <c r="D513" s="33"/>
      <c r="E513" s="33"/>
      <c r="F513" s="33"/>
      <c r="G513" s="33"/>
      <c r="H513" s="33"/>
      <c r="I513" s="308"/>
      <c r="J513" s="33"/>
      <c r="K513" s="33"/>
      <c r="L513" s="33"/>
      <c r="M513" s="33"/>
      <c r="N513" s="33"/>
      <c r="O513" s="309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279"/>
      <c r="AD513" s="289"/>
      <c r="AE513" s="279"/>
      <c r="AF513" s="279"/>
      <c r="AG513" s="279"/>
      <c r="AH513" s="33"/>
    </row>
    <row r="514" spans="1:34" ht="23.25" customHeight="1">
      <c r="A514" s="33"/>
      <c r="B514" s="33"/>
      <c r="C514" s="33"/>
      <c r="D514" s="33"/>
      <c r="E514" s="33"/>
      <c r="F514" s="33"/>
      <c r="G514" s="33"/>
      <c r="H514" s="33"/>
      <c r="I514" s="308"/>
      <c r="J514" s="33"/>
      <c r="K514" s="33"/>
      <c r="L514" s="33"/>
      <c r="M514" s="33"/>
      <c r="N514" s="33"/>
      <c r="O514" s="309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279"/>
      <c r="AD514" s="289"/>
      <c r="AE514" s="279"/>
      <c r="AF514" s="279"/>
      <c r="AG514" s="279"/>
      <c r="AH514" s="33"/>
    </row>
    <row r="515" spans="1:34" ht="23.25" customHeight="1">
      <c r="A515" s="33"/>
      <c r="B515" s="33"/>
      <c r="C515" s="33"/>
      <c r="D515" s="33"/>
      <c r="E515" s="33"/>
      <c r="F515" s="33"/>
      <c r="G515" s="33"/>
      <c r="H515" s="33"/>
      <c r="I515" s="308"/>
      <c r="J515" s="33"/>
      <c r="K515" s="33"/>
      <c r="L515" s="33"/>
      <c r="M515" s="33"/>
      <c r="N515" s="33"/>
      <c r="O515" s="309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279"/>
      <c r="AD515" s="289"/>
      <c r="AE515" s="279"/>
      <c r="AF515" s="279"/>
      <c r="AG515" s="279"/>
      <c r="AH515" s="33"/>
    </row>
    <row r="516" spans="1:34" ht="23.25" customHeight="1">
      <c r="A516" s="33"/>
      <c r="B516" s="33"/>
      <c r="C516" s="33"/>
      <c r="D516" s="33"/>
      <c r="E516" s="33"/>
      <c r="F516" s="33"/>
      <c r="G516" s="33"/>
      <c r="H516" s="33"/>
      <c r="I516" s="308"/>
      <c r="J516" s="33"/>
      <c r="K516" s="33"/>
      <c r="L516" s="33"/>
      <c r="M516" s="33"/>
      <c r="N516" s="33"/>
      <c r="O516" s="309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279"/>
      <c r="AD516" s="289"/>
      <c r="AE516" s="279"/>
      <c r="AF516" s="279"/>
      <c r="AG516" s="279"/>
      <c r="AH516" s="33"/>
    </row>
    <row r="517" spans="1:34" ht="23.25" customHeight="1">
      <c r="A517" s="33"/>
      <c r="B517" s="33"/>
      <c r="C517" s="33"/>
      <c r="D517" s="33"/>
      <c r="E517" s="33"/>
      <c r="F517" s="33"/>
      <c r="G517" s="33"/>
      <c r="H517" s="33"/>
      <c r="I517" s="308"/>
      <c r="J517" s="33"/>
      <c r="K517" s="33"/>
      <c r="L517" s="33"/>
      <c r="M517" s="33"/>
      <c r="N517" s="33"/>
      <c r="O517" s="309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279"/>
      <c r="AD517" s="289"/>
      <c r="AE517" s="279"/>
      <c r="AF517" s="279"/>
      <c r="AG517" s="279"/>
      <c r="AH517" s="33"/>
    </row>
    <row r="518" spans="1:34" ht="23.25" customHeight="1">
      <c r="A518" s="33"/>
      <c r="B518" s="33"/>
      <c r="C518" s="33"/>
      <c r="D518" s="33"/>
      <c r="E518" s="33"/>
      <c r="F518" s="33"/>
      <c r="G518" s="33"/>
      <c r="H518" s="33"/>
      <c r="I518" s="308"/>
      <c r="J518" s="33"/>
      <c r="K518" s="33"/>
      <c r="L518" s="33"/>
      <c r="M518" s="33"/>
      <c r="N518" s="33"/>
      <c r="O518" s="309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279"/>
      <c r="AD518" s="289"/>
      <c r="AE518" s="279"/>
      <c r="AF518" s="279"/>
      <c r="AG518" s="279"/>
      <c r="AH518" s="33"/>
    </row>
    <row r="519" spans="1:34" ht="23.25" customHeight="1">
      <c r="A519" s="33"/>
      <c r="B519" s="33"/>
      <c r="C519" s="33"/>
      <c r="D519" s="33"/>
      <c r="E519" s="33"/>
      <c r="F519" s="33"/>
      <c r="G519" s="33"/>
      <c r="H519" s="33"/>
      <c r="I519" s="308"/>
      <c r="J519" s="33"/>
      <c r="K519" s="33"/>
      <c r="L519" s="33"/>
      <c r="M519" s="33"/>
      <c r="N519" s="33"/>
      <c r="O519" s="309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279"/>
      <c r="AD519" s="289"/>
      <c r="AE519" s="279"/>
      <c r="AF519" s="279"/>
      <c r="AG519" s="279"/>
      <c r="AH519" s="33"/>
    </row>
    <row r="520" spans="1:34" ht="23.25" customHeight="1">
      <c r="A520" s="33"/>
      <c r="B520" s="33"/>
      <c r="C520" s="33"/>
      <c r="D520" s="33"/>
      <c r="E520" s="33"/>
      <c r="F520" s="33"/>
      <c r="G520" s="33"/>
      <c r="H520" s="33"/>
      <c r="I520" s="308"/>
      <c r="J520" s="33"/>
      <c r="K520" s="33"/>
      <c r="L520" s="33"/>
      <c r="M520" s="33"/>
      <c r="N520" s="33"/>
      <c r="O520" s="309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279"/>
      <c r="AD520" s="289"/>
      <c r="AE520" s="279"/>
      <c r="AF520" s="279"/>
      <c r="AG520" s="279"/>
      <c r="AH520" s="33"/>
    </row>
    <row r="521" spans="1:34" ht="23.25" customHeight="1">
      <c r="A521" s="33"/>
      <c r="B521" s="33"/>
      <c r="C521" s="33"/>
      <c r="D521" s="33"/>
      <c r="E521" s="33"/>
      <c r="F521" s="33"/>
      <c r="G521" s="33"/>
      <c r="H521" s="33"/>
      <c r="I521" s="308"/>
      <c r="J521" s="33"/>
      <c r="K521" s="33"/>
      <c r="L521" s="33"/>
      <c r="M521" s="33"/>
      <c r="N521" s="33"/>
      <c r="O521" s="309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279"/>
      <c r="AD521" s="289"/>
      <c r="AE521" s="279"/>
      <c r="AF521" s="279"/>
      <c r="AG521" s="279"/>
      <c r="AH521" s="33"/>
    </row>
    <row r="522" spans="1:34" ht="23.25" customHeight="1">
      <c r="A522" s="33"/>
      <c r="B522" s="33"/>
      <c r="C522" s="33"/>
      <c r="D522" s="33"/>
      <c r="E522" s="33"/>
      <c r="F522" s="33"/>
      <c r="G522" s="33"/>
      <c r="H522" s="33"/>
      <c r="I522" s="308"/>
      <c r="J522" s="33"/>
      <c r="K522" s="33"/>
      <c r="L522" s="33"/>
      <c r="M522" s="33"/>
      <c r="N522" s="33"/>
      <c r="O522" s="309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279"/>
      <c r="AD522" s="289"/>
      <c r="AE522" s="279"/>
      <c r="AF522" s="279"/>
      <c r="AG522" s="279"/>
      <c r="AH522" s="33"/>
    </row>
    <row r="523" spans="1:34" ht="23.25" customHeight="1">
      <c r="A523" s="33"/>
      <c r="B523" s="33"/>
      <c r="C523" s="33"/>
      <c r="D523" s="33"/>
      <c r="E523" s="33"/>
      <c r="F523" s="33"/>
      <c r="G523" s="33"/>
      <c r="H523" s="33"/>
      <c r="I523" s="308"/>
      <c r="J523" s="33"/>
      <c r="K523" s="33"/>
      <c r="L523" s="33"/>
      <c r="M523" s="33"/>
      <c r="N523" s="33"/>
      <c r="O523" s="309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279"/>
      <c r="AD523" s="289"/>
      <c r="AE523" s="279"/>
      <c r="AF523" s="279"/>
      <c r="AG523" s="279"/>
      <c r="AH523" s="33"/>
    </row>
    <row r="524" spans="1:34" ht="23.25" customHeight="1">
      <c r="A524" s="33"/>
      <c r="B524" s="33"/>
      <c r="C524" s="33"/>
      <c r="D524" s="33"/>
      <c r="E524" s="33"/>
      <c r="F524" s="33"/>
      <c r="G524" s="33"/>
      <c r="H524" s="33"/>
      <c r="I524" s="308"/>
      <c r="J524" s="33"/>
      <c r="K524" s="33"/>
      <c r="L524" s="33"/>
      <c r="M524" s="33"/>
      <c r="N524" s="33"/>
      <c r="O524" s="309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279"/>
      <c r="AD524" s="289"/>
      <c r="AE524" s="279"/>
      <c r="AF524" s="279"/>
      <c r="AG524" s="279"/>
      <c r="AH524" s="33"/>
    </row>
    <row r="525" spans="1:34" ht="23.25" customHeight="1">
      <c r="A525" s="33"/>
      <c r="B525" s="33"/>
      <c r="C525" s="33"/>
      <c r="D525" s="33"/>
      <c r="E525" s="33"/>
      <c r="F525" s="33"/>
      <c r="G525" s="33"/>
      <c r="H525" s="33"/>
      <c r="I525" s="308"/>
      <c r="J525" s="33"/>
      <c r="K525" s="33"/>
      <c r="L525" s="33"/>
      <c r="M525" s="33"/>
      <c r="N525" s="33"/>
      <c r="O525" s="309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279"/>
      <c r="AD525" s="289"/>
      <c r="AE525" s="279"/>
      <c r="AF525" s="279"/>
      <c r="AG525" s="279"/>
      <c r="AH525" s="33"/>
    </row>
    <row r="526" spans="1:34" ht="23.25" customHeight="1">
      <c r="A526" s="33"/>
      <c r="B526" s="33"/>
      <c r="C526" s="33"/>
      <c r="D526" s="33"/>
      <c r="E526" s="33"/>
      <c r="F526" s="33"/>
      <c r="G526" s="33"/>
      <c r="H526" s="33"/>
      <c r="I526" s="308"/>
      <c r="J526" s="33"/>
      <c r="K526" s="33"/>
      <c r="L526" s="33"/>
      <c r="M526" s="33"/>
      <c r="N526" s="33"/>
      <c r="O526" s="309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279"/>
      <c r="AD526" s="289"/>
      <c r="AE526" s="279"/>
      <c r="AF526" s="279"/>
      <c r="AG526" s="279"/>
      <c r="AH526" s="33"/>
    </row>
    <row r="527" spans="1:34" ht="23.25" customHeight="1">
      <c r="A527" s="33"/>
      <c r="B527" s="33"/>
      <c r="C527" s="33"/>
      <c r="D527" s="33"/>
      <c r="E527" s="33"/>
      <c r="F527" s="33"/>
      <c r="G527" s="33"/>
      <c r="H527" s="33"/>
      <c r="I527" s="308"/>
      <c r="J527" s="33"/>
      <c r="K527" s="33"/>
      <c r="L527" s="33"/>
      <c r="M527" s="33"/>
      <c r="N527" s="33"/>
      <c r="O527" s="309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279"/>
      <c r="AD527" s="289"/>
      <c r="AE527" s="279"/>
      <c r="AF527" s="279"/>
      <c r="AG527" s="279"/>
      <c r="AH527" s="33"/>
    </row>
    <row r="528" spans="1:34" ht="23.25" customHeight="1">
      <c r="A528" s="33"/>
      <c r="B528" s="33"/>
      <c r="C528" s="33"/>
      <c r="D528" s="33"/>
      <c r="E528" s="33"/>
      <c r="F528" s="33"/>
      <c r="G528" s="33"/>
      <c r="H528" s="33"/>
      <c r="I528" s="308"/>
      <c r="J528" s="33"/>
      <c r="K528" s="33"/>
      <c r="L528" s="33"/>
      <c r="M528" s="33"/>
      <c r="N528" s="33"/>
      <c r="O528" s="309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279"/>
      <c r="AD528" s="289"/>
      <c r="AE528" s="279"/>
      <c r="AF528" s="279"/>
      <c r="AG528" s="279"/>
      <c r="AH528" s="33"/>
    </row>
    <row r="529" spans="1:34" ht="23.25" customHeight="1">
      <c r="A529" s="33"/>
      <c r="B529" s="33"/>
      <c r="C529" s="33"/>
      <c r="D529" s="33"/>
      <c r="E529" s="33"/>
      <c r="F529" s="33"/>
      <c r="G529" s="33"/>
      <c r="H529" s="33"/>
      <c r="I529" s="308"/>
      <c r="J529" s="33"/>
      <c r="K529" s="33"/>
      <c r="L529" s="33"/>
      <c r="M529" s="33"/>
      <c r="N529" s="33"/>
      <c r="O529" s="309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279"/>
      <c r="AD529" s="289"/>
      <c r="AE529" s="279"/>
      <c r="AF529" s="279"/>
      <c r="AG529" s="279"/>
      <c r="AH529" s="33"/>
    </row>
    <row r="530" spans="1:34" ht="23.25" customHeight="1">
      <c r="A530" s="33"/>
      <c r="B530" s="33"/>
      <c r="C530" s="33"/>
      <c r="D530" s="33"/>
      <c r="E530" s="33"/>
      <c r="F530" s="33"/>
      <c r="G530" s="33"/>
      <c r="H530" s="33"/>
      <c r="I530" s="308"/>
      <c r="J530" s="33"/>
      <c r="K530" s="33"/>
      <c r="L530" s="33"/>
      <c r="M530" s="33"/>
      <c r="N530" s="33"/>
      <c r="O530" s="309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279"/>
      <c r="AD530" s="289"/>
      <c r="AE530" s="279"/>
      <c r="AF530" s="279"/>
      <c r="AG530" s="279"/>
      <c r="AH530" s="33"/>
    </row>
    <row r="531" spans="1:34" ht="23.25" customHeight="1">
      <c r="A531" s="33"/>
      <c r="B531" s="33"/>
      <c r="C531" s="33"/>
      <c r="D531" s="33"/>
      <c r="E531" s="33"/>
      <c r="F531" s="33"/>
      <c r="G531" s="33"/>
      <c r="H531" s="33"/>
      <c r="I531" s="308"/>
      <c r="J531" s="33"/>
      <c r="K531" s="33"/>
      <c r="L531" s="33"/>
      <c r="M531" s="33"/>
      <c r="N531" s="33"/>
      <c r="O531" s="309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279"/>
      <c r="AD531" s="289"/>
      <c r="AE531" s="279"/>
      <c r="AF531" s="279"/>
      <c r="AG531" s="279"/>
      <c r="AH531" s="33"/>
    </row>
    <row r="532" spans="1:34" ht="23.25" customHeight="1">
      <c r="A532" s="33"/>
      <c r="B532" s="33"/>
      <c r="C532" s="33"/>
      <c r="D532" s="33"/>
      <c r="E532" s="33"/>
      <c r="F532" s="33"/>
      <c r="G532" s="33"/>
      <c r="H532" s="33"/>
      <c r="I532" s="308"/>
      <c r="J532" s="33"/>
      <c r="K532" s="33"/>
      <c r="L532" s="33"/>
      <c r="M532" s="33"/>
      <c r="N532" s="33"/>
      <c r="O532" s="309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279"/>
      <c r="AD532" s="289"/>
      <c r="AE532" s="279"/>
      <c r="AF532" s="279"/>
      <c r="AG532" s="279"/>
      <c r="AH532" s="33"/>
    </row>
    <row r="533" spans="1:34" ht="23.25" customHeight="1">
      <c r="A533" s="33"/>
      <c r="B533" s="33"/>
      <c r="C533" s="33"/>
      <c r="D533" s="33"/>
      <c r="E533" s="33"/>
      <c r="F533" s="33"/>
      <c r="G533" s="33"/>
      <c r="H533" s="33"/>
      <c r="I533" s="308"/>
      <c r="J533" s="33"/>
      <c r="K533" s="33"/>
      <c r="L533" s="33"/>
      <c r="M533" s="33"/>
      <c r="N533" s="33"/>
      <c r="O533" s="309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279"/>
      <c r="AD533" s="289"/>
      <c r="AE533" s="279"/>
      <c r="AF533" s="279"/>
      <c r="AG533" s="279"/>
      <c r="AH533" s="33"/>
    </row>
    <row r="534" spans="1:34" ht="23.25" customHeight="1">
      <c r="A534" s="33"/>
      <c r="B534" s="33"/>
      <c r="C534" s="33"/>
      <c r="D534" s="33"/>
      <c r="E534" s="33"/>
      <c r="F534" s="33"/>
      <c r="G534" s="33"/>
      <c r="H534" s="33"/>
      <c r="I534" s="308"/>
      <c r="J534" s="33"/>
      <c r="K534" s="33"/>
      <c r="L534" s="33"/>
      <c r="M534" s="33"/>
      <c r="N534" s="33"/>
      <c r="O534" s="309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279"/>
      <c r="AD534" s="289"/>
      <c r="AE534" s="279"/>
      <c r="AF534" s="279"/>
      <c r="AG534" s="279"/>
      <c r="AH534" s="33"/>
    </row>
    <row r="535" spans="1:34" ht="23.25" customHeight="1">
      <c r="A535" s="33"/>
      <c r="B535" s="33"/>
      <c r="C535" s="33"/>
      <c r="D535" s="33"/>
      <c r="E535" s="33"/>
      <c r="F535" s="33"/>
      <c r="G535" s="33"/>
      <c r="H535" s="33"/>
      <c r="I535" s="308"/>
      <c r="J535" s="33"/>
      <c r="K535" s="33"/>
      <c r="L535" s="33"/>
      <c r="M535" s="33"/>
      <c r="N535" s="33"/>
      <c r="O535" s="309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279"/>
      <c r="AD535" s="289"/>
      <c r="AE535" s="279"/>
      <c r="AF535" s="279"/>
      <c r="AG535" s="279"/>
      <c r="AH535" s="33"/>
    </row>
    <row r="536" spans="1:34" ht="23.25" customHeight="1">
      <c r="A536" s="33"/>
      <c r="B536" s="33"/>
      <c r="C536" s="33"/>
      <c r="D536" s="33"/>
      <c r="E536" s="33"/>
      <c r="F536" s="33"/>
      <c r="G536" s="33"/>
      <c r="H536" s="33"/>
      <c r="I536" s="308"/>
      <c r="J536" s="33"/>
      <c r="K536" s="33"/>
      <c r="L536" s="33"/>
      <c r="M536" s="33"/>
      <c r="N536" s="33"/>
      <c r="O536" s="309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279"/>
      <c r="AD536" s="289"/>
      <c r="AE536" s="279"/>
      <c r="AF536" s="279"/>
      <c r="AG536" s="279"/>
      <c r="AH536" s="33"/>
    </row>
    <row r="537" spans="1:34" ht="23.25" customHeight="1">
      <c r="A537" s="33"/>
      <c r="B537" s="33"/>
      <c r="C537" s="33"/>
      <c r="D537" s="33"/>
      <c r="E537" s="33"/>
      <c r="F537" s="33"/>
      <c r="G537" s="33"/>
      <c r="H537" s="33"/>
      <c r="I537" s="308"/>
      <c r="J537" s="33"/>
      <c r="K537" s="33"/>
      <c r="L537" s="33"/>
      <c r="M537" s="33"/>
      <c r="N537" s="33"/>
      <c r="O537" s="309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279"/>
      <c r="AD537" s="289"/>
      <c r="AE537" s="279"/>
      <c r="AF537" s="279"/>
      <c r="AG537" s="279"/>
      <c r="AH537" s="33"/>
    </row>
    <row r="538" spans="1:34" ht="23.25" customHeight="1">
      <c r="A538" s="33"/>
      <c r="B538" s="33"/>
      <c r="C538" s="33"/>
      <c r="D538" s="33"/>
      <c r="E538" s="33"/>
      <c r="F538" s="33"/>
      <c r="G538" s="33"/>
      <c r="H538" s="33"/>
      <c r="I538" s="308"/>
      <c r="J538" s="33"/>
      <c r="K538" s="33"/>
      <c r="L538" s="33"/>
      <c r="M538" s="33"/>
      <c r="N538" s="33"/>
      <c r="O538" s="309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279"/>
      <c r="AD538" s="289"/>
      <c r="AE538" s="279"/>
      <c r="AF538" s="279"/>
      <c r="AG538" s="279"/>
      <c r="AH538" s="33"/>
    </row>
    <row r="539" spans="1:34" ht="23.25" customHeight="1">
      <c r="A539" s="33"/>
      <c r="B539" s="33"/>
      <c r="C539" s="33"/>
      <c r="D539" s="33"/>
      <c r="E539" s="33"/>
      <c r="F539" s="33"/>
      <c r="G539" s="33"/>
      <c r="H539" s="33"/>
      <c r="I539" s="308"/>
      <c r="J539" s="33"/>
      <c r="K539" s="33"/>
      <c r="L539" s="33"/>
      <c r="M539" s="33"/>
      <c r="N539" s="33"/>
      <c r="O539" s="309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279"/>
      <c r="AD539" s="289"/>
      <c r="AE539" s="279"/>
      <c r="AF539" s="279"/>
      <c r="AG539" s="279"/>
      <c r="AH539" s="33"/>
    </row>
    <row r="540" spans="1:34" ht="23.25" customHeight="1">
      <c r="A540" s="33"/>
      <c r="B540" s="33"/>
      <c r="C540" s="33"/>
      <c r="D540" s="33"/>
      <c r="E540" s="33"/>
      <c r="F540" s="33"/>
      <c r="G540" s="33"/>
      <c r="H540" s="33"/>
      <c r="I540" s="308"/>
      <c r="J540" s="33"/>
      <c r="K540" s="33"/>
      <c r="L540" s="33"/>
      <c r="M540" s="33"/>
      <c r="N540" s="33"/>
      <c r="O540" s="309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279"/>
      <c r="AD540" s="289"/>
      <c r="AE540" s="279"/>
      <c r="AF540" s="279"/>
      <c r="AG540" s="279"/>
      <c r="AH540" s="33"/>
    </row>
    <row r="541" spans="1:34" ht="23.25" customHeight="1">
      <c r="A541" s="33"/>
      <c r="B541" s="33"/>
      <c r="C541" s="33"/>
      <c r="D541" s="33"/>
      <c r="E541" s="33"/>
      <c r="F541" s="33"/>
      <c r="G541" s="33"/>
      <c r="H541" s="33"/>
      <c r="I541" s="308"/>
      <c r="J541" s="33"/>
      <c r="K541" s="33"/>
      <c r="L541" s="33"/>
      <c r="M541" s="33"/>
      <c r="N541" s="33"/>
      <c r="O541" s="309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279"/>
      <c r="AD541" s="289"/>
      <c r="AE541" s="279"/>
      <c r="AF541" s="279"/>
      <c r="AG541" s="279"/>
      <c r="AH541" s="33"/>
    </row>
    <row r="542" spans="1:34" ht="23.25" customHeight="1">
      <c r="A542" s="33"/>
      <c r="B542" s="33"/>
      <c r="C542" s="33"/>
      <c r="D542" s="33"/>
      <c r="E542" s="33"/>
      <c r="F542" s="33"/>
      <c r="G542" s="33"/>
      <c r="H542" s="33"/>
      <c r="I542" s="308"/>
      <c r="J542" s="33"/>
      <c r="K542" s="33"/>
      <c r="L542" s="33"/>
      <c r="M542" s="33"/>
      <c r="N542" s="33"/>
      <c r="O542" s="309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279"/>
      <c r="AD542" s="289"/>
      <c r="AE542" s="279"/>
      <c r="AF542" s="279"/>
      <c r="AG542" s="279"/>
      <c r="AH542" s="33"/>
    </row>
    <row r="543" spans="1:34" ht="23.25" customHeight="1">
      <c r="A543" s="33"/>
      <c r="B543" s="33"/>
      <c r="C543" s="33"/>
      <c r="D543" s="33"/>
      <c r="E543" s="33"/>
      <c r="F543" s="33"/>
      <c r="G543" s="33"/>
      <c r="H543" s="33"/>
      <c r="I543" s="308"/>
      <c r="J543" s="33"/>
      <c r="K543" s="33"/>
      <c r="L543" s="33"/>
      <c r="M543" s="33"/>
      <c r="N543" s="33"/>
      <c r="O543" s="309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279"/>
      <c r="AD543" s="289"/>
      <c r="AE543" s="279"/>
      <c r="AF543" s="279"/>
      <c r="AG543" s="279"/>
      <c r="AH543" s="33"/>
    </row>
    <row r="544" spans="1:34" ht="23.25" customHeight="1">
      <c r="A544" s="33"/>
      <c r="B544" s="33"/>
      <c r="C544" s="33"/>
      <c r="D544" s="33"/>
      <c r="E544" s="33"/>
      <c r="F544" s="33"/>
      <c r="G544" s="33"/>
      <c r="H544" s="33"/>
      <c r="I544" s="308"/>
      <c r="J544" s="33"/>
      <c r="K544" s="33"/>
      <c r="L544" s="33"/>
      <c r="M544" s="33"/>
      <c r="N544" s="33"/>
      <c r="O544" s="309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279"/>
      <c r="AD544" s="289"/>
      <c r="AE544" s="279"/>
      <c r="AF544" s="279"/>
      <c r="AG544" s="279"/>
      <c r="AH544" s="33"/>
    </row>
    <row r="545" spans="1:34" ht="23.25" customHeight="1">
      <c r="A545" s="33"/>
      <c r="B545" s="33"/>
      <c r="C545" s="33"/>
      <c r="D545" s="33"/>
      <c r="E545" s="33"/>
      <c r="F545" s="33"/>
      <c r="G545" s="33"/>
      <c r="H545" s="33"/>
      <c r="I545" s="308"/>
      <c r="J545" s="33"/>
      <c r="K545" s="33"/>
      <c r="L545" s="33"/>
      <c r="M545" s="33"/>
      <c r="N545" s="33"/>
      <c r="O545" s="309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279"/>
      <c r="AD545" s="289"/>
      <c r="AE545" s="279"/>
      <c r="AF545" s="279"/>
      <c r="AG545" s="279"/>
      <c r="AH545" s="33"/>
    </row>
    <row r="546" spans="1:34" ht="23.25" customHeight="1">
      <c r="A546" s="33"/>
      <c r="B546" s="33"/>
      <c r="C546" s="33"/>
      <c r="D546" s="33"/>
      <c r="E546" s="33"/>
      <c r="F546" s="33"/>
      <c r="G546" s="33"/>
      <c r="H546" s="33"/>
      <c r="I546" s="308"/>
      <c r="J546" s="33"/>
      <c r="K546" s="33"/>
      <c r="L546" s="33"/>
      <c r="M546" s="33"/>
      <c r="N546" s="33"/>
      <c r="O546" s="309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279"/>
      <c r="AD546" s="289"/>
      <c r="AE546" s="279"/>
      <c r="AF546" s="279"/>
      <c r="AG546" s="279"/>
      <c r="AH546" s="33"/>
    </row>
    <row r="547" spans="1:34" ht="23.25" customHeight="1">
      <c r="A547" s="33"/>
      <c r="B547" s="33"/>
      <c r="C547" s="33"/>
      <c r="D547" s="33"/>
      <c r="E547" s="33"/>
      <c r="F547" s="33"/>
      <c r="G547" s="33"/>
      <c r="H547" s="33"/>
      <c r="I547" s="308"/>
      <c r="J547" s="33"/>
      <c r="K547" s="33"/>
      <c r="L547" s="33"/>
      <c r="M547" s="33"/>
      <c r="N547" s="33"/>
      <c r="O547" s="309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279"/>
      <c r="AD547" s="289"/>
      <c r="AE547" s="279"/>
      <c r="AF547" s="279"/>
      <c r="AG547" s="279"/>
      <c r="AH547" s="33"/>
    </row>
    <row r="548" spans="1:34" ht="23.25" customHeight="1">
      <c r="A548" s="33"/>
      <c r="B548" s="33"/>
      <c r="C548" s="33"/>
      <c r="D548" s="33"/>
      <c r="E548" s="33"/>
      <c r="F548" s="33"/>
      <c r="G548" s="33"/>
      <c r="H548" s="33"/>
      <c r="I548" s="308"/>
      <c r="J548" s="33"/>
      <c r="K548" s="33"/>
      <c r="L548" s="33"/>
      <c r="M548" s="33"/>
      <c r="N548" s="33"/>
      <c r="O548" s="309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279"/>
      <c r="AD548" s="289"/>
      <c r="AE548" s="279"/>
      <c r="AF548" s="279"/>
      <c r="AG548" s="279"/>
      <c r="AH548" s="33"/>
    </row>
    <row r="549" spans="1:34" ht="23.25" customHeight="1">
      <c r="A549" s="33"/>
      <c r="B549" s="33"/>
      <c r="C549" s="33"/>
      <c r="D549" s="33"/>
      <c r="E549" s="33"/>
      <c r="F549" s="33"/>
      <c r="G549" s="33"/>
      <c r="H549" s="33"/>
      <c r="I549" s="308"/>
      <c r="J549" s="33"/>
      <c r="K549" s="33"/>
      <c r="L549" s="33"/>
      <c r="M549" s="33"/>
      <c r="N549" s="33"/>
      <c r="O549" s="309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279"/>
      <c r="AD549" s="289"/>
      <c r="AE549" s="279"/>
      <c r="AF549" s="279"/>
      <c r="AG549" s="279"/>
      <c r="AH549" s="33"/>
    </row>
    <row r="550" spans="1:34" ht="23.25" customHeight="1">
      <c r="A550" s="33"/>
      <c r="B550" s="33"/>
      <c r="C550" s="33"/>
      <c r="D550" s="33"/>
      <c r="E550" s="33"/>
      <c r="F550" s="33"/>
      <c r="G550" s="33"/>
      <c r="H550" s="33"/>
      <c r="I550" s="308"/>
      <c r="J550" s="33"/>
      <c r="K550" s="33"/>
      <c r="L550" s="33"/>
      <c r="M550" s="33"/>
      <c r="N550" s="33"/>
      <c r="O550" s="309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279"/>
      <c r="AD550" s="289"/>
      <c r="AE550" s="279"/>
      <c r="AF550" s="279"/>
      <c r="AG550" s="279"/>
      <c r="AH550" s="33"/>
    </row>
    <row r="551" spans="1:34" ht="23.25" customHeight="1">
      <c r="A551" s="33"/>
      <c r="B551" s="33"/>
      <c r="C551" s="33"/>
      <c r="D551" s="33"/>
      <c r="E551" s="33"/>
      <c r="F551" s="33"/>
      <c r="G551" s="33"/>
      <c r="H551" s="33"/>
      <c r="I551" s="308"/>
      <c r="J551" s="33"/>
      <c r="K551" s="33"/>
      <c r="L551" s="33"/>
      <c r="M551" s="33"/>
      <c r="N551" s="33"/>
      <c r="O551" s="309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279"/>
      <c r="AD551" s="289"/>
      <c r="AE551" s="279"/>
      <c r="AF551" s="279"/>
      <c r="AG551" s="279"/>
      <c r="AH551" s="33"/>
    </row>
    <row r="552" spans="1:34" ht="23.25" customHeight="1">
      <c r="A552" s="33"/>
      <c r="B552" s="33"/>
      <c r="C552" s="33"/>
      <c r="D552" s="33"/>
      <c r="E552" s="33"/>
      <c r="F552" s="33"/>
      <c r="G552" s="33"/>
      <c r="H552" s="33"/>
      <c r="I552" s="308"/>
      <c r="J552" s="33"/>
      <c r="K552" s="33"/>
      <c r="L552" s="33"/>
      <c r="M552" s="33"/>
      <c r="N552" s="33"/>
      <c r="O552" s="309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279"/>
      <c r="AD552" s="289"/>
      <c r="AE552" s="279"/>
      <c r="AF552" s="279"/>
      <c r="AG552" s="279"/>
      <c r="AH552" s="33"/>
    </row>
    <row r="553" spans="1:34" ht="23.25" customHeight="1">
      <c r="A553" s="33"/>
      <c r="B553" s="33"/>
      <c r="C553" s="33"/>
      <c r="D553" s="33"/>
      <c r="E553" s="33"/>
      <c r="F553" s="33"/>
      <c r="G553" s="33"/>
      <c r="H553" s="33"/>
      <c r="I553" s="308"/>
      <c r="J553" s="33"/>
      <c r="K553" s="33"/>
      <c r="L553" s="33"/>
      <c r="M553" s="33"/>
      <c r="N553" s="33"/>
      <c r="O553" s="309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279"/>
      <c r="AD553" s="289"/>
      <c r="AE553" s="279"/>
      <c r="AF553" s="279"/>
      <c r="AG553" s="279"/>
      <c r="AH553" s="33"/>
    </row>
    <row r="554" spans="1:34" ht="23.25" customHeight="1">
      <c r="A554" s="33"/>
      <c r="B554" s="33"/>
      <c r="C554" s="33"/>
      <c r="D554" s="33"/>
      <c r="E554" s="33"/>
      <c r="F554" s="33"/>
      <c r="G554" s="33"/>
      <c r="H554" s="33"/>
      <c r="I554" s="308"/>
      <c r="J554" s="33"/>
      <c r="K554" s="33"/>
      <c r="L554" s="33"/>
      <c r="M554" s="33"/>
      <c r="N554" s="33"/>
      <c r="O554" s="309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279"/>
      <c r="AD554" s="289"/>
      <c r="AE554" s="279"/>
      <c r="AF554" s="279"/>
      <c r="AG554" s="279"/>
      <c r="AH554" s="33"/>
    </row>
    <row r="555" spans="1:34" ht="23.25" customHeight="1">
      <c r="A555" s="33"/>
      <c r="B555" s="33"/>
      <c r="C555" s="33"/>
      <c r="D555" s="33"/>
      <c r="E555" s="33"/>
      <c r="F555" s="33"/>
      <c r="G555" s="33"/>
      <c r="H555" s="33"/>
      <c r="I555" s="308"/>
      <c r="J555" s="33"/>
      <c r="K555" s="33"/>
      <c r="L555" s="33"/>
      <c r="M555" s="33"/>
      <c r="N555" s="33"/>
      <c r="O555" s="309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279"/>
      <c r="AD555" s="289"/>
      <c r="AE555" s="279"/>
      <c r="AF555" s="279"/>
      <c r="AG555" s="279"/>
      <c r="AH555" s="33"/>
    </row>
    <row r="556" spans="1:34" ht="23.25" customHeight="1">
      <c r="A556" s="33"/>
      <c r="B556" s="33"/>
      <c r="C556" s="33"/>
      <c r="D556" s="33"/>
      <c r="E556" s="33"/>
      <c r="F556" s="33"/>
      <c r="G556" s="33"/>
      <c r="H556" s="33"/>
      <c r="I556" s="308"/>
      <c r="J556" s="33"/>
      <c r="K556" s="33"/>
      <c r="L556" s="33"/>
      <c r="M556" s="33"/>
      <c r="N556" s="33"/>
      <c r="O556" s="309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279"/>
      <c r="AD556" s="289"/>
      <c r="AE556" s="279"/>
      <c r="AF556" s="279"/>
      <c r="AG556" s="279"/>
      <c r="AH556" s="33"/>
    </row>
    <row r="557" spans="1:34" ht="23.25" customHeight="1">
      <c r="A557" s="33"/>
      <c r="B557" s="33"/>
      <c r="C557" s="33"/>
      <c r="D557" s="33"/>
      <c r="E557" s="33"/>
      <c r="F557" s="33"/>
      <c r="G557" s="33"/>
      <c r="H557" s="33"/>
      <c r="I557" s="308"/>
      <c r="J557" s="33"/>
      <c r="K557" s="33"/>
      <c r="L557" s="33"/>
      <c r="M557" s="33"/>
      <c r="N557" s="33"/>
      <c r="O557" s="309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279"/>
      <c r="AD557" s="289"/>
      <c r="AE557" s="279"/>
      <c r="AF557" s="279"/>
      <c r="AG557" s="279"/>
      <c r="AH557" s="33"/>
    </row>
    <row r="558" spans="1:34" ht="23.25" customHeight="1">
      <c r="A558" s="33"/>
      <c r="B558" s="33"/>
      <c r="C558" s="33"/>
      <c r="D558" s="33"/>
      <c r="E558" s="33"/>
      <c r="F558" s="33"/>
      <c r="G558" s="33"/>
      <c r="H558" s="33"/>
      <c r="I558" s="308"/>
      <c r="J558" s="33"/>
      <c r="K558" s="33"/>
      <c r="L558" s="33"/>
      <c r="M558" s="33"/>
      <c r="N558" s="33"/>
      <c r="O558" s="309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279"/>
      <c r="AD558" s="289"/>
      <c r="AE558" s="279"/>
      <c r="AF558" s="279"/>
      <c r="AG558" s="279"/>
      <c r="AH558" s="33"/>
    </row>
    <row r="559" spans="1:34" ht="23.25" customHeight="1">
      <c r="A559" s="33"/>
      <c r="B559" s="33"/>
      <c r="C559" s="33"/>
      <c r="D559" s="33"/>
      <c r="E559" s="33"/>
      <c r="F559" s="33"/>
      <c r="G559" s="33"/>
      <c r="H559" s="33"/>
      <c r="I559" s="308"/>
      <c r="J559" s="33"/>
      <c r="K559" s="33"/>
      <c r="L559" s="33"/>
      <c r="M559" s="33"/>
      <c r="N559" s="33"/>
      <c r="O559" s="309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279"/>
      <c r="AD559" s="289"/>
      <c r="AE559" s="279"/>
      <c r="AF559" s="279"/>
      <c r="AG559" s="279"/>
      <c r="AH559" s="33"/>
    </row>
    <row r="560" spans="1:34" ht="23.25" customHeight="1">
      <c r="A560" s="33"/>
      <c r="B560" s="33"/>
      <c r="C560" s="33"/>
      <c r="D560" s="33"/>
      <c r="E560" s="33"/>
      <c r="F560" s="33"/>
      <c r="G560" s="33"/>
      <c r="H560" s="33"/>
      <c r="I560" s="308"/>
      <c r="J560" s="33"/>
      <c r="K560" s="33"/>
      <c r="L560" s="33"/>
      <c r="M560" s="33"/>
      <c r="N560" s="33"/>
      <c r="O560" s="309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279"/>
      <c r="AD560" s="289"/>
      <c r="AE560" s="279"/>
      <c r="AF560" s="279"/>
      <c r="AG560" s="279"/>
      <c r="AH560" s="33"/>
    </row>
    <row r="561" spans="1:34" ht="23.25" customHeight="1">
      <c r="A561" s="33"/>
      <c r="B561" s="33"/>
      <c r="C561" s="33"/>
      <c r="D561" s="33"/>
      <c r="E561" s="33"/>
      <c r="F561" s="33"/>
      <c r="G561" s="33"/>
      <c r="H561" s="33"/>
      <c r="I561" s="308"/>
      <c r="J561" s="33"/>
      <c r="K561" s="33"/>
      <c r="L561" s="33"/>
      <c r="M561" s="33"/>
      <c r="N561" s="33"/>
      <c r="O561" s="309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279"/>
      <c r="AD561" s="289"/>
      <c r="AE561" s="279"/>
      <c r="AF561" s="279"/>
      <c r="AG561" s="279"/>
      <c r="AH561" s="33"/>
    </row>
    <row r="562" spans="1:34" ht="23.25" customHeight="1">
      <c r="A562" s="33"/>
      <c r="B562" s="33"/>
      <c r="C562" s="33"/>
      <c r="D562" s="33"/>
      <c r="E562" s="33"/>
      <c r="F562" s="33"/>
      <c r="G562" s="33"/>
      <c r="H562" s="33"/>
      <c r="I562" s="308"/>
      <c r="J562" s="33"/>
      <c r="K562" s="33"/>
      <c r="L562" s="33"/>
      <c r="M562" s="33"/>
      <c r="N562" s="33"/>
      <c r="O562" s="309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279"/>
      <c r="AD562" s="289"/>
      <c r="AE562" s="279"/>
      <c r="AF562" s="279"/>
      <c r="AG562" s="279"/>
      <c r="AH562" s="33"/>
    </row>
    <row r="563" spans="1:34" ht="23.25" customHeight="1">
      <c r="A563" s="33"/>
      <c r="B563" s="33"/>
      <c r="C563" s="33"/>
      <c r="D563" s="33"/>
      <c r="E563" s="33"/>
      <c r="F563" s="33"/>
      <c r="G563" s="33"/>
      <c r="H563" s="33"/>
      <c r="I563" s="308"/>
      <c r="J563" s="33"/>
      <c r="K563" s="33"/>
      <c r="L563" s="33"/>
      <c r="M563" s="33"/>
      <c r="N563" s="33"/>
      <c r="O563" s="309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279"/>
      <c r="AD563" s="289"/>
      <c r="AE563" s="279"/>
      <c r="AF563" s="279"/>
      <c r="AG563" s="279"/>
      <c r="AH563" s="33"/>
    </row>
    <row r="564" spans="1:34" ht="23.25" customHeight="1">
      <c r="A564" s="33"/>
      <c r="B564" s="33"/>
      <c r="C564" s="33"/>
      <c r="D564" s="33"/>
      <c r="E564" s="33"/>
      <c r="F564" s="33"/>
      <c r="G564" s="33"/>
      <c r="H564" s="33"/>
      <c r="I564" s="308"/>
      <c r="J564" s="33"/>
      <c r="K564" s="33"/>
      <c r="L564" s="33"/>
      <c r="M564" s="33"/>
      <c r="N564" s="33"/>
      <c r="O564" s="309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279"/>
      <c r="AD564" s="289"/>
      <c r="AE564" s="279"/>
      <c r="AF564" s="279"/>
      <c r="AG564" s="279"/>
      <c r="AH564" s="33"/>
    </row>
    <row r="565" spans="1:34" ht="23.25" customHeight="1">
      <c r="A565" s="33"/>
      <c r="B565" s="33"/>
      <c r="C565" s="33"/>
      <c r="D565" s="33"/>
      <c r="E565" s="33"/>
      <c r="F565" s="33"/>
      <c r="G565" s="33"/>
      <c r="H565" s="33"/>
      <c r="I565" s="308"/>
      <c r="J565" s="33"/>
      <c r="K565" s="33"/>
      <c r="L565" s="33"/>
      <c r="M565" s="33"/>
      <c r="N565" s="33"/>
      <c r="O565" s="309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279"/>
      <c r="AD565" s="289"/>
      <c r="AE565" s="279"/>
      <c r="AF565" s="279"/>
      <c r="AG565" s="279"/>
      <c r="AH565" s="33"/>
    </row>
    <row r="566" spans="1:34" ht="23.25" customHeight="1">
      <c r="A566" s="33"/>
      <c r="B566" s="33"/>
      <c r="C566" s="33"/>
      <c r="D566" s="33"/>
      <c r="E566" s="33"/>
      <c r="F566" s="33"/>
      <c r="G566" s="33"/>
      <c r="H566" s="33"/>
      <c r="I566" s="308"/>
      <c r="J566" s="33"/>
      <c r="K566" s="33"/>
      <c r="L566" s="33"/>
      <c r="M566" s="33"/>
      <c r="N566" s="33"/>
      <c r="O566" s="309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279"/>
      <c r="AD566" s="289"/>
      <c r="AE566" s="279"/>
      <c r="AF566" s="279"/>
      <c r="AG566" s="279"/>
      <c r="AH566" s="33"/>
    </row>
    <row r="567" spans="1:34" ht="23.25" customHeight="1">
      <c r="A567" s="33"/>
      <c r="B567" s="33"/>
      <c r="C567" s="33"/>
      <c r="D567" s="33"/>
      <c r="E567" s="33"/>
      <c r="F567" s="33"/>
      <c r="G567" s="33"/>
      <c r="H567" s="33"/>
      <c r="I567" s="308"/>
      <c r="J567" s="33"/>
      <c r="K567" s="33"/>
      <c r="L567" s="33"/>
      <c r="M567" s="33"/>
      <c r="N567" s="33"/>
      <c r="O567" s="309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279"/>
      <c r="AD567" s="289"/>
      <c r="AE567" s="279"/>
      <c r="AF567" s="279"/>
      <c r="AG567" s="279"/>
      <c r="AH567" s="33"/>
    </row>
    <row r="568" spans="1:34" ht="23.25" customHeight="1">
      <c r="A568" s="33"/>
      <c r="B568" s="33"/>
      <c r="C568" s="33"/>
      <c r="D568" s="33"/>
      <c r="E568" s="33"/>
      <c r="F568" s="33"/>
      <c r="G568" s="33"/>
      <c r="H568" s="33"/>
      <c r="I568" s="308"/>
      <c r="J568" s="33"/>
      <c r="K568" s="33"/>
      <c r="L568" s="33"/>
      <c r="M568" s="33"/>
      <c r="N568" s="33"/>
      <c r="O568" s="309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279"/>
      <c r="AD568" s="289"/>
      <c r="AE568" s="279"/>
      <c r="AF568" s="279"/>
      <c r="AG568" s="279"/>
      <c r="AH568" s="33"/>
    </row>
    <row r="569" spans="1:34" ht="23.25" customHeight="1">
      <c r="A569" s="33"/>
      <c r="B569" s="33"/>
      <c r="C569" s="33"/>
      <c r="D569" s="33"/>
      <c r="E569" s="33"/>
      <c r="F569" s="33"/>
      <c r="G569" s="33"/>
      <c r="H569" s="33"/>
      <c r="I569" s="308"/>
      <c r="J569" s="33"/>
      <c r="K569" s="33"/>
      <c r="L569" s="33"/>
      <c r="M569" s="33"/>
      <c r="N569" s="33"/>
      <c r="O569" s="309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279"/>
      <c r="AD569" s="289"/>
      <c r="AE569" s="279"/>
      <c r="AF569" s="279"/>
      <c r="AG569" s="279"/>
      <c r="AH569" s="33"/>
    </row>
    <row r="570" spans="1:34" ht="23.25" customHeight="1">
      <c r="A570" s="33"/>
      <c r="B570" s="33"/>
      <c r="C570" s="33"/>
      <c r="D570" s="33"/>
      <c r="E570" s="33"/>
      <c r="F570" s="33"/>
      <c r="G570" s="33"/>
      <c r="H570" s="33"/>
      <c r="I570" s="308"/>
      <c r="J570" s="33"/>
      <c r="K570" s="33"/>
      <c r="L570" s="33"/>
      <c r="M570" s="33"/>
      <c r="N570" s="33"/>
      <c r="O570" s="309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279"/>
      <c r="AD570" s="289"/>
      <c r="AE570" s="279"/>
      <c r="AF570" s="279"/>
      <c r="AG570" s="279"/>
      <c r="AH570" s="33"/>
    </row>
    <row r="571" spans="1:34" ht="23.25" customHeight="1">
      <c r="A571" s="33"/>
      <c r="B571" s="33"/>
      <c r="C571" s="33"/>
      <c r="D571" s="33"/>
      <c r="E571" s="33"/>
      <c r="F571" s="33"/>
      <c r="G571" s="33"/>
      <c r="H571" s="33"/>
      <c r="I571" s="308"/>
      <c r="J571" s="33"/>
      <c r="K571" s="33"/>
      <c r="L571" s="33"/>
      <c r="M571" s="33"/>
      <c r="N571" s="33"/>
      <c r="O571" s="309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279"/>
      <c r="AD571" s="289"/>
      <c r="AE571" s="279"/>
      <c r="AF571" s="279"/>
      <c r="AG571" s="279"/>
      <c r="AH571" s="33"/>
    </row>
    <row r="572" spans="1:34" ht="23.25" customHeight="1">
      <c r="A572" s="33"/>
      <c r="B572" s="33"/>
      <c r="C572" s="33"/>
      <c r="D572" s="33"/>
      <c r="E572" s="33"/>
      <c r="F572" s="33"/>
      <c r="G572" s="33"/>
      <c r="H572" s="33"/>
      <c r="I572" s="308"/>
      <c r="J572" s="33"/>
      <c r="K572" s="33"/>
      <c r="L572" s="33"/>
      <c r="M572" s="33"/>
      <c r="N572" s="33"/>
      <c r="O572" s="309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279"/>
      <c r="AD572" s="289"/>
      <c r="AE572" s="279"/>
      <c r="AF572" s="279"/>
      <c r="AG572" s="279"/>
      <c r="AH572" s="33"/>
    </row>
    <row r="573" spans="1:34" ht="23.25" customHeight="1">
      <c r="A573" s="33"/>
      <c r="B573" s="33"/>
      <c r="C573" s="33"/>
      <c r="D573" s="33"/>
      <c r="E573" s="33"/>
      <c r="F573" s="33"/>
      <c r="G573" s="33"/>
      <c r="H573" s="33"/>
      <c r="I573" s="308"/>
      <c r="J573" s="33"/>
      <c r="K573" s="33"/>
      <c r="L573" s="33"/>
      <c r="M573" s="33"/>
      <c r="N573" s="33"/>
      <c r="O573" s="309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279"/>
      <c r="AD573" s="289"/>
      <c r="AE573" s="279"/>
      <c r="AF573" s="279"/>
      <c r="AG573" s="279"/>
      <c r="AH573" s="33"/>
    </row>
    <row r="574" spans="1:34" ht="23.25" customHeight="1">
      <c r="A574" s="33"/>
      <c r="B574" s="33"/>
      <c r="C574" s="33"/>
      <c r="D574" s="33"/>
      <c r="E574" s="33"/>
      <c r="F574" s="33"/>
      <c r="G574" s="33"/>
      <c r="H574" s="33"/>
      <c r="I574" s="308"/>
      <c r="J574" s="33"/>
      <c r="K574" s="33"/>
      <c r="L574" s="33"/>
      <c r="M574" s="33"/>
      <c r="N574" s="33"/>
      <c r="O574" s="309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279"/>
      <c r="AD574" s="289"/>
      <c r="AE574" s="279"/>
      <c r="AF574" s="279"/>
      <c r="AG574" s="279"/>
      <c r="AH574" s="33"/>
    </row>
    <row r="575" spans="1:34" ht="23.25" customHeight="1">
      <c r="A575" s="33"/>
      <c r="B575" s="33"/>
      <c r="C575" s="33"/>
      <c r="D575" s="33"/>
      <c r="E575" s="33"/>
      <c r="F575" s="33"/>
      <c r="G575" s="33"/>
      <c r="H575" s="33"/>
      <c r="I575" s="308"/>
      <c r="J575" s="33"/>
      <c r="K575" s="33"/>
      <c r="L575" s="33"/>
      <c r="M575" s="33"/>
      <c r="N575" s="33"/>
      <c r="O575" s="309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279"/>
      <c r="AD575" s="289"/>
      <c r="AE575" s="279"/>
      <c r="AF575" s="279"/>
      <c r="AG575" s="279"/>
      <c r="AH575" s="33"/>
    </row>
    <row r="576" spans="1:34" ht="23.25" customHeight="1">
      <c r="A576" s="33"/>
      <c r="B576" s="33"/>
      <c r="C576" s="33"/>
      <c r="D576" s="33"/>
      <c r="E576" s="33"/>
      <c r="F576" s="33"/>
      <c r="G576" s="33"/>
      <c r="H576" s="33"/>
      <c r="I576" s="308"/>
      <c r="J576" s="33"/>
      <c r="K576" s="33"/>
      <c r="L576" s="33"/>
      <c r="M576" s="33"/>
      <c r="N576" s="33"/>
      <c r="O576" s="309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279"/>
      <c r="AD576" s="289"/>
      <c r="AE576" s="279"/>
      <c r="AF576" s="279"/>
      <c r="AG576" s="279"/>
      <c r="AH576" s="33"/>
    </row>
    <row r="577" spans="1:34" ht="23.25" customHeight="1">
      <c r="A577" s="33"/>
      <c r="B577" s="33"/>
      <c r="C577" s="33"/>
      <c r="D577" s="33"/>
      <c r="E577" s="33"/>
      <c r="F577" s="33"/>
      <c r="G577" s="33"/>
      <c r="H577" s="33"/>
      <c r="I577" s="308"/>
      <c r="J577" s="33"/>
      <c r="K577" s="33"/>
      <c r="L577" s="33"/>
      <c r="M577" s="33"/>
      <c r="N577" s="33"/>
      <c r="O577" s="309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279"/>
      <c r="AD577" s="289"/>
      <c r="AE577" s="279"/>
      <c r="AF577" s="279"/>
      <c r="AG577" s="279"/>
      <c r="AH577" s="33"/>
    </row>
    <row r="578" spans="1:34" ht="23.25" customHeight="1">
      <c r="A578" s="33"/>
      <c r="B578" s="33"/>
      <c r="C578" s="33"/>
      <c r="D578" s="33"/>
      <c r="E578" s="33"/>
      <c r="F578" s="33"/>
      <c r="G578" s="33"/>
      <c r="H578" s="33"/>
      <c r="I578" s="308"/>
      <c r="J578" s="33"/>
      <c r="K578" s="33"/>
      <c r="L578" s="33"/>
      <c r="M578" s="33"/>
      <c r="N578" s="33"/>
      <c r="O578" s="309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279"/>
      <c r="AD578" s="289"/>
      <c r="AE578" s="279"/>
      <c r="AF578" s="279"/>
      <c r="AG578" s="279"/>
      <c r="AH578" s="33"/>
    </row>
    <row r="579" spans="1:34" ht="23.25" customHeight="1">
      <c r="A579" s="33"/>
      <c r="B579" s="33"/>
      <c r="C579" s="33"/>
      <c r="D579" s="33"/>
      <c r="E579" s="33"/>
      <c r="F579" s="33"/>
      <c r="G579" s="33"/>
      <c r="H579" s="33"/>
      <c r="I579" s="308"/>
      <c r="J579" s="33"/>
      <c r="K579" s="33"/>
      <c r="L579" s="33"/>
      <c r="M579" s="33"/>
      <c r="N579" s="33"/>
      <c r="O579" s="309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279"/>
      <c r="AD579" s="289"/>
      <c r="AE579" s="279"/>
      <c r="AF579" s="279"/>
      <c r="AG579" s="279"/>
      <c r="AH579" s="33"/>
    </row>
    <row r="580" spans="1:34" ht="23.25" customHeight="1">
      <c r="A580" s="33"/>
      <c r="B580" s="33"/>
      <c r="C580" s="33"/>
      <c r="D580" s="33"/>
      <c r="E580" s="33"/>
      <c r="F580" s="33"/>
      <c r="G580" s="33"/>
      <c r="H580" s="33"/>
      <c r="I580" s="308"/>
      <c r="J580" s="33"/>
      <c r="K580" s="33"/>
      <c r="L580" s="33"/>
      <c r="M580" s="33"/>
      <c r="N580" s="33"/>
      <c r="O580" s="309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279"/>
      <c r="AD580" s="289"/>
      <c r="AE580" s="279"/>
      <c r="AF580" s="279"/>
      <c r="AG580" s="279"/>
      <c r="AH580" s="33"/>
    </row>
    <row r="581" spans="1:34" ht="23.25" customHeight="1">
      <c r="A581" s="33"/>
      <c r="B581" s="33"/>
      <c r="C581" s="33"/>
      <c r="D581" s="33"/>
      <c r="E581" s="33"/>
      <c r="F581" s="33"/>
      <c r="G581" s="33"/>
      <c r="H581" s="33"/>
      <c r="I581" s="308"/>
      <c r="J581" s="33"/>
      <c r="K581" s="33"/>
      <c r="L581" s="33"/>
      <c r="M581" s="33"/>
      <c r="N581" s="33"/>
      <c r="O581" s="309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279"/>
      <c r="AD581" s="289"/>
      <c r="AE581" s="279"/>
      <c r="AF581" s="279"/>
      <c r="AG581" s="279"/>
      <c r="AH581" s="33"/>
    </row>
    <row r="582" spans="1:34" ht="23.25" customHeight="1">
      <c r="A582" s="33"/>
      <c r="B582" s="33"/>
      <c r="C582" s="33"/>
      <c r="D582" s="33"/>
      <c r="E582" s="33"/>
      <c r="F582" s="33"/>
      <c r="G582" s="33"/>
      <c r="H582" s="33"/>
      <c r="I582" s="308"/>
      <c r="J582" s="33"/>
      <c r="K582" s="33"/>
      <c r="L582" s="33"/>
      <c r="M582" s="33"/>
      <c r="N582" s="33"/>
      <c r="O582" s="309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279"/>
      <c r="AD582" s="289"/>
      <c r="AE582" s="279"/>
      <c r="AF582" s="279"/>
      <c r="AG582" s="279"/>
      <c r="AH582" s="33"/>
    </row>
    <row r="583" spans="1:34" ht="23.25" customHeight="1">
      <c r="A583" s="33"/>
      <c r="B583" s="33"/>
      <c r="C583" s="33"/>
      <c r="D583" s="33"/>
      <c r="E583" s="33"/>
      <c r="F583" s="33"/>
      <c r="G583" s="33"/>
      <c r="H583" s="33"/>
      <c r="I583" s="308"/>
      <c r="J583" s="33"/>
      <c r="K583" s="33"/>
      <c r="L583" s="33"/>
      <c r="M583" s="33"/>
      <c r="N583" s="33"/>
      <c r="O583" s="309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279"/>
      <c r="AD583" s="289"/>
      <c r="AE583" s="279"/>
      <c r="AF583" s="279"/>
      <c r="AG583" s="279"/>
      <c r="AH583" s="33"/>
    </row>
    <row r="584" spans="1:34" ht="23.25" customHeight="1">
      <c r="A584" s="33"/>
      <c r="B584" s="33"/>
      <c r="C584" s="33"/>
      <c r="D584" s="33"/>
      <c r="E584" s="33"/>
      <c r="F584" s="33"/>
      <c r="G584" s="33"/>
      <c r="H584" s="33"/>
      <c r="I584" s="308"/>
      <c r="J584" s="33"/>
      <c r="K584" s="33"/>
      <c r="L584" s="33"/>
      <c r="M584" s="33"/>
      <c r="N584" s="33"/>
      <c r="O584" s="309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279"/>
      <c r="AD584" s="289"/>
      <c r="AE584" s="279"/>
      <c r="AF584" s="279"/>
      <c r="AG584" s="279"/>
      <c r="AH584" s="33"/>
    </row>
    <row r="585" spans="1:34" ht="23.25" customHeight="1">
      <c r="A585" s="33"/>
      <c r="B585" s="33"/>
      <c r="C585" s="33"/>
      <c r="D585" s="33"/>
      <c r="E585" s="33"/>
      <c r="F585" s="33"/>
      <c r="G585" s="33"/>
      <c r="H585" s="33"/>
      <c r="I585" s="308"/>
      <c r="J585" s="33"/>
      <c r="K585" s="33"/>
      <c r="L585" s="33"/>
      <c r="M585" s="33"/>
      <c r="N585" s="33"/>
      <c r="O585" s="309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279"/>
      <c r="AD585" s="289"/>
      <c r="AE585" s="279"/>
      <c r="AF585" s="279"/>
      <c r="AG585" s="279"/>
      <c r="AH585" s="33"/>
    </row>
    <row r="586" spans="1:34" ht="23.25" customHeight="1">
      <c r="A586" s="33"/>
      <c r="B586" s="33"/>
      <c r="C586" s="33"/>
      <c r="D586" s="33"/>
      <c r="E586" s="33"/>
      <c r="F586" s="33"/>
      <c r="G586" s="33"/>
      <c r="H586" s="33"/>
      <c r="I586" s="308"/>
      <c r="J586" s="33"/>
      <c r="K586" s="33"/>
      <c r="L586" s="33"/>
      <c r="M586" s="33"/>
      <c r="N586" s="33"/>
      <c r="O586" s="309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279"/>
      <c r="AD586" s="289"/>
      <c r="AE586" s="279"/>
      <c r="AF586" s="279"/>
      <c r="AG586" s="279"/>
      <c r="AH586" s="33"/>
    </row>
    <row r="587" spans="1:34" ht="23.25" customHeight="1">
      <c r="A587" s="33"/>
      <c r="B587" s="33"/>
      <c r="C587" s="33"/>
      <c r="D587" s="33"/>
      <c r="E587" s="33"/>
      <c r="F587" s="33"/>
      <c r="G587" s="33"/>
      <c r="H587" s="33"/>
      <c r="I587" s="308"/>
      <c r="J587" s="33"/>
      <c r="K587" s="33"/>
      <c r="L587" s="33"/>
      <c r="M587" s="33"/>
      <c r="N587" s="33"/>
      <c r="O587" s="309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279"/>
      <c r="AD587" s="289"/>
      <c r="AE587" s="279"/>
      <c r="AF587" s="279"/>
      <c r="AG587" s="279"/>
      <c r="AH587" s="33"/>
    </row>
    <row r="588" spans="1:34" ht="23.25" customHeight="1">
      <c r="A588" s="33"/>
      <c r="B588" s="33"/>
      <c r="C588" s="33"/>
      <c r="D588" s="33"/>
      <c r="E588" s="33"/>
      <c r="F588" s="33"/>
      <c r="G588" s="33"/>
      <c r="H588" s="33"/>
      <c r="I588" s="308"/>
      <c r="J588" s="33"/>
      <c r="K588" s="33"/>
      <c r="L588" s="33"/>
      <c r="M588" s="33"/>
      <c r="N588" s="33"/>
      <c r="O588" s="309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279"/>
      <c r="AD588" s="289"/>
      <c r="AE588" s="279"/>
      <c r="AF588" s="279"/>
      <c r="AG588" s="279"/>
      <c r="AH588" s="33"/>
    </row>
    <row r="589" spans="1:34" ht="23.25" customHeight="1">
      <c r="A589" s="33"/>
      <c r="B589" s="33"/>
      <c r="C589" s="33"/>
      <c r="D589" s="33"/>
      <c r="E589" s="33"/>
      <c r="F589" s="33"/>
      <c r="G589" s="33"/>
      <c r="H589" s="33"/>
      <c r="I589" s="308"/>
      <c r="J589" s="33"/>
      <c r="K589" s="33"/>
      <c r="L589" s="33"/>
      <c r="M589" s="33"/>
      <c r="N589" s="33"/>
      <c r="O589" s="309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279"/>
      <c r="AD589" s="289"/>
      <c r="AE589" s="279"/>
      <c r="AF589" s="279"/>
      <c r="AG589" s="279"/>
      <c r="AH589" s="33"/>
    </row>
    <row r="590" spans="1:34" ht="23.25" customHeight="1">
      <c r="A590" s="33"/>
      <c r="B590" s="33"/>
      <c r="C590" s="33"/>
      <c r="D590" s="33"/>
      <c r="E590" s="33"/>
      <c r="F590" s="33"/>
      <c r="G590" s="33"/>
      <c r="H590" s="33"/>
      <c r="I590" s="308"/>
      <c r="J590" s="33"/>
      <c r="K590" s="33"/>
      <c r="L590" s="33"/>
      <c r="M590" s="33"/>
      <c r="N590" s="33"/>
      <c r="O590" s="309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279"/>
      <c r="AD590" s="289"/>
      <c r="AE590" s="279"/>
      <c r="AF590" s="279"/>
      <c r="AG590" s="279"/>
      <c r="AH590" s="33"/>
    </row>
    <row r="591" spans="1:34" ht="23.25" customHeight="1">
      <c r="A591" s="33"/>
      <c r="B591" s="33"/>
      <c r="C591" s="33"/>
      <c r="D591" s="33"/>
      <c r="E591" s="33"/>
      <c r="F591" s="33"/>
      <c r="G591" s="33"/>
      <c r="H591" s="33"/>
      <c r="I591" s="308"/>
      <c r="J591" s="33"/>
      <c r="K591" s="33"/>
      <c r="L591" s="33"/>
      <c r="M591" s="33"/>
      <c r="N591" s="33"/>
      <c r="O591" s="309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279"/>
      <c r="AD591" s="289"/>
      <c r="AE591" s="279"/>
      <c r="AF591" s="279"/>
      <c r="AG591" s="279"/>
      <c r="AH591" s="33"/>
    </row>
    <row r="592" spans="1:34" ht="23.25" customHeight="1">
      <c r="A592" s="33"/>
      <c r="B592" s="33"/>
      <c r="C592" s="33"/>
      <c r="D592" s="33"/>
      <c r="E592" s="33"/>
      <c r="F592" s="33"/>
      <c r="G592" s="33"/>
      <c r="H592" s="33"/>
      <c r="I592" s="308"/>
      <c r="J592" s="33"/>
      <c r="K592" s="33"/>
      <c r="L592" s="33"/>
      <c r="M592" s="33"/>
      <c r="N592" s="33"/>
      <c r="O592" s="309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279"/>
      <c r="AD592" s="289"/>
      <c r="AE592" s="279"/>
      <c r="AF592" s="279"/>
      <c r="AG592" s="279"/>
      <c r="AH592" s="33"/>
    </row>
    <row r="593" spans="1:34" ht="23.25" customHeight="1">
      <c r="A593" s="33"/>
      <c r="B593" s="33"/>
      <c r="C593" s="33"/>
      <c r="D593" s="33"/>
      <c r="E593" s="33"/>
      <c r="F593" s="33"/>
      <c r="G593" s="33"/>
      <c r="H593" s="33"/>
      <c r="I593" s="308"/>
      <c r="J593" s="33"/>
      <c r="K593" s="33"/>
      <c r="L593" s="33"/>
      <c r="M593" s="33"/>
      <c r="N593" s="33"/>
      <c r="O593" s="309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279"/>
      <c r="AD593" s="289"/>
      <c r="AE593" s="279"/>
      <c r="AF593" s="279"/>
      <c r="AG593" s="279"/>
      <c r="AH593" s="33"/>
    </row>
    <row r="594" spans="1:34" ht="23.25" customHeight="1">
      <c r="A594" s="33"/>
      <c r="B594" s="33"/>
      <c r="C594" s="33"/>
      <c r="D594" s="33"/>
      <c r="E594" s="33"/>
      <c r="F594" s="33"/>
      <c r="G594" s="33"/>
      <c r="H594" s="33"/>
      <c r="I594" s="308"/>
      <c r="J594" s="33"/>
      <c r="K594" s="33"/>
      <c r="L594" s="33"/>
      <c r="M594" s="33"/>
      <c r="N594" s="33"/>
      <c r="O594" s="309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279"/>
      <c r="AD594" s="289"/>
      <c r="AE594" s="279"/>
      <c r="AF594" s="279"/>
      <c r="AG594" s="279"/>
      <c r="AH594" s="33"/>
    </row>
    <row r="595" spans="1:34" ht="23.25" customHeight="1">
      <c r="A595" s="33"/>
      <c r="B595" s="33"/>
      <c r="C595" s="33"/>
      <c r="D595" s="33"/>
      <c r="E595" s="33"/>
      <c r="F595" s="33"/>
      <c r="G595" s="33"/>
      <c r="H595" s="33"/>
      <c r="I595" s="308"/>
      <c r="J595" s="33"/>
      <c r="K595" s="33"/>
      <c r="L595" s="33"/>
      <c r="M595" s="33"/>
      <c r="N595" s="33"/>
      <c r="O595" s="309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279"/>
      <c r="AD595" s="289"/>
      <c r="AE595" s="279"/>
      <c r="AF595" s="279"/>
      <c r="AG595" s="279"/>
      <c r="AH595" s="33"/>
    </row>
    <row r="596" spans="1:34" ht="23.25" customHeight="1">
      <c r="A596" s="33"/>
      <c r="B596" s="33"/>
      <c r="C596" s="33"/>
      <c r="D596" s="33"/>
      <c r="E596" s="33"/>
      <c r="F596" s="33"/>
      <c r="G596" s="33"/>
      <c r="H596" s="33"/>
      <c r="I596" s="308"/>
      <c r="J596" s="33"/>
      <c r="K596" s="33"/>
      <c r="L596" s="33"/>
      <c r="M596" s="33"/>
      <c r="N596" s="33"/>
      <c r="O596" s="309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279"/>
      <c r="AD596" s="289"/>
      <c r="AE596" s="279"/>
      <c r="AF596" s="279"/>
      <c r="AG596" s="279"/>
      <c r="AH596" s="33"/>
    </row>
    <row r="597" spans="1:34" ht="23.25" customHeight="1">
      <c r="A597" s="33"/>
      <c r="B597" s="33"/>
      <c r="C597" s="33"/>
      <c r="D597" s="33"/>
      <c r="E597" s="33"/>
      <c r="F597" s="33"/>
      <c r="G597" s="33"/>
      <c r="H597" s="33"/>
      <c r="I597" s="308"/>
      <c r="J597" s="33"/>
      <c r="K597" s="33"/>
      <c r="L597" s="33"/>
      <c r="M597" s="33"/>
      <c r="N597" s="33"/>
      <c r="O597" s="309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279"/>
      <c r="AD597" s="289"/>
      <c r="AE597" s="279"/>
      <c r="AF597" s="279"/>
      <c r="AG597" s="279"/>
      <c r="AH597" s="33"/>
    </row>
    <row r="598" spans="1:34" ht="23.25" customHeight="1">
      <c r="A598" s="33"/>
      <c r="B598" s="33"/>
      <c r="C598" s="33"/>
      <c r="D598" s="33"/>
      <c r="E598" s="33"/>
      <c r="F598" s="33"/>
      <c r="G598" s="33"/>
      <c r="H598" s="33"/>
      <c r="I598" s="308"/>
      <c r="J598" s="33"/>
      <c r="K598" s="33"/>
      <c r="L598" s="33"/>
      <c r="M598" s="33"/>
      <c r="N598" s="33"/>
      <c r="O598" s="309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279"/>
      <c r="AD598" s="289"/>
      <c r="AE598" s="279"/>
      <c r="AF598" s="279"/>
      <c r="AG598" s="279"/>
      <c r="AH598" s="33"/>
    </row>
    <row r="599" spans="1:34" ht="23.25" customHeight="1">
      <c r="A599" s="33"/>
      <c r="B599" s="33"/>
      <c r="C599" s="33"/>
      <c r="D599" s="33"/>
      <c r="E599" s="33"/>
      <c r="F599" s="33"/>
      <c r="G599" s="33"/>
      <c r="H599" s="33"/>
      <c r="I599" s="308"/>
      <c r="J599" s="33"/>
      <c r="K599" s="33"/>
      <c r="L599" s="33"/>
      <c r="M599" s="33"/>
      <c r="N599" s="33"/>
      <c r="O599" s="309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279"/>
      <c r="AD599" s="289"/>
      <c r="AE599" s="279"/>
      <c r="AF599" s="279"/>
      <c r="AG599" s="279"/>
      <c r="AH599" s="33"/>
    </row>
    <row r="600" spans="1:34" ht="23.25" customHeight="1">
      <c r="A600" s="33"/>
      <c r="B600" s="33"/>
      <c r="C600" s="33"/>
      <c r="D600" s="33"/>
      <c r="E600" s="33"/>
      <c r="F600" s="33"/>
      <c r="G600" s="33"/>
      <c r="H600" s="33"/>
      <c r="I600" s="308"/>
      <c r="J600" s="33"/>
      <c r="K600" s="33"/>
      <c r="L600" s="33"/>
      <c r="M600" s="33"/>
      <c r="N600" s="33"/>
      <c r="O600" s="309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279"/>
      <c r="AD600" s="289"/>
      <c r="AE600" s="279"/>
      <c r="AF600" s="279"/>
      <c r="AG600" s="279"/>
      <c r="AH600" s="33"/>
    </row>
    <row r="601" spans="1:34" ht="23.25" customHeight="1">
      <c r="A601" s="33"/>
      <c r="B601" s="33"/>
      <c r="C601" s="33"/>
      <c r="D601" s="33"/>
      <c r="E601" s="33"/>
      <c r="F601" s="33"/>
      <c r="G601" s="33"/>
      <c r="H601" s="33"/>
      <c r="I601" s="308"/>
      <c r="J601" s="33"/>
      <c r="K601" s="33"/>
      <c r="L601" s="33"/>
      <c r="M601" s="33"/>
      <c r="N601" s="33"/>
      <c r="O601" s="309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279"/>
      <c r="AD601" s="289"/>
      <c r="AE601" s="279"/>
      <c r="AF601" s="279"/>
      <c r="AG601" s="279"/>
      <c r="AH601" s="33"/>
    </row>
    <row r="602" spans="1:34" ht="23.25" customHeight="1">
      <c r="A602" s="33"/>
      <c r="B602" s="33"/>
      <c r="C602" s="33"/>
      <c r="D602" s="33"/>
      <c r="E602" s="33"/>
      <c r="F602" s="33"/>
      <c r="G602" s="33"/>
      <c r="H602" s="33"/>
      <c r="I602" s="308"/>
      <c r="J602" s="33"/>
      <c r="K602" s="33"/>
      <c r="L602" s="33"/>
      <c r="M602" s="33"/>
      <c r="N602" s="33"/>
      <c r="O602" s="309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279"/>
      <c r="AD602" s="289"/>
      <c r="AE602" s="279"/>
      <c r="AF602" s="279"/>
      <c r="AG602" s="279"/>
      <c r="AH602" s="33"/>
    </row>
    <row r="603" spans="1:34" ht="23.25" customHeight="1">
      <c r="A603" s="33"/>
      <c r="B603" s="33"/>
      <c r="C603" s="33"/>
      <c r="D603" s="33"/>
      <c r="E603" s="33"/>
      <c r="F603" s="33"/>
      <c r="G603" s="33"/>
      <c r="H603" s="33"/>
      <c r="I603" s="308"/>
      <c r="J603" s="33"/>
      <c r="K603" s="33"/>
      <c r="L603" s="33"/>
      <c r="M603" s="33"/>
      <c r="N603" s="33"/>
      <c r="O603" s="309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279"/>
      <c r="AD603" s="289"/>
      <c r="AE603" s="279"/>
      <c r="AF603" s="279"/>
      <c r="AG603" s="279"/>
      <c r="AH603" s="33"/>
    </row>
    <row r="604" spans="1:34" ht="23.25" customHeight="1">
      <c r="A604" s="33"/>
      <c r="B604" s="33"/>
      <c r="C604" s="33"/>
      <c r="D604" s="33"/>
      <c r="E604" s="33"/>
      <c r="F604" s="33"/>
      <c r="G604" s="33"/>
      <c r="H604" s="33"/>
      <c r="I604" s="308"/>
      <c r="J604" s="33"/>
      <c r="K604" s="33"/>
      <c r="L604" s="33"/>
      <c r="M604" s="33"/>
      <c r="N604" s="33"/>
      <c r="O604" s="309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279"/>
      <c r="AD604" s="289"/>
      <c r="AE604" s="279"/>
      <c r="AF604" s="279"/>
      <c r="AG604" s="279"/>
      <c r="AH604" s="33"/>
    </row>
    <row r="605" spans="1:34" ht="23.25" customHeight="1">
      <c r="A605" s="33"/>
      <c r="B605" s="33"/>
      <c r="C605" s="33"/>
      <c r="D605" s="33"/>
      <c r="E605" s="33"/>
      <c r="F605" s="33"/>
      <c r="G605" s="33"/>
      <c r="H605" s="33"/>
      <c r="I605" s="308"/>
      <c r="J605" s="33"/>
      <c r="K605" s="33"/>
      <c r="L605" s="33"/>
      <c r="M605" s="33"/>
      <c r="N605" s="33"/>
      <c r="O605" s="309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279"/>
      <c r="AD605" s="289"/>
      <c r="AE605" s="279"/>
      <c r="AF605" s="279"/>
      <c r="AG605" s="279"/>
      <c r="AH605" s="33"/>
    </row>
    <row r="606" spans="1:34" ht="23.25" customHeight="1">
      <c r="A606" s="33"/>
      <c r="B606" s="33"/>
      <c r="C606" s="33"/>
      <c r="D606" s="33"/>
      <c r="E606" s="33"/>
      <c r="F606" s="33"/>
      <c r="G606" s="33"/>
      <c r="H606" s="33"/>
      <c r="I606" s="308"/>
      <c r="J606" s="33"/>
      <c r="K606" s="33"/>
      <c r="L606" s="33"/>
      <c r="M606" s="33"/>
      <c r="N606" s="33"/>
      <c r="O606" s="309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279"/>
      <c r="AD606" s="289"/>
      <c r="AE606" s="279"/>
      <c r="AF606" s="279"/>
      <c r="AG606" s="279"/>
      <c r="AH606" s="33"/>
    </row>
    <row r="607" spans="1:34" ht="23.25" customHeight="1">
      <c r="A607" s="33"/>
      <c r="B607" s="33"/>
      <c r="C607" s="33"/>
      <c r="D607" s="33"/>
      <c r="E607" s="33"/>
      <c r="F607" s="33"/>
      <c r="G607" s="33"/>
      <c r="H607" s="33"/>
      <c r="I607" s="308"/>
      <c r="J607" s="33"/>
      <c r="K607" s="33"/>
      <c r="L607" s="33"/>
      <c r="M607" s="33"/>
      <c r="N607" s="33"/>
      <c r="O607" s="309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279"/>
      <c r="AD607" s="289"/>
      <c r="AE607" s="279"/>
      <c r="AF607" s="279"/>
      <c r="AG607" s="279"/>
      <c r="AH607" s="33"/>
    </row>
    <row r="608" spans="1:34" ht="23.25" customHeight="1">
      <c r="A608" s="33"/>
      <c r="B608" s="33"/>
      <c r="C608" s="33"/>
      <c r="D608" s="33"/>
      <c r="E608" s="33"/>
      <c r="F608" s="33"/>
      <c r="G608" s="33"/>
      <c r="H608" s="33"/>
      <c r="I608" s="308"/>
      <c r="J608" s="33"/>
      <c r="K608" s="33"/>
      <c r="L608" s="33"/>
      <c r="M608" s="33"/>
      <c r="N608" s="33"/>
      <c r="O608" s="309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279"/>
      <c r="AD608" s="289"/>
      <c r="AE608" s="279"/>
      <c r="AF608" s="279"/>
      <c r="AG608" s="279"/>
      <c r="AH608" s="33"/>
    </row>
    <row r="609" spans="1:34" ht="23.25" customHeight="1">
      <c r="A609" s="33"/>
      <c r="B609" s="33"/>
      <c r="C609" s="33"/>
      <c r="D609" s="33"/>
      <c r="E609" s="33"/>
      <c r="F609" s="33"/>
      <c r="G609" s="33"/>
      <c r="H609" s="33"/>
      <c r="I609" s="308"/>
      <c r="J609" s="33"/>
      <c r="K609" s="33"/>
      <c r="L609" s="33"/>
      <c r="M609" s="33"/>
      <c r="N609" s="33"/>
      <c r="O609" s="309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279"/>
      <c r="AD609" s="289"/>
      <c r="AE609" s="279"/>
      <c r="AF609" s="279"/>
      <c r="AG609" s="279"/>
      <c r="AH609" s="33"/>
    </row>
    <row r="610" spans="1:34" ht="23.25" customHeight="1">
      <c r="A610" s="33"/>
      <c r="B610" s="33"/>
      <c r="C610" s="33"/>
      <c r="D610" s="33"/>
      <c r="E610" s="33"/>
      <c r="F610" s="33"/>
      <c r="G610" s="33"/>
      <c r="H610" s="33"/>
      <c r="I610" s="308"/>
      <c r="J610" s="33"/>
      <c r="K610" s="33"/>
      <c r="L610" s="33"/>
      <c r="M610" s="33"/>
      <c r="N610" s="33"/>
      <c r="O610" s="309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279"/>
      <c r="AD610" s="289"/>
      <c r="AE610" s="279"/>
      <c r="AF610" s="279"/>
      <c r="AG610" s="279"/>
      <c r="AH610" s="33"/>
    </row>
    <row r="611" spans="1:34" ht="23.25" customHeight="1">
      <c r="A611" s="33"/>
      <c r="B611" s="33"/>
      <c r="C611" s="33"/>
      <c r="D611" s="33"/>
      <c r="E611" s="33"/>
      <c r="F611" s="33"/>
      <c r="G611" s="33"/>
      <c r="H611" s="33"/>
      <c r="I611" s="308"/>
      <c r="J611" s="33"/>
      <c r="K611" s="33"/>
      <c r="L611" s="33"/>
      <c r="M611" s="33"/>
      <c r="N611" s="33"/>
      <c r="O611" s="309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279"/>
      <c r="AD611" s="289"/>
      <c r="AE611" s="279"/>
      <c r="AF611" s="279"/>
      <c r="AG611" s="279"/>
      <c r="AH611" s="33"/>
    </row>
    <row r="612" spans="1:34" ht="23.25" customHeight="1">
      <c r="A612" s="33"/>
      <c r="B612" s="33"/>
      <c r="C612" s="33"/>
      <c r="D612" s="33"/>
      <c r="E612" s="33"/>
      <c r="F612" s="33"/>
      <c r="G612" s="33"/>
      <c r="H612" s="33"/>
      <c r="I612" s="308"/>
      <c r="J612" s="33"/>
      <c r="K612" s="33"/>
      <c r="L612" s="33"/>
      <c r="M612" s="33"/>
      <c r="N612" s="33"/>
      <c r="O612" s="309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279"/>
      <c r="AD612" s="289"/>
      <c r="AE612" s="279"/>
      <c r="AF612" s="279"/>
      <c r="AG612" s="279"/>
      <c r="AH612" s="33"/>
    </row>
    <row r="613" spans="1:34" ht="23.25" customHeight="1">
      <c r="A613" s="33"/>
      <c r="B613" s="33"/>
      <c r="C613" s="33"/>
      <c r="D613" s="33"/>
      <c r="E613" s="33"/>
      <c r="F613" s="33"/>
      <c r="G613" s="33"/>
      <c r="H613" s="33"/>
      <c r="I613" s="308"/>
      <c r="J613" s="33"/>
      <c r="K613" s="33"/>
      <c r="L613" s="33"/>
      <c r="M613" s="33"/>
      <c r="N613" s="33"/>
      <c r="O613" s="309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279"/>
      <c r="AD613" s="289"/>
      <c r="AE613" s="279"/>
      <c r="AF613" s="279"/>
      <c r="AG613" s="279"/>
      <c r="AH613" s="33"/>
    </row>
    <row r="614" spans="1:34" ht="23.25" customHeight="1">
      <c r="A614" s="33"/>
      <c r="B614" s="33"/>
      <c r="C614" s="33"/>
      <c r="D614" s="33"/>
      <c r="E614" s="33"/>
      <c r="F614" s="33"/>
      <c r="G614" s="33"/>
      <c r="H614" s="33"/>
      <c r="I614" s="308"/>
      <c r="J614" s="33"/>
      <c r="K614" s="33"/>
      <c r="L614" s="33"/>
      <c r="M614" s="33"/>
      <c r="N614" s="33"/>
      <c r="O614" s="309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279"/>
      <c r="AD614" s="289"/>
      <c r="AE614" s="279"/>
      <c r="AF614" s="279"/>
      <c r="AG614" s="279"/>
      <c r="AH614" s="33"/>
    </row>
    <row r="615" spans="1:34" ht="23.25" customHeight="1">
      <c r="A615" s="33"/>
      <c r="B615" s="33"/>
      <c r="C615" s="33"/>
      <c r="D615" s="33"/>
      <c r="E615" s="33"/>
      <c r="F615" s="33"/>
      <c r="G615" s="33"/>
      <c r="H615" s="33"/>
      <c r="I615" s="308"/>
      <c r="J615" s="33"/>
      <c r="K615" s="33"/>
      <c r="L615" s="33"/>
      <c r="M615" s="33"/>
      <c r="N615" s="33"/>
      <c r="O615" s="309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279"/>
      <c r="AD615" s="289"/>
      <c r="AE615" s="279"/>
      <c r="AF615" s="279"/>
      <c r="AG615" s="279"/>
      <c r="AH615" s="33"/>
    </row>
    <row r="616" spans="1:34" ht="23.25" customHeight="1">
      <c r="A616" s="33"/>
      <c r="B616" s="33"/>
      <c r="C616" s="33"/>
      <c r="D616" s="33"/>
      <c r="E616" s="33"/>
      <c r="F616" s="33"/>
      <c r="G616" s="33"/>
      <c r="H616" s="33"/>
      <c r="I616" s="308"/>
      <c r="J616" s="33"/>
      <c r="K616" s="33"/>
      <c r="L616" s="33"/>
      <c r="M616" s="33"/>
      <c r="N616" s="33"/>
      <c r="O616" s="309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279"/>
      <c r="AD616" s="289"/>
      <c r="AE616" s="279"/>
      <c r="AF616" s="279"/>
      <c r="AG616" s="279"/>
      <c r="AH616" s="33"/>
    </row>
    <row r="617" spans="1:34" ht="23.25" customHeight="1">
      <c r="A617" s="33"/>
      <c r="B617" s="33"/>
      <c r="C617" s="33"/>
      <c r="D617" s="33"/>
      <c r="E617" s="33"/>
      <c r="F617" s="33"/>
      <c r="G617" s="33"/>
      <c r="H617" s="33"/>
      <c r="I617" s="308"/>
      <c r="J617" s="33"/>
      <c r="K617" s="33"/>
      <c r="L617" s="33"/>
      <c r="M617" s="33"/>
      <c r="N617" s="33"/>
      <c r="O617" s="309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279"/>
      <c r="AD617" s="289"/>
      <c r="AE617" s="279"/>
      <c r="AF617" s="279"/>
      <c r="AG617" s="279"/>
      <c r="AH617" s="33"/>
    </row>
    <row r="618" spans="1:34" ht="23.25" customHeight="1">
      <c r="A618" s="33"/>
      <c r="B618" s="33"/>
      <c r="C618" s="33"/>
      <c r="D618" s="33"/>
      <c r="E618" s="33"/>
      <c r="F618" s="33"/>
      <c r="G618" s="33"/>
      <c r="H618" s="33"/>
      <c r="I618" s="308"/>
      <c r="J618" s="33"/>
      <c r="K618" s="33"/>
      <c r="L618" s="33"/>
      <c r="M618" s="33"/>
      <c r="N618" s="33"/>
      <c r="O618" s="309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279"/>
      <c r="AD618" s="289"/>
      <c r="AE618" s="279"/>
      <c r="AF618" s="279"/>
      <c r="AG618" s="279"/>
      <c r="AH618" s="33"/>
    </row>
    <row r="619" spans="1:34" ht="23.25" customHeight="1">
      <c r="A619" s="33"/>
      <c r="B619" s="33"/>
      <c r="C619" s="33"/>
      <c r="D619" s="33"/>
      <c r="E619" s="33"/>
      <c r="F619" s="33"/>
      <c r="G619" s="33"/>
      <c r="H619" s="33"/>
      <c r="I619" s="308"/>
      <c r="J619" s="33"/>
      <c r="K619" s="33"/>
      <c r="L619" s="33"/>
      <c r="M619" s="33"/>
      <c r="N619" s="33"/>
      <c r="O619" s="309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279"/>
      <c r="AD619" s="289"/>
      <c r="AE619" s="279"/>
      <c r="AF619" s="279"/>
      <c r="AG619" s="279"/>
      <c r="AH619" s="33"/>
    </row>
    <row r="620" spans="1:34" ht="23.25" customHeight="1">
      <c r="A620" s="33"/>
      <c r="B620" s="33"/>
      <c r="C620" s="33"/>
      <c r="D620" s="33"/>
      <c r="E620" s="33"/>
      <c r="F620" s="33"/>
      <c r="G620" s="33"/>
      <c r="H620" s="33"/>
      <c r="I620" s="308"/>
      <c r="J620" s="33"/>
      <c r="K620" s="33"/>
      <c r="L620" s="33"/>
      <c r="M620" s="33"/>
      <c r="N620" s="33"/>
      <c r="O620" s="309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279"/>
      <c r="AD620" s="289"/>
      <c r="AE620" s="279"/>
      <c r="AF620" s="279"/>
      <c r="AG620" s="279"/>
      <c r="AH620" s="33"/>
    </row>
    <row r="621" spans="1:34" ht="23.25" customHeight="1">
      <c r="A621" s="33"/>
      <c r="B621" s="33"/>
      <c r="C621" s="33"/>
      <c r="D621" s="33"/>
      <c r="E621" s="33"/>
      <c r="F621" s="33"/>
      <c r="G621" s="33"/>
      <c r="H621" s="33"/>
      <c r="I621" s="308"/>
      <c r="J621" s="33"/>
      <c r="K621" s="33"/>
      <c r="L621" s="33"/>
      <c r="M621" s="33"/>
      <c r="N621" s="33"/>
      <c r="O621" s="309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279"/>
      <c r="AD621" s="289"/>
      <c r="AE621" s="279"/>
      <c r="AF621" s="279"/>
      <c r="AG621" s="279"/>
      <c r="AH621" s="33"/>
    </row>
    <row r="622" spans="1:34" ht="23.25" customHeight="1">
      <c r="A622" s="33"/>
      <c r="B622" s="33"/>
      <c r="C622" s="33"/>
      <c r="D622" s="33"/>
      <c r="E622" s="33"/>
      <c r="F622" s="33"/>
      <c r="G622" s="33"/>
      <c r="H622" s="33"/>
      <c r="I622" s="308"/>
      <c r="J622" s="33"/>
      <c r="K622" s="33"/>
      <c r="L622" s="33"/>
      <c r="M622" s="33"/>
      <c r="N622" s="33"/>
      <c r="O622" s="309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279"/>
      <c r="AD622" s="289"/>
      <c r="AE622" s="279"/>
      <c r="AF622" s="279"/>
      <c r="AG622" s="279"/>
      <c r="AH622" s="33"/>
    </row>
    <row r="623" spans="1:34" ht="23.25" customHeight="1">
      <c r="A623" s="33"/>
      <c r="B623" s="33"/>
      <c r="C623" s="33"/>
      <c r="D623" s="33"/>
      <c r="E623" s="33"/>
      <c r="F623" s="33"/>
      <c r="G623" s="33"/>
      <c r="H623" s="33"/>
      <c r="I623" s="308"/>
      <c r="J623" s="33"/>
      <c r="K623" s="33"/>
      <c r="L623" s="33"/>
      <c r="M623" s="33"/>
      <c r="N623" s="33"/>
      <c r="O623" s="309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279"/>
      <c r="AD623" s="289"/>
      <c r="AE623" s="279"/>
      <c r="AF623" s="279"/>
      <c r="AG623" s="279"/>
      <c r="AH623" s="33"/>
    </row>
    <row r="624" spans="1:34" ht="23.25" customHeight="1">
      <c r="A624" s="33"/>
      <c r="B624" s="33"/>
      <c r="C624" s="33"/>
      <c r="D624" s="33"/>
      <c r="E624" s="33"/>
      <c r="F624" s="33"/>
      <c r="G624" s="33"/>
      <c r="H624" s="33"/>
      <c r="I624" s="308"/>
      <c r="J624" s="33"/>
      <c r="K624" s="33"/>
      <c r="L624" s="33"/>
      <c r="M624" s="33"/>
      <c r="N624" s="33"/>
      <c r="O624" s="309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279"/>
      <c r="AD624" s="289"/>
      <c r="AE624" s="279"/>
      <c r="AF624" s="279"/>
      <c r="AG624" s="279"/>
      <c r="AH624" s="33"/>
    </row>
    <row r="625" spans="1:34" ht="23.25" customHeight="1">
      <c r="A625" s="33"/>
      <c r="B625" s="33"/>
      <c r="C625" s="33"/>
      <c r="D625" s="33"/>
      <c r="E625" s="33"/>
      <c r="F625" s="33"/>
      <c r="G625" s="33"/>
      <c r="H625" s="33"/>
      <c r="I625" s="308"/>
      <c r="J625" s="33"/>
      <c r="K625" s="33"/>
      <c r="L625" s="33"/>
      <c r="M625" s="33"/>
      <c r="N625" s="33"/>
      <c r="O625" s="309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279"/>
      <c r="AD625" s="289"/>
      <c r="AE625" s="279"/>
      <c r="AF625" s="279"/>
      <c r="AG625" s="279"/>
      <c r="AH625" s="33"/>
    </row>
    <row r="626" spans="1:34" ht="23.25" customHeight="1">
      <c r="A626" s="33"/>
      <c r="B626" s="33"/>
      <c r="C626" s="33"/>
      <c r="D626" s="33"/>
      <c r="E626" s="33"/>
      <c r="F626" s="33"/>
      <c r="G626" s="33"/>
      <c r="H626" s="33"/>
      <c r="I626" s="308"/>
      <c r="J626" s="33"/>
      <c r="K626" s="33"/>
      <c r="L626" s="33"/>
      <c r="M626" s="33"/>
      <c r="N626" s="33"/>
      <c r="O626" s="309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279"/>
      <c r="AD626" s="289"/>
      <c r="AE626" s="279"/>
      <c r="AF626" s="279"/>
      <c r="AG626" s="279"/>
      <c r="AH626" s="33"/>
    </row>
    <row r="627" spans="1:34" ht="23.25" customHeight="1">
      <c r="A627" s="33"/>
      <c r="B627" s="33"/>
      <c r="C627" s="33"/>
      <c r="D627" s="33"/>
      <c r="E627" s="33"/>
      <c r="F627" s="33"/>
      <c r="G627" s="33"/>
      <c r="H627" s="33"/>
      <c r="I627" s="308"/>
      <c r="J627" s="33"/>
      <c r="K627" s="33"/>
      <c r="L627" s="33"/>
      <c r="M627" s="33"/>
      <c r="N627" s="33"/>
      <c r="O627" s="309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279"/>
      <c r="AD627" s="289"/>
      <c r="AE627" s="279"/>
      <c r="AF627" s="279"/>
      <c r="AG627" s="279"/>
      <c r="AH627" s="33"/>
    </row>
    <row r="628" spans="1:34" ht="23.25" customHeight="1">
      <c r="A628" s="33"/>
      <c r="B628" s="33"/>
      <c r="C628" s="33"/>
      <c r="D628" s="33"/>
      <c r="E628" s="33"/>
      <c r="F628" s="33"/>
      <c r="G628" s="33"/>
      <c r="H628" s="33"/>
      <c r="I628" s="308"/>
      <c r="J628" s="33"/>
      <c r="K628" s="33"/>
      <c r="L628" s="33"/>
      <c r="M628" s="33"/>
      <c r="N628" s="33"/>
      <c r="O628" s="309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279"/>
      <c r="AD628" s="289"/>
      <c r="AE628" s="279"/>
      <c r="AF628" s="279"/>
      <c r="AG628" s="279"/>
      <c r="AH628" s="33"/>
    </row>
    <row r="629" spans="1:34" ht="23.25" customHeight="1">
      <c r="A629" s="33"/>
      <c r="B629" s="33"/>
      <c r="C629" s="33"/>
      <c r="D629" s="33"/>
      <c r="E629" s="33"/>
      <c r="F629" s="33"/>
      <c r="G629" s="33"/>
      <c r="H629" s="33"/>
      <c r="I629" s="308"/>
      <c r="J629" s="33"/>
      <c r="K629" s="33"/>
      <c r="L629" s="33"/>
      <c r="M629" s="33"/>
      <c r="N629" s="33"/>
      <c r="O629" s="309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279"/>
      <c r="AD629" s="289"/>
      <c r="AE629" s="279"/>
      <c r="AF629" s="279"/>
      <c r="AG629" s="279"/>
      <c r="AH629" s="33"/>
    </row>
    <row r="630" spans="1:34" ht="23.25" customHeight="1">
      <c r="A630" s="33"/>
      <c r="B630" s="33"/>
      <c r="C630" s="33"/>
      <c r="D630" s="33"/>
      <c r="E630" s="33"/>
      <c r="F630" s="33"/>
      <c r="G630" s="33"/>
      <c r="H630" s="33"/>
      <c r="I630" s="308"/>
      <c r="J630" s="33"/>
      <c r="K630" s="33"/>
      <c r="L630" s="33"/>
      <c r="M630" s="33"/>
      <c r="N630" s="33"/>
      <c r="O630" s="309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279"/>
      <c r="AD630" s="289"/>
      <c r="AE630" s="279"/>
      <c r="AF630" s="279"/>
      <c r="AG630" s="279"/>
      <c r="AH630" s="33"/>
    </row>
    <row r="631" spans="1:34" ht="23.25" customHeight="1">
      <c r="A631" s="33"/>
      <c r="B631" s="33"/>
      <c r="C631" s="33"/>
      <c r="D631" s="33"/>
      <c r="E631" s="33"/>
      <c r="F631" s="33"/>
      <c r="G631" s="33"/>
      <c r="H631" s="33"/>
      <c r="I631" s="308"/>
      <c r="J631" s="33"/>
      <c r="K631" s="33"/>
      <c r="L631" s="33"/>
      <c r="M631" s="33"/>
      <c r="N631" s="33"/>
      <c r="O631" s="309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279"/>
      <c r="AD631" s="289"/>
      <c r="AE631" s="279"/>
      <c r="AF631" s="279"/>
      <c r="AG631" s="279"/>
      <c r="AH631" s="33"/>
    </row>
    <row r="632" spans="1:34" ht="23.25" customHeight="1">
      <c r="A632" s="33"/>
      <c r="B632" s="33"/>
      <c r="C632" s="33"/>
      <c r="D632" s="33"/>
      <c r="E632" s="33"/>
      <c r="F632" s="33"/>
      <c r="G632" s="33"/>
      <c r="H632" s="33"/>
      <c r="I632" s="308"/>
      <c r="J632" s="33"/>
      <c r="K632" s="33"/>
      <c r="L632" s="33"/>
      <c r="M632" s="33"/>
      <c r="N632" s="33"/>
      <c r="O632" s="309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279"/>
      <c r="AD632" s="289"/>
      <c r="AE632" s="279"/>
      <c r="AF632" s="279"/>
      <c r="AG632" s="279"/>
      <c r="AH632" s="33"/>
    </row>
    <row r="633" spans="1:34" ht="23.25" customHeight="1">
      <c r="A633" s="33"/>
      <c r="B633" s="33"/>
      <c r="C633" s="33"/>
      <c r="D633" s="33"/>
      <c r="E633" s="33"/>
      <c r="F633" s="33"/>
      <c r="G633" s="33"/>
      <c r="H633" s="33"/>
      <c r="I633" s="308"/>
      <c r="J633" s="33"/>
      <c r="K633" s="33"/>
      <c r="L633" s="33"/>
      <c r="M633" s="33"/>
      <c r="N633" s="33"/>
      <c r="O633" s="309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279"/>
      <c r="AD633" s="289"/>
      <c r="AE633" s="279"/>
      <c r="AF633" s="279"/>
      <c r="AG633" s="279"/>
      <c r="AH633" s="33"/>
    </row>
    <row r="634" spans="1:34" ht="23.25" customHeight="1">
      <c r="A634" s="33"/>
      <c r="B634" s="33"/>
      <c r="C634" s="33"/>
      <c r="D634" s="33"/>
      <c r="E634" s="33"/>
      <c r="F634" s="33"/>
      <c r="G634" s="33"/>
      <c r="H634" s="33"/>
      <c r="I634" s="308"/>
      <c r="J634" s="33"/>
      <c r="K634" s="33"/>
      <c r="L634" s="33"/>
      <c r="M634" s="33"/>
      <c r="N634" s="33"/>
      <c r="O634" s="309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279"/>
      <c r="AD634" s="289"/>
      <c r="AE634" s="279"/>
      <c r="AF634" s="279"/>
      <c r="AG634" s="279"/>
      <c r="AH634" s="33"/>
    </row>
    <row r="635" spans="1:34" ht="23.25" customHeight="1">
      <c r="A635" s="33"/>
      <c r="B635" s="33"/>
      <c r="C635" s="33"/>
      <c r="D635" s="33"/>
      <c r="E635" s="33"/>
      <c r="F635" s="33"/>
      <c r="G635" s="33"/>
      <c r="H635" s="33"/>
      <c r="I635" s="308"/>
      <c r="J635" s="33"/>
      <c r="K635" s="33"/>
      <c r="L635" s="33"/>
      <c r="M635" s="33"/>
      <c r="N635" s="33"/>
      <c r="O635" s="309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279"/>
      <c r="AD635" s="289"/>
      <c r="AE635" s="279"/>
      <c r="AF635" s="279"/>
      <c r="AG635" s="279"/>
      <c r="AH635" s="33"/>
    </row>
    <row r="636" spans="1:34" ht="23.25" customHeight="1">
      <c r="A636" s="33"/>
      <c r="B636" s="33"/>
      <c r="C636" s="33"/>
      <c r="D636" s="33"/>
      <c r="E636" s="33"/>
      <c r="F636" s="33"/>
      <c r="G636" s="33"/>
      <c r="H636" s="33"/>
      <c r="I636" s="308"/>
      <c r="J636" s="33"/>
      <c r="K636" s="33"/>
      <c r="L636" s="33"/>
      <c r="M636" s="33"/>
      <c r="N636" s="33"/>
      <c r="O636" s="309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279"/>
      <c r="AD636" s="289"/>
      <c r="AE636" s="279"/>
      <c r="AF636" s="279"/>
      <c r="AG636" s="279"/>
      <c r="AH636" s="33"/>
    </row>
    <row r="637" spans="1:34" ht="23.25" customHeight="1">
      <c r="A637" s="33"/>
      <c r="B637" s="33"/>
      <c r="C637" s="33"/>
      <c r="D637" s="33"/>
      <c r="E637" s="33"/>
      <c r="F637" s="33"/>
      <c r="G637" s="33"/>
      <c r="H637" s="33"/>
      <c r="I637" s="308"/>
      <c r="J637" s="33"/>
      <c r="K637" s="33"/>
      <c r="L637" s="33"/>
      <c r="M637" s="33"/>
      <c r="N637" s="33"/>
      <c r="O637" s="309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279"/>
      <c r="AD637" s="289"/>
      <c r="AE637" s="279"/>
      <c r="AF637" s="279"/>
      <c r="AG637" s="279"/>
      <c r="AH637" s="33"/>
    </row>
    <row r="638" spans="1:34" ht="23.25" customHeight="1">
      <c r="A638" s="33"/>
      <c r="B638" s="33"/>
      <c r="C638" s="33"/>
      <c r="D638" s="33"/>
      <c r="E638" s="33"/>
      <c r="F638" s="33"/>
      <c r="G638" s="33"/>
      <c r="H638" s="33"/>
      <c r="I638" s="308"/>
      <c r="J638" s="33"/>
      <c r="K638" s="33"/>
      <c r="L638" s="33"/>
      <c r="M638" s="33"/>
      <c r="N638" s="33"/>
      <c r="O638" s="309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279"/>
      <c r="AD638" s="289"/>
      <c r="AE638" s="279"/>
      <c r="AF638" s="279"/>
      <c r="AG638" s="279"/>
      <c r="AH638" s="33"/>
    </row>
    <row r="639" spans="1:34" ht="23.25" customHeight="1">
      <c r="A639" s="33"/>
      <c r="B639" s="33"/>
      <c r="C639" s="33"/>
      <c r="D639" s="33"/>
      <c r="E639" s="33"/>
      <c r="F639" s="33"/>
      <c r="G639" s="33"/>
      <c r="H639" s="33"/>
      <c r="I639" s="308"/>
      <c r="J639" s="33"/>
      <c r="K639" s="33"/>
      <c r="L639" s="33"/>
      <c r="M639" s="33"/>
      <c r="N639" s="33"/>
      <c r="O639" s="309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279"/>
      <c r="AD639" s="289"/>
      <c r="AE639" s="279"/>
      <c r="AF639" s="279"/>
      <c r="AG639" s="279"/>
      <c r="AH639" s="33"/>
    </row>
    <row r="640" spans="1:34" ht="23.25" customHeight="1">
      <c r="A640" s="33"/>
      <c r="B640" s="33"/>
      <c r="C640" s="33"/>
      <c r="D640" s="33"/>
      <c r="E640" s="33"/>
      <c r="F640" s="33"/>
      <c r="G640" s="33"/>
      <c r="H640" s="33"/>
      <c r="I640" s="308"/>
      <c r="J640" s="33"/>
      <c r="K640" s="33"/>
      <c r="L640" s="33"/>
      <c r="M640" s="33"/>
      <c r="N640" s="33"/>
      <c r="O640" s="309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279"/>
      <c r="AD640" s="289"/>
      <c r="AE640" s="279"/>
      <c r="AF640" s="279"/>
      <c r="AG640" s="279"/>
      <c r="AH640" s="33"/>
    </row>
    <row r="641" spans="1:34" ht="23.25" customHeight="1">
      <c r="A641" s="33"/>
      <c r="B641" s="33"/>
      <c r="C641" s="33"/>
      <c r="D641" s="33"/>
      <c r="E641" s="33"/>
      <c r="F641" s="33"/>
      <c r="G641" s="33"/>
      <c r="H641" s="33"/>
      <c r="I641" s="308"/>
      <c r="J641" s="33"/>
      <c r="K641" s="33"/>
      <c r="L641" s="33"/>
      <c r="M641" s="33"/>
      <c r="N641" s="33"/>
      <c r="O641" s="309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279"/>
      <c r="AD641" s="289"/>
      <c r="AE641" s="279"/>
      <c r="AF641" s="279"/>
      <c r="AG641" s="279"/>
      <c r="AH641" s="33"/>
    </row>
    <row r="642" spans="1:34" ht="23.25" customHeight="1">
      <c r="A642" s="33"/>
      <c r="B642" s="33"/>
      <c r="C642" s="33"/>
      <c r="D642" s="33"/>
      <c r="E642" s="33"/>
      <c r="F642" s="33"/>
      <c r="G642" s="33"/>
      <c r="H642" s="33"/>
      <c r="I642" s="308"/>
      <c r="J642" s="33"/>
      <c r="K642" s="33"/>
      <c r="L642" s="33"/>
      <c r="M642" s="33"/>
      <c r="N642" s="33"/>
      <c r="O642" s="309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279"/>
      <c r="AD642" s="289"/>
      <c r="AE642" s="279"/>
      <c r="AF642" s="279"/>
      <c r="AG642" s="279"/>
      <c r="AH642" s="33"/>
    </row>
    <row r="643" spans="1:34" ht="23.25" customHeight="1">
      <c r="A643" s="33"/>
      <c r="B643" s="33"/>
      <c r="C643" s="33"/>
      <c r="D643" s="33"/>
      <c r="E643" s="33"/>
      <c r="F643" s="33"/>
      <c r="G643" s="33"/>
      <c r="H643" s="33"/>
      <c r="I643" s="308"/>
      <c r="J643" s="33"/>
      <c r="K643" s="33"/>
      <c r="L643" s="33"/>
      <c r="M643" s="33"/>
      <c r="N643" s="33"/>
      <c r="O643" s="309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279"/>
      <c r="AD643" s="289"/>
      <c r="AE643" s="279"/>
      <c r="AF643" s="279"/>
      <c r="AG643" s="279"/>
      <c r="AH643" s="33"/>
    </row>
    <row r="644" spans="1:34" ht="23.25" customHeight="1">
      <c r="A644" s="33"/>
      <c r="B644" s="33"/>
      <c r="C644" s="33"/>
      <c r="D644" s="33"/>
      <c r="E644" s="33"/>
      <c r="F644" s="33"/>
      <c r="G644" s="33"/>
      <c r="H644" s="33"/>
      <c r="I644" s="308"/>
      <c r="J644" s="33"/>
      <c r="K644" s="33"/>
      <c r="L644" s="33"/>
      <c r="M644" s="33"/>
      <c r="N644" s="33"/>
      <c r="O644" s="309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279"/>
      <c r="AD644" s="289"/>
      <c r="AE644" s="279"/>
      <c r="AF644" s="279"/>
      <c r="AG644" s="279"/>
      <c r="AH644" s="33"/>
    </row>
    <row r="645" spans="1:34" ht="23.25" customHeight="1">
      <c r="A645" s="33"/>
      <c r="B645" s="33"/>
      <c r="C645" s="33"/>
      <c r="D645" s="33"/>
      <c r="E645" s="33"/>
      <c r="F645" s="33"/>
      <c r="G645" s="33"/>
      <c r="H645" s="33"/>
      <c r="I645" s="308"/>
      <c r="J645" s="33"/>
      <c r="K645" s="33"/>
      <c r="L645" s="33"/>
      <c r="M645" s="33"/>
      <c r="N645" s="33"/>
      <c r="O645" s="309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279"/>
      <c r="AD645" s="289"/>
      <c r="AE645" s="279"/>
      <c r="AF645" s="279"/>
      <c r="AG645" s="279"/>
      <c r="AH645" s="33"/>
    </row>
    <row r="646" spans="1:34" ht="23.25" customHeight="1">
      <c r="A646" s="33"/>
      <c r="B646" s="33"/>
      <c r="C646" s="33"/>
      <c r="D646" s="33"/>
      <c r="E646" s="33"/>
      <c r="F646" s="33"/>
      <c r="G646" s="33"/>
      <c r="H646" s="33"/>
      <c r="I646" s="308"/>
      <c r="J646" s="33"/>
      <c r="K646" s="33"/>
      <c r="L646" s="33"/>
      <c r="M646" s="33"/>
      <c r="N646" s="33"/>
      <c r="O646" s="309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279"/>
      <c r="AD646" s="289"/>
      <c r="AE646" s="279"/>
      <c r="AF646" s="279"/>
      <c r="AG646" s="279"/>
      <c r="AH646" s="33"/>
    </row>
    <row r="647" spans="1:34" ht="23.25" customHeight="1">
      <c r="A647" s="33"/>
      <c r="B647" s="33"/>
      <c r="C647" s="33"/>
      <c r="D647" s="33"/>
      <c r="E647" s="33"/>
      <c r="F647" s="33"/>
      <c r="G647" s="33"/>
      <c r="H647" s="33"/>
      <c r="I647" s="308"/>
      <c r="J647" s="33"/>
      <c r="K647" s="33"/>
      <c r="L647" s="33"/>
      <c r="M647" s="33"/>
      <c r="N647" s="33"/>
      <c r="O647" s="309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279"/>
      <c r="AD647" s="289"/>
      <c r="AE647" s="279"/>
      <c r="AF647" s="279"/>
      <c r="AG647" s="279"/>
      <c r="AH647" s="33"/>
    </row>
    <row r="648" spans="1:34" ht="23.25" customHeight="1">
      <c r="A648" s="33"/>
      <c r="B648" s="33"/>
      <c r="C648" s="33"/>
      <c r="D648" s="33"/>
      <c r="E648" s="33"/>
      <c r="F648" s="33"/>
      <c r="G648" s="33"/>
      <c r="H648" s="33"/>
      <c r="I648" s="308"/>
      <c r="J648" s="33"/>
      <c r="K648" s="33"/>
      <c r="L648" s="33"/>
      <c r="M648" s="33"/>
      <c r="N648" s="33"/>
      <c r="O648" s="309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279"/>
      <c r="AD648" s="289"/>
      <c r="AE648" s="279"/>
      <c r="AF648" s="279"/>
      <c r="AG648" s="279"/>
      <c r="AH648" s="33"/>
    </row>
    <row r="649" spans="1:34" ht="23.25" customHeight="1">
      <c r="A649" s="33"/>
      <c r="B649" s="33"/>
      <c r="C649" s="33"/>
      <c r="D649" s="33"/>
      <c r="E649" s="33"/>
      <c r="F649" s="33"/>
      <c r="G649" s="33"/>
      <c r="H649" s="33"/>
      <c r="I649" s="308"/>
      <c r="J649" s="33"/>
      <c r="K649" s="33"/>
      <c r="L649" s="33"/>
      <c r="M649" s="33"/>
      <c r="N649" s="33"/>
      <c r="O649" s="309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279"/>
      <c r="AD649" s="289"/>
      <c r="AE649" s="279"/>
      <c r="AF649" s="279"/>
      <c r="AG649" s="279"/>
      <c r="AH649" s="33"/>
    </row>
    <row r="650" spans="1:34" ht="23.25" customHeight="1">
      <c r="A650" s="33"/>
      <c r="B650" s="33"/>
      <c r="C650" s="33"/>
      <c r="D650" s="33"/>
      <c r="E650" s="33"/>
      <c r="F650" s="33"/>
      <c r="G650" s="33"/>
      <c r="H650" s="33"/>
      <c r="I650" s="308"/>
      <c r="J650" s="33"/>
      <c r="K650" s="33"/>
      <c r="L650" s="33"/>
      <c r="M650" s="33"/>
      <c r="N650" s="33"/>
      <c r="O650" s="309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279"/>
      <c r="AD650" s="289"/>
      <c r="AE650" s="279"/>
      <c r="AF650" s="279"/>
      <c r="AG650" s="279"/>
      <c r="AH650" s="33"/>
    </row>
    <row r="651" spans="1:34" ht="23.25" customHeight="1">
      <c r="A651" s="33"/>
      <c r="B651" s="33"/>
      <c r="C651" s="33"/>
      <c r="D651" s="33"/>
      <c r="E651" s="33"/>
      <c r="F651" s="33"/>
      <c r="G651" s="33"/>
      <c r="H651" s="33"/>
      <c r="I651" s="308"/>
      <c r="J651" s="33"/>
      <c r="K651" s="33"/>
      <c r="L651" s="33"/>
      <c r="M651" s="33"/>
      <c r="N651" s="33"/>
      <c r="O651" s="309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279"/>
      <c r="AD651" s="289"/>
      <c r="AE651" s="279"/>
      <c r="AF651" s="279"/>
      <c r="AG651" s="279"/>
      <c r="AH651" s="33"/>
    </row>
    <row r="652" spans="1:34" ht="23.25" customHeight="1">
      <c r="A652" s="33"/>
      <c r="B652" s="33"/>
      <c r="C652" s="33"/>
      <c r="D652" s="33"/>
      <c r="E652" s="33"/>
      <c r="F652" s="33"/>
      <c r="G652" s="33"/>
      <c r="H652" s="33"/>
      <c r="I652" s="308"/>
      <c r="J652" s="33"/>
      <c r="K652" s="33"/>
      <c r="L652" s="33"/>
      <c r="M652" s="33"/>
      <c r="N652" s="33"/>
      <c r="O652" s="309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279"/>
      <c r="AD652" s="289"/>
      <c r="AE652" s="279"/>
      <c r="AF652" s="279"/>
      <c r="AG652" s="279"/>
      <c r="AH652" s="33"/>
    </row>
    <row r="653" spans="1:34" ht="23.25" customHeight="1">
      <c r="A653" s="33"/>
      <c r="B653" s="33"/>
      <c r="C653" s="33"/>
      <c r="D653" s="33"/>
      <c r="E653" s="33"/>
      <c r="F653" s="33"/>
      <c r="G653" s="33"/>
      <c r="H653" s="33"/>
      <c r="I653" s="308"/>
      <c r="J653" s="33"/>
      <c r="K653" s="33"/>
      <c r="L653" s="33"/>
      <c r="M653" s="33"/>
      <c r="N653" s="33"/>
      <c r="O653" s="309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279"/>
      <c r="AD653" s="289"/>
      <c r="AE653" s="279"/>
      <c r="AF653" s="279"/>
      <c r="AG653" s="279"/>
      <c r="AH653" s="33"/>
    </row>
    <row r="654" spans="1:34" ht="23.25" customHeight="1">
      <c r="A654" s="33"/>
      <c r="B654" s="33"/>
      <c r="C654" s="33"/>
      <c r="D654" s="33"/>
      <c r="E654" s="33"/>
      <c r="F654" s="33"/>
      <c r="G654" s="33"/>
      <c r="H654" s="33"/>
      <c r="I654" s="308"/>
      <c r="J654" s="33"/>
      <c r="K654" s="33"/>
      <c r="L654" s="33"/>
      <c r="M654" s="33"/>
      <c r="N654" s="33"/>
      <c r="O654" s="309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279"/>
      <c r="AD654" s="289"/>
      <c r="AE654" s="279"/>
      <c r="AF654" s="279"/>
      <c r="AG654" s="279"/>
      <c r="AH654" s="33"/>
    </row>
    <row r="655" spans="1:34" ht="23.25" customHeight="1">
      <c r="A655" s="33"/>
      <c r="B655" s="33"/>
      <c r="C655" s="33"/>
      <c r="D655" s="33"/>
      <c r="E655" s="33"/>
      <c r="F655" s="33"/>
      <c r="G655" s="33"/>
      <c r="H655" s="33"/>
      <c r="I655" s="308"/>
      <c r="J655" s="33"/>
      <c r="K655" s="33"/>
      <c r="L655" s="33"/>
      <c r="M655" s="33"/>
      <c r="N655" s="33"/>
      <c r="O655" s="309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279"/>
      <c r="AD655" s="289"/>
      <c r="AE655" s="279"/>
      <c r="AF655" s="279"/>
      <c r="AG655" s="279"/>
      <c r="AH655" s="33"/>
    </row>
    <row r="656" spans="1:34" ht="23.25" customHeight="1">
      <c r="A656" s="33"/>
      <c r="B656" s="33"/>
      <c r="C656" s="33"/>
      <c r="D656" s="33"/>
      <c r="E656" s="33"/>
      <c r="F656" s="33"/>
      <c r="G656" s="33"/>
      <c r="H656" s="33"/>
      <c r="I656" s="308"/>
      <c r="J656" s="33"/>
      <c r="K656" s="33"/>
      <c r="L656" s="33"/>
      <c r="M656" s="33"/>
      <c r="N656" s="33"/>
      <c r="O656" s="309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279"/>
      <c r="AD656" s="289"/>
      <c r="AE656" s="279"/>
      <c r="AF656" s="279"/>
      <c r="AG656" s="279"/>
      <c r="AH656" s="33"/>
    </row>
    <row r="657" spans="1:34" ht="23.25" customHeight="1">
      <c r="A657" s="33"/>
      <c r="B657" s="33"/>
      <c r="C657" s="33"/>
      <c r="D657" s="33"/>
      <c r="E657" s="33"/>
      <c r="F657" s="33"/>
      <c r="G657" s="33"/>
      <c r="H657" s="33"/>
      <c r="I657" s="308"/>
      <c r="J657" s="33"/>
      <c r="K657" s="33"/>
      <c r="L657" s="33"/>
      <c r="M657" s="33"/>
      <c r="N657" s="33"/>
      <c r="O657" s="309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279"/>
      <c r="AD657" s="289"/>
      <c r="AE657" s="279"/>
      <c r="AF657" s="279"/>
      <c r="AG657" s="279"/>
      <c r="AH657" s="33"/>
    </row>
    <row r="658" spans="1:34" ht="23.25" customHeight="1">
      <c r="A658" s="33"/>
      <c r="B658" s="33"/>
      <c r="C658" s="33"/>
      <c r="D658" s="33"/>
      <c r="E658" s="33"/>
      <c r="F658" s="33"/>
      <c r="G658" s="33"/>
      <c r="H658" s="33"/>
      <c r="I658" s="308"/>
      <c r="J658" s="33"/>
      <c r="K658" s="33"/>
      <c r="L658" s="33"/>
      <c r="M658" s="33"/>
      <c r="N658" s="33"/>
      <c r="O658" s="309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279"/>
      <c r="AD658" s="289"/>
      <c r="AE658" s="279"/>
      <c r="AF658" s="279"/>
      <c r="AG658" s="279"/>
      <c r="AH658" s="33"/>
    </row>
    <row r="659" spans="1:34" ht="23.25" customHeight="1">
      <c r="A659" s="33"/>
      <c r="B659" s="33"/>
      <c r="C659" s="33"/>
      <c r="D659" s="33"/>
      <c r="E659" s="33"/>
      <c r="F659" s="33"/>
      <c r="G659" s="33"/>
      <c r="H659" s="33"/>
      <c r="I659" s="308"/>
      <c r="J659" s="33"/>
      <c r="K659" s="33"/>
      <c r="L659" s="33"/>
      <c r="M659" s="33"/>
      <c r="N659" s="33"/>
      <c r="O659" s="309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279"/>
      <c r="AD659" s="289"/>
      <c r="AE659" s="279"/>
      <c r="AF659" s="279"/>
      <c r="AG659" s="279"/>
      <c r="AH659" s="33"/>
    </row>
    <row r="660" spans="1:34" ht="23.25" customHeight="1">
      <c r="A660" s="33"/>
      <c r="B660" s="33"/>
      <c r="C660" s="33"/>
      <c r="D660" s="33"/>
      <c r="E660" s="33"/>
      <c r="F660" s="33"/>
      <c r="G660" s="33"/>
      <c r="H660" s="33"/>
      <c r="I660" s="308"/>
      <c r="J660" s="33"/>
      <c r="K660" s="33"/>
      <c r="L660" s="33"/>
      <c r="M660" s="33"/>
      <c r="N660" s="33"/>
      <c r="O660" s="309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279"/>
      <c r="AD660" s="289"/>
      <c r="AE660" s="279"/>
      <c r="AF660" s="279"/>
      <c r="AG660" s="279"/>
      <c r="AH660" s="33"/>
    </row>
    <row r="661" spans="1:34" ht="23.25" customHeight="1">
      <c r="A661" s="33"/>
      <c r="B661" s="33"/>
      <c r="C661" s="33"/>
      <c r="D661" s="33"/>
      <c r="E661" s="33"/>
      <c r="F661" s="33"/>
      <c r="G661" s="33"/>
      <c r="H661" s="33"/>
      <c r="I661" s="308"/>
      <c r="J661" s="33"/>
      <c r="K661" s="33"/>
      <c r="L661" s="33"/>
      <c r="M661" s="33"/>
      <c r="N661" s="33"/>
      <c r="O661" s="309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279"/>
      <c r="AD661" s="289"/>
      <c r="AE661" s="279"/>
      <c r="AF661" s="279"/>
      <c r="AG661" s="279"/>
      <c r="AH661" s="33"/>
    </row>
    <row r="662" spans="1:34" ht="23.25" customHeight="1">
      <c r="A662" s="33"/>
      <c r="B662" s="33"/>
      <c r="C662" s="33"/>
      <c r="D662" s="33"/>
      <c r="E662" s="33"/>
      <c r="F662" s="33"/>
      <c r="G662" s="33"/>
      <c r="H662" s="33"/>
      <c r="I662" s="308"/>
      <c r="J662" s="33"/>
      <c r="K662" s="33"/>
      <c r="L662" s="33"/>
      <c r="M662" s="33"/>
      <c r="N662" s="33"/>
      <c r="O662" s="309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279"/>
      <c r="AD662" s="289"/>
      <c r="AE662" s="279"/>
      <c r="AF662" s="279"/>
      <c r="AG662" s="279"/>
      <c r="AH662" s="33"/>
    </row>
    <row r="663" spans="1:34" ht="23.25" customHeight="1">
      <c r="A663" s="33"/>
      <c r="B663" s="33"/>
      <c r="C663" s="33"/>
      <c r="D663" s="33"/>
      <c r="E663" s="33"/>
      <c r="F663" s="33"/>
      <c r="G663" s="33"/>
      <c r="H663" s="33"/>
      <c r="I663" s="308"/>
      <c r="J663" s="33"/>
      <c r="K663" s="33"/>
      <c r="L663" s="33"/>
      <c r="M663" s="33"/>
      <c r="N663" s="33"/>
      <c r="O663" s="309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279"/>
      <c r="AD663" s="289"/>
      <c r="AE663" s="279"/>
      <c r="AF663" s="279"/>
      <c r="AG663" s="279"/>
      <c r="AH663" s="33"/>
    </row>
    <row r="664" spans="1:34" ht="23.25" customHeight="1">
      <c r="A664" s="33"/>
      <c r="B664" s="33"/>
      <c r="C664" s="33"/>
      <c r="D664" s="33"/>
      <c r="E664" s="33"/>
      <c r="F664" s="33"/>
      <c r="G664" s="33"/>
      <c r="H664" s="33"/>
      <c r="I664" s="308"/>
      <c r="J664" s="33"/>
      <c r="K664" s="33"/>
      <c r="L664" s="33"/>
      <c r="M664" s="33"/>
      <c r="N664" s="33"/>
      <c r="O664" s="309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279"/>
      <c r="AD664" s="289"/>
      <c r="AE664" s="279"/>
      <c r="AF664" s="279"/>
      <c r="AG664" s="279"/>
      <c r="AH664" s="33"/>
    </row>
    <row r="665" spans="1:34" ht="23.25" customHeight="1">
      <c r="A665" s="33"/>
      <c r="B665" s="33"/>
      <c r="C665" s="33"/>
      <c r="D665" s="33"/>
      <c r="E665" s="33"/>
      <c r="F665" s="33"/>
      <c r="G665" s="33"/>
      <c r="H665" s="33"/>
      <c r="I665" s="308"/>
      <c r="J665" s="33"/>
      <c r="K665" s="33"/>
      <c r="L665" s="33"/>
      <c r="M665" s="33"/>
      <c r="N665" s="33"/>
      <c r="O665" s="309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279"/>
      <c r="AD665" s="289"/>
      <c r="AE665" s="279"/>
      <c r="AF665" s="279"/>
      <c r="AG665" s="279"/>
      <c r="AH665" s="33"/>
    </row>
    <row r="666" spans="1:34" ht="23.25" customHeight="1">
      <c r="A666" s="33"/>
      <c r="B666" s="33"/>
      <c r="C666" s="33"/>
      <c r="D666" s="33"/>
      <c r="E666" s="33"/>
      <c r="F666" s="33"/>
      <c r="G666" s="33"/>
      <c r="H666" s="33"/>
      <c r="I666" s="308"/>
      <c r="J666" s="33"/>
      <c r="K666" s="33"/>
      <c r="L666" s="33"/>
      <c r="M666" s="33"/>
      <c r="N666" s="33"/>
      <c r="O666" s="309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279"/>
      <c r="AD666" s="289"/>
      <c r="AE666" s="279"/>
      <c r="AF666" s="279"/>
      <c r="AG666" s="279"/>
      <c r="AH666" s="33"/>
    </row>
    <row r="667" spans="1:34" ht="23.25" customHeight="1">
      <c r="A667" s="33"/>
      <c r="B667" s="33"/>
      <c r="C667" s="33"/>
      <c r="D667" s="33"/>
      <c r="E667" s="33"/>
      <c r="F667" s="33"/>
      <c r="G667" s="33"/>
      <c r="H667" s="33"/>
      <c r="I667" s="308"/>
      <c r="J667" s="33"/>
      <c r="K667" s="33"/>
      <c r="L667" s="33"/>
      <c r="M667" s="33"/>
      <c r="N667" s="33"/>
      <c r="O667" s="309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279"/>
      <c r="AD667" s="289"/>
      <c r="AE667" s="279"/>
      <c r="AF667" s="279"/>
      <c r="AG667" s="279"/>
      <c r="AH667" s="33"/>
    </row>
    <row r="668" spans="1:34" ht="23.25" customHeight="1">
      <c r="A668" s="33"/>
      <c r="B668" s="33"/>
      <c r="C668" s="33"/>
      <c r="D668" s="33"/>
      <c r="E668" s="33"/>
      <c r="F668" s="33"/>
      <c r="G668" s="33"/>
      <c r="H668" s="33"/>
      <c r="I668" s="308"/>
      <c r="J668" s="33"/>
      <c r="K668" s="33"/>
      <c r="L668" s="33"/>
      <c r="M668" s="33"/>
      <c r="N668" s="33"/>
      <c r="O668" s="309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279"/>
      <c r="AD668" s="289"/>
      <c r="AE668" s="279"/>
      <c r="AF668" s="279"/>
      <c r="AG668" s="279"/>
      <c r="AH668" s="33"/>
    </row>
    <row r="669" spans="1:34" ht="23.25" customHeight="1">
      <c r="A669" s="33"/>
      <c r="B669" s="33"/>
      <c r="C669" s="33"/>
      <c r="D669" s="33"/>
      <c r="E669" s="33"/>
      <c r="F669" s="33"/>
      <c r="G669" s="33"/>
      <c r="H669" s="33"/>
      <c r="I669" s="308"/>
      <c r="J669" s="33"/>
      <c r="K669" s="33"/>
      <c r="L669" s="33"/>
      <c r="M669" s="33"/>
      <c r="N669" s="33"/>
      <c r="O669" s="309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279"/>
      <c r="AD669" s="289"/>
      <c r="AE669" s="279"/>
      <c r="AF669" s="279"/>
      <c r="AG669" s="279"/>
      <c r="AH669" s="33"/>
    </row>
    <row r="670" spans="1:34" ht="23.25" customHeight="1">
      <c r="A670" s="33"/>
      <c r="B670" s="33"/>
      <c r="C670" s="33"/>
      <c r="D670" s="33"/>
      <c r="E670" s="33"/>
      <c r="F670" s="33"/>
      <c r="G670" s="33"/>
      <c r="H670" s="33"/>
      <c r="I670" s="308"/>
      <c r="J670" s="33"/>
      <c r="K670" s="33"/>
      <c r="L670" s="33"/>
      <c r="M670" s="33"/>
      <c r="N670" s="33"/>
      <c r="O670" s="309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279"/>
      <c r="AD670" s="289"/>
      <c r="AE670" s="279"/>
      <c r="AF670" s="279"/>
      <c r="AG670" s="279"/>
      <c r="AH670" s="33"/>
    </row>
    <row r="671" spans="1:34" ht="23.25" customHeight="1">
      <c r="A671" s="33"/>
      <c r="B671" s="33"/>
      <c r="C671" s="33"/>
      <c r="D671" s="33"/>
      <c r="E671" s="33"/>
      <c r="F671" s="33"/>
      <c r="G671" s="33"/>
      <c r="H671" s="33"/>
      <c r="I671" s="308"/>
      <c r="J671" s="33"/>
      <c r="K671" s="33"/>
      <c r="L671" s="33"/>
      <c r="M671" s="33"/>
      <c r="N671" s="33"/>
      <c r="O671" s="309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279"/>
      <c r="AD671" s="289"/>
      <c r="AE671" s="279"/>
      <c r="AF671" s="279"/>
      <c r="AG671" s="279"/>
      <c r="AH671" s="33"/>
    </row>
    <row r="672" spans="1:34" ht="23.25" customHeight="1">
      <c r="A672" s="33"/>
      <c r="B672" s="33"/>
      <c r="C672" s="33"/>
      <c r="D672" s="33"/>
      <c r="E672" s="33"/>
      <c r="F672" s="33"/>
      <c r="G672" s="33"/>
      <c r="H672" s="33"/>
      <c r="I672" s="308"/>
      <c r="J672" s="33"/>
      <c r="K672" s="33"/>
      <c r="L672" s="33"/>
      <c r="M672" s="33"/>
      <c r="N672" s="33"/>
      <c r="O672" s="309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279"/>
      <c r="AD672" s="289"/>
      <c r="AE672" s="279"/>
      <c r="AF672" s="279"/>
      <c r="AG672" s="279"/>
      <c r="AH672" s="33"/>
    </row>
    <row r="673" spans="1:34" ht="23.25" customHeight="1">
      <c r="A673" s="33"/>
      <c r="B673" s="33"/>
      <c r="C673" s="33"/>
      <c r="D673" s="33"/>
      <c r="E673" s="33"/>
      <c r="F673" s="33"/>
      <c r="G673" s="33"/>
      <c r="H673" s="33"/>
      <c r="I673" s="308"/>
      <c r="J673" s="33"/>
      <c r="K673" s="33"/>
      <c r="L673" s="33"/>
      <c r="M673" s="33"/>
      <c r="N673" s="33"/>
      <c r="O673" s="309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279"/>
      <c r="AD673" s="289"/>
      <c r="AE673" s="279"/>
      <c r="AF673" s="279"/>
      <c r="AG673" s="279"/>
      <c r="AH673" s="33"/>
    </row>
    <row r="674" spans="1:34" ht="23.25" customHeight="1">
      <c r="A674" s="33"/>
      <c r="B674" s="33"/>
      <c r="C674" s="33"/>
      <c r="D674" s="33"/>
      <c r="E674" s="33"/>
      <c r="F674" s="33"/>
      <c r="G674" s="33"/>
      <c r="H674" s="33"/>
      <c r="I674" s="308"/>
      <c r="J674" s="33"/>
      <c r="K674" s="33"/>
      <c r="L674" s="33"/>
      <c r="M674" s="33"/>
      <c r="N674" s="33"/>
      <c r="O674" s="309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279"/>
      <c r="AD674" s="289"/>
      <c r="AE674" s="279"/>
      <c r="AF674" s="279"/>
      <c r="AG674" s="279"/>
      <c r="AH674" s="33"/>
    </row>
    <row r="675" spans="1:34" ht="23.25" customHeight="1">
      <c r="A675" s="33"/>
      <c r="B675" s="33"/>
      <c r="C675" s="33"/>
      <c r="D675" s="33"/>
      <c r="E675" s="33"/>
      <c r="F675" s="33"/>
      <c r="G675" s="33"/>
      <c r="H675" s="33"/>
      <c r="I675" s="308"/>
      <c r="J675" s="33"/>
      <c r="K675" s="33"/>
      <c r="L675" s="33"/>
      <c r="M675" s="33"/>
      <c r="N675" s="33"/>
      <c r="O675" s="309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279"/>
      <c r="AD675" s="289"/>
      <c r="AE675" s="279"/>
      <c r="AF675" s="279"/>
      <c r="AG675" s="279"/>
      <c r="AH675" s="33"/>
    </row>
    <row r="676" spans="1:34" ht="23.25" customHeight="1">
      <c r="A676" s="33"/>
      <c r="B676" s="33"/>
      <c r="C676" s="33"/>
      <c r="D676" s="33"/>
      <c r="E676" s="33"/>
      <c r="F676" s="33"/>
      <c r="G676" s="33"/>
      <c r="H676" s="33"/>
      <c r="I676" s="308"/>
      <c r="J676" s="33"/>
      <c r="K676" s="33"/>
      <c r="L676" s="33"/>
      <c r="M676" s="33"/>
      <c r="N676" s="33"/>
      <c r="O676" s="309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279"/>
      <c r="AD676" s="289"/>
      <c r="AE676" s="279"/>
      <c r="AF676" s="279"/>
      <c r="AG676" s="279"/>
      <c r="AH676" s="33"/>
    </row>
    <row r="677" spans="1:34" ht="23.25" customHeight="1">
      <c r="A677" s="33"/>
      <c r="B677" s="33"/>
      <c r="C677" s="33"/>
      <c r="D677" s="33"/>
      <c r="E677" s="33"/>
      <c r="F677" s="33"/>
      <c r="G677" s="33"/>
      <c r="H677" s="33"/>
      <c r="I677" s="308"/>
      <c r="J677" s="33"/>
      <c r="K677" s="33"/>
      <c r="L677" s="33"/>
      <c r="M677" s="33"/>
      <c r="N677" s="33"/>
      <c r="O677" s="309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279"/>
      <c r="AD677" s="289"/>
      <c r="AE677" s="279"/>
      <c r="AF677" s="279"/>
      <c r="AG677" s="279"/>
      <c r="AH677" s="33"/>
    </row>
    <row r="678" spans="1:34" ht="23.25" customHeight="1">
      <c r="A678" s="33"/>
      <c r="B678" s="33"/>
      <c r="C678" s="33"/>
      <c r="D678" s="33"/>
      <c r="E678" s="33"/>
      <c r="F678" s="33"/>
      <c r="G678" s="33"/>
      <c r="H678" s="33"/>
      <c r="I678" s="308"/>
      <c r="J678" s="33"/>
      <c r="K678" s="33"/>
      <c r="L678" s="33"/>
      <c r="M678" s="33"/>
      <c r="N678" s="33"/>
      <c r="O678" s="309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279"/>
      <c r="AD678" s="289"/>
      <c r="AE678" s="279"/>
      <c r="AF678" s="279"/>
      <c r="AG678" s="279"/>
      <c r="AH678" s="33"/>
    </row>
    <row r="679" spans="1:34" ht="23.25" customHeight="1">
      <c r="A679" s="33"/>
      <c r="B679" s="33"/>
      <c r="C679" s="33"/>
      <c r="D679" s="33"/>
      <c r="E679" s="33"/>
      <c r="F679" s="33"/>
      <c r="G679" s="33"/>
      <c r="H679" s="33"/>
      <c r="I679" s="308"/>
      <c r="J679" s="33"/>
      <c r="K679" s="33"/>
      <c r="L679" s="33"/>
      <c r="M679" s="33"/>
      <c r="N679" s="33"/>
      <c r="O679" s="309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279"/>
      <c r="AD679" s="289"/>
      <c r="AE679" s="279"/>
      <c r="AF679" s="279"/>
      <c r="AG679" s="279"/>
      <c r="AH679" s="33"/>
    </row>
    <row r="680" spans="1:34" ht="23.25" customHeight="1">
      <c r="A680" s="33"/>
      <c r="B680" s="33"/>
      <c r="C680" s="33"/>
      <c r="D680" s="33"/>
      <c r="E680" s="33"/>
      <c r="F680" s="33"/>
      <c r="G680" s="33"/>
      <c r="H680" s="33"/>
      <c r="I680" s="308"/>
      <c r="J680" s="33"/>
      <c r="K680" s="33"/>
      <c r="L680" s="33"/>
      <c r="M680" s="33"/>
      <c r="N680" s="33"/>
      <c r="O680" s="309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279"/>
      <c r="AD680" s="289"/>
      <c r="AE680" s="279"/>
      <c r="AF680" s="279"/>
      <c r="AG680" s="279"/>
      <c r="AH680" s="33"/>
    </row>
    <row r="681" spans="1:34" ht="23.25" customHeight="1">
      <c r="A681" s="33"/>
      <c r="B681" s="33"/>
      <c r="C681" s="33"/>
      <c r="D681" s="33"/>
      <c r="E681" s="33"/>
      <c r="F681" s="33"/>
      <c r="G681" s="33"/>
      <c r="H681" s="33"/>
      <c r="I681" s="308"/>
      <c r="J681" s="33"/>
      <c r="K681" s="33"/>
      <c r="L681" s="33"/>
      <c r="M681" s="33"/>
      <c r="N681" s="33"/>
      <c r="O681" s="309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279"/>
      <c r="AD681" s="289"/>
      <c r="AE681" s="279"/>
      <c r="AF681" s="279"/>
      <c r="AG681" s="279"/>
      <c r="AH681" s="33"/>
    </row>
    <row r="682" spans="1:34" ht="23.25" customHeight="1">
      <c r="A682" s="33"/>
      <c r="B682" s="33"/>
      <c r="C682" s="33"/>
      <c r="D682" s="33"/>
      <c r="E682" s="33"/>
      <c r="F682" s="33"/>
      <c r="G682" s="33"/>
      <c r="H682" s="33"/>
      <c r="I682" s="308"/>
      <c r="J682" s="33"/>
      <c r="K682" s="33"/>
      <c r="L682" s="33"/>
      <c r="M682" s="33"/>
      <c r="N682" s="33"/>
      <c r="O682" s="309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279"/>
      <c r="AD682" s="289"/>
      <c r="AE682" s="279"/>
      <c r="AF682" s="279"/>
      <c r="AG682" s="279"/>
      <c r="AH682" s="33"/>
    </row>
    <row r="683" spans="1:34" ht="23.25" customHeight="1">
      <c r="A683" s="33"/>
      <c r="B683" s="33"/>
      <c r="C683" s="33"/>
      <c r="D683" s="33"/>
      <c r="E683" s="33"/>
      <c r="F683" s="33"/>
      <c r="G683" s="33"/>
      <c r="H683" s="33"/>
      <c r="I683" s="308"/>
      <c r="J683" s="33"/>
      <c r="K683" s="33"/>
      <c r="L683" s="33"/>
      <c r="M683" s="33"/>
      <c r="N683" s="33"/>
      <c r="O683" s="309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279"/>
      <c r="AD683" s="289"/>
      <c r="AE683" s="279"/>
      <c r="AF683" s="279"/>
      <c r="AG683" s="279"/>
      <c r="AH683" s="33"/>
    </row>
    <row r="684" spans="1:34" ht="23.25" customHeight="1">
      <c r="A684" s="33"/>
      <c r="B684" s="33"/>
      <c r="C684" s="33"/>
      <c r="D684" s="33"/>
      <c r="E684" s="33"/>
      <c r="F684" s="33"/>
      <c r="G684" s="33"/>
      <c r="H684" s="33"/>
      <c r="I684" s="308"/>
      <c r="J684" s="33"/>
      <c r="K684" s="33"/>
      <c r="L684" s="33"/>
      <c r="M684" s="33"/>
      <c r="N684" s="33"/>
      <c r="O684" s="309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279"/>
      <c r="AD684" s="289"/>
      <c r="AE684" s="279"/>
      <c r="AF684" s="279"/>
      <c r="AG684" s="279"/>
      <c r="AH684" s="33"/>
    </row>
    <row r="685" spans="1:34" ht="23.25" customHeight="1">
      <c r="A685" s="33"/>
      <c r="B685" s="33"/>
      <c r="C685" s="33"/>
      <c r="D685" s="33"/>
      <c r="E685" s="33"/>
      <c r="F685" s="33"/>
      <c r="G685" s="33"/>
      <c r="H685" s="33"/>
      <c r="I685" s="308"/>
      <c r="J685" s="33"/>
      <c r="K685" s="33"/>
      <c r="L685" s="33"/>
      <c r="M685" s="33"/>
      <c r="N685" s="33"/>
      <c r="O685" s="309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279"/>
      <c r="AD685" s="289"/>
      <c r="AE685" s="279"/>
      <c r="AF685" s="279"/>
      <c r="AG685" s="279"/>
      <c r="AH685" s="33"/>
    </row>
    <row r="686" spans="1:34" ht="23.25" customHeight="1">
      <c r="A686" s="33"/>
      <c r="B686" s="33"/>
      <c r="C686" s="33"/>
      <c r="D686" s="33"/>
      <c r="E686" s="33"/>
      <c r="F686" s="33"/>
      <c r="G686" s="33"/>
      <c r="H686" s="33"/>
      <c r="I686" s="308"/>
      <c r="J686" s="33"/>
      <c r="K686" s="33"/>
      <c r="L686" s="33"/>
      <c r="M686" s="33"/>
      <c r="N686" s="33"/>
      <c r="O686" s="309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279"/>
      <c r="AD686" s="289"/>
      <c r="AE686" s="279"/>
      <c r="AF686" s="279"/>
      <c r="AG686" s="279"/>
      <c r="AH686" s="33"/>
    </row>
    <row r="687" spans="1:34" ht="23.25" customHeight="1">
      <c r="A687" s="33"/>
      <c r="B687" s="33"/>
      <c r="C687" s="33"/>
      <c r="D687" s="33"/>
      <c r="E687" s="33"/>
      <c r="F687" s="33"/>
      <c r="G687" s="33"/>
      <c r="H687" s="33"/>
      <c r="I687" s="308"/>
      <c r="J687" s="33"/>
      <c r="K687" s="33"/>
      <c r="L687" s="33"/>
      <c r="M687" s="33"/>
      <c r="N687" s="33"/>
      <c r="O687" s="309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279"/>
      <c r="AD687" s="289"/>
      <c r="AE687" s="279"/>
      <c r="AF687" s="279"/>
      <c r="AG687" s="279"/>
      <c r="AH687" s="33"/>
    </row>
    <row r="688" spans="1:34" ht="23.25" customHeight="1">
      <c r="A688" s="33"/>
      <c r="B688" s="33"/>
      <c r="C688" s="33"/>
      <c r="D688" s="33"/>
      <c r="E688" s="33"/>
      <c r="F688" s="33"/>
      <c r="G688" s="33"/>
      <c r="H688" s="33"/>
      <c r="I688" s="308"/>
      <c r="J688" s="33"/>
      <c r="K688" s="33"/>
      <c r="L688" s="33"/>
      <c r="M688" s="33"/>
      <c r="N688" s="33"/>
      <c r="O688" s="309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279"/>
      <c r="AD688" s="289"/>
      <c r="AE688" s="279"/>
      <c r="AF688" s="279"/>
      <c r="AG688" s="279"/>
      <c r="AH688" s="33"/>
    </row>
    <row r="689" spans="1:34" ht="23.25" customHeight="1">
      <c r="A689" s="33"/>
      <c r="B689" s="33"/>
      <c r="C689" s="33"/>
      <c r="D689" s="33"/>
      <c r="E689" s="33"/>
      <c r="F689" s="33"/>
      <c r="G689" s="33"/>
      <c r="H689" s="33"/>
      <c r="I689" s="308"/>
      <c r="J689" s="33"/>
      <c r="K689" s="33"/>
      <c r="L689" s="33"/>
      <c r="M689" s="33"/>
      <c r="N689" s="33"/>
      <c r="O689" s="309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279"/>
      <c r="AD689" s="289"/>
      <c r="AE689" s="279"/>
      <c r="AF689" s="279"/>
      <c r="AG689" s="279"/>
      <c r="AH689" s="33"/>
    </row>
    <row r="690" spans="1:34" ht="23.25" customHeight="1">
      <c r="A690" s="33"/>
      <c r="B690" s="33"/>
      <c r="C690" s="33"/>
      <c r="D690" s="33"/>
      <c r="E690" s="33"/>
      <c r="F690" s="33"/>
      <c r="G690" s="33"/>
      <c r="H690" s="33"/>
      <c r="I690" s="308"/>
      <c r="J690" s="33"/>
      <c r="K690" s="33"/>
      <c r="L690" s="33"/>
      <c r="M690" s="33"/>
      <c r="N690" s="33"/>
      <c r="O690" s="309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279"/>
      <c r="AD690" s="289"/>
      <c r="AE690" s="279"/>
      <c r="AF690" s="279"/>
      <c r="AG690" s="279"/>
      <c r="AH690" s="33"/>
    </row>
    <row r="691" spans="1:34" ht="23.25" customHeight="1">
      <c r="A691" s="33"/>
      <c r="B691" s="33"/>
      <c r="C691" s="33"/>
      <c r="D691" s="33"/>
      <c r="E691" s="33"/>
      <c r="F691" s="33"/>
      <c r="G691" s="33"/>
      <c r="H691" s="33"/>
      <c r="I691" s="308"/>
      <c r="J691" s="33"/>
      <c r="K691" s="33"/>
      <c r="L691" s="33"/>
      <c r="M691" s="33"/>
      <c r="N691" s="33"/>
      <c r="O691" s="309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279"/>
      <c r="AD691" s="289"/>
      <c r="AE691" s="279"/>
      <c r="AF691" s="279"/>
      <c r="AG691" s="279"/>
      <c r="AH691" s="33"/>
    </row>
    <row r="692" spans="1:34" ht="23.25" customHeight="1">
      <c r="A692" s="33"/>
      <c r="B692" s="33"/>
      <c r="C692" s="33"/>
      <c r="D692" s="33"/>
      <c r="E692" s="33"/>
      <c r="F692" s="33"/>
      <c r="G692" s="33"/>
      <c r="H692" s="33"/>
      <c r="I692" s="308"/>
      <c r="J692" s="33"/>
      <c r="K692" s="33"/>
      <c r="L692" s="33"/>
      <c r="M692" s="33"/>
      <c r="N692" s="33"/>
      <c r="O692" s="309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279"/>
      <c r="AD692" s="289"/>
      <c r="AE692" s="279"/>
      <c r="AF692" s="279"/>
      <c r="AG692" s="279"/>
      <c r="AH692" s="33"/>
    </row>
    <row r="693" spans="1:34" ht="23.25" customHeight="1">
      <c r="A693" s="33"/>
      <c r="B693" s="33"/>
      <c r="C693" s="33"/>
      <c r="D693" s="33"/>
      <c r="E693" s="33"/>
      <c r="F693" s="33"/>
      <c r="G693" s="33"/>
      <c r="H693" s="33"/>
      <c r="I693" s="308"/>
      <c r="J693" s="33"/>
      <c r="K693" s="33"/>
      <c r="L693" s="33"/>
      <c r="M693" s="33"/>
      <c r="N693" s="33"/>
      <c r="O693" s="309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279"/>
      <c r="AD693" s="289"/>
      <c r="AE693" s="279"/>
      <c r="AF693" s="279"/>
      <c r="AG693" s="279"/>
      <c r="AH693" s="33"/>
    </row>
    <row r="694" spans="1:34" ht="23.25" customHeight="1">
      <c r="A694" s="33"/>
      <c r="B694" s="33"/>
      <c r="C694" s="33"/>
      <c r="D694" s="33"/>
      <c r="E694" s="33"/>
      <c r="F694" s="33"/>
      <c r="G694" s="33"/>
      <c r="H694" s="33"/>
      <c r="I694" s="308"/>
      <c r="J694" s="33"/>
      <c r="K694" s="33"/>
      <c r="L694" s="33"/>
      <c r="M694" s="33"/>
      <c r="N694" s="33"/>
      <c r="O694" s="309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279"/>
      <c r="AD694" s="289"/>
      <c r="AE694" s="279"/>
      <c r="AF694" s="279"/>
      <c r="AG694" s="279"/>
      <c r="AH694" s="33"/>
    </row>
    <row r="695" spans="1:34" ht="23.25" customHeight="1">
      <c r="A695" s="33"/>
      <c r="B695" s="33"/>
      <c r="C695" s="33"/>
      <c r="D695" s="33"/>
      <c r="E695" s="33"/>
      <c r="F695" s="33"/>
      <c r="G695" s="33"/>
      <c r="H695" s="33"/>
      <c r="I695" s="308"/>
      <c r="J695" s="33"/>
      <c r="K695" s="33"/>
      <c r="L695" s="33"/>
      <c r="M695" s="33"/>
      <c r="N695" s="33"/>
      <c r="O695" s="309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279"/>
      <c r="AD695" s="289"/>
      <c r="AE695" s="279"/>
      <c r="AF695" s="279"/>
      <c r="AG695" s="279"/>
      <c r="AH695" s="33"/>
    </row>
    <row r="696" spans="1:34" ht="23.25" customHeight="1">
      <c r="A696" s="33"/>
      <c r="B696" s="33"/>
      <c r="C696" s="33"/>
      <c r="D696" s="33"/>
      <c r="E696" s="33"/>
      <c r="F696" s="33"/>
      <c r="G696" s="33"/>
      <c r="H696" s="33"/>
      <c r="I696" s="308"/>
      <c r="J696" s="33"/>
      <c r="K696" s="33"/>
      <c r="L696" s="33"/>
      <c r="M696" s="33"/>
      <c r="N696" s="33"/>
      <c r="O696" s="309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279"/>
      <c r="AD696" s="289"/>
      <c r="AE696" s="279"/>
      <c r="AF696" s="279"/>
      <c r="AG696" s="279"/>
      <c r="AH696" s="33"/>
    </row>
    <row r="697" spans="1:34" ht="23.25" customHeight="1">
      <c r="A697" s="33"/>
      <c r="B697" s="33"/>
      <c r="C697" s="33"/>
      <c r="D697" s="33"/>
      <c r="E697" s="33"/>
      <c r="F697" s="33"/>
      <c r="G697" s="33"/>
      <c r="H697" s="33"/>
      <c r="I697" s="308"/>
      <c r="J697" s="33"/>
      <c r="K697" s="33"/>
      <c r="L697" s="33"/>
      <c r="M697" s="33"/>
      <c r="N697" s="33"/>
      <c r="O697" s="309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279"/>
      <c r="AD697" s="289"/>
      <c r="AE697" s="279"/>
      <c r="AF697" s="279"/>
      <c r="AG697" s="279"/>
      <c r="AH697" s="33"/>
    </row>
    <row r="698" spans="1:34" ht="23.25" customHeight="1">
      <c r="A698" s="33"/>
      <c r="B698" s="33"/>
      <c r="C698" s="33"/>
      <c r="D698" s="33"/>
      <c r="E698" s="33"/>
      <c r="F698" s="33"/>
      <c r="G698" s="33"/>
      <c r="H698" s="33"/>
      <c r="I698" s="308"/>
      <c r="J698" s="33"/>
      <c r="K698" s="33"/>
      <c r="L698" s="33"/>
      <c r="M698" s="33"/>
      <c r="N698" s="33"/>
      <c r="O698" s="309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279"/>
      <c r="AD698" s="289"/>
      <c r="AE698" s="279"/>
      <c r="AF698" s="279"/>
      <c r="AG698" s="279"/>
      <c r="AH698" s="33"/>
    </row>
    <row r="699" spans="1:34" ht="23.25" customHeight="1">
      <c r="A699" s="33"/>
      <c r="B699" s="33"/>
      <c r="C699" s="33"/>
      <c r="D699" s="33"/>
      <c r="E699" s="33"/>
      <c r="F699" s="33"/>
      <c r="G699" s="33"/>
      <c r="H699" s="33"/>
      <c r="I699" s="308"/>
      <c r="J699" s="33"/>
      <c r="K699" s="33"/>
      <c r="L699" s="33"/>
      <c r="M699" s="33"/>
      <c r="N699" s="33"/>
      <c r="O699" s="309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279"/>
      <c r="AD699" s="289"/>
      <c r="AE699" s="279"/>
      <c r="AF699" s="279"/>
      <c r="AG699" s="279"/>
      <c r="AH699" s="33"/>
    </row>
    <row r="700" spans="1:34" ht="23.25" customHeight="1">
      <c r="A700" s="33"/>
      <c r="B700" s="33"/>
      <c r="C700" s="33"/>
      <c r="D700" s="33"/>
      <c r="E700" s="33"/>
      <c r="F700" s="33"/>
      <c r="G700" s="33"/>
      <c r="H700" s="33"/>
      <c r="I700" s="308"/>
      <c r="J700" s="33"/>
      <c r="K700" s="33"/>
      <c r="L700" s="33"/>
      <c r="M700" s="33"/>
      <c r="N700" s="33"/>
      <c r="O700" s="309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279"/>
      <c r="AD700" s="289"/>
      <c r="AE700" s="279"/>
      <c r="AF700" s="279"/>
      <c r="AG700" s="279"/>
      <c r="AH700" s="33"/>
    </row>
    <row r="701" spans="1:34" ht="23.25" customHeight="1">
      <c r="A701" s="33"/>
      <c r="B701" s="33"/>
      <c r="C701" s="33"/>
      <c r="D701" s="33"/>
      <c r="E701" s="33"/>
      <c r="F701" s="33"/>
      <c r="G701" s="33"/>
      <c r="H701" s="33"/>
      <c r="I701" s="308"/>
      <c r="J701" s="33"/>
      <c r="K701" s="33"/>
      <c r="L701" s="33"/>
      <c r="M701" s="33"/>
      <c r="N701" s="33"/>
      <c r="O701" s="309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279"/>
      <c r="AD701" s="289"/>
      <c r="AE701" s="279"/>
      <c r="AF701" s="279"/>
      <c r="AG701" s="279"/>
      <c r="AH701" s="33"/>
    </row>
    <row r="702" spans="1:34" ht="23.25" customHeight="1">
      <c r="A702" s="33"/>
      <c r="B702" s="33"/>
      <c r="C702" s="33"/>
      <c r="D702" s="33"/>
      <c r="E702" s="33"/>
      <c r="F702" s="33"/>
      <c r="G702" s="33"/>
      <c r="H702" s="33"/>
      <c r="I702" s="308"/>
      <c r="J702" s="33"/>
      <c r="K702" s="33"/>
      <c r="L702" s="33"/>
      <c r="M702" s="33"/>
      <c r="N702" s="33"/>
      <c r="O702" s="309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279"/>
      <c r="AD702" s="289"/>
      <c r="AE702" s="279"/>
      <c r="AF702" s="279"/>
      <c r="AG702" s="279"/>
      <c r="AH702" s="33"/>
    </row>
    <row r="703" spans="1:34" ht="23.25" customHeight="1">
      <c r="A703" s="33"/>
      <c r="B703" s="33"/>
      <c r="C703" s="33"/>
      <c r="D703" s="33"/>
      <c r="E703" s="33"/>
      <c r="F703" s="33"/>
      <c r="G703" s="33"/>
      <c r="H703" s="33"/>
      <c r="I703" s="308"/>
      <c r="J703" s="33"/>
      <c r="K703" s="33"/>
      <c r="L703" s="33"/>
      <c r="M703" s="33"/>
      <c r="N703" s="33"/>
      <c r="O703" s="309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279"/>
      <c r="AD703" s="289"/>
      <c r="AE703" s="279"/>
      <c r="AF703" s="279"/>
      <c r="AG703" s="279"/>
      <c r="AH703" s="33"/>
    </row>
    <row r="704" spans="1:34" ht="23.25" customHeight="1">
      <c r="A704" s="33"/>
      <c r="B704" s="33"/>
      <c r="C704" s="33"/>
      <c r="D704" s="33"/>
      <c r="E704" s="33"/>
      <c r="F704" s="33"/>
      <c r="G704" s="33"/>
      <c r="H704" s="33"/>
      <c r="I704" s="308"/>
      <c r="J704" s="33"/>
      <c r="K704" s="33"/>
      <c r="L704" s="33"/>
      <c r="M704" s="33"/>
      <c r="N704" s="33"/>
      <c r="O704" s="309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279"/>
      <c r="AD704" s="289"/>
      <c r="AE704" s="279"/>
      <c r="AF704" s="279"/>
      <c r="AG704" s="279"/>
      <c r="AH704" s="33"/>
    </row>
    <row r="705" spans="1:34" ht="23.25" customHeight="1">
      <c r="A705" s="33"/>
      <c r="B705" s="33"/>
      <c r="C705" s="33"/>
      <c r="D705" s="33"/>
      <c r="E705" s="33"/>
      <c r="F705" s="33"/>
      <c r="G705" s="33"/>
      <c r="H705" s="33"/>
      <c r="I705" s="308"/>
      <c r="J705" s="33"/>
      <c r="K705" s="33"/>
      <c r="L705" s="33"/>
      <c r="M705" s="33"/>
      <c r="N705" s="33"/>
      <c r="O705" s="309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279"/>
      <c r="AD705" s="289"/>
      <c r="AE705" s="279"/>
      <c r="AF705" s="279"/>
      <c r="AG705" s="279"/>
      <c r="AH705" s="33"/>
    </row>
    <row r="706" spans="1:34" ht="23.25" customHeight="1">
      <c r="A706" s="33"/>
      <c r="B706" s="33"/>
      <c r="C706" s="33"/>
      <c r="D706" s="33"/>
      <c r="E706" s="33"/>
      <c r="F706" s="33"/>
      <c r="G706" s="33"/>
      <c r="H706" s="33"/>
      <c r="I706" s="308"/>
      <c r="J706" s="33"/>
      <c r="K706" s="33"/>
      <c r="L706" s="33"/>
      <c r="M706" s="33"/>
      <c r="N706" s="33"/>
      <c r="O706" s="309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279"/>
      <c r="AD706" s="289"/>
      <c r="AE706" s="279"/>
      <c r="AF706" s="279"/>
      <c r="AG706" s="279"/>
      <c r="AH706" s="33"/>
    </row>
    <row r="707" spans="1:34" ht="23.25" customHeight="1">
      <c r="A707" s="33"/>
      <c r="B707" s="33"/>
      <c r="C707" s="33"/>
      <c r="D707" s="33"/>
      <c r="E707" s="33"/>
      <c r="F707" s="33"/>
      <c r="G707" s="33"/>
      <c r="H707" s="33"/>
      <c r="I707" s="308"/>
      <c r="J707" s="33"/>
      <c r="K707" s="33"/>
      <c r="L707" s="33"/>
      <c r="M707" s="33"/>
      <c r="N707" s="33"/>
      <c r="O707" s="309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279"/>
      <c r="AD707" s="289"/>
      <c r="AE707" s="279"/>
      <c r="AF707" s="279"/>
      <c r="AG707" s="279"/>
      <c r="AH707" s="33"/>
    </row>
    <row r="708" spans="1:34" ht="23.25" customHeight="1">
      <c r="A708" s="33"/>
      <c r="B708" s="33"/>
      <c r="C708" s="33"/>
      <c r="D708" s="33"/>
      <c r="E708" s="33"/>
      <c r="F708" s="33"/>
      <c r="G708" s="33"/>
      <c r="H708" s="33"/>
      <c r="I708" s="308"/>
      <c r="J708" s="33"/>
      <c r="K708" s="33"/>
      <c r="L708" s="33"/>
      <c r="M708" s="33"/>
      <c r="N708" s="33"/>
      <c r="O708" s="309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279"/>
      <c r="AD708" s="289"/>
      <c r="AE708" s="279"/>
      <c r="AF708" s="279"/>
      <c r="AG708" s="279"/>
      <c r="AH708" s="33"/>
    </row>
    <row r="709" spans="1:34" ht="23.25" customHeight="1">
      <c r="A709" s="33"/>
      <c r="B709" s="33"/>
      <c r="C709" s="33"/>
      <c r="D709" s="33"/>
      <c r="E709" s="33"/>
      <c r="F709" s="33"/>
      <c r="G709" s="33"/>
      <c r="H709" s="33"/>
      <c r="I709" s="308"/>
      <c r="J709" s="33"/>
      <c r="K709" s="33"/>
      <c r="L709" s="33"/>
      <c r="M709" s="33"/>
      <c r="N709" s="33"/>
      <c r="O709" s="309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279"/>
      <c r="AD709" s="289"/>
      <c r="AE709" s="279"/>
      <c r="AF709" s="279"/>
      <c r="AG709" s="279"/>
      <c r="AH709" s="33"/>
    </row>
    <row r="710" spans="1:34" ht="23.25" customHeight="1">
      <c r="A710" s="33"/>
      <c r="B710" s="33"/>
      <c r="C710" s="33"/>
      <c r="D710" s="33"/>
      <c r="E710" s="33"/>
      <c r="F710" s="33"/>
      <c r="G710" s="33"/>
      <c r="H710" s="33"/>
      <c r="I710" s="308"/>
      <c r="J710" s="33"/>
      <c r="K710" s="33"/>
      <c r="L710" s="33"/>
      <c r="M710" s="33"/>
      <c r="N710" s="33"/>
      <c r="O710" s="309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279"/>
      <c r="AD710" s="289"/>
      <c r="AE710" s="279"/>
      <c r="AF710" s="279"/>
      <c r="AG710" s="279"/>
      <c r="AH710" s="33"/>
    </row>
    <row r="711" spans="1:34" ht="23.25" customHeight="1">
      <c r="A711" s="33"/>
      <c r="B711" s="33"/>
      <c r="C711" s="33"/>
      <c r="D711" s="33"/>
      <c r="E711" s="33"/>
      <c r="F711" s="33"/>
      <c r="G711" s="33"/>
      <c r="H711" s="33"/>
      <c r="I711" s="308"/>
      <c r="J711" s="33"/>
      <c r="K711" s="33"/>
      <c r="L711" s="33"/>
      <c r="M711" s="33"/>
      <c r="N711" s="33"/>
      <c r="O711" s="309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279"/>
      <c r="AD711" s="289"/>
      <c r="AE711" s="279"/>
      <c r="AF711" s="279"/>
      <c r="AG711" s="279"/>
      <c r="AH711" s="33"/>
    </row>
    <row r="712" spans="1:34" ht="23.25" customHeight="1">
      <c r="A712" s="33"/>
      <c r="B712" s="33"/>
      <c r="C712" s="33"/>
      <c r="D712" s="33"/>
      <c r="E712" s="33"/>
      <c r="F712" s="33"/>
      <c r="G712" s="33"/>
      <c r="H712" s="33"/>
      <c r="I712" s="308"/>
      <c r="J712" s="33"/>
      <c r="K712" s="33"/>
      <c r="L712" s="33"/>
      <c r="M712" s="33"/>
      <c r="N712" s="33"/>
      <c r="O712" s="309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279"/>
      <c r="AD712" s="289"/>
      <c r="AE712" s="279"/>
      <c r="AF712" s="279"/>
      <c r="AG712" s="279"/>
      <c r="AH712" s="33"/>
    </row>
    <row r="713" spans="1:34" ht="23.25" customHeight="1">
      <c r="A713" s="33"/>
      <c r="B713" s="33"/>
      <c r="C713" s="33"/>
      <c r="D713" s="33"/>
      <c r="E713" s="33"/>
      <c r="F713" s="33"/>
      <c r="G713" s="33"/>
      <c r="H713" s="33"/>
      <c r="I713" s="308"/>
      <c r="J713" s="33"/>
      <c r="K713" s="33"/>
      <c r="L713" s="33"/>
      <c r="M713" s="33"/>
      <c r="N713" s="33"/>
      <c r="O713" s="309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279"/>
      <c r="AD713" s="289"/>
      <c r="AE713" s="279"/>
      <c r="AF713" s="279"/>
      <c r="AG713" s="279"/>
      <c r="AH713" s="33"/>
    </row>
    <row r="714" spans="1:34" ht="23.25" customHeight="1">
      <c r="A714" s="33"/>
      <c r="B714" s="33"/>
      <c r="C714" s="33"/>
      <c r="D714" s="33"/>
      <c r="E714" s="33"/>
      <c r="F714" s="33"/>
      <c r="G714" s="33"/>
      <c r="H714" s="33"/>
      <c r="I714" s="308"/>
      <c r="J714" s="33"/>
      <c r="K714" s="33"/>
      <c r="L714" s="33"/>
      <c r="M714" s="33"/>
      <c r="N714" s="33"/>
      <c r="O714" s="309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279"/>
      <c r="AD714" s="289"/>
      <c r="AE714" s="279"/>
      <c r="AF714" s="279"/>
      <c r="AG714" s="279"/>
      <c r="AH714" s="33"/>
    </row>
    <row r="715" spans="1:34" ht="23.25" customHeight="1">
      <c r="A715" s="33"/>
      <c r="B715" s="33"/>
      <c r="C715" s="33"/>
      <c r="D715" s="33"/>
      <c r="E715" s="33"/>
      <c r="F715" s="33"/>
      <c r="G715" s="33"/>
      <c r="H715" s="33"/>
      <c r="I715" s="308"/>
      <c r="J715" s="33"/>
      <c r="K715" s="33"/>
      <c r="L715" s="33"/>
      <c r="M715" s="33"/>
      <c r="N715" s="33"/>
      <c r="O715" s="309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279"/>
      <c r="AD715" s="289"/>
      <c r="AE715" s="279"/>
      <c r="AF715" s="279"/>
      <c r="AG715" s="279"/>
      <c r="AH715" s="33"/>
    </row>
    <row r="716" spans="1:34" ht="23.25" customHeight="1">
      <c r="A716" s="33"/>
      <c r="B716" s="33"/>
      <c r="C716" s="33"/>
      <c r="D716" s="33"/>
      <c r="E716" s="33"/>
      <c r="F716" s="33"/>
      <c r="G716" s="33"/>
      <c r="H716" s="33"/>
      <c r="I716" s="308"/>
      <c r="J716" s="33"/>
      <c r="K716" s="33"/>
      <c r="L716" s="33"/>
      <c r="M716" s="33"/>
      <c r="N716" s="33"/>
      <c r="O716" s="309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279"/>
      <c r="AD716" s="289"/>
      <c r="AE716" s="279"/>
      <c r="AF716" s="279"/>
      <c r="AG716" s="279"/>
      <c r="AH716" s="33"/>
    </row>
    <row r="717" spans="1:34" ht="23.25" customHeight="1">
      <c r="A717" s="33"/>
      <c r="B717" s="33"/>
      <c r="C717" s="33"/>
      <c r="D717" s="33"/>
      <c r="E717" s="33"/>
      <c r="F717" s="33"/>
      <c r="G717" s="33"/>
      <c r="H717" s="33"/>
      <c r="I717" s="308"/>
      <c r="J717" s="33"/>
      <c r="K717" s="33"/>
      <c r="L717" s="33"/>
      <c r="M717" s="33"/>
      <c r="N717" s="33"/>
      <c r="O717" s="309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279"/>
      <c r="AD717" s="289"/>
      <c r="AE717" s="279"/>
      <c r="AF717" s="279"/>
      <c r="AG717" s="279"/>
      <c r="AH717" s="33"/>
    </row>
    <row r="718" spans="1:34" ht="23.25" customHeight="1">
      <c r="A718" s="33"/>
      <c r="B718" s="33"/>
      <c r="C718" s="33"/>
      <c r="D718" s="33"/>
      <c r="E718" s="33"/>
      <c r="F718" s="33"/>
      <c r="G718" s="33"/>
      <c r="H718" s="33"/>
      <c r="I718" s="308"/>
      <c r="J718" s="33"/>
      <c r="K718" s="33"/>
      <c r="L718" s="33"/>
      <c r="M718" s="33"/>
      <c r="N718" s="33"/>
      <c r="O718" s="309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279"/>
      <c r="AD718" s="289"/>
      <c r="AE718" s="279"/>
      <c r="AF718" s="279"/>
      <c r="AG718" s="279"/>
      <c r="AH718" s="33"/>
    </row>
    <row r="719" spans="1:34" ht="23.25" customHeight="1">
      <c r="A719" s="33"/>
      <c r="B719" s="33"/>
      <c r="C719" s="33"/>
      <c r="D719" s="33"/>
      <c r="E719" s="33"/>
      <c r="F719" s="33"/>
      <c r="G719" s="33"/>
      <c r="H719" s="33"/>
      <c r="I719" s="308"/>
      <c r="J719" s="33"/>
      <c r="K719" s="33"/>
      <c r="L719" s="33"/>
      <c r="M719" s="33"/>
      <c r="N719" s="33"/>
      <c r="O719" s="309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279"/>
      <c r="AD719" s="289"/>
      <c r="AE719" s="279"/>
      <c r="AF719" s="279"/>
      <c r="AG719" s="279"/>
      <c r="AH719" s="33"/>
    </row>
    <row r="720" spans="1:34" ht="23.25" customHeight="1">
      <c r="A720" s="33"/>
      <c r="B720" s="33"/>
      <c r="C720" s="33"/>
      <c r="D720" s="33"/>
      <c r="E720" s="33"/>
      <c r="F720" s="33"/>
      <c r="G720" s="33"/>
      <c r="H720" s="33"/>
      <c r="I720" s="308"/>
      <c r="J720" s="33"/>
      <c r="K720" s="33"/>
      <c r="L720" s="33"/>
      <c r="M720" s="33"/>
      <c r="N720" s="33"/>
      <c r="O720" s="309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279"/>
      <c r="AD720" s="289"/>
      <c r="AE720" s="279"/>
      <c r="AF720" s="279"/>
      <c r="AG720" s="279"/>
      <c r="AH720" s="33"/>
    </row>
    <row r="721" spans="1:34" ht="23.25" customHeight="1">
      <c r="A721" s="33"/>
      <c r="B721" s="33"/>
      <c r="C721" s="33"/>
      <c r="D721" s="33"/>
      <c r="E721" s="33"/>
      <c r="F721" s="33"/>
      <c r="G721" s="33"/>
      <c r="H721" s="33"/>
      <c r="I721" s="308"/>
      <c r="J721" s="33"/>
      <c r="K721" s="33"/>
      <c r="L721" s="33"/>
      <c r="M721" s="33"/>
      <c r="N721" s="33"/>
      <c r="O721" s="309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279"/>
      <c r="AD721" s="289"/>
      <c r="AE721" s="279"/>
      <c r="AF721" s="279"/>
      <c r="AG721" s="279"/>
      <c r="AH721" s="33"/>
    </row>
    <row r="722" spans="1:34" ht="23.25" customHeight="1">
      <c r="A722" s="33"/>
      <c r="B722" s="33"/>
      <c r="C722" s="33"/>
      <c r="D722" s="33"/>
      <c r="E722" s="33"/>
      <c r="F722" s="33"/>
      <c r="G722" s="33"/>
      <c r="H722" s="33"/>
      <c r="I722" s="308"/>
      <c r="J722" s="33"/>
      <c r="K722" s="33"/>
      <c r="L722" s="33"/>
      <c r="M722" s="33"/>
      <c r="N722" s="33"/>
      <c r="O722" s="309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279"/>
      <c r="AD722" s="289"/>
      <c r="AE722" s="279"/>
      <c r="AF722" s="279"/>
      <c r="AG722" s="279"/>
      <c r="AH722" s="33"/>
    </row>
    <row r="723" spans="1:34" ht="23.25" customHeight="1">
      <c r="A723" s="33"/>
      <c r="B723" s="33"/>
      <c r="C723" s="33"/>
      <c r="D723" s="33"/>
      <c r="E723" s="33"/>
      <c r="F723" s="33"/>
      <c r="G723" s="33"/>
      <c r="H723" s="33"/>
      <c r="I723" s="308"/>
      <c r="J723" s="33"/>
      <c r="K723" s="33"/>
      <c r="L723" s="33"/>
      <c r="M723" s="33"/>
      <c r="N723" s="33"/>
      <c r="O723" s="309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279"/>
      <c r="AD723" s="289"/>
      <c r="AE723" s="279"/>
      <c r="AF723" s="279"/>
      <c r="AG723" s="279"/>
      <c r="AH723" s="33"/>
    </row>
    <row r="724" spans="1:34" ht="23.25" customHeight="1">
      <c r="A724" s="33"/>
      <c r="B724" s="33"/>
      <c r="C724" s="33"/>
      <c r="D724" s="33"/>
      <c r="E724" s="33"/>
      <c r="F724" s="33"/>
      <c r="G724" s="33"/>
      <c r="H724" s="33"/>
      <c r="I724" s="308"/>
      <c r="J724" s="33"/>
      <c r="K724" s="33"/>
      <c r="L724" s="33"/>
      <c r="M724" s="33"/>
      <c r="N724" s="33"/>
      <c r="O724" s="309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279"/>
      <c r="AD724" s="289"/>
      <c r="AE724" s="279"/>
      <c r="AF724" s="279"/>
      <c r="AG724" s="279"/>
      <c r="AH724" s="33"/>
    </row>
    <row r="725" spans="1:34" ht="23.25" customHeight="1">
      <c r="A725" s="33"/>
      <c r="B725" s="33"/>
      <c r="C725" s="33"/>
      <c r="D725" s="33"/>
      <c r="E725" s="33"/>
      <c r="F725" s="33"/>
      <c r="G725" s="33"/>
      <c r="H725" s="33"/>
      <c r="I725" s="308"/>
      <c r="J725" s="33"/>
      <c r="K725" s="33"/>
      <c r="L725" s="33"/>
      <c r="M725" s="33"/>
      <c r="N725" s="33"/>
      <c r="O725" s="309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279"/>
      <c r="AD725" s="289"/>
      <c r="AE725" s="279"/>
      <c r="AF725" s="279"/>
      <c r="AG725" s="279"/>
      <c r="AH725" s="33"/>
    </row>
    <row r="726" spans="1:34" ht="23.25" customHeight="1">
      <c r="A726" s="33"/>
      <c r="B726" s="33"/>
      <c r="C726" s="33"/>
      <c r="D726" s="33"/>
      <c r="E726" s="33"/>
      <c r="F726" s="33"/>
      <c r="G726" s="33"/>
      <c r="H726" s="33"/>
      <c r="I726" s="308"/>
      <c r="J726" s="33"/>
      <c r="K726" s="33"/>
      <c r="L726" s="33"/>
      <c r="M726" s="33"/>
      <c r="N726" s="33"/>
      <c r="O726" s="309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279"/>
      <c r="AD726" s="289"/>
      <c r="AE726" s="279"/>
      <c r="AF726" s="279"/>
      <c r="AG726" s="279"/>
      <c r="AH726" s="33"/>
    </row>
    <row r="727" spans="1:34" ht="23.25" customHeight="1">
      <c r="A727" s="33"/>
      <c r="B727" s="33"/>
      <c r="C727" s="33"/>
      <c r="D727" s="33"/>
      <c r="E727" s="33"/>
      <c r="F727" s="33"/>
      <c r="G727" s="33"/>
      <c r="H727" s="33"/>
      <c r="I727" s="308"/>
      <c r="J727" s="33"/>
      <c r="K727" s="33"/>
      <c r="L727" s="33"/>
      <c r="M727" s="33"/>
      <c r="N727" s="33"/>
      <c r="O727" s="309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279"/>
      <c r="AD727" s="289"/>
      <c r="AE727" s="279"/>
      <c r="AF727" s="279"/>
      <c r="AG727" s="279"/>
      <c r="AH727" s="33"/>
    </row>
    <row r="728" spans="1:34" ht="23.25" customHeight="1">
      <c r="A728" s="33"/>
      <c r="B728" s="33"/>
      <c r="C728" s="33"/>
      <c r="D728" s="33"/>
      <c r="E728" s="33"/>
      <c r="F728" s="33"/>
      <c r="G728" s="33"/>
      <c r="H728" s="33"/>
      <c r="I728" s="308"/>
      <c r="J728" s="33"/>
      <c r="K728" s="33"/>
      <c r="L728" s="33"/>
      <c r="M728" s="33"/>
      <c r="N728" s="33"/>
      <c r="O728" s="309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279"/>
      <c r="AD728" s="289"/>
      <c r="AE728" s="279"/>
      <c r="AF728" s="279"/>
      <c r="AG728" s="279"/>
      <c r="AH728" s="33"/>
    </row>
    <row r="729" spans="1:34" ht="23.25" customHeight="1">
      <c r="A729" s="33"/>
      <c r="B729" s="33"/>
      <c r="C729" s="33"/>
      <c r="D729" s="33"/>
      <c r="E729" s="33"/>
      <c r="F729" s="33"/>
      <c r="G729" s="33"/>
      <c r="H729" s="33"/>
      <c r="I729" s="308"/>
      <c r="J729" s="33"/>
      <c r="K729" s="33"/>
      <c r="L729" s="33"/>
      <c r="M729" s="33"/>
      <c r="N729" s="33"/>
      <c r="O729" s="309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279"/>
      <c r="AD729" s="289"/>
      <c r="AE729" s="279"/>
      <c r="AF729" s="279"/>
      <c r="AG729" s="279"/>
      <c r="AH729" s="33"/>
    </row>
    <row r="730" spans="1:34" ht="23.25" customHeight="1">
      <c r="A730" s="33"/>
      <c r="B730" s="33"/>
      <c r="C730" s="33"/>
      <c r="D730" s="33"/>
      <c r="E730" s="33"/>
      <c r="F730" s="33"/>
      <c r="G730" s="33"/>
      <c r="H730" s="33"/>
      <c r="I730" s="308"/>
      <c r="J730" s="33"/>
      <c r="K730" s="33"/>
      <c r="L730" s="33"/>
      <c r="M730" s="33"/>
      <c r="N730" s="33"/>
      <c r="O730" s="309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279"/>
      <c r="AD730" s="289"/>
      <c r="AE730" s="279"/>
      <c r="AF730" s="279"/>
      <c r="AG730" s="279"/>
      <c r="AH730" s="33"/>
    </row>
    <row r="731" spans="1:34" ht="23.25" customHeight="1">
      <c r="A731" s="33"/>
      <c r="B731" s="33"/>
      <c r="C731" s="33"/>
      <c r="D731" s="33"/>
      <c r="E731" s="33"/>
      <c r="F731" s="33"/>
      <c r="G731" s="33"/>
      <c r="H731" s="33"/>
      <c r="I731" s="308"/>
      <c r="J731" s="33"/>
      <c r="K731" s="33"/>
      <c r="L731" s="33"/>
      <c r="M731" s="33"/>
      <c r="N731" s="33"/>
      <c r="O731" s="309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279"/>
      <c r="AD731" s="289"/>
      <c r="AE731" s="279"/>
      <c r="AF731" s="279"/>
      <c r="AG731" s="279"/>
      <c r="AH731" s="33"/>
    </row>
    <row r="732" spans="1:34" ht="23.25" customHeight="1">
      <c r="A732" s="33"/>
      <c r="B732" s="33"/>
      <c r="C732" s="33"/>
      <c r="D732" s="33"/>
      <c r="E732" s="33"/>
      <c r="F732" s="33"/>
      <c r="G732" s="33"/>
      <c r="H732" s="33"/>
      <c r="I732" s="308"/>
      <c r="J732" s="33"/>
      <c r="K732" s="33"/>
      <c r="L732" s="33"/>
      <c r="M732" s="33"/>
      <c r="N732" s="33"/>
      <c r="O732" s="309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279"/>
      <c r="AD732" s="289"/>
      <c r="AE732" s="279"/>
      <c r="AF732" s="279"/>
      <c r="AG732" s="279"/>
      <c r="AH732" s="33"/>
    </row>
    <row r="733" spans="1:34" ht="23.25" customHeight="1">
      <c r="A733" s="33"/>
      <c r="B733" s="33"/>
      <c r="C733" s="33"/>
      <c r="D733" s="33"/>
      <c r="E733" s="33"/>
      <c r="F733" s="33"/>
      <c r="G733" s="33"/>
      <c r="H733" s="33"/>
      <c r="I733" s="308"/>
      <c r="J733" s="33"/>
      <c r="K733" s="33"/>
      <c r="L733" s="33"/>
      <c r="M733" s="33"/>
      <c r="N733" s="33"/>
      <c r="O733" s="309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279"/>
      <c r="AD733" s="289"/>
      <c r="AE733" s="279"/>
      <c r="AF733" s="279"/>
      <c r="AG733" s="279"/>
      <c r="AH733" s="33"/>
    </row>
    <row r="734" spans="1:34" ht="23.25" customHeight="1">
      <c r="A734" s="33"/>
      <c r="B734" s="33"/>
      <c r="C734" s="33"/>
      <c r="D734" s="33"/>
      <c r="E734" s="33"/>
      <c r="F734" s="33"/>
      <c r="G734" s="33"/>
      <c r="H734" s="33"/>
      <c r="I734" s="308"/>
      <c r="J734" s="33"/>
      <c r="K734" s="33"/>
      <c r="L734" s="33"/>
      <c r="M734" s="33"/>
      <c r="N734" s="33"/>
      <c r="O734" s="309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279"/>
      <c r="AD734" s="289"/>
      <c r="AE734" s="279"/>
      <c r="AF734" s="279"/>
      <c r="AG734" s="279"/>
      <c r="AH734" s="33"/>
    </row>
    <row r="735" spans="1:34" ht="23.25" customHeight="1">
      <c r="A735" s="33"/>
      <c r="B735" s="33"/>
      <c r="C735" s="33"/>
      <c r="D735" s="33"/>
      <c r="E735" s="33"/>
      <c r="F735" s="33"/>
      <c r="G735" s="33"/>
      <c r="H735" s="33"/>
      <c r="I735" s="308"/>
      <c r="J735" s="33"/>
      <c r="K735" s="33"/>
      <c r="L735" s="33"/>
      <c r="M735" s="33"/>
      <c r="N735" s="33"/>
      <c r="O735" s="309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279"/>
      <c r="AD735" s="289"/>
      <c r="AE735" s="279"/>
      <c r="AF735" s="279"/>
      <c r="AG735" s="279"/>
      <c r="AH735" s="33"/>
    </row>
    <row r="736" spans="1:34" ht="23.25" customHeight="1">
      <c r="A736" s="33"/>
      <c r="B736" s="33"/>
      <c r="C736" s="33"/>
      <c r="D736" s="33"/>
      <c r="E736" s="33"/>
      <c r="F736" s="33"/>
      <c r="G736" s="33"/>
      <c r="H736" s="33"/>
      <c r="I736" s="308"/>
      <c r="J736" s="33"/>
      <c r="K736" s="33"/>
      <c r="L736" s="33"/>
      <c r="M736" s="33"/>
      <c r="N736" s="33"/>
      <c r="O736" s="309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279"/>
      <c r="AD736" s="289"/>
      <c r="AE736" s="279"/>
      <c r="AF736" s="279"/>
      <c r="AG736" s="279"/>
      <c r="AH736" s="33"/>
    </row>
    <row r="737" spans="1:34" ht="23.25" customHeight="1">
      <c r="A737" s="33"/>
      <c r="B737" s="33"/>
      <c r="C737" s="33"/>
      <c r="D737" s="33"/>
      <c r="E737" s="33"/>
      <c r="F737" s="33"/>
      <c r="G737" s="33"/>
      <c r="H737" s="33"/>
      <c r="I737" s="308"/>
      <c r="J737" s="33"/>
      <c r="K737" s="33"/>
      <c r="L737" s="33"/>
      <c r="M737" s="33"/>
      <c r="N737" s="33"/>
      <c r="O737" s="309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279"/>
      <c r="AD737" s="289"/>
      <c r="AE737" s="279"/>
      <c r="AF737" s="279"/>
      <c r="AG737" s="279"/>
      <c r="AH737" s="33"/>
    </row>
    <row r="738" spans="1:34" ht="23.25" customHeight="1">
      <c r="A738" s="33"/>
      <c r="B738" s="33"/>
      <c r="C738" s="33"/>
      <c r="D738" s="33"/>
      <c r="E738" s="33"/>
      <c r="F738" s="33"/>
      <c r="G738" s="33"/>
      <c r="H738" s="33"/>
      <c r="I738" s="308"/>
      <c r="J738" s="33"/>
      <c r="K738" s="33"/>
      <c r="L738" s="33"/>
      <c r="M738" s="33"/>
      <c r="N738" s="33"/>
      <c r="O738" s="309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279"/>
      <c r="AD738" s="289"/>
      <c r="AE738" s="279"/>
      <c r="AF738" s="279"/>
      <c r="AG738" s="279"/>
      <c r="AH738" s="33"/>
    </row>
    <row r="739" spans="1:34" ht="23.25" customHeight="1">
      <c r="A739" s="33"/>
      <c r="B739" s="33"/>
      <c r="C739" s="33"/>
      <c r="D739" s="33"/>
      <c r="E739" s="33"/>
      <c r="F739" s="33"/>
      <c r="G739" s="33"/>
      <c r="H739" s="33"/>
      <c r="I739" s="308"/>
      <c r="J739" s="33"/>
      <c r="K739" s="33"/>
      <c r="L739" s="33"/>
      <c r="M739" s="33"/>
      <c r="N739" s="33"/>
      <c r="O739" s="309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279"/>
      <c r="AD739" s="289"/>
      <c r="AE739" s="279"/>
      <c r="AF739" s="279"/>
      <c r="AG739" s="279"/>
      <c r="AH739" s="33"/>
    </row>
    <row r="740" spans="1:34" ht="23.25" customHeight="1">
      <c r="A740" s="33"/>
      <c r="B740" s="33"/>
      <c r="C740" s="33"/>
      <c r="D740" s="33"/>
      <c r="E740" s="33"/>
      <c r="F740" s="33"/>
      <c r="G740" s="33"/>
      <c r="H740" s="33"/>
      <c r="I740" s="308"/>
      <c r="J740" s="33"/>
      <c r="K740" s="33"/>
      <c r="L740" s="33"/>
      <c r="M740" s="33"/>
      <c r="N740" s="33"/>
      <c r="O740" s="309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279"/>
      <c r="AD740" s="289"/>
      <c r="AE740" s="279"/>
      <c r="AF740" s="279"/>
      <c r="AG740" s="279"/>
      <c r="AH740" s="33"/>
    </row>
    <row r="741" spans="1:34" ht="23.25" customHeight="1">
      <c r="A741" s="33"/>
      <c r="B741" s="33"/>
      <c r="C741" s="33"/>
      <c r="D741" s="33"/>
      <c r="E741" s="33"/>
      <c r="F741" s="33"/>
      <c r="G741" s="33"/>
      <c r="H741" s="33"/>
      <c r="I741" s="308"/>
      <c r="J741" s="33"/>
      <c r="K741" s="33"/>
      <c r="L741" s="33"/>
      <c r="M741" s="33"/>
      <c r="N741" s="33"/>
      <c r="O741" s="309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279"/>
      <c r="AD741" s="289"/>
      <c r="AE741" s="279"/>
      <c r="AF741" s="279"/>
      <c r="AG741" s="279"/>
      <c r="AH741" s="33"/>
    </row>
    <row r="742" spans="1:34" ht="23.25" customHeight="1">
      <c r="A742" s="33"/>
      <c r="B742" s="33"/>
      <c r="C742" s="33"/>
      <c r="D742" s="33"/>
      <c r="E742" s="33"/>
      <c r="F742" s="33"/>
      <c r="G742" s="33"/>
      <c r="H742" s="33"/>
      <c r="I742" s="308"/>
      <c r="J742" s="33"/>
      <c r="K742" s="33"/>
      <c r="L742" s="33"/>
      <c r="M742" s="33"/>
      <c r="N742" s="33"/>
      <c r="O742" s="309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279"/>
      <c r="AD742" s="289"/>
      <c r="AE742" s="279"/>
      <c r="AF742" s="279"/>
      <c r="AG742" s="279"/>
      <c r="AH742" s="33"/>
    </row>
    <row r="743" spans="1:34" ht="23.25" customHeight="1">
      <c r="A743" s="33"/>
      <c r="B743" s="33"/>
      <c r="C743" s="33"/>
      <c r="D743" s="33"/>
      <c r="E743" s="33"/>
      <c r="F743" s="33"/>
      <c r="G743" s="33"/>
      <c r="H743" s="33"/>
      <c r="I743" s="308"/>
      <c r="J743" s="33"/>
      <c r="K743" s="33"/>
      <c r="L743" s="33"/>
      <c r="M743" s="33"/>
      <c r="N743" s="33"/>
      <c r="O743" s="309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279"/>
      <c r="AD743" s="289"/>
      <c r="AE743" s="279"/>
      <c r="AF743" s="279"/>
      <c r="AG743" s="279"/>
      <c r="AH743" s="33"/>
    </row>
    <row r="744" spans="1:34" ht="23.25" customHeight="1">
      <c r="A744" s="33"/>
      <c r="B744" s="33"/>
      <c r="C744" s="33"/>
      <c r="D744" s="33"/>
      <c r="E744" s="33"/>
      <c r="F744" s="33"/>
      <c r="G744" s="33"/>
      <c r="H744" s="33"/>
      <c r="I744" s="308"/>
      <c r="J744" s="33"/>
      <c r="K744" s="33"/>
      <c r="L744" s="33"/>
      <c r="M744" s="33"/>
      <c r="N744" s="33"/>
      <c r="O744" s="309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279"/>
      <c r="AD744" s="289"/>
      <c r="AE744" s="279"/>
      <c r="AF744" s="279"/>
      <c r="AG744" s="279"/>
      <c r="AH744" s="33"/>
    </row>
    <row r="745" spans="1:34" ht="23.25" customHeight="1">
      <c r="A745" s="33"/>
      <c r="B745" s="33"/>
      <c r="C745" s="33"/>
      <c r="D745" s="33"/>
      <c r="E745" s="33"/>
      <c r="F745" s="33"/>
      <c r="G745" s="33"/>
      <c r="H745" s="33"/>
      <c r="I745" s="308"/>
      <c r="J745" s="33"/>
      <c r="K745" s="33"/>
      <c r="L745" s="33"/>
      <c r="M745" s="33"/>
      <c r="N745" s="33"/>
      <c r="O745" s="309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279"/>
      <c r="AD745" s="289"/>
      <c r="AE745" s="279"/>
      <c r="AF745" s="279"/>
      <c r="AG745" s="279"/>
      <c r="AH745" s="33"/>
    </row>
    <row r="746" spans="1:34" ht="23.25" customHeight="1">
      <c r="A746" s="33"/>
      <c r="B746" s="33"/>
      <c r="C746" s="33"/>
      <c r="D746" s="33"/>
      <c r="E746" s="33"/>
      <c r="F746" s="33"/>
      <c r="G746" s="33"/>
      <c r="H746" s="33"/>
      <c r="I746" s="308"/>
      <c r="J746" s="33"/>
      <c r="K746" s="33"/>
      <c r="L746" s="33"/>
      <c r="M746" s="33"/>
      <c r="N746" s="33"/>
      <c r="O746" s="309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279"/>
      <c r="AD746" s="289"/>
      <c r="AE746" s="279"/>
      <c r="AF746" s="279"/>
      <c r="AG746" s="279"/>
      <c r="AH746" s="33"/>
    </row>
    <row r="747" spans="1:34" ht="23.25" customHeight="1">
      <c r="A747" s="33"/>
      <c r="B747" s="33"/>
      <c r="C747" s="33"/>
      <c r="D747" s="33"/>
      <c r="E747" s="33"/>
      <c r="F747" s="33"/>
      <c r="G747" s="33"/>
      <c r="H747" s="33"/>
      <c r="I747" s="308"/>
      <c r="J747" s="33"/>
      <c r="K747" s="33"/>
      <c r="L747" s="33"/>
      <c r="M747" s="33"/>
      <c r="N747" s="33"/>
      <c r="O747" s="309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279"/>
      <c r="AD747" s="289"/>
      <c r="AE747" s="279"/>
      <c r="AF747" s="279"/>
      <c r="AG747" s="279"/>
      <c r="AH747" s="33"/>
    </row>
    <row r="748" spans="1:34" ht="23.25" customHeight="1">
      <c r="A748" s="33"/>
      <c r="B748" s="33"/>
      <c r="C748" s="33"/>
      <c r="D748" s="33"/>
      <c r="E748" s="33"/>
      <c r="F748" s="33"/>
      <c r="G748" s="33"/>
      <c r="H748" s="33"/>
      <c r="I748" s="308"/>
      <c r="J748" s="33"/>
      <c r="K748" s="33"/>
      <c r="L748" s="33"/>
      <c r="M748" s="33"/>
      <c r="N748" s="33"/>
      <c r="O748" s="309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279"/>
      <c r="AD748" s="289"/>
      <c r="AE748" s="279"/>
      <c r="AF748" s="279"/>
      <c r="AG748" s="279"/>
      <c r="AH748" s="33"/>
    </row>
    <row r="749" spans="1:34" ht="23.25" customHeight="1">
      <c r="A749" s="33"/>
      <c r="B749" s="33"/>
      <c r="C749" s="33"/>
      <c r="D749" s="33"/>
      <c r="E749" s="33"/>
      <c r="F749" s="33"/>
      <c r="G749" s="33"/>
      <c r="H749" s="33"/>
      <c r="I749" s="308"/>
      <c r="J749" s="33"/>
      <c r="K749" s="33"/>
      <c r="L749" s="33"/>
      <c r="M749" s="33"/>
      <c r="N749" s="33"/>
      <c r="O749" s="309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279"/>
      <c r="AD749" s="289"/>
      <c r="AE749" s="279"/>
      <c r="AF749" s="279"/>
      <c r="AG749" s="279"/>
      <c r="AH749" s="33"/>
    </row>
    <row r="750" spans="1:34" ht="23.25" customHeight="1">
      <c r="A750" s="33"/>
      <c r="B750" s="33"/>
      <c r="C750" s="33"/>
      <c r="D750" s="33"/>
      <c r="E750" s="33"/>
      <c r="F750" s="33"/>
      <c r="G750" s="33"/>
      <c r="H750" s="33"/>
      <c r="I750" s="308"/>
      <c r="J750" s="33"/>
      <c r="K750" s="33"/>
      <c r="L750" s="33"/>
      <c r="M750" s="33"/>
      <c r="N750" s="33"/>
      <c r="O750" s="309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279"/>
      <c r="AD750" s="289"/>
      <c r="AE750" s="279"/>
      <c r="AF750" s="279"/>
      <c r="AG750" s="279"/>
      <c r="AH750" s="33"/>
    </row>
    <row r="751" spans="1:34" ht="23.25" customHeight="1">
      <c r="A751" s="33"/>
      <c r="B751" s="33"/>
      <c r="C751" s="33"/>
      <c r="D751" s="33"/>
      <c r="E751" s="33"/>
      <c r="F751" s="33"/>
      <c r="G751" s="33"/>
      <c r="H751" s="33"/>
      <c r="I751" s="308"/>
      <c r="J751" s="33"/>
      <c r="K751" s="33"/>
      <c r="L751" s="33"/>
      <c r="M751" s="33"/>
      <c r="N751" s="33"/>
      <c r="O751" s="309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279"/>
      <c r="AD751" s="289"/>
      <c r="AE751" s="279"/>
      <c r="AF751" s="279"/>
      <c r="AG751" s="279"/>
      <c r="AH751" s="33"/>
    </row>
    <row r="752" spans="1:34" ht="23.25" customHeight="1">
      <c r="A752" s="33"/>
      <c r="B752" s="33"/>
      <c r="C752" s="33"/>
      <c r="D752" s="33"/>
      <c r="E752" s="33"/>
      <c r="F752" s="33"/>
      <c r="G752" s="33"/>
      <c r="H752" s="33"/>
      <c r="I752" s="308"/>
      <c r="J752" s="33"/>
      <c r="K752" s="33"/>
      <c r="L752" s="33"/>
      <c r="M752" s="33"/>
      <c r="N752" s="33"/>
      <c r="O752" s="309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279"/>
      <c r="AD752" s="289"/>
      <c r="AE752" s="279"/>
      <c r="AF752" s="279"/>
      <c r="AG752" s="279"/>
      <c r="AH752" s="33"/>
    </row>
    <row r="753" spans="1:34" ht="23.25" customHeight="1">
      <c r="A753" s="33"/>
      <c r="B753" s="33"/>
      <c r="C753" s="33"/>
      <c r="D753" s="33"/>
      <c r="E753" s="33"/>
      <c r="F753" s="33"/>
      <c r="G753" s="33"/>
      <c r="H753" s="33"/>
      <c r="I753" s="308"/>
      <c r="J753" s="33"/>
      <c r="K753" s="33"/>
      <c r="L753" s="33"/>
      <c r="M753" s="33"/>
      <c r="N753" s="33"/>
      <c r="O753" s="309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279"/>
      <c r="AD753" s="289"/>
      <c r="AE753" s="279"/>
      <c r="AF753" s="279"/>
      <c r="AG753" s="279"/>
      <c r="AH753" s="33"/>
    </row>
    <row r="754" spans="1:34" ht="23.25" customHeight="1">
      <c r="A754" s="33"/>
      <c r="B754" s="33"/>
      <c r="C754" s="33"/>
      <c r="D754" s="33"/>
      <c r="E754" s="33"/>
      <c r="F754" s="33"/>
      <c r="G754" s="33"/>
      <c r="H754" s="33"/>
      <c r="I754" s="308"/>
      <c r="J754" s="33"/>
      <c r="K754" s="33"/>
      <c r="L754" s="33"/>
      <c r="M754" s="33"/>
      <c r="N754" s="33"/>
      <c r="O754" s="309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279"/>
      <c r="AD754" s="289"/>
      <c r="AE754" s="279"/>
      <c r="AF754" s="279"/>
      <c r="AG754" s="279"/>
      <c r="AH754" s="33"/>
    </row>
    <row r="755" spans="1:34" ht="23.25" customHeight="1">
      <c r="A755" s="33"/>
      <c r="B755" s="33"/>
      <c r="C755" s="33"/>
      <c r="D755" s="33"/>
      <c r="E755" s="33"/>
      <c r="F755" s="33"/>
      <c r="G755" s="33"/>
      <c r="H755" s="33"/>
      <c r="I755" s="308"/>
      <c r="J755" s="33"/>
      <c r="K755" s="33"/>
      <c r="L755" s="33"/>
      <c r="M755" s="33"/>
      <c r="N755" s="33"/>
      <c r="O755" s="309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279"/>
      <c r="AD755" s="289"/>
      <c r="AE755" s="279"/>
      <c r="AF755" s="279"/>
      <c r="AG755" s="279"/>
      <c r="AH755" s="33"/>
    </row>
    <row r="756" spans="1:34" ht="23.25" customHeight="1">
      <c r="A756" s="33"/>
      <c r="B756" s="33"/>
      <c r="C756" s="33"/>
      <c r="D756" s="33"/>
      <c r="E756" s="33"/>
      <c r="F756" s="33"/>
      <c r="G756" s="33"/>
      <c r="H756" s="33"/>
      <c r="I756" s="308"/>
      <c r="J756" s="33"/>
      <c r="K756" s="33"/>
      <c r="L756" s="33"/>
      <c r="M756" s="33"/>
      <c r="N756" s="33"/>
      <c r="O756" s="309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279"/>
      <c r="AD756" s="289"/>
      <c r="AE756" s="279"/>
      <c r="AF756" s="279"/>
      <c r="AG756" s="279"/>
      <c r="AH756" s="33"/>
    </row>
    <row r="757" spans="1:34" ht="23.25" customHeight="1">
      <c r="A757" s="33"/>
      <c r="B757" s="33"/>
      <c r="C757" s="33"/>
      <c r="D757" s="33"/>
      <c r="E757" s="33"/>
      <c r="F757" s="33"/>
      <c r="G757" s="33"/>
      <c r="H757" s="33"/>
      <c r="I757" s="308"/>
      <c r="J757" s="33"/>
      <c r="K757" s="33"/>
      <c r="L757" s="33"/>
      <c r="M757" s="33"/>
      <c r="N757" s="33"/>
      <c r="O757" s="309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279"/>
      <c r="AD757" s="289"/>
      <c r="AE757" s="279"/>
      <c r="AF757" s="279"/>
      <c r="AG757" s="279"/>
      <c r="AH757" s="33"/>
    </row>
    <row r="758" spans="1:34" ht="23.25" customHeight="1">
      <c r="A758" s="33"/>
      <c r="B758" s="33"/>
      <c r="C758" s="33"/>
      <c r="D758" s="33"/>
      <c r="E758" s="33"/>
      <c r="F758" s="33"/>
      <c r="G758" s="33"/>
      <c r="H758" s="33"/>
      <c r="I758" s="308"/>
      <c r="J758" s="33"/>
      <c r="K758" s="33"/>
      <c r="L758" s="33"/>
      <c r="M758" s="33"/>
      <c r="N758" s="33"/>
      <c r="O758" s="309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279"/>
      <c r="AD758" s="289"/>
      <c r="AE758" s="279"/>
      <c r="AF758" s="279"/>
      <c r="AG758" s="279"/>
      <c r="AH758" s="33"/>
    </row>
    <row r="759" spans="1:34" ht="23.25" customHeight="1">
      <c r="A759" s="33"/>
      <c r="B759" s="33"/>
      <c r="C759" s="33"/>
      <c r="D759" s="33"/>
      <c r="E759" s="33"/>
      <c r="F759" s="33"/>
      <c r="G759" s="33"/>
      <c r="H759" s="33"/>
      <c r="I759" s="308"/>
      <c r="J759" s="33"/>
      <c r="K759" s="33"/>
      <c r="L759" s="33"/>
      <c r="M759" s="33"/>
      <c r="N759" s="33"/>
      <c r="O759" s="309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279"/>
      <c r="AD759" s="289"/>
      <c r="AE759" s="279"/>
      <c r="AF759" s="279"/>
      <c r="AG759" s="279"/>
      <c r="AH759" s="33"/>
    </row>
    <row r="760" spans="1:34" ht="23.25" customHeight="1">
      <c r="A760" s="33"/>
      <c r="B760" s="33"/>
      <c r="C760" s="33"/>
      <c r="D760" s="33"/>
      <c r="E760" s="33"/>
      <c r="F760" s="33"/>
      <c r="G760" s="33"/>
      <c r="H760" s="33"/>
      <c r="I760" s="308"/>
      <c r="J760" s="33"/>
      <c r="K760" s="33"/>
      <c r="L760" s="33"/>
      <c r="M760" s="33"/>
      <c r="N760" s="33"/>
      <c r="O760" s="309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279"/>
      <c r="AD760" s="289"/>
      <c r="AE760" s="279"/>
      <c r="AF760" s="279"/>
      <c r="AG760" s="279"/>
      <c r="AH760" s="33"/>
    </row>
    <row r="761" spans="1:34" ht="23.25" customHeight="1">
      <c r="A761" s="33"/>
      <c r="B761" s="33"/>
      <c r="C761" s="33"/>
      <c r="D761" s="33"/>
      <c r="E761" s="33"/>
      <c r="F761" s="33"/>
      <c r="G761" s="33"/>
      <c r="H761" s="33"/>
      <c r="I761" s="308"/>
      <c r="J761" s="33"/>
      <c r="K761" s="33"/>
      <c r="L761" s="33"/>
      <c r="M761" s="33"/>
      <c r="N761" s="33"/>
      <c r="O761" s="309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279"/>
      <c r="AD761" s="289"/>
      <c r="AE761" s="279"/>
      <c r="AF761" s="279"/>
      <c r="AG761" s="279"/>
      <c r="AH761" s="33"/>
    </row>
    <row r="762" spans="1:34" ht="23.25" customHeight="1">
      <c r="A762" s="33"/>
      <c r="B762" s="33"/>
      <c r="C762" s="33"/>
      <c r="D762" s="33"/>
      <c r="E762" s="33"/>
      <c r="F762" s="33"/>
      <c r="G762" s="33"/>
      <c r="H762" s="33"/>
      <c r="I762" s="308"/>
      <c r="J762" s="33"/>
      <c r="K762" s="33"/>
      <c r="L762" s="33"/>
      <c r="M762" s="33"/>
      <c r="N762" s="33"/>
      <c r="O762" s="309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279"/>
      <c r="AD762" s="289"/>
      <c r="AE762" s="279"/>
      <c r="AF762" s="279"/>
      <c r="AG762" s="279"/>
      <c r="AH762" s="33"/>
    </row>
    <row r="763" spans="1:34" ht="23.25" customHeight="1">
      <c r="A763" s="33"/>
      <c r="B763" s="33"/>
      <c r="C763" s="33"/>
      <c r="D763" s="33"/>
      <c r="E763" s="33"/>
      <c r="F763" s="33"/>
      <c r="G763" s="33"/>
      <c r="H763" s="33"/>
      <c r="I763" s="308"/>
      <c r="J763" s="33"/>
      <c r="K763" s="33"/>
      <c r="L763" s="33"/>
      <c r="M763" s="33"/>
      <c r="N763" s="33"/>
      <c r="O763" s="309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279"/>
      <c r="AD763" s="289"/>
      <c r="AE763" s="279"/>
      <c r="AF763" s="279"/>
      <c r="AG763" s="279"/>
      <c r="AH763" s="33"/>
    </row>
    <row r="764" spans="1:34" ht="23.25" customHeight="1">
      <c r="A764" s="33"/>
      <c r="B764" s="33"/>
      <c r="C764" s="33"/>
      <c r="D764" s="33"/>
      <c r="E764" s="33"/>
      <c r="F764" s="33"/>
      <c r="G764" s="33"/>
      <c r="H764" s="33"/>
      <c r="I764" s="308"/>
      <c r="J764" s="33"/>
      <c r="K764" s="33"/>
      <c r="L764" s="33"/>
      <c r="M764" s="33"/>
      <c r="N764" s="33"/>
      <c r="O764" s="309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279"/>
      <c r="AD764" s="289"/>
      <c r="AE764" s="279"/>
      <c r="AF764" s="279"/>
      <c r="AG764" s="279"/>
      <c r="AH764" s="33"/>
    </row>
    <row r="765" spans="1:34" ht="23.25" customHeight="1">
      <c r="A765" s="33"/>
      <c r="B765" s="33"/>
      <c r="C765" s="33"/>
      <c r="D765" s="33"/>
      <c r="E765" s="33"/>
      <c r="F765" s="33"/>
      <c r="G765" s="33"/>
      <c r="H765" s="33"/>
      <c r="I765" s="308"/>
      <c r="J765" s="33"/>
      <c r="K765" s="33"/>
      <c r="L765" s="33"/>
      <c r="M765" s="33"/>
      <c r="N765" s="33"/>
      <c r="O765" s="309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279"/>
      <c r="AD765" s="289"/>
      <c r="AE765" s="279"/>
      <c r="AF765" s="279"/>
      <c r="AG765" s="279"/>
      <c r="AH765" s="33"/>
    </row>
    <row r="766" spans="1:34" ht="23.25" customHeight="1">
      <c r="A766" s="33"/>
      <c r="B766" s="33"/>
      <c r="C766" s="33"/>
      <c r="D766" s="33"/>
      <c r="E766" s="33"/>
      <c r="F766" s="33"/>
      <c r="G766" s="33"/>
      <c r="H766" s="33"/>
      <c r="I766" s="308"/>
      <c r="J766" s="33"/>
      <c r="K766" s="33"/>
      <c r="L766" s="33"/>
      <c r="M766" s="33"/>
      <c r="N766" s="33"/>
      <c r="O766" s="309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279"/>
      <c r="AD766" s="289"/>
      <c r="AE766" s="279"/>
      <c r="AF766" s="279"/>
      <c r="AG766" s="279"/>
      <c r="AH766" s="33"/>
    </row>
    <row r="767" spans="1:34" ht="23.25" customHeight="1">
      <c r="A767" s="33"/>
      <c r="B767" s="33"/>
      <c r="C767" s="33"/>
      <c r="D767" s="33"/>
      <c r="E767" s="33"/>
      <c r="F767" s="33"/>
      <c r="G767" s="33"/>
      <c r="H767" s="33"/>
      <c r="I767" s="308"/>
      <c r="J767" s="33"/>
      <c r="K767" s="33"/>
      <c r="L767" s="33"/>
      <c r="M767" s="33"/>
      <c r="N767" s="33"/>
      <c r="O767" s="309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279"/>
      <c r="AD767" s="289"/>
      <c r="AE767" s="279"/>
      <c r="AF767" s="279"/>
      <c r="AG767" s="279"/>
      <c r="AH767" s="33"/>
    </row>
    <row r="768" spans="1:34" ht="23.25" customHeight="1">
      <c r="A768" s="33"/>
      <c r="B768" s="33"/>
      <c r="C768" s="33"/>
      <c r="D768" s="33"/>
      <c r="E768" s="33"/>
      <c r="F768" s="33"/>
      <c r="G768" s="33"/>
      <c r="H768" s="33"/>
      <c r="I768" s="308"/>
      <c r="J768" s="33"/>
      <c r="K768" s="33"/>
      <c r="L768" s="33"/>
      <c r="M768" s="33"/>
      <c r="N768" s="33"/>
      <c r="O768" s="309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279"/>
      <c r="AD768" s="289"/>
      <c r="AE768" s="279"/>
      <c r="AF768" s="279"/>
      <c r="AG768" s="279"/>
      <c r="AH768" s="33"/>
    </row>
    <row r="769" spans="1:34" ht="23.25" customHeight="1">
      <c r="A769" s="33"/>
      <c r="B769" s="33"/>
      <c r="C769" s="33"/>
      <c r="D769" s="33"/>
      <c r="E769" s="33"/>
      <c r="F769" s="33"/>
      <c r="G769" s="33"/>
      <c r="H769" s="33"/>
      <c r="I769" s="308"/>
      <c r="J769" s="33"/>
      <c r="K769" s="33"/>
      <c r="L769" s="33"/>
      <c r="M769" s="33"/>
      <c r="N769" s="33"/>
      <c r="O769" s="309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279"/>
      <c r="AD769" s="289"/>
      <c r="AE769" s="279"/>
      <c r="AF769" s="279"/>
      <c r="AG769" s="279"/>
      <c r="AH769" s="33"/>
    </row>
    <row r="770" spans="1:34" ht="23.25" customHeight="1">
      <c r="A770" s="33"/>
      <c r="B770" s="33"/>
      <c r="C770" s="33"/>
      <c r="D770" s="33"/>
      <c r="E770" s="33"/>
      <c r="F770" s="33"/>
      <c r="G770" s="33"/>
      <c r="H770" s="33"/>
      <c r="I770" s="308"/>
      <c r="J770" s="33"/>
      <c r="K770" s="33"/>
      <c r="L770" s="33"/>
      <c r="M770" s="33"/>
      <c r="N770" s="33"/>
      <c r="O770" s="309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279"/>
      <c r="AD770" s="289"/>
      <c r="AE770" s="279"/>
      <c r="AF770" s="279"/>
      <c r="AG770" s="279"/>
      <c r="AH770" s="33"/>
    </row>
    <row r="771" spans="1:34" ht="23.25" customHeight="1">
      <c r="A771" s="33"/>
      <c r="B771" s="33"/>
      <c r="C771" s="33"/>
      <c r="D771" s="33"/>
      <c r="E771" s="33"/>
      <c r="F771" s="33"/>
      <c r="G771" s="33"/>
      <c r="H771" s="33"/>
      <c r="I771" s="308"/>
      <c r="J771" s="33"/>
      <c r="K771" s="33"/>
      <c r="L771" s="33"/>
      <c r="M771" s="33"/>
      <c r="N771" s="33"/>
      <c r="O771" s="309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279"/>
      <c r="AD771" s="289"/>
      <c r="AE771" s="279"/>
      <c r="AF771" s="279"/>
      <c r="AG771" s="279"/>
      <c r="AH771" s="33"/>
    </row>
    <row r="772" spans="1:34" ht="23.25" customHeight="1">
      <c r="A772" s="33"/>
      <c r="B772" s="33"/>
      <c r="C772" s="33"/>
      <c r="D772" s="33"/>
      <c r="E772" s="33"/>
      <c r="F772" s="33"/>
      <c r="G772" s="33"/>
      <c r="H772" s="33"/>
      <c r="I772" s="308"/>
      <c r="J772" s="33"/>
      <c r="K772" s="33"/>
      <c r="L772" s="33"/>
      <c r="M772" s="33"/>
      <c r="N772" s="33"/>
      <c r="O772" s="309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279"/>
      <c r="AD772" s="289"/>
      <c r="AE772" s="279"/>
      <c r="AF772" s="279"/>
      <c r="AG772" s="279"/>
      <c r="AH772" s="33"/>
    </row>
    <row r="773" spans="1:34" ht="23.25" customHeight="1">
      <c r="A773" s="33"/>
      <c r="B773" s="33"/>
      <c r="C773" s="33"/>
      <c r="D773" s="33"/>
      <c r="E773" s="33"/>
      <c r="F773" s="33"/>
      <c r="G773" s="33"/>
      <c r="H773" s="33"/>
      <c r="I773" s="308"/>
      <c r="J773" s="33"/>
      <c r="K773" s="33"/>
      <c r="L773" s="33"/>
      <c r="M773" s="33"/>
      <c r="N773" s="33"/>
      <c r="O773" s="309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279"/>
      <c r="AD773" s="289"/>
      <c r="AE773" s="279"/>
      <c r="AF773" s="279"/>
      <c r="AG773" s="279"/>
      <c r="AH773" s="33"/>
    </row>
    <row r="774" spans="1:34" ht="23.25" customHeight="1">
      <c r="A774" s="33"/>
      <c r="B774" s="33"/>
      <c r="C774" s="33"/>
      <c r="D774" s="33"/>
      <c r="E774" s="33"/>
      <c r="F774" s="33"/>
      <c r="G774" s="33"/>
      <c r="H774" s="33"/>
      <c r="I774" s="308"/>
      <c r="J774" s="33"/>
      <c r="K774" s="33"/>
      <c r="L774" s="33"/>
      <c r="M774" s="33"/>
      <c r="N774" s="33"/>
      <c r="O774" s="309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279"/>
      <c r="AD774" s="289"/>
      <c r="AE774" s="279"/>
      <c r="AF774" s="279"/>
      <c r="AG774" s="279"/>
      <c r="AH774" s="33"/>
    </row>
    <row r="775" spans="1:34" ht="23.25" customHeight="1">
      <c r="A775" s="33"/>
      <c r="B775" s="33"/>
      <c r="C775" s="33"/>
      <c r="D775" s="33"/>
      <c r="E775" s="33"/>
      <c r="F775" s="33"/>
      <c r="G775" s="33"/>
      <c r="H775" s="33"/>
      <c r="I775" s="308"/>
      <c r="J775" s="33"/>
      <c r="K775" s="33"/>
      <c r="L775" s="33"/>
      <c r="M775" s="33"/>
      <c r="N775" s="33"/>
      <c r="O775" s="309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279"/>
      <c r="AD775" s="289"/>
      <c r="AE775" s="279"/>
      <c r="AF775" s="279"/>
      <c r="AG775" s="279"/>
      <c r="AH775" s="33"/>
    </row>
    <row r="776" spans="1:34" ht="23.25" customHeight="1">
      <c r="A776" s="33"/>
      <c r="B776" s="33"/>
      <c r="C776" s="33"/>
      <c r="D776" s="33"/>
      <c r="E776" s="33"/>
      <c r="F776" s="33"/>
      <c r="G776" s="33"/>
      <c r="H776" s="33"/>
      <c r="I776" s="308"/>
      <c r="J776" s="33"/>
      <c r="K776" s="33"/>
      <c r="L776" s="33"/>
      <c r="M776" s="33"/>
      <c r="N776" s="33"/>
      <c r="O776" s="309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279"/>
      <c r="AD776" s="289"/>
      <c r="AE776" s="279"/>
      <c r="AF776" s="279"/>
      <c r="AG776" s="279"/>
      <c r="AH776" s="33"/>
    </row>
    <row r="777" spans="1:34" ht="23.25" customHeight="1">
      <c r="A777" s="33"/>
      <c r="B777" s="33"/>
      <c r="C777" s="33"/>
      <c r="D777" s="33"/>
      <c r="E777" s="33"/>
      <c r="F777" s="33"/>
      <c r="G777" s="33"/>
      <c r="H777" s="33"/>
      <c r="I777" s="308"/>
      <c r="J777" s="33"/>
      <c r="K777" s="33"/>
      <c r="L777" s="33"/>
      <c r="M777" s="33"/>
      <c r="N777" s="33"/>
      <c r="O777" s="309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279"/>
      <c r="AD777" s="289"/>
      <c r="AE777" s="279"/>
      <c r="AF777" s="279"/>
      <c r="AG777" s="279"/>
      <c r="AH777" s="33"/>
    </row>
    <row r="778" spans="1:34" ht="23.25" customHeight="1">
      <c r="A778" s="33"/>
      <c r="B778" s="33"/>
      <c r="C778" s="33"/>
      <c r="D778" s="33"/>
      <c r="E778" s="33"/>
      <c r="F778" s="33"/>
      <c r="G778" s="33"/>
      <c r="H778" s="33"/>
      <c r="I778" s="308"/>
      <c r="J778" s="33"/>
      <c r="K778" s="33"/>
      <c r="L778" s="33"/>
      <c r="M778" s="33"/>
      <c r="N778" s="33"/>
      <c r="O778" s="309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279"/>
      <c r="AD778" s="289"/>
      <c r="AE778" s="279"/>
      <c r="AF778" s="279"/>
      <c r="AG778" s="279"/>
      <c r="AH778" s="33"/>
    </row>
    <row r="779" spans="1:34" ht="23.25" customHeight="1">
      <c r="A779" s="33"/>
      <c r="B779" s="33"/>
      <c r="C779" s="33"/>
      <c r="D779" s="33"/>
      <c r="E779" s="33"/>
      <c r="F779" s="33"/>
      <c r="G779" s="33"/>
      <c r="H779" s="33"/>
      <c r="I779" s="308"/>
      <c r="J779" s="33"/>
      <c r="K779" s="33"/>
      <c r="L779" s="33"/>
      <c r="M779" s="33"/>
      <c r="N779" s="33"/>
      <c r="O779" s="309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279"/>
      <c r="AD779" s="289"/>
      <c r="AE779" s="279"/>
      <c r="AF779" s="279"/>
      <c r="AG779" s="279"/>
      <c r="AH779" s="33"/>
    </row>
    <row r="780" spans="1:34" ht="23.25" customHeight="1">
      <c r="A780" s="33"/>
      <c r="B780" s="33"/>
      <c r="C780" s="33"/>
      <c r="D780" s="33"/>
      <c r="E780" s="33"/>
      <c r="F780" s="33"/>
      <c r="G780" s="33"/>
      <c r="H780" s="33"/>
      <c r="I780" s="308"/>
      <c r="J780" s="33"/>
      <c r="K780" s="33"/>
      <c r="L780" s="33"/>
      <c r="M780" s="33"/>
      <c r="N780" s="33"/>
      <c r="O780" s="309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279"/>
      <c r="AD780" s="289"/>
      <c r="AE780" s="279"/>
      <c r="AF780" s="279"/>
      <c r="AG780" s="279"/>
      <c r="AH780" s="33"/>
    </row>
    <row r="781" spans="1:34" ht="23.25" customHeight="1">
      <c r="A781" s="33"/>
      <c r="B781" s="33"/>
      <c r="C781" s="33"/>
      <c r="D781" s="33"/>
      <c r="E781" s="33"/>
      <c r="F781" s="33"/>
      <c r="G781" s="33"/>
      <c r="H781" s="33"/>
      <c r="I781" s="308"/>
      <c r="J781" s="33"/>
      <c r="K781" s="33"/>
      <c r="L781" s="33"/>
      <c r="M781" s="33"/>
      <c r="N781" s="33"/>
      <c r="O781" s="309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279"/>
      <c r="AD781" s="289"/>
      <c r="AE781" s="279"/>
      <c r="AF781" s="279"/>
      <c r="AG781" s="279"/>
      <c r="AH781" s="33"/>
    </row>
    <row r="782" spans="1:34" ht="23.25" customHeight="1">
      <c r="A782" s="33"/>
      <c r="B782" s="33"/>
      <c r="C782" s="33"/>
      <c r="D782" s="33"/>
      <c r="E782" s="33"/>
      <c r="F782" s="33"/>
      <c r="G782" s="33"/>
      <c r="H782" s="33"/>
      <c r="I782" s="308"/>
      <c r="J782" s="33"/>
      <c r="K782" s="33"/>
      <c r="L782" s="33"/>
      <c r="M782" s="33"/>
      <c r="N782" s="33"/>
      <c r="O782" s="309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279"/>
      <c r="AD782" s="289"/>
      <c r="AE782" s="279"/>
      <c r="AF782" s="279"/>
      <c r="AG782" s="279"/>
      <c r="AH782" s="33"/>
    </row>
    <row r="783" spans="1:34" ht="23.25" customHeight="1">
      <c r="A783" s="33"/>
      <c r="B783" s="33"/>
      <c r="C783" s="33"/>
      <c r="D783" s="33"/>
      <c r="E783" s="33"/>
      <c r="F783" s="33"/>
      <c r="G783" s="33"/>
      <c r="H783" s="33"/>
      <c r="I783" s="308"/>
      <c r="J783" s="33"/>
      <c r="K783" s="33"/>
      <c r="L783" s="33"/>
      <c r="M783" s="33"/>
      <c r="N783" s="33"/>
      <c r="O783" s="309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279"/>
      <c r="AD783" s="289"/>
      <c r="AE783" s="279"/>
      <c r="AF783" s="279"/>
      <c r="AG783" s="279"/>
      <c r="AH783" s="33"/>
    </row>
    <row r="784" spans="1:34" ht="23.25" customHeight="1">
      <c r="A784" s="33"/>
      <c r="B784" s="33"/>
      <c r="C784" s="33"/>
      <c r="D784" s="33"/>
      <c r="E784" s="33"/>
      <c r="F784" s="33"/>
      <c r="G784" s="33"/>
      <c r="H784" s="33"/>
      <c r="I784" s="308"/>
      <c r="J784" s="33"/>
      <c r="K784" s="33"/>
      <c r="L784" s="33"/>
      <c r="M784" s="33"/>
      <c r="N784" s="33"/>
      <c r="O784" s="309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279"/>
      <c r="AD784" s="289"/>
      <c r="AE784" s="279"/>
      <c r="AF784" s="279"/>
      <c r="AG784" s="279"/>
      <c r="AH784" s="33"/>
    </row>
    <row r="785" spans="1:34" ht="23.25" customHeight="1">
      <c r="A785" s="33"/>
      <c r="B785" s="33"/>
      <c r="C785" s="33"/>
      <c r="D785" s="33"/>
      <c r="E785" s="33"/>
      <c r="F785" s="33"/>
      <c r="G785" s="33"/>
      <c r="H785" s="33"/>
      <c r="I785" s="308"/>
      <c r="J785" s="33"/>
      <c r="K785" s="33"/>
      <c r="L785" s="33"/>
      <c r="M785" s="33"/>
      <c r="N785" s="33"/>
      <c r="O785" s="309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279"/>
      <c r="AD785" s="289"/>
      <c r="AE785" s="279"/>
      <c r="AF785" s="279"/>
      <c r="AG785" s="279"/>
      <c r="AH785" s="33"/>
    </row>
    <row r="786" spans="1:34" ht="23.25" customHeight="1">
      <c r="A786" s="33"/>
      <c r="B786" s="33"/>
      <c r="C786" s="33"/>
      <c r="D786" s="33"/>
      <c r="E786" s="33"/>
      <c r="F786" s="33"/>
      <c r="G786" s="33"/>
      <c r="H786" s="33"/>
      <c r="I786" s="308"/>
      <c r="J786" s="33"/>
      <c r="K786" s="33"/>
      <c r="L786" s="33"/>
      <c r="M786" s="33"/>
      <c r="N786" s="33"/>
      <c r="O786" s="309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279"/>
      <c r="AD786" s="289"/>
      <c r="AE786" s="279"/>
      <c r="AF786" s="279"/>
      <c r="AG786" s="279"/>
      <c r="AH786" s="33"/>
    </row>
    <row r="787" spans="1:34" ht="23.25" customHeight="1">
      <c r="A787" s="33"/>
      <c r="B787" s="33"/>
      <c r="C787" s="33"/>
      <c r="D787" s="33"/>
      <c r="E787" s="33"/>
      <c r="F787" s="33"/>
      <c r="G787" s="33"/>
      <c r="H787" s="33"/>
      <c r="I787" s="308"/>
      <c r="J787" s="33"/>
      <c r="K787" s="33"/>
      <c r="L787" s="33"/>
      <c r="M787" s="33"/>
      <c r="N787" s="33"/>
      <c r="O787" s="309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279"/>
      <c r="AD787" s="289"/>
      <c r="AE787" s="279"/>
      <c r="AF787" s="279"/>
      <c r="AG787" s="279"/>
      <c r="AH787" s="33"/>
    </row>
    <row r="788" spans="1:34" ht="23.25" customHeight="1">
      <c r="A788" s="33"/>
      <c r="B788" s="33"/>
      <c r="C788" s="33"/>
      <c r="D788" s="33"/>
      <c r="E788" s="33"/>
      <c r="F788" s="33"/>
      <c r="G788" s="33"/>
      <c r="H788" s="33"/>
      <c r="I788" s="308"/>
      <c r="J788" s="33"/>
      <c r="K788" s="33"/>
      <c r="L788" s="33"/>
      <c r="M788" s="33"/>
      <c r="N788" s="33"/>
      <c r="O788" s="309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279"/>
      <c r="AD788" s="289"/>
      <c r="AE788" s="279"/>
      <c r="AF788" s="279"/>
      <c r="AG788" s="279"/>
      <c r="AH788" s="33"/>
    </row>
    <row r="789" spans="1:34" ht="23.25" customHeight="1">
      <c r="A789" s="33"/>
      <c r="B789" s="33"/>
      <c r="C789" s="33"/>
      <c r="D789" s="33"/>
      <c r="E789" s="33"/>
      <c r="F789" s="33"/>
      <c r="G789" s="33"/>
      <c r="H789" s="33"/>
      <c r="I789" s="308"/>
      <c r="J789" s="33"/>
      <c r="K789" s="33"/>
      <c r="L789" s="33"/>
      <c r="M789" s="33"/>
      <c r="N789" s="33"/>
      <c r="O789" s="309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279"/>
      <c r="AD789" s="289"/>
      <c r="AE789" s="279"/>
      <c r="AF789" s="279"/>
      <c r="AG789" s="279"/>
      <c r="AH789" s="33"/>
    </row>
    <row r="790" spans="1:34" ht="23.25" customHeight="1">
      <c r="A790" s="33"/>
      <c r="B790" s="33"/>
      <c r="C790" s="33"/>
      <c r="D790" s="33"/>
      <c r="E790" s="33"/>
      <c r="F790" s="33"/>
      <c r="G790" s="33"/>
      <c r="H790" s="33"/>
      <c r="I790" s="308"/>
      <c r="J790" s="33"/>
      <c r="K790" s="33"/>
      <c r="L790" s="33"/>
      <c r="M790" s="33"/>
      <c r="N790" s="33"/>
      <c r="O790" s="309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279"/>
      <c r="AD790" s="289"/>
      <c r="AE790" s="279"/>
      <c r="AF790" s="279"/>
      <c r="AG790" s="279"/>
      <c r="AH790" s="33"/>
    </row>
    <row r="791" spans="1:34" ht="23.25" customHeight="1">
      <c r="A791" s="33"/>
      <c r="B791" s="33"/>
      <c r="C791" s="33"/>
      <c r="D791" s="33"/>
      <c r="E791" s="33"/>
      <c r="F791" s="33"/>
      <c r="G791" s="33"/>
      <c r="H791" s="33"/>
      <c r="I791" s="308"/>
      <c r="J791" s="33"/>
      <c r="K791" s="33"/>
      <c r="L791" s="33"/>
      <c r="M791" s="33"/>
      <c r="N791" s="33"/>
      <c r="O791" s="309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279"/>
      <c r="AD791" s="289"/>
      <c r="AE791" s="279"/>
      <c r="AF791" s="279"/>
      <c r="AG791" s="279"/>
      <c r="AH791" s="33"/>
    </row>
    <row r="792" spans="1:34" ht="23.25" customHeight="1">
      <c r="A792" s="33"/>
      <c r="B792" s="33"/>
      <c r="C792" s="33"/>
      <c r="D792" s="33"/>
      <c r="E792" s="33"/>
      <c r="F792" s="33"/>
      <c r="G792" s="33"/>
      <c r="H792" s="33"/>
      <c r="I792" s="308"/>
      <c r="J792" s="33"/>
      <c r="K792" s="33"/>
      <c r="L792" s="33"/>
      <c r="M792" s="33"/>
      <c r="N792" s="33"/>
      <c r="O792" s="309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279"/>
      <c r="AD792" s="289"/>
      <c r="AE792" s="279"/>
      <c r="AF792" s="279"/>
      <c r="AG792" s="279"/>
      <c r="AH792" s="33"/>
    </row>
    <row r="793" spans="1:34" ht="23.25" customHeight="1">
      <c r="A793" s="33"/>
      <c r="B793" s="33"/>
      <c r="C793" s="33"/>
      <c r="D793" s="33"/>
      <c r="E793" s="33"/>
      <c r="F793" s="33"/>
      <c r="G793" s="33"/>
      <c r="H793" s="33"/>
      <c r="I793" s="308"/>
      <c r="J793" s="33"/>
      <c r="K793" s="33"/>
      <c r="L793" s="33"/>
      <c r="M793" s="33"/>
      <c r="N793" s="33"/>
      <c r="O793" s="309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279"/>
      <c r="AD793" s="289"/>
      <c r="AE793" s="279"/>
      <c r="AF793" s="279"/>
      <c r="AG793" s="279"/>
      <c r="AH793" s="33"/>
    </row>
    <row r="794" spans="1:34" ht="23.25" customHeight="1">
      <c r="A794" s="33"/>
      <c r="B794" s="33"/>
      <c r="C794" s="33"/>
      <c r="D794" s="33"/>
      <c r="E794" s="33"/>
      <c r="F794" s="33"/>
      <c r="G794" s="33"/>
      <c r="H794" s="33"/>
      <c r="I794" s="308"/>
      <c r="J794" s="33"/>
      <c r="K794" s="33"/>
      <c r="L794" s="33"/>
      <c r="M794" s="33"/>
      <c r="N794" s="33"/>
      <c r="O794" s="309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279"/>
      <c r="AD794" s="289"/>
      <c r="AE794" s="279"/>
      <c r="AF794" s="279"/>
      <c r="AG794" s="279"/>
      <c r="AH794" s="33"/>
    </row>
    <row r="795" spans="1:34" ht="23.25" customHeight="1">
      <c r="A795" s="33"/>
      <c r="B795" s="33"/>
      <c r="C795" s="33"/>
      <c r="D795" s="33"/>
      <c r="E795" s="33"/>
      <c r="F795" s="33"/>
      <c r="G795" s="33"/>
      <c r="H795" s="33"/>
      <c r="I795" s="308"/>
      <c r="J795" s="33"/>
      <c r="K795" s="33"/>
      <c r="L795" s="33"/>
      <c r="M795" s="33"/>
      <c r="N795" s="33"/>
      <c r="O795" s="309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279"/>
      <c r="AD795" s="289"/>
      <c r="AE795" s="279"/>
      <c r="AF795" s="279"/>
      <c r="AG795" s="279"/>
      <c r="AH795" s="33"/>
    </row>
    <row r="796" spans="1:34" ht="23.25" customHeight="1">
      <c r="A796" s="33"/>
      <c r="B796" s="33"/>
      <c r="C796" s="33"/>
      <c r="D796" s="33"/>
      <c r="E796" s="33"/>
      <c r="F796" s="33"/>
      <c r="G796" s="33"/>
      <c r="H796" s="33"/>
      <c r="I796" s="308"/>
      <c r="J796" s="33"/>
      <c r="K796" s="33"/>
      <c r="L796" s="33"/>
      <c r="M796" s="33"/>
      <c r="N796" s="33"/>
      <c r="O796" s="309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279"/>
      <c r="AD796" s="289"/>
      <c r="AE796" s="279"/>
      <c r="AF796" s="279"/>
      <c r="AG796" s="279"/>
      <c r="AH796" s="33"/>
    </row>
    <row r="797" spans="1:34" ht="23.25" customHeight="1">
      <c r="A797" s="33"/>
      <c r="B797" s="33"/>
      <c r="C797" s="33"/>
      <c r="D797" s="33"/>
      <c r="E797" s="33"/>
      <c r="F797" s="33"/>
      <c r="G797" s="33"/>
      <c r="H797" s="33"/>
      <c r="I797" s="308"/>
      <c r="J797" s="33"/>
      <c r="K797" s="33"/>
      <c r="L797" s="33"/>
      <c r="M797" s="33"/>
      <c r="N797" s="33"/>
      <c r="O797" s="309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279"/>
      <c r="AD797" s="289"/>
      <c r="AE797" s="279"/>
      <c r="AF797" s="279"/>
      <c r="AG797" s="279"/>
      <c r="AH797" s="33"/>
    </row>
    <row r="798" spans="1:34" ht="23.25" customHeight="1">
      <c r="A798" s="33"/>
      <c r="B798" s="33"/>
      <c r="C798" s="33"/>
      <c r="D798" s="33"/>
      <c r="E798" s="33"/>
      <c r="F798" s="33"/>
      <c r="G798" s="33"/>
      <c r="H798" s="33"/>
      <c r="I798" s="308"/>
      <c r="J798" s="33"/>
      <c r="K798" s="33"/>
      <c r="L798" s="33"/>
      <c r="M798" s="33"/>
      <c r="N798" s="33"/>
      <c r="O798" s="309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279"/>
      <c r="AD798" s="289"/>
      <c r="AE798" s="279"/>
      <c r="AF798" s="279"/>
      <c r="AG798" s="279"/>
      <c r="AH798" s="33"/>
    </row>
    <row r="799" spans="1:34" ht="23.25" customHeight="1">
      <c r="A799" s="33"/>
      <c r="B799" s="33"/>
      <c r="C799" s="33"/>
      <c r="D799" s="33"/>
      <c r="E799" s="33"/>
      <c r="F799" s="33"/>
      <c r="G799" s="33"/>
      <c r="H799" s="33"/>
      <c r="I799" s="308"/>
      <c r="J799" s="33"/>
      <c r="K799" s="33"/>
      <c r="L799" s="33"/>
      <c r="M799" s="33"/>
      <c r="N799" s="33"/>
      <c r="O799" s="309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279"/>
      <c r="AD799" s="289"/>
      <c r="AE799" s="279"/>
      <c r="AF799" s="279"/>
      <c r="AG799" s="279"/>
      <c r="AH799" s="33"/>
    </row>
    <row r="800" spans="1:34" ht="23.25" customHeight="1">
      <c r="A800" s="33"/>
      <c r="B800" s="33"/>
      <c r="C800" s="33"/>
      <c r="D800" s="33"/>
      <c r="E800" s="33"/>
      <c r="F800" s="33"/>
      <c r="G800" s="33"/>
      <c r="H800" s="33"/>
      <c r="I800" s="308"/>
      <c r="J800" s="33"/>
      <c r="K800" s="33"/>
      <c r="L800" s="33"/>
      <c r="M800" s="33"/>
      <c r="N800" s="33"/>
      <c r="O800" s="309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279"/>
      <c r="AD800" s="289"/>
      <c r="AE800" s="279"/>
      <c r="AF800" s="279"/>
      <c r="AG800" s="279"/>
      <c r="AH800" s="33"/>
    </row>
    <row r="801" spans="1:34" ht="23.25" customHeight="1">
      <c r="A801" s="33"/>
      <c r="B801" s="33"/>
      <c r="C801" s="33"/>
      <c r="D801" s="33"/>
      <c r="E801" s="33"/>
      <c r="F801" s="33"/>
      <c r="G801" s="33"/>
      <c r="H801" s="33"/>
      <c r="I801" s="308"/>
      <c r="J801" s="33"/>
      <c r="K801" s="33"/>
      <c r="L801" s="33"/>
      <c r="M801" s="33"/>
      <c r="N801" s="33"/>
      <c r="O801" s="309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279"/>
      <c r="AD801" s="289"/>
      <c r="AE801" s="279"/>
      <c r="AF801" s="279"/>
      <c r="AG801" s="279"/>
      <c r="AH801" s="33"/>
    </row>
    <row r="802" spans="1:34" ht="23.25" customHeight="1">
      <c r="A802" s="33"/>
      <c r="B802" s="33"/>
      <c r="C802" s="33"/>
      <c r="D802" s="33"/>
      <c r="E802" s="33"/>
      <c r="F802" s="33"/>
      <c r="G802" s="33"/>
      <c r="H802" s="33"/>
      <c r="I802" s="308"/>
      <c r="J802" s="33"/>
      <c r="K802" s="33"/>
      <c r="L802" s="33"/>
      <c r="M802" s="33"/>
      <c r="N802" s="33"/>
      <c r="O802" s="309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279"/>
      <c r="AD802" s="289"/>
      <c r="AE802" s="279"/>
      <c r="AF802" s="279"/>
      <c r="AG802" s="279"/>
      <c r="AH802" s="33"/>
    </row>
    <row r="803" spans="1:34" ht="23.25" customHeight="1">
      <c r="A803" s="33"/>
      <c r="B803" s="33"/>
      <c r="C803" s="33"/>
      <c r="D803" s="33"/>
      <c r="E803" s="33"/>
      <c r="F803" s="33"/>
      <c r="G803" s="33"/>
      <c r="H803" s="33"/>
      <c r="I803" s="308"/>
      <c r="J803" s="33"/>
      <c r="K803" s="33"/>
      <c r="L803" s="33"/>
      <c r="M803" s="33"/>
      <c r="N803" s="33"/>
      <c r="O803" s="309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279"/>
      <c r="AD803" s="289"/>
      <c r="AE803" s="279"/>
      <c r="AF803" s="279"/>
      <c r="AG803" s="279"/>
      <c r="AH803" s="33"/>
    </row>
    <row r="804" spans="1:34" ht="23.25" customHeight="1">
      <c r="A804" s="33"/>
      <c r="B804" s="33"/>
      <c r="C804" s="33"/>
      <c r="D804" s="33"/>
      <c r="E804" s="33"/>
      <c r="F804" s="33"/>
      <c r="G804" s="33"/>
      <c r="H804" s="33"/>
      <c r="I804" s="308"/>
      <c r="J804" s="33"/>
      <c r="K804" s="33"/>
      <c r="L804" s="33"/>
      <c r="M804" s="33"/>
      <c r="N804" s="33"/>
      <c r="O804" s="309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279"/>
      <c r="AD804" s="289"/>
      <c r="AE804" s="279"/>
      <c r="AF804" s="279"/>
      <c r="AG804" s="279"/>
      <c r="AH804" s="33"/>
    </row>
    <row r="805" spans="1:34" ht="23.25" customHeight="1">
      <c r="A805" s="33"/>
      <c r="B805" s="33"/>
      <c r="C805" s="33"/>
      <c r="D805" s="33"/>
      <c r="E805" s="33"/>
      <c r="F805" s="33"/>
      <c r="G805" s="33"/>
      <c r="H805" s="33"/>
      <c r="I805" s="308"/>
      <c r="J805" s="33"/>
      <c r="K805" s="33"/>
      <c r="L805" s="33"/>
      <c r="M805" s="33"/>
      <c r="N805" s="33"/>
      <c r="O805" s="309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279"/>
      <c r="AD805" s="289"/>
      <c r="AE805" s="279"/>
      <c r="AF805" s="279"/>
      <c r="AG805" s="279"/>
      <c r="AH805" s="33"/>
    </row>
    <row r="806" spans="1:34" ht="23.25" customHeight="1">
      <c r="A806" s="33"/>
      <c r="B806" s="33"/>
      <c r="C806" s="33"/>
      <c r="D806" s="33"/>
      <c r="E806" s="33"/>
      <c r="F806" s="33"/>
      <c r="G806" s="33"/>
      <c r="H806" s="33"/>
      <c r="I806" s="308"/>
      <c r="J806" s="33"/>
      <c r="K806" s="33"/>
      <c r="L806" s="33"/>
      <c r="M806" s="33"/>
      <c r="N806" s="33"/>
      <c r="O806" s="309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279"/>
      <c r="AD806" s="289"/>
      <c r="AE806" s="279"/>
      <c r="AF806" s="279"/>
      <c r="AG806" s="279"/>
      <c r="AH806" s="33"/>
    </row>
    <row r="807" spans="1:34" ht="23.25" customHeight="1">
      <c r="A807" s="33"/>
      <c r="B807" s="33"/>
      <c r="C807" s="33"/>
      <c r="D807" s="33"/>
      <c r="E807" s="33"/>
      <c r="F807" s="33"/>
      <c r="G807" s="33"/>
      <c r="H807" s="33"/>
      <c r="I807" s="308"/>
      <c r="J807" s="33"/>
      <c r="K807" s="33"/>
      <c r="L807" s="33"/>
      <c r="M807" s="33"/>
      <c r="N807" s="33"/>
      <c r="O807" s="309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279"/>
      <c r="AD807" s="289"/>
      <c r="AE807" s="279"/>
      <c r="AF807" s="279"/>
      <c r="AG807" s="279"/>
      <c r="AH807" s="33"/>
    </row>
    <row r="808" spans="1:34" ht="23.25" customHeight="1">
      <c r="A808" s="33"/>
      <c r="B808" s="33"/>
      <c r="C808" s="33"/>
      <c r="D808" s="33"/>
      <c r="E808" s="33"/>
      <c r="F808" s="33"/>
      <c r="G808" s="33"/>
      <c r="H808" s="33"/>
      <c r="I808" s="308"/>
      <c r="J808" s="33"/>
      <c r="K808" s="33"/>
      <c r="L808" s="33"/>
      <c r="M808" s="33"/>
      <c r="N808" s="33"/>
      <c r="O808" s="309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279"/>
      <c r="AD808" s="289"/>
      <c r="AE808" s="279"/>
      <c r="AF808" s="279"/>
      <c r="AG808" s="279"/>
      <c r="AH808" s="33"/>
    </row>
    <row r="809" spans="1:34" ht="23.25" customHeight="1">
      <c r="A809" s="33"/>
      <c r="B809" s="33"/>
      <c r="C809" s="33"/>
      <c r="D809" s="33"/>
      <c r="E809" s="33"/>
      <c r="F809" s="33"/>
      <c r="G809" s="33"/>
      <c r="H809" s="33"/>
      <c r="I809" s="308"/>
      <c r="J809" s="33"/>
      <c r="K809" s="33"/>
      <c r="L809" s="33"/>
      <c r="M809" s="33"/>
      <c r="N809" s="33"/>
      <c r="O809" s="309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279"/>
      <c r="AD809" s="289"/>
      <c r="AE809" s="279"/>
      <c r="AF809" s="279"/>
      <c r="AG809" s="279"/>
      <c r="AH809" s="33"/>
    </row>
    <row r="810" spans="1:34" ht="23.25" customHeight="1">
      <c r="A810" s="33"/>
      <c r="B810" s="33"/>
      <c r="C810" s="33"/>
      <c r="D810" s="33"/>
      <c r="E810" s="33"/>
      <c r="F810" s="33"/>
      <c r="G810" s="33"/>
      <c r="H810" s="33"/>
      <c r="I810" s="308"/>
      <c r="J810" s="33"/>
      <c r="K810" s="33"/>
      <c r="L810" s="33"/>
      <c r="M810" s="33"/>
      <c r="N810" s="33"/>
      <c r="O810" s="309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279"/>
      <c r="AD810" s="289"/>
      <c r="AE810" s="279"/>
      <c r="AF810" s="279"/>
      <c r="AG810" s="279"/>
      <c r="AH810" s="33"/>
    </row>
    <row r="811" spans="1:34" ht="23.25" customHeight="1">
      <c r="A811" s="33"/>
      <c r="B811" s="33"/>
      <c r="C811" s="33"/>
      <c r="D811" s="33"/>
      <c r="E811" s="33"/>
      <c r="F811" s="33"/>
      <c r="G811" s="33"/>
      <c r="H811" s="33"/>
      <c r="I811" s="308"/>
      <c r="J811" s="33"/>
      <c r="K811" s="33"/>
      <c r="L811" s="33"/>
      <c r="M811" s="33"/>
      <c r="N811" s="33"/>
      <c r="O811" s="309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279"/>
      <c r="AD811" s="289"/>
      <c r="AE811" s="279"/>
      <c r="AF811" s="279"/>
      <c r="AG811" s="279"/>
      <c r="AH811" s="33"/>
    </row>
    <row r="812" spans="1:34" ht="23.25" customHeight="1">
      <c r="A812" s="33"/>
      <c r="B812" s="33"/>
      <c r="C812" s="33"/>
      <c r="D812" s="33"/>
      <c r="E812" s="33"/>
      <c r="F812" s="33"/>
      <c r="G812" s="33"/>
      <c r="H812" s="33"/>
      <c r="I812" s="308"/>
      <c r="J812" s="33"/>
      <c r="K812" s="33"/>
      <c r="L812" s="33"/>
      <c r="M812" s="33"/>
      <c r="N812" s="33"/>
      <c r="O812" s="309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279"/>
      <c r="AD812" s="289"/>
      <c r="AE812" s="279"/>
      <c r="AF812" s="279"/>
      <c r="AG812" s="279"/>
      <c r="AH812" s="33"/>
    </row>
    <row r="813" spans="1:34" ht="23.25" customHeight="1">
      <c r="A813" s="33"/>
      <c r="B813" s="33"/>
      <c r="C813" s="33"/>
      <c r="D813" s="33"/>
      <c r="E813" s="33"/>
      <c r="F813" s="33"/>
      <c r="G813" s="33"/>
      <c r="H813" s="33"/>
      <c r="I813" s="308"/>
      <c r="J813" s="33"/>
      <c r="K813" s="33"/>
      <c r="L813" s="33"/>
      <c r="M813" s="33"/>
      <c r="N813" s="33"/>
      <c r="O813" s="309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279"/>
      <c r="AD813" s="289"/>
      <c r="AE813" s="279"/>
      <c r="AF813" s="279"/>
      <c r="AG813" s="279"/>
      <c r="AH813" s="33"/>
    </row>
    <row r="814" spans="1:34" ht="23.25" customHeight="1">
      <c r="A814" s="33"/>
      <c r="B814" s="33"/>
      <c r="C814" s="33"/>
      <c r="D814" s="33"/>
      <c r="E814" s="33"/>
      <c r="F814" s="33"/>
      <c r="G814" s="33"/>
      <c r="H814" s="33"/>
      <c r="I814" s="308"/>
      <c r="J814" s="33"/>
      <c r="K814" s="33"/>
      <c r="L814" s="33"/>
      <c r="M814" s="33"/>
      <c r="N814" s="33"/>
      <c r="O814" s="309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279"/>
      <c r="AD814" s="289"/>
      <c r="AE814" s="279"/>
      <c r="AF814" s="279"/>
      <c r="AG814" s="279"/>
      <c r="AH814" s="33"/>
    </row>
    <row r="815" spans="1:34" ht="23.25" customHeight="1">
      <c r="A815" s="33"/>
      <c r="B815" s="33"/>
      <c r="C815" s="33"/>
      <c r="D815" s="33"/>
      <c r="E815" s="33"/>
      <c r="F815" s="33"/>
      <c r="G815" s="33"/>
      <c r="H815" s="33"/>
      <c r="I815" s="308"/>
      <c r="J815" s="33"/>
      <c r="K815" s="33"/>
      <c r="L815" s="33"/>
      <c r="M815" s="33"/>
      <c r="N815" s="33"/>
      <c r="O815" s="309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279"/>
      <c r="AD815" s="289"/>
      <c r="AE815" s="279"/>
      <c r="AF815" s="279"/>
      <c r="AG815" s="279"/>
      <c r="AH815" s="33"/>
    </row>
    <row r="816" spans="1:34" ht="23.25" customHeight="1">
      <c r="A816" s="33"/>
      <c r="B816" s="33"/>
      <c r="C816" s="33"/>
      <c r="D816" s="33"/>
      <c r="E816" s="33"/>
      <c r="F816" s="33"/>
      <c r="G816" s="33"/>
      <c r="H816" s="33"/>
      <c r="I816" s="308"/>
      <c r="J816" s="33"/>
      <c r="K816" s="33"/>
      <c r="L816" s="33"/>
      <c r="M816" s="33"/>
      <c r="N816" s="33"/>
      <c r="O816" s="309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279"/>
      <c r="AD816" s="289"/>
      <c r="AE816" s="279"/>
      <c r="AF816" s="279"/>
      <c r="AG816" s="279"/>
      <c r="AH816" s="33"/>
    </row>
    <row r="817" spans="1:34" ht="23.25" customHeight="1">
      <c r="A817" s="33"/>
      <c r="B817" s="33"/>
      <c r="C817" s="33"/>
      <c r="D817" s="33"/>
      <c r="E817" s="33"/>
      <c r="F817" s="33"/>
      <c r="G817" s="33"/>
      <c r="H817" s="33"/>
      <c r="I817" s="308"/>
      <c r="J817" s="33"/>
      <c r="K817" s="33"/>
      <c r="L817" s="33"/>
      <c r="M817" s="33"/>
      <c r="N817" s="33"/>
      <c r="O817" s="309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279"/>
      <c r="AD817" s="289"/>
      <c r="AE817" s="279"/>
      <c r="AF817" s="279"/>
      <c r="AG817" s="279"/>
      <c r="AH817" s="33"/>
    </row>
    <row r="818" spans="1:34" ht="23.25" customHeight="1">
      <c r="A818" s="33"/>
      <c r="B818" s="33"/>
      <c r="C818" s="33"/>
      <c r="D818" s="33"/>
      <c r="E818" s="33"/>
      <c r="F818" s="33"/>
      <c r="G818" s="33"/>
      <c r="H818" s="33"/>
      <c r="I818" s="308"/>
      <c r="J818" s="33"/>
      <c r="K818" s="33"/>
      <c r="L818" s="33"/>
      <c r="M818" s="33"/>
      <c r="N818" s="33"/>
      <c r="O818" s="309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279"/>
      <c r="AD818" s="289"/>
      <c r="AE818" s="279"/>
      <c r="AF818" s="279"/>
      <c r="AG818" s="279"/>
      <c r="AH818" s="33"/>
    </row>
    <row r="819" spans="1:34" ht="23.25" customHeight="1">
      <c r="A819" s="33"/>
      <c r="B819" s="33"/>
      <c r="C819" s="33"/>
      <c r="D819" s="33"/>
      <c r="E819" s="33"/>
      <c r="F819" s="33"/>
      <c r="G819" s="33"/>
      <c r="H819" s="33"/>
      <c r="I819" s="308"/>
      <c r="J819" s="33"/>
      <c r="K819" s="33"/>
      <c r="L819" s="33"/>
      <c r="M819" s="33"/>
      <c r="N819" s="33"/>
      <c r="O819" s="309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279"/>
      <c r="AD819" s="289"/>
      <c r="AE819" s="279"/>
      <c r="AF819" s="279"/>
      <c r="AG819" s="279"/>
      <c r="AH819" s="33"/>
    </row>
    <row r="820" spans="1:34" ht="23.25" customHeight="1">
      <c r="A820" s="33"/>
      <c r="B820" s="33"/>
      <c r="C820" s="33"/>
      <c r="D820" s="33"/>
      <c r="E820" s="33"/>
      <c r="F820" s="33"/>
      <c r="G820" s="33"/>
      <c r="H820" s="33"/>
      <c r="I820" s="308"/>
      <c r="J820" s="33"/>
      <c r="K820" s="33"/>
      <c r="L820" s="33"/>
      <c r="M820" s="33"/>
      <c r="N820" s="33"/>
      <c r="O820" s="309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279"/>
      <c r="AD820" s="289"/>
      <c r="AE820" s="279"/>
      <c r="AF820" s="279"/>
      <c r="AG820" s="279"/>
      <c r="AH820" s="33"/>
    </row>
    <row r="821" spans="1:34" ht="23.25" customHeight="1">
      <c r="A821" s="33"/>
      <c r="B821" s="33"/>
      <c r="C821" s="33"/>
      <c r="D821" s="33"/>
      <c r="E821" s="33"/>
      <c r="F821" s="33"/>
      <c r="G821" s="33"/>
      <c r="H821" s="33"/>
      <c r="I821" s="308"/>
      <c r="J821" s="33"/>
      <c r="K821" s="33"/>
      <c r="L821" s="33"/>
      <c r="M821" s="33"/>
      <c r="N821" s="33"/>
      <c r="O821" s="309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279"/>
      <c r="AD821" s="289"/>
      <c r="AE821" s="279"/>
      <c r="AF821" s="279"/>
      <c r="AG821" s="279"/>
      <c r="AH821" s="33"/>
    </row>
    <row r="822" spans="1:34" ht="23.25" customHeight="1">
      <c r="A822" s="33"/>
      <c r="B822" s="33"/>
      <c r="C822" s="33"/>
      <c r="D822" s="33"/>
      <c r="E822" s="33"/>
      <c r="F822" s="33"/>
      <c r="G822" s="33"/>
      <c r="H822" s="33"/>
      <c r="I822" s="308"/>
      <c r="J822" s="33"/>
      <c r="K822" s="33"/>
      <c r="L822" s="33"/>
      <c r="M822" s="33"/>
      <c r="N822" s="33"/>
      <c r="O822" s="309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279"/>
      <c r="AD822" s="289"/>
      <c r="AE822" s="279"/>
      <c r="AF822" s="279"/>
      <c r="AG822" s="279"/>
      <c r="AH822" s="33"/>
    </row>
    <row r="823" spans="1:34" ht="23.25" customHeight="1">
      <c r="A823" s="33"/>
      <c r="B823" s="33"/>
      <c r="C823" s="33"/>
      <c r="D823" s="33"/>
      <c r="E823" s="33"/>
      <c r="F823" s="33"/>
      <c r="G823" s="33"/>
      <c r="H823" s="33"/>
      <c r="I823" s="308"/>
      <c r="J823" s="33"/>
      <c r="K823" s="33"/>
      <c r="L823" s="33"/>
      <c r="M823" s="33"/>
      <c r="N823" s="33"/>
      <c r="O823" s="309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279"/>
      <c r="AD823" s="289"/>
      <c r="AE823" s="279"/>
      <c r="AF823" s="279"/>
      <c r="AG823" s="279"/>
      <c r="AH823" s="33"/>
    </row>
    <row r="824" spans="1:34" ht="23.25" customHeight="1">
      <c r="A824" s="33"/>
      <c r="B824" s="33"/>
      <c r="C824" s="33"/>
      <c r="D824" s="33"/>
      <c r="E824" s="33"/>
      <c r="F824" s="33"/>
      <c r="G824" s="33"/>
      <c r="H824" s="33"/>
      <c r="I824" s="308"/>
      <c r="J824" s="33"/>
      <c r="K824" s="33"/>
      <c r="L824" s="33"/>
      <c r="M824" s="33"/>
      <c r="N824" s="33"/>
      <c r="O824" s="309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279"/>
      <c r="AD824" s="289"/>
      <c r="AE824" s="279"/>
      <c r="AF824" s="279"/>
      <c r="AG824" s="279"/>
      <c r="AH824" s="33"/>
    </row>
    <row r="825" spans="1:34" ht="23.25" customHeight="1">
      <c r="A825" s="33"/>
      <c r="B825" s="33"/>
      <c r="C825" s="33"/>
      <c r="D825" s="33"/>
      <c r="E825" s="33"/>
      <c r="F825" s="33"/>
      <c r="G825" s="33"/>
      <c r="H825" s="33"/>
      <c r="I825" s="308"/>
      <c r="J825" s="33"/>
      <c r="K825" s="33"/>
      <c r="L825" s="33"/>
      <c r="M825" s="33"/>
      <c r="N825" s="33"/>
      <c r="O825" s="309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279"/>
      <c r="AD825" s="289"/>
      <c r="AE825" s="279"/>
      <c r="AF825" s="279"/>
      <c r="AG825" s="279"/>
      <c r="AH825" s="33"/>
    </row>
    <row r="826" spans="1:34" ht="23.25" customHeight="1">
      <c r="A826" s="33"/>
      <c r="B826" s="33"/>
      <c r="C826" s="33"/>
      <c r="D826" s="33"/>
      <c r="E826" s="33"/>
      <c r="F826" s="33"/>
      <c r="G826" s="33"/>
      <c r="H826" s="33"/>
      <c r="I826" s="308"/>
      <c r="J826" s="33"/>
      <c r="K826" s="33"/>
      <c r="L826" s="33"/>
      <c r="M826" s="33"/>
      <c r="N826" s="33"/>
      <c r="O826" s="309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279"/>
      <c r="AD826" s="289"/>
      <c r="AE826" s="279"/>
      <c r="AF826" s="279"/>
      <c r="AG826" s="279"/>
      <c r="AH826" s="33"/>
    </row>
    <row r="827" spans="1:34" ht="23.25" customHeight="1">
      <c r="A827" s="33"/>
      <c r="B827" s="33"/>
      <c r="C827" s="33"/>
      <c r="D827" s="33"/>
      <c r="E827" s="33"/>
      <c r="F827" s="33"/>
      <c r="G827" s="33"/>
      <c r="H827" s="33"/>
      <c r="I827" s="308"/>
      <c r="J827" s="33"/>
      <c r="K827" s="33"/>
      <c r="L827" s="33"/>
      <c r="M827" s="33"/>
      <c r="N827" s="33"/>
      <c r="O827" s="309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279"/>
      <c r="AD827" s="289"/>
      <c r="AE827" s="279"/>
      <c r="AF827" s="279"/>
      <c r="AG827" s="279"/>
      <c r="AH827" s="33"/>
    </row>
    <row r="828" spans="1:34" ht="23.25" customHeight="1">
      <c r="A828" s="33"/>
      <c r="B828" s="33"/>
      <c r="C828" s="33"/>
      <c r="D828" s="33"/>
      <c r="E828" s="33"/>
      <c r="F828" s="33"/>
      <c r="G828" s="33"/>
      <c r="H828" s="33"/>
      <c r="I828" s="308"/>
      <c r="J828" s="33"/>
      <c r="K828" s="33"/>
      <c r="L828" s="33"/>
      <c r="M828" s="33"/>
      <c r="N828" s="33"/>
      <c r="O828" s="309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279"/>
      <c r="AD828" s="289"/>
      <c r="AE828" s="279"/>
      <c r="AF828" s="279"/>
      <c r="AG828" s="279"/>
      <c r="AH828" s="33"/>
    </row>
    <row r="829" spans="1:34" ht="23.25" customHeight="1">
      <c r="A829" s="33"/>
      <c r="B829" s="33"/>
      <c r="C829" s="33"/>
      <c r="D829" s="33"/>
      <c r="E829" s="33"/>
      <c r="F829" s="33"/>
      <c r="G829" s="33"/>
      <c r="H829" s="33"/>
      <c r="I829" s="308"/>
      <c r="J829" s="33"/>
      <c r="K829" s="33"/>
      <c r="L829" s="33"/>
      <c r="M829" s="33"/>
      <c r="N829" s="33"/>
      <c r="O829" s="309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279"/>
      <c r="AD829" s="289"/>
      <c r="AE829" s="279"/>
      <c r="AF829" s="279"/>
      <c r="AG829" s="279"/>
      <c r="AH829" s="33"/>
    </row>
    <row r="830" spans="1:34" ht="23.25" customHeight="1">
      <c r="A830" s="33"/>
      <c r="B830" s="33"/>
      <c r="C830" s="33"/>
      <c r="D830" s="33"/>
      <c r="E830" s="33"/>
      <c r="F830" s="33"/>
      <c r="G830" s="33"/>
      <c r="H830" s="33"/>
      <c r="I830" s="308"/>
      <c r="J830" s="33"/>
      <c r="K830" s="33"/>
      <c r="L830" s="33"/>
      <c r="M830" s="33"/>
      <c r="N830" s="33"/>
      <c r="O830" s="309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279"/>
      <c r="AD830" s="289"/>
      <c r="AE830" s="279"/>
      <c r="AF830" s="279"/>
      <c r="AG830" s="279"/>
      <c r="AH830" s="33"/>
    </row>
    <row r="831" spans="1:34" ht="23.25" customHeight="1">
      <c r="A831" s="33"/>
      <c r="B831" s="33"/>
      <c r="C831" s="33"/>
      <c r="D831" s="33"/>
      <c r="E831" s="33"/>
      <c r="F831" s="33"/>
      <c r="G831" s="33"/>
      <c r="H831" s="33"/>
      <c r="I831" s="308"/>
      <c r="J831" s="33"/>
      <c r="K831" s="33"/>
      <c r="L831" s="33"/>
      <c r="M831" s="33"/>
      <c r="N831" s="33"/>
      <c r="O831" s="309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279"/>
      <c r="AD831" s="289"/>
      <c r="AE831" s="279"/>
      <c r="AF831" s="279"/>
      <c r="AG831" s="279"/>
      <c r="AH831" s="33"/>
    </row>
    <row r="832" spans="1:34" ht="23.25" customHeight="1">
      <c r="A832" s="33"/>
      <c r="B832" s="33"/>
      <c r="C832" s="33"/>
      <c r="D832" s="33"/>
      <c r="E832" s="33"/>
      <c r="F832" s="33"/>
      <c r="G832" s="33"/>
      <c r="H832" s="33"/>
      <c r="I832" s="308"/>
      <c r="J832" s="33"/>
      <c r="K832" s="33"/>
      <c r="L832" s="33"/>
      <c r="M832" s="33"/>
      <c r="N832" s="33"/>
      <c r="O832" s="309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279"/>
      <c r="AD832" s="289"/>
      <c r="AE832" s="279"/>
      <c r="AF832" s="279"/>
      <c r="AG832" s="279"/>
      <c r="AH832" s="33"/>
    </row>
    <row r="833" spans="1:34" ht="23.25" customHeight="1">
      <c r="A833" s="33"/>
      <c r="B833" s="33"/>
      <c r="C833" s="33"/>
      <c r="D833" s="33"/>
      <c r="E833" s="33"/>
      <c r="F833" s="33"/>
      <c r="G833" s="33"/>
      <c r="H833" s="33"/>
      <c r="I833" s="308"/>
      <c r="J833" s="33"/>
      <c r="K833" s="33"/>
      <c r="L833" s="33"/>
      <c r="M833" s="33"/>
      <c r="N833" s="33"/>
      <c r="O833" s="309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279"/>
      <c r="AD833" s="289"/>
      <c r="AE833" s="279"/>
      <c r="AF833" s="279"/>
      <c r="AG833" s="279"/>
      <c r="AH833" s="33"/>
    </row>
    <row r="834" spans="1:34" ht="23.25" customHeight="1">
      <c r="A834" s="33"/>
      <c r="B834" s="33"/>
      <c r="C834" s="33"/>
      <c r="D834" s="33"/>
      <c r="E834" s="33"/>
      <c r="F834" s="33"/>
      <c r="G834" s="33"/>
      <c r="H834" s="33"/>
      <c r="I834" s="308"/>
      <c r="J834" s="33"/>
      <c r="K834" s="33"/>
      <c r="L834" s="33"/>
      <c r="M834" s="33"/>
      <c r="N834" s="33"/>
      <c r="O834" s="309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279"/>
      <c r="AD834" s="289"/>
      <c r="AE834" s="279"/>
      <c r="AF834" s="279"/>
      <c r="AG834" s="279"/>
      <c r="AH834" s="33"/>
    </row>
    <row r="835" spans="1:34" ht="23.25" customHeight="1">
      <c r="A835" s="33"/>
      <c r="B835" s="33"/>
      <c r="C835" s="33"/>
      <c r="D835" s="33"/>
      <c r="E835" s="33"/>
      <c r="F835" s="33"/>
      <c r="G835" s="33"/>
      <c r="H835" s="33"/>
      <c r="I835" s="308"/>
      <c r="J835" s="33"/>
      <c r="K835" s="33"/>
      <c r="L835" s="33"/>
      <c r="M835" s="33"/>
      <c r="N835" s="33"/>
      <c r="O835" s="309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279"/>
      <c r="AD835" s="289"/>
      <c r="AE835" s="279"/>
      <c r="AF835" s="279"/>
      <c r="AG835" s="279"/>
      <c r="AH835" s="33"/>
    </row>
    <row r="836" spans="1:34" ht="23.25" customHeight="1">
      <c r="A836" s="33"/>
      <c r="B836" s="33"/>
      <c r="C836" s="33"/>
      <c r="D836" s="33"/>
      <c r="E836" s="33"/>
      <c r="F836" s="33"/>
      <c r="G836" s="33"/>
      <c r="H836" s="33"/>
      <c r="I836" s="308"/>
      <c r="J836" s="33"/>
      <c r="K836" s="33"/>
      <c r="L836" s="33"/>
      <c r="M836" s="33"/>
      <c r="N836" s="33"/>
      <c r="O836" s="309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279"/>
      <c r="AD836" s="289"/>
      <c r="AE836" s="279"/>
      <c r="AF836" s="279"/>
      <c r="AG836" s="279"/>
      <c r="AH836" s="33"/>
    </row>
    <row r="837" spans="1:34" ht="23.25" customHeight="1">
      <c r="A837" s="33"/>
      <c r="B837" s="33"/>
      <c r="C837" s="33"/>
      <c r="D837" s="33"/>
      <c r="E837" s="33"/>
      <c r="F837" s="33"/>
      <c r="G837" s="33"/>
      <c r="H837" s="33"/>
      <c r="I837" s="308"/>
      <c r="J837" s="33"/>
      <c r="K837" s="33"/>
      <c r="L837" s="33"/>
      <c r="M837" s="33"/>
      <c r="N837" s="33"/>
      <c r="O837" s="309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279"/>
      <c r="AD837" s="289"/>
      <c r="AE837" s="279"/>
      <c r="AF837" s="279"/>
      <c r="AG837" s="279"/>
      <c r="AH837" s="33"/>
    </row>
    <row r="838" spans="1:34" ht="23.25" customHeight="1">
      <c r="A838" s="33"/>
      <c r="B838" s="33"/>
      <c r="C838" s="33"/>
      <c r="D838" s="33"/>
      <c r="E838" s="33"/>
      <c r="F838" s="33"/>
      <c r="G838" s="33"/>
      <c r="H838" s="33"/>
      <c r="I838" s="308"/>
      <c r="J838" s="33"/>
      <c r="K838" s="33"/>
      <c r="L838" s="33"/>
      <c r="M838" s="33"/>
      <c r="N838" s="33"/>
      <c r="O838" s="309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279"/>
      <c r="AD838" s="289"/>
      <c r="AE838" s="279"/>
      <c r="AF838" s="279"/>
      <c r="AG838" s="279"/>
      <c r="AH838" s="33"/>
    </row>
    <row r="839" spans="1:34" ht="23.25" customHeight="1">
      <c r="A839" s="33"/>
      <c r="B839" s="33"/>
      <c r="C839" s="33"/>
      <c r="D839" s="33"/>
      <c r="E839" s="33"/>
      <c r="F839" s="33"/>
      <c r="G839" s="33"/>
      <c r="H839" s="33"/>
      <c r="I839" s="308"/>
      <c r="J839" s="33"/>
      <c r="K839" s="33"/>
      <c r="L839" s="33"/>
      <c r="M839" s="33"/>
      <c r="N839" s="33"/>
      <c r="O839" s="309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279"/>
      <c r="AD839" s="289"/>
      <c r="AE839" s="279"/>
      <c r="AF839" s="279"/>
      <c r="AG839" s="279"/>
      <c r="AH839" s="33"/>
    </row>
    <row r="840" spans="1:34" ht="23.25" customHeight="1">
      <c r="A840" s="33"/>
      <c r="B840" s="33"/>
      <c r="C840" s="33"/>
      <c r="D840" s="33"/>
      <c r="E840" s="33"/>
      <c r="F840" s="33"/>
      <c r="G840" s="33"/>
      <c r="H840" s="33"/>
      <c r="I840" s="308"/>
      <c r="J840" s="33"/>
      <c r="K840" s="33"/>
      <c r="L840" s="33"/>
      <c r="M840" s="33"/>
      <c r="N840" s="33"/>
      <c r="O840" s="309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279"/>
      <c r="AD840" s="289"/>
      <c r="AE840" s="279"/>
      <c r="AF840" s="279"/>
      <c r="AG840" s="279"/>
      <c r="AH840" s="33"/>
    </row>
    <row r="841" spans="1:34" ht="23.25" customHeight="1">
      <c r="A841" s="33"/>
      <c r="B841" s="33"/>
      <c r="C841" s="33"/>
      <c r="D841" s="33"/>
      <c r="E841" s="33"/>
      <c r="F841" s="33"/>
      <c r="G841" s="33"/>
      <c r="H841" s="33"/>
      <c r="I841" s="308"/>
      <c r="J841" s="33"/>
      <c r="K841" s="33"/>
      <c r="L841" s="33"/>
      <c r="M841" s="33"/>
      <c r="N841" s="33"/>
      <c r="O841" s="309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279"/>
      <c r="AD841" s="289"/>
      <c r="AE841" s="279"/>
      <c r="AF841" s="279"/>
      <c r="AG841" s="279"/>
      <c r="AH841" s="33"/>
    </row>
    <row r="842" spans="1:34" ht="23.25" customHeight="1">
      <c r="A842" s="33"/>
      <c r="B842" s="33"/>
      <c r="C842" s="33"/>
      <c r="D842" s="33"/>
      <c r="E842" s="33"/>
      <c r="F842" s="33"/>
      <c r="G842" s="33"/>
      <c r="H842" s="33"/>
      <c r="I842" s="308"/>
      <c r="J842" s="33"/>
      <c r="K842" s="33"/>
      <c r="L842" s="33"/>
      <c r="M842" s="33"/>
      <c r="N842" s="33"/>
      <c r="O842" s="309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279"/>
      <c r="AD842" s="289"/>
      <c r="AE842" s="279"/>
      <c r="AF842" s="279"/>
      <c r="AG842" s="279"/>
      <c r="AH842" s="33"/>
    </row>
    <row r="843" spans="1:34" ht="23.25" customHeight="1">
      <c r="A843" s="33"/>
      <c r="B843" s="33"/>
      <c r="C843" s="33"/>
      <c r="D843" s="33"/>
      <c r="E843" s="33"/>
      <c r="F843" s="33"/>
      <c r="G843" s="33"/>
      <c r="H843" s="33"/>
      <c r="I843" s="308"/>
      <c r="J843" s="33"/>
      <c r="K843" s="33"/>
      <c r="L843" s="33"/>
      <c r="M843" s="33"/>
      <c r="N843" s="33"/>
      <c r="O843" s="309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279"/>
      <c r="AD843" s="289"/>
      <c r="AE843" s="279"/>
      <c r="AF843" s="279"/>
      <c r="AG843" s="279"/>
      <c r="AH843" s="33"/>
    </row>
    <row r="844" spans="1:34" ht="23.25" customHeight="1">
      <c r="A844" s="33"/>
      <c r="B844" s="33"/>
      <c r="C844" s="33"/>
      <c r="D844" s="33"/>
      <c r="E844" s="33"/>
      <c r="F844" s="33"/>
      <c r="G844" s="33"/>
      <c r="H844" s="33"/>
      <c r="I844" s="308"/>
      <c r="J844" s="33"/>
      <c r="K844" s="33"/>
      <c r="L844" s="33"/>
      <c r="M844" s="33"/>
      <c r="N844" s="33"/>
      <c r="O844" s="309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279"/>
      <c r="AD844" s="289"/>
      <c r="AE844" s="279"/>
      <c r="AF844" s="279"/>
      <c r="AG844" s="279"/>
      <c r="AH844" s="33"/>
    </row>
    <row r="845" spans="1:34" ht="23.25" customHeight="1">
      <c r="A845" s="33"/>
      <c r="B845" s="33"/>
      <c r="C845" s="33"/>
      <c r="D845" s="33"/>
      <c r="E845" s="33"/>
      <c r="F845" s="33"/>
      <c r="G845" s="33"/>
      <c r="H845" s="33"/>
      <c r="I845" s="308"/>
      <c r="J845" s="33"/>
      <c r="K845" s="33"/>
      <c r="L845" s="33"/>
      <c r="M845" s="33"/>
      <c r="N845" s="33"/>
      <c r="O845" s="309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279"/>
      <c r="AD845" s="289"/>
      <c r="AE845" s="279"/>
      <c r="AF845" s="279"/>
      <c r="AG845" s="279"/>
      <c r="AH845" s="33"/>
    </row>
    <row r="846" spans="1:34" ht="23.25" customHeight="1">
      <c r="A846" s="33"/>
      <c r="B846" s="33"/>
      <c r="C846" s="33"/>
      <c r="D846" s="33"/>
      <c r="E846" s="33"/>
      <c r="F846" s="33"/>
      <c r="G846" s="33"/>
      <c r="H846" s="33"/>
      <c r="I846" s="308"/>
      <c r="J846" s="33"/>
      <c r="K846" s="33"/>
      <c r="L846" s="33"/>
      <c r="M846" s="33"/>
      <c r="N846" s="33"/>
      <c r="O846" s="309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279"/>
      <c r="AD846" s="289"/>
      <c r="AE846" s="279"/>
      <c r="AF846" s="279"/>
      <c r="AG846" s="279"/>
      <c r="AH846" s="33"/>
    </row>
    <row r="847" spans="1:34" ht="23.25" customHeight="1">
      <c r="A847" s="33"/>
      <c r="B847" s="33"/>
      <c r="C847" s="33"/>
      <c r="D847" s="33"/>
      <c r="E847" s="33"/>
      <c r="F847" s="33"/>
      <c r="G847" s="33"/>
      <c r="H847" s="33"/>
      <c r="I847" s="308"/>
      <c r="J847" s="33"/>
      <c r="K847" s="33"/>
      <c r="L847" s="33"/>
      <c r="M847" s="33"/>
      <c r="N847" s="33"/>
      <c r="O847" s="309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279"/>
      <c r="AD847" s="289"/>
      <c r="AE847" s="279"/>
      <c r="AF847" s="279"/>
      <c r="AG847" s="279"/>
      <c r="AH847" s="33"/>
    </row>
    <row r="848" spans="1:34" ht="23.25" customHeight="1">
      <c r="A848" s="33"/>
      <c r="B848" s="33"/>
      <c r="C848" s="33"/>
      <c r="D848" s="33"/>
      <c r="E848" s="33"/>
      <c r="F848" s="33"/>
      <c r="G848" s="33"/>
      <c r="H848" s="33"/>
      <c r="I848" s="308"/>
      <c r="J848" s="33"/>
      <c r="K848" s="33"/>
      <c r="L848" s="33"/>
      <c r="M848" s="33"/>
      <c r="N848" s="33"/>
      <c r="O848" s="309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279"/>
      <c r="AD848" s="289"/>
      <c r="AE848" s="279"/>
      <c r="AF848" s="279"/>
      <c r="AG848" s="279"/>
      <c r="AH848" s="33"/>
    </row>
    <row r="849" spans="1:34" ht="23.25" customHeight="1">
      <c r="A849" s="33"/>
      <c r="B849" s="33"/>
      <c r="C849" s="33"/>
      <c r="D849" s="33"/>
      <c r="E849" s="33"/>
      <c r="F849" s="33"/>
      <c r="G849" s="33"/>
      <c r="H849" s="33"/>
      <c r="I849" s="308"/>
      <c r="J849" s="33"/>
      <c r="K849" s="33"/>
      <c r="L849" s="33"/>
      <c r="M849" s="33"/>
      <c r="N849" s="33"/>
      <c r="O849" s="309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279"/>
      <c r="AD849" s="289"/>
      <c r="AE849" s="279"/>
      <c r="AF849" s="279"/>
      <c r="AG849" s="279"/>
      <c r="AH849" s="33"/>
    </row>
    <row r="850" spans="1:34" ht="23.25" customHeight="1">
      <c r="A850" s="33"/>
      <c r="B850" s="33"/>
      <c r="C850" s="33"/>
      <c r="D850" s="33"/>
      <c r="E850" s="33"/>
      <c r="F850" s="33"/>
      <c r="G850" s="33"/>
      <c r="H850" s="33"/>
      <c r="I850" s="308"/>
      <c r="J850" s="33"/>
      <c r="K850" s="33"/>
      <c r="L850" s="33"/>
      <c r="M850" s="33"/>
      <c r="N850" s="33"/>
      <c r="O850" s="309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279"/>
      <c r="AD850" s="289"/>
      <c r="AE850" s="279"/>
      <c r="AF850" s="279"/>
      <c r="AG850" s="279"/>
      <c r="AH850" s="33"/>
    </row>
    <row r="851" spans="1:34" ht="23.25" customHeight="1">
      <c r="A851" s="33"/>
      <c r="B851" s="33"/>
      <c r="C851" s="33"/>
      <c r="D851" s="33"/>
      <c r="E851" s="33"/>
      <c r="F851" s="33"/>
      <c r="G851" s="33"/>
      <c r="H851" s="33"/>
      <c r="I851" s="308"/>
      <c r="J851" s="33"/>
      <c r="K851" s="33"/>
      <c r="L851" s="33"/>
      <c r="M851" s="33"/>
      <c r="N851" s="33"/>
      <c r="O851" s="309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279"/>
      <c r="AD851" s="289"/>
      <c r="AE851" s="279"/>
      <c r="AF851" s="279"/>
      <c r="AG851" s="279"/>
      <c r="AH851" s="33"/>
    </row>
    <row r="852" spans="1:34" ht="23.25" customHeight="1">
      <c r="A852" s="33"/>
      <c r="B852" s="33"/>
      <c r="C852" s="33"/>
      <c r="D852" s="33"/>
      <c r="E852" s="33"/>
      <c r="F852" s="33"/>
      <c r="G852" s="33"/>
      <c r="H852" s="33"/>
      <c r="I852" s="308"/>
      <c r="J852" s="33"/>
      <c r="K852" s="33"/>
      <c r="L852" s="33"/>
      <c r="M852" s="33"/>
      <c r="N852" s="33"/>
      <c r="O852" s="309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279"/>
      <c r="AD852" s="289"/>
      <c r="AE852" s="279"/>
      <c r="AF852" s="279"/>
      <c r="AG852" s="279"/>
      <c r="AH852" s="33"/>
    </row>
    <row r="853" spans="1:34" ht="23.25" customHeight="1">
      <c r="A853" s="33"/>
      <c r="B853" s="33"/>
      <c r="C853" s="33"/>
      <c r="D853" s="33"/>
      <c r="E853" s="33"/>
      <c r="F853" s="33"/>
      <c r="G853" s="33"/>
      <c r="H853" s="33"/>
      <c r="I853" s="308"/>
      <c r="J853" s="33"/>
      <c r="K853" s="33"/>
      <c r="L853" s="33"/>
      <c r="M853" s="33"/>
      <c r="N853" s="33"/>
      <c r="O853" s="309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279"/>
      <c r="AD853" s="289"/>
      <c r="AE853" s="279"/>
      <c r="AF853" s="279"/>
      <c r="AG853" s="279"/>
      <c r="AH853" s="33"/>
    </row>
    <row r="854" spans="1:34" ht="23.25" customHeight="1">
      <c r="A854" s="33"/>
      <c r="B854" s="33"/>
      <c r="C854" s="33"/>
      <c r="D854" s="33"/>
      <c r="E854" s="33"/>
      <c r="F854" s="33"/>
      <c r="G854" s="33"/>
      <c r="H854" s="33"/>
      <c r="I854" s="308"/>
      <c r="J854" s="33"/>
      <c r="K854" s="33"/>
      <c r="L854" s="33"/>
      <c r="M854" s="33"/>
      <c r="N854" s="33"/>
      <c r="O854" s="309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279"/>
      <c r="AD854" s="289"/>
      <c r="AE854" s="279"/>
      <c r="AF854" s="279"/>
      <c r="AG854" s="279"/>
      <c r="AH854" s="33"/>
    </row>
    <row r="855" spans="1:34" ht="23.25" customHeight="1">
      <c r="A855" s="33"/>
      <c r="B855" s="33"/>
      <c r="C855" s="33"/>
      <c r="D855" s="33"/>
      <c r="E855" s="33"/>
      <c r="F855" s="33"/>
      <c r="G855" s="33"/>
      <c r="H855" s="33"/>
      <c r="I855" s="308"/>
      <c r="J855" s="33"/>
      <c r="K855" s="33"/>
      <c r="L855" s="33"/>
      <c r="M855" s="33"/>
      <c r="N855" s="33"/>
      <c r="O855" s="309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279"/>
      <c r="AD855" s="289"/>
      <c r="AE855" s="279"/>
      <c r="AF855" s="279"/>
      <c r="AG855" s="279"/>
      <c r="AH855" s="33"/>
    </row>
    <row r="856" spans="1:34" ht="23.25" customHeight="1">
      <c r="A856" s="33"/>
      <c r="B856" s="33"/>
      <c r="C856" s="33"/>
      <c r="D856" s="33"/>
      <c r="E856" s="33"/>
      <c r="F856" s="33"/>
      <c r="G856" s="33"/>
      <c r="H856" s="33"/>
      <c r="I856" s="308"/>
      <c r="J856" s="33"/>
      <c r="K856" s="33"/>
      <c r="L856" s="33"/>
      <c r="M856" s="33"/>
      <c r="N856" s="33"/>
      <c r="O856" s="309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279"/>
      <c r="AD856" s="289"/>
      <c r="AE856" s="279"/>
      <c r="AF856" s="279"/>
      <c r="AG856" s="279"/>
      <c r="AH856" s="33"/>
    </row>
    <row r="857" spans="1:34" ht="23.25" customHeight="1">
      <c r="A857" s="33"/>
      <c r="B857" s="33"/>
      <c r="C857" s="33"/>
      <c r="D857" s="33"/>
      <c r="E857" s="33"/>
      <c r="F857" s="33"/>
      <c r="G857" s="33"/>
      <c r="H857" s="33"/>
      <c r="I857" s="308"/>
      <c r="J857" s="33"/>
      <c r="K857" s="33"/>
      <c r="L857" s="33"/>
      <c r="M857" s="33"/>
      <c r="N857" s="33"/>
      <c r="O857" s="309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279"/>
      <c r="AD857" s="289"/>
      <c r="AE857" s="279"/>
      <c r="AF857" s="279"/>
      <c r="AG857" s="279"/>
      <c r="AH857" s="33"/>
    </row>
    <row r="858" spans="1:34" ht="23.25" customHeight="1">
      <c r="A858" s="33"/>
      <c r="B858" s="33"/>
      <c r="C858" s="33"/>
      <c r="D858" s="33"/>
      <c r="E858" s="33"/>
      <c r="F858" s="33"/>
      <c r="G858" s="33"/>
      <c r="H858" s="33"/>
      <c r="I858" s="308"/>
      <c r="J858" s="33"/>
      <c r="K858" s="33"/>
      <c r="L858" s="33"/>
      <c r="M858" s="33"/>
      <c r="N858" s="33"/>
      <c r="O858" s="309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279"/>
      <c r="AD858" s="289"/>
      <c r="AE858" s="279"/>
      <c r="AF858" s="279"/>
      <c r="AG858" s="279"/>
      <c r="AH858" s="33"/>
    </row>
    <row r="859" spans="1:34" ht="23.25" customHeight="1">
      <c r="A859" s="33"/>
      <c r="B859" s="33"/>
      <c r="C859" s="33"/>
      <c r="D859" s="33"/>
      <c r="E859" s="33"/>
      <c r="F859" s="33"/>
      <c r="G859" s="33"/>
      <c r="H859" s="33"/>
      <c r="I859" s="308"/>
      <c r="J859" s="33"/>
      <c r="K859" s="33"/>
      <c r="L859" s="33"/>
      <c r="M859" s="33"/>
      <c r="N859" s="33"/>
      <c r="O859" s="309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279"/>
      <c r="AD859" s="289"/>
      <c r="AE859" s="279"/>
      <c r="AF859" s="279"/>
      <c r="AG859" s="279"/>
      <c r="AH859" s="33"/>
    </row>
    <row r="860" spans="1:34" ht="23.25" customHeight="1">
      <c r="A860" s="33"/>
      <c r="B860" s="33"/>
      <c r="C860" s="33"/>
      <c r="D860" s="33"/>
      <c r="E860" s="33"/>
      <c r="F860" s="33"/>
      <c r="G860" s="33"/>
      <c r="H860" s="33"/>
      <c r="I860" s="308"/>
      <c r="J860" s="33"/>
      <c r="K860" s="33"/>
      <c r="L860" s="33"/>
      <c r="M860" s="33"/>
      <c r="N860" s="33"/>
      <c r="O860" s="309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279"/>
      <c r="AD860" s="289"/>
      <c r="AE860" s="279"/>
      <c r="AF860" s="279"/>
      <c r="AG860" s="279"/>
      <c r="AH860" s="33"/>
    </row>
    <row r="861" spans="1:34" ht="23.25" customHeight="1">
      <c r="A861" s="33"/>
      <c r="B861" s="33"/>
      <c r="C861" s="33"/>
      <c r="D861" s="33"/>
      <c r="E861" s="33"/>
      <c r="F861" s="33"/>
      <c r="G861" s="33"/>
      <c r="H861" s="33"/>
      <c r="I861" s="308"/>
      <c r="J861" s="33"/>
      <c r="K861" s="33"/>
      <c r="L861" s="33"/>
      <c r="M861" s="33"/>
      <c r="N861" s="33"/>
      <c r="O861" s="309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279"/>
      <c r="AD861" s="289"/>
      <c r="AE861" s="279"/>
      <c r="AF861" s="279"/>
      <c r="AG861" s="279"/>
      <c r="AH861" s="33"/>
    </row>
    <row r="862" spans="1:34" ht="23.25" customHeight="1">
      <c r="A862" s="33"/>
      <c r="B862" s="33"/>
      <c r="C862" s="33"/>
      <c r="D862" s="33"/>
      <c r="E862" s="33"/>
      <c r="F862" s="33"/>
      <c r="G862" s="33"/>
      <c r="H862" s="33"/>
      <c r="I862" s="308"/>
      <c r="J862" s="33"/>
      <c r="K862" s="33"/>
      <c r="L862" s="33"/>
      <c r="M862" s="33"/>
      <c r="N862" s="33"/>
      <c r="O862" s="309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279"/>
      <c r="AD862" s="289"/>
      <c r="AE862" s="279"/>
      <c r="AF862" s="279"/>
      <c r="AG862" s="279"/>
      <c r="AH862" s="33"/>
    </row>
    <row r="863" spans="1:34" ht="23.25" customHeight="1">
      <c r="A863" s="33"/>
      <c r="B863" s="33"/>
      <c r="C863" s="33"/>
      <c r="D863" s="33"/>
      <c r="E863" s="33"/>
      <c r="F863" s="33"/>
      <c r="G863" s="33"/>
      <c r="H863" s="33"/>
      <c r="I863" s="308"/>
      <c r="J863" s="33"/>
      <c r="K863" s="33"/>
      <c r="L863" s="33"/>
      <c r="M863" s="33"/>
      <c r="N863" s="33"/>
      <c r="O863" s="309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279"/>
      <c r="AD863" s="289"/>
      <c r="AE863" s="279"/>
      <c r="AF863" s="279"/>
      <c r="AG863" s="279"/>
      <c r="AH863" s="33"/>
    </row>
    <row r="864" spans="1:34" ht="23.25" customHeight="1">
      <c r="A864" s="33"/>
      <c r="B864" s="33"/>
      <c r="C864" s="33"/>
      <c r="D864" s="33"/>
      <c r="E864" s="33"/>
      <c r="F864" s="33"/>
      <c r="G864" s="33"/>
      <c r="H864" s="33"/>
      <c r="I864" s="308"/>
      <c r="J864" s="33"/>
      <c r="K864" s="33"/>
      <c r="L864" s="33"/>
      <c r="M864" s="33"/>
      <c r="N864" s="33"/>
      <c r="O864" s="309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279"/>
      <c r="AD864" s="289"/>
      <c r="AE864" s="279"/>
      <c r="AF864" s="279"/>
      <c r="AG864" s="279"/>
      <c r="AH864" s="33"/>
    </row>
    <row r="865" spans="1:34" ht="23.25" customHeight="1">
      <c r="A865" s="33"/>
      <c r="B865" s="33"/>
      <c r="C865" s="33"/>
      <c r="D865" s="33"/>
      <c r="E865" s="33"/>
      <c r="F865" s="33"/>
      <c r="G865" s="33"/>
      <c r="H865" s="33"/>
      <c r="I865" s="308"/>
      <c r="J865" s="33"/>
      <c r="K865" s="33"/>
      <c r="L865" s="33"/>
      <c r="M865" s="33"/>
      <c r="N865" s="33"/>
      <c r="O865" s="309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279"/>
      <c r="AD865" s="289"/>
      <c r="AE865" s="279"/>
      <c r="AF865" s="279"/>
      <c r="AG865" s="279"/>
      <c r="AH865" s="33"/>
    </row>
    <row r="866" spans="1:34" ht="23.25" customHeight="1">
      <c r="A866" s="33"/>
      <c r="B866" s="33"/>
      <c r="C866" s="33"/>
      <c r="D866" s="33"/>
      <c r="E866" s="33"/>
      <c r="F866" s="33"/>
      <c r="G866" s="33"/>
      <c r="H866" s="33"/>
      <c r="I866" s="308"/>
      <c r="J866" s="33"/>
      <c r="K866" s="33"/>
      <c r="L866" s="33"/>
      <c r="M866" s="33"/>
      <c r="N866" s="33"/>
      <c r="O866" s="309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279"/>
      <c r="AD866" s="289"/>
      <c r="AE866" s="279"/>
      <c r="AF866" s="279"/>
      <c r="AG866" s="279"/>
      <c r="AH866" s="33"/>
    </row>
    <row r="867" spans="1:34" ht="23.25" customHeight="1">
      <c r="A867" s="33"/>
      <c r="B867" s="33"/>
      <c r="C867" s="33"/>
      <c r="D867" s="33"/>
      <c r="E867" s="33"/>
      <c r="F867" s="33"/>
      <c r="G867" s="33"/>
      <c r="H867" s="33"/>
      <c r="I867" s="308"/>
      <c r="J867" s="33"/>
      <c r="K867" s="33"/>
      <c r="L867" s="33"/>
      <c r="M867" s="33"/>
      <c r="N867" s="33"/>
      <c r="O867" s="309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279"/>
      <c r="AD867" s="289"/>
      <c r="AE867" s="279"/>
      <c r="AF867" s="279"/>
      <c r="AG867" s="279"/>
      <c r="AH867" s="33"/>
    </row>
    <row r="868" spans="1:34" ht="23.25" customHeight="1">
      <c r="A868" s="33"/>
      <c r="B868" s="33"/>
      <c r="C868" s="33"/>
      <c r="D868" s="33"/>
      <c r="E868" s="33"/>
      <c r="F868" s="33"/>
      <c r="G868" s="33"/>
      <c r="H868" s="33"/>
      <c r="I868" s="308"/>
      <c r="J868" s="33"/>
      <c r="K868" s="33"/>
      <c r="L868" s="33"/>
      <c r="M868" s="33"/>
      <c r="N868" s="33"/>
      <c r="O868" s="309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279"/>
      <c r="AD868" s="289"/>
      <c r="AE868" s="279"/>
      <c r="AF868" s="279"/>
      <c r="AG868" s="279"/>
      <c r="AH868" s="33"/>
    </row>
    <row r="869" spans="1:34" ht="23.25" customHeight="1">
      <c r="A869" s="33"/>
      <c r="B869" s="33"/>
      <c r="C869" s="33"/>
      <c r="D869" s="33"/>
      <c r="E869" s="33"/>
      <c r="F869" s="33"/>
      <c r="G869" s="33"/>
      <c r="H869" s="33"/>
      <c r="I869" s="308"/>
      <c r="J869" s="33"/>
      <c r="K869" s="33"/>
      <c r="L869" s="33"/>
      <c r="M869" s="33"/>
      <c r="N869" s="33"/>
      <c r="O869" s="309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279"/>
      <c r="AD869" s="289"/>
      <c r="AE869" s="279"/>
      <c r="AF869" s="279"/>
      <c r="AG869" s="279"/>
      <c r="AH869" s="33"/>
    </row>
    <row r="870" spans="1:34" ht="23.25" customHeight="1">
      <c r="A870" s="33"/>
      <c r="B870" s="33"/>
      <c r="C870" s="33"/>
      <c r="D870" s="33"/>
      <c r="E870" s="33"/>
      <c r="F870" s="33"/>
      <c r="G870" s="33"/>
      <c r="H870" s="33"/>
      <c r="I870" s="308"/>
      <c r="J870" s="33"/>
      <c r="K870" s="33"/>
      <c r="L870" s="33"/>
      <c r="M870" s="33"/>
      <c r="N870" s="33"/>
      <c r="O870" s="309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279"/>
      <c r="AD870" s="289"/>
      <c r="AE870" s="279"/>
      <c r="AF870" s="279"/>
      <c r="AG870" s="279"/>
      <c r="AH870" s="33"/>
    </row>
    <row r="871" spans="1:34" ht="23.25" customHeight="1">
      <c r="A871" s="33"/>
      <c r="B871" s="33"/>
      <c r="C871" s="33"/>
      <c r="D871" s="33"/>
      <c r="E871" s="33"/>
      <c r="F871" s="33"/>
      <c r="G871" s="33"/>
      <c r="H871" s="33"/>
      <c r="I871" s="308"/>
      <c r="J871" s="33"/>
      <c r="K871" s="33"/>
      <c r="L871" s="33"/>
      <c r="M871" s="33"/>
      <c r="N871" s="33"/>
      <c r="O871" s="309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279"/>
      <c r="AD871" s="289"/>
      <c r="AE871" s="279"/>
      <c r="AF871" s="279"/>
      <c r="AG871" s="279"/>
      <c r="AH871" s="33"/>
    </row>
    <row r="872" spans="1:34" ht="23.25" customHeight="1">
      <c r="A872" s="33"/>
      <c r="B872" s="33"/>
      <c r="C872" s="33"/>
      <c r="D872" s="33"/>
      <c r="E872" s="33"/>
      <c r="F872" s="33"/>
      <c r="G872" s="33"/>
      <c r="H872" s="33"/>
      <c r="I872" s="308"/>
      <c r="J872" s="33"/>
      <c r="K872" s="33"/>
      <c r="L872" s="33"/>
      <c r="M872" s="33"/>
      <c r="N872" s="33"/>
      <c r="O872" s="309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279"/>
      <c r="AD872" s="289"/>
      <c r="AE872" s="279"/>
      <c r="AF872" s="279"/>
      <c r="AG872" s="279"/>
      <c r="AH872" s="33"/>
    </row>
    <row r="873" spans="1:34" ht="23.25" customHeight="1">
      <c r="A873" s="33"/>
      <c r="B873" s="33"/>
      <c r="C873" s="33"/>
      <c r="D873" s="33"/>
      <c r="E873" s="33"/>
      <c r="F873" s="33"/>
      <c r="G873" s="33"/>
      <c r="H873" s="33"/>
      <c r="I873" s="308"/>
      <c r="J873" s="33"/>
      <c r="K873" s="33"/>
      <c r="L873" s="33"/>
      <c r="M873" s="33"/>
      <c r="N873" s="33"/>
      <c r="O873" s="309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279"/>
      <c r="AD873" s="289"/>
      <c r="AE873" s="279"/>
      <c r="AF873" s="279"/>
      <c r="AG873" s="279"/>
      <c r="AH873" s="33"/>
    </row>
    <row r="874" spans="1:34" ht="23.25" customHeight="1">
      <c r="A874" s="33"/>
      <c r="B874" s="33"/>
      <c r="C874" s="33"/>
      <c r="D874" s="33"/>
      <c r="E874" s="33"/>
      <c r="F874" s="33"/>
      <c r="G874" s="33"/>
      <c r="H874" s="33"/>
      <c r="I874" s="308"/>
      <c r="J874" s="33"/>
      <c r="K874" s="33"/>
      <c r="L874" s="33"/>
      <c r="M874" s="33"/>
      <c r="N874" s="33"/>
      <c r="O874" s="309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279"/>
      <c r="AD874" s="289"/>
      <c r="AE874" s="279"/>
      <c r="AF874" s="279"/>
      <c r="AG874" s="279"/>
      <c r="AH874" s="33"/>
    </row>
    <row r="875" spans="1:34" ht="23.25" customHeight="1">
      <c r="A875" s="33"/>
      <c r="B875" s="33"/>
      <c r="C875" s="33"/>
      <c r="D875" s="33"/>
      <c r="E875" s="33"/>
      <c r="F875" s="33"/>
      <c r="G875" s="33"/>
      <c r="H875" s="33"/>
      <c r="I875" s="308"/>
      <c r="J875" s="33"/>
      <c r="K875" s="33"/>
      <c r="L875" s="33"/>
      <c r="M875" s="33"/>
      <c r="N875" s="33"/>
      <c r="O875" s="309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279"/>
      <c r="AD875" s="289"/>
      <c r="AE875" s="279"/>
      <c r="AF875" s="279"/>
      <c r="AG875" s="279"/>
      <c r="AH875" s="33"/>
    </row>
    <row r="876" spans="1:34" ht="23.25" customHeight="1">
      <c r="A876" s="33"/>
      <c r="B876" s="33"/>
      <c r="C876" s="33"/>
      <c r="D876" s="33"/>
      <c r="E876" s="33"/>
      <c r="F876" s="33"/>
      <c r="G876" s="33"/>
      <c r="H876" s="33"/>
      <c r="I876" s="308"/>
      <c r="J876" s="33"/>
      <c r="K876" s="33"/>
      <c r="L876" s="33"/>
      <c r="M876" s="33"/>
      <c r="N876" s="33"/>
      <c r="O876" s="309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279"/>
      <c r="AD876" s="289"/>
      <c r="AE876" s="279"/>
      <c r="AF876" s="279"/>
      <c r="AG876" s="279"/>
      <c r="AH876" s="33"/>
    </row>
    <row r="877" spans="1:34" ht="23.25" customHeight="1">
      <c r="A877" s="33"/>
      <c r="B877" s="33"/>
      <c r="C877" s="33"/>
      <c r="D877" s="33"/>
      <c r="E877" s="33"/>
      <c r="F877" s="33"/>
      <c r="G877" s="33"/>
      <c r="H877" s="33"/>
      <c r="I877" s="308"/>
      <c r="J877" s="33"/>
      <c r="K877" s="33"/>
      <c r="L877" s="33"/>
      <c r="M877" s="33"/>
      <c r="N877" s="33"/>
      <c r="O877" s="309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279"/>
      <c r="AD877" s="289"/>
      <c r="AE877" s="279"/>
      <c r="AF877" s="279"/>
      <c r="AG877" s="279"/>
      <c r="AH877" s="33"/>
    </row>
    <row r="878" spans="1:34" ht="23.25" customHeight="1">
      <c r="A878" s="33"/>
      <c r="B878" s="33"/>
      <c r="C878" s="33"/>
      <c r="D878" s="33"/>
      <c r="E878" s="33"/>
      <c r="F878" s="33"/>
      <c r="G878" s="33"/>
      <c r="H878" s="33"/>
      <c r="I878" s="308"/>
      <c r="J878" s="33"/>
      <c r="K878" s="33"/>
      <c r="L878" s="33"/>
      <c r="M878" s="33"/>
      <c r="N878" s="33"/>
      <c r="O878" s="309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279"/>
      <c r="AD878" s="289"/>
      <c r="AE878" s="279"/>
      <c r="AF878" s="279"/>
      <c r="AG878" s="279"/>
      <c r="AH878" s="33"/>
    </row>
    <row r="879" spans="1:34" ht="23.25" customHeight="1">
      <c r="A879" s="33"/>
      <c r="B879" s="33"/>
      <c r="C879" s="33"/>
      <c r="D879" s="33"/>
      <c r="E879" s="33"/>
      <c r="F879" s="33"/>
      <c r="G879" s="33"/>
      <c r="H879" s="33"/>
      <c r="I879" s="308"/>
      <c r="J879" s="33"/>
      <c r="K879" s="33"/>
      <c r="L879" s="33"/>
      <c r="M879" s="33"/>
      <c r="N879" s="33"/>
      <c r="O879" s="309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279"/>
      <c r="AD879" s="289"/>
      <c r="AE879" s="279"/>
      <c r="AF879" s="279"/>
      <c r="AG879" s="279"/>
      <c r="AH879" s="33"/>
    </row>
    <row r="880" spans="1:34" ht="23.25" customHeight="1">
      <c r="A880" s="33"/>
      <c r="B880" s="33"/>
      <c r="C880" s="33"/>
      <c r="D880" s="33"/>
      <c r="E880" s="33"/>
      <c r="F880" s="33"/>
      <c r="G880" s="33"/>
      <c r="H880" s="33"/>
      <c r="I880" s="308"/>
      <c r="J880" s="33"/>
      <c r="K880" s="33"/>
      <c r="L880" s="33"/>
      <c r="M880" s="33"/>
      <c r="N880" s="33"/>
      <c r="O880" s="309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279"/>
      <c r="AD880" s="289"/>
      <c r="AE880" s="279"/>
      <c r="AF880" s="279"/>
      <c r="AG880" s="279"/>
      <c r="AH880" s="33"/>
    </row>
    <row r="881" spans="1:34" ht="23.25" customHeight="1">
      <c r="A881" s="33"/>
      <c r="B881" s="33"/>
      <c r="C881" s="33"/>
      <c r="D881" s="33"/>
      <c r="E881" s="33"/>
      <c r="F881" s="33"/>
      <c r="G881" s="33"/>
      <c r="H881" s="33"/>
      <c r="I881" s="308"/>
      <c r="J881" s="33"/>
      <c r="K881" s="33"/>
      <c r="L881" s="33"/>
      <c r="M881" s="33"/>
      <c r="N881" s="33"/>
      <c r="O881" s="309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279"/>
      <c r="AD881" s="289"/>
      <c r="AE881" s="279"/>
      <c r="AF881" s="279"/>
      <c r="AG881" s="279"/>
      <c r="AH881" s="33"/>
    </row>
    <row r="882" spans="1:34" ht="23.25" customHeight="1">
      <c r="A882" s="33"/>
      <c r="B882" s="33"/>
      <c r="C882" s="33"/>
      <c r="D882" s="33"/>
      <c r="E882" s="33"/>
      <c r="F882" s="33"/>
      <c r="G882" s="33"/>
      <c r="H882" s="33"/>
      <c r="I882" s="308"/>
      <c r="J882" s="33"/>
      <c r="K882" s="33"/>
      <c r="L882" s="33"/>
      <c r="M882" s="33"/>
      <c r="N882" s="33"/>
      <c r="O882" s="309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279"/>
      <c r="AD882" s="289"/>
      <c r="AE882" s="279"/>
      <c r="AF882" s="279"/>
      <c r="AG882" s="279"/>
      <c r="AH882" s="33"/>
    </row>
    <row r="883" spans="1:34" ht="23.25" customHeight="1">
      <c r="A883" s="33"/>
      <c r="B883" s="33"/>
      <c r="C883" s="33"/>
      <c r="D883" s="33"/>
      <c r="E883" s="33"/>
      <c r="F883" s="33"/>
      <c r="G883" s="33"/>
      <c r="H883" s="33"/>
      <c r="I883" s="308"/>
      <c r="J883" s="33"/>
      <c r="K883" s="33"/>
      <c r="L883" s="33"/>
      <c r="M883" s="33"/>
      <c r="N883" s="33"/>
      <c r="O883" s="309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279"/>
      <c r="AD883" s="289"/>
      <c r="AE883" s="279"/>
      <c r="AF883" s="279"/>
      <c r="AG883" s="279"/>
      <c r="AH883" s="33"/>
    </row>
    <row r="884" spans="1:34" ht="23.25" customHeight="1">
      <c r="A884" s="33"/>
      <c r="B884" s="33"/>
      <c r="C884" s="33"/>
      <c r="D884" s="33"/>
      <c r="E884" s="33"/>
      <c r="F884" s="33"/>
      <c r="G884" s="33"/>
      <c r="H884" s="33"/>
      <c r="I884" s="308"/>
      <c r="J884" s="33"/>
      <c r="K884" s="33"/>
      <c r="L884" s="33"/>
      <c r="M884" s="33"/>
      <c r="N884" s="33"/>
      <c r="O884" s="309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279"/>
      <c r="AD884" s="289"/>
      <c r="AE884" s="279"/>
      <c r="AF884" s="279"/>
      <c r="AG884" s="279"/>
      <c r="AH884" s="33"/>
    </row>
    <row r="885" spans="1:34" ht="23.25" customHeight="1">
      <c r="A885" s="33"/>
      <c r="B885" s="33"/>
      <c r="C885" s="33"/>
      <c r="D885" s="33"/>
      <c r="E885" s="33"/>
      <c r="F885" s="33"/>
      <c r="G885" s="33"/>
      <c r="H885" s="33"/>
      <c r="I885" s="308"/>
      <c r="J885" s="33"/>
      <c r="K885" s="33"/>
      <c r="L885" s="33"/>
      <c r="M885" s="33"/>
      <c r="N885" s="33"/>
      <c r="O885" s="309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279"/>
      <c r="AD885" s="289"/>
      <c r="AE885" s="279"/>
      <c r="AF885" s="279"/>
      <c r="AG885" s="279"/>
      <c r="AH885" s="33"/>
    </row>
    <row r="886" spans="1:34" ht="23.25" customHeight="1">
      <c r="A886" s="33"/>
      <c r="B886" s="33"/>
      <c r="C886" s="33"/>
      <c r="D886" s="33"/>
      <c r="E886" s="33"/>
      <c r="F886" s="33"/>
      <c r="G886" s="33"/>
      <c r="H886" s="33"/>
      <c r="I886" s="308"/>
      <c r="J886" s="33"/>
      <c r="K886" s="33"/>
      <c r="L886" s="33"/>
      <c r="M886" s="33"/>
      <c r="N886" s="33"/>
      <c r="O886" s="309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279"/>
      <c r="AD886" s="289"/>
      <c r="AE886" s="279"/>
      <c r="AF886" s="279"/>
      <c r="AG886" s="279"/>
      <c r="AH886" s="33"/>
    </row>
    <row r="887" spans="1:34" ht="23.25" customHeight="1">
      <c r="A887" s="33"/>
      <c r="B887" s="33"/>
      <c r="C887" s="33"/>
      <c r="D887" s="33"/>
      <c r="E887" s="33"/>
      <c r="F887" s="33"/>
      <c r="G887" s="33"/>
      <c r="H887" s="33"/>
      <c r="I887" s="308"/>
      <c r="J887" s="33"/>
      <c r="K887" s="33"/>
      <c r="L887" s="33"/>
      <c r="M887" s="33"/>
      <c r="N887" s="33"/>
      <c r="O887" s="309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279"/>
      <c r="AD887" s="289"/>
      <c r="AE887" s="279"/>
      <c r="AF887" s="279"/>
      <c r="AG887" s="279"/>
      <c r="AH887" s="33"/>
    </row>
    <row r="888" spans="1:34" ht="23.25" customHeight="1">
      <c r="A888" s="33"/>
      <c r="B888" s="33"/>
      <c r="C888" s="33"/>
      <c r="D888" s="33"/>
      <c r="E888" s="33"/>
      <c r="F888" s="33"/>
      <c r="G888" s="33"/>
      <c r="H888" s="33"/>
      <c r="I888" s="308"/>
      <c r="J888" s="33"/>
      <c r="K888" s="33"/>
      <c r="L888" s="33"/>
      <c r="M888" s="33"/>
      <c r="N888" s="33"/>
      <c r="O888" s="309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279"/>
      <c r="AD888" s="289"/>
      <c r="AE888" s="279"/>
      <c r="AF888" s="279"/>
      <c r="AG888" s="279"/>
      <c r="AH888" s="33"/>
    </row>
    <row r="889" spans="1:34" ht="23.25" customHeight="1">
      <c r="A889" s="33"/>
      <c r="B889" s="33"/>
      <c r="C889" s="33"/>
      <c r="D889" s="33"/>
      <c r="E889" s="33"/>
      <c r="F889" s="33"/>
      <c r="G889" s="33"/>
      <c r="H889" s="33"/>
      <c r="I889" s="308"/>
      <c r="J889" s="33"/>
      <c r="K889" s="33"/>
      <c r="L889" s="33"/>
      <c r="M889" s="33"/>
      <c r="N889" s="33"/>
      <c r="O889" s="309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279"/>
      <c r="AD889" s="289"/>
      <c r="AE889" s="279"/>
      <c r="AF889" s="279"/>
      <c r="AG889" s="279"/>
      <c r="AH889" s="33"/>
    </row>
    <row r="890" spans="1:34" ht="23.25" customHeight="1">
      <c r="A890" s="33"/>
      <c r="B890" s="33"/>
      <c r="C890" s="33"/>
      <c r="D890" s="33"/>
      <c r="E890" s="33"/>
      <c r="F890" s="33"/>
      <c r="G890" s="33"/>
      <c r="H890" s="33"/>
      <c r="I890" s="308"/>
      <c r="J890" s="33"/>
      <c r="K890" s="33"/>
      <c r="L890" s="33"/>
      <c r="M890" s="33"/>
      <c r="N890" s="33"/>
      <c r="O890" s="309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279"/>
      <c r="AD890" s="289"/>
      <c r="AE890" s="279"/>
      <c r="AF890" s="279"/>
      <c r="AG890" s="279"/>
      <c r="AH890" s="33"/>
    </row>
    <row r="891" spans="1:34" ht="23.25" customHeight="1">
      <c r="A891" s="33"/>
      <c r="B891" s="33"/>
      <c r="C891" s="33"/>
      <c r="D891" s="33"/>
      <c r="E891" s="33"/>
      <c r="F891" s="33"/>
      <c r="G891" s="33"/>
      <c r="H891" s="33"/>
      <c r="I891" s="308"/>
      <c r="J891" s="33"/>
      <c r="K891" s="33"/>
      <c r="L891" s="33"/>
      <c r="M891" s="33"/>
      <c r="N891" s="33"/>
      <c r="O891" s="309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279"/>
      <c r="AD891" s="289"/>
      <c r="AE891" s="279"/>
      <c r="AF891" s="279"/>
      <c r="AG891" s="279"/>
      <c r="AH891" s="33"/>
    </row>
    <row r="892" spans="1:34" ht="23.25" customHeight="1">
      <c r="A892" s="33"/>
      <c r="B892" s="33"/>
      <c r="C892" s="33"/>
      <c r="D892" s="33"/>
      <c r="E892" s="33"/>
      <c r="F892" s="33"/>
      <c r="G892" s="33"/>
      <c r="H892" s="33"/>
      <c r="I892" s="308"/>
      <c r="J892" s="33"/>
      <c r="K892" s="33"/>
      <c r="L892" s="33"/>
      <c r="M892" s="33"/>
      <c r="N892" s="33"/>
      <c r="O892" s="309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279"/>
      <c r="AD892" s="289"/>
      <c r="AE892" s="279"/>
      <c r="AF892" s="279"/>
      <c r="AG892" s="279"/>
      <c r="AH892" s="33"/>
    </row>
    <row r="893" spans="1:34" ht="23.25" customHeight="1">
      <c r="A893" s="33"/>
      <c r="B893" s="33"/>
      <c r="C893" s="33"/>
      <c r="D893" s="33"/>
      <c r="E893" s="33"/>
      <c r="F893" s="33"/>
      <c r="G893" s="33"/>
      <c r="H893" s="33"/>
      <c r="I893" s="308"/>
      <c r="J893" s="33"/>
      <c r="K893" s="33"/>
      <c r="L893" s="33"/>
      <c r="M893" s="33"/>
      <c r="N893" s="33"/>
      <c r="O893" s="309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279"/>
      <c r="AD893" s="289"/>
      <c r="AE893" s="279"/>
      <c r="AF893" s="279"/>
      <c r="AG893" s="279"/>
      <c r="AH893" s="33"/>
    </row>
    <row r="894" spans="1:34" ht="23.25" customHeight="1">
      <c r="A894" s="33"/>
      <c r="B894" s="33"/>
      <c r="C894" s="33"/>
      <c r="D894" s="33"/>
      <c r="E894" s="33"/>
      <c r="F894" s="33"/>
      <c r="G894" s="33"/>
      <c r="H894" s="33"/>
      <c r="I894" s="308"/>
      <c r="J894" s="33"/>
      <c r="K894" s="33"/>
      <c r="L894" s="33"/>
      <c r="M894" s="33"/>
      <c r="N894" s="33"/>
      <c r="O894" s="309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279"/>
      <c r="AD894" s="289"/>
      <c r="AE894" s="279"/>
      <c r="AF894" s="279"/>
      <c r="AG894" s="279"/>
      <c r="AH894" s="33"/>
    </row>
    <row r="895" spans="1:34" ht="23.25" customHeight="1">
      <c r="A895" s="33"/>
      <c r="B895" s="33"/>
      <c r="C895" s="33"/>
      <c r="D895" s="33"/>
      <c r="E895" s="33"/>
      <c r="F895" s="33"/>
      <c r="G895" s="33"/>
      <c r="H895" s="33"/>
      <c r="I895" s="308"/>
      <c r="J895" s="33"/>
      <c r="K895" s="33"/>
      <c r="L895" s="33"/>
      <c r="M895" s="33"/>
      <c r="N895" s="33"/>
      <c r="O895" s="309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279"/>
      <c r="AD895" s="289"/>
      <c r="AE895" s="279"/>
      <c r="AF895" s="279"/>
      <c r="AG895" s="279"/>
      <c r="AH895" s="33"/>
    </row>
    <row r="896" spans="1:34" ht="23.25" customHeight="1">
      <c r="A896" s="33"/>
      <c r="B896" s="33"/>
      <c r="C896" s="33"/>
      <c r="D896" s="33"/>
      <c r="E896" s="33"/>
      <c r="F896" s="33"/>
      <c r="G896" s="33"/>
      <c r="H896" s="33"/>
      <c r="I896" s="308"/>
      <c r="J896" s="33"/>
      <c r="K896" s="33"/>
      <c r="L896" s="33"/>
      <c r="M896" s="33"/>
      <c r="N896" s="33"/>
      <c r="O896" s="309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279"/>
      <c r="AD896" s="289"/>
      <c r="AE896" s="279"/>
      <c r="AF896" s="279"/>
      <c r="AG896" s="279"/>
      <c r="AH896" s="33"/>
    </row>
    <row r="897" spans="1:34" ht="23.25" customHeight="1">
      <c r="A897" s="33"/>
      <c r="B897" s="33"/>
      <c r="C897" s="33"/>
      <c r="D897" s="33"/>
      <c r="E897" s="33"/>
      <c r="F897" s="33"/>
      <c r="G897" s="33"/>
      <c r="H897" s="33"/>
      <c r="I897" s="308"/>
      <c r="J897" s="33"/>
      <c r="K897" s="33"/>
      <c r="L897" s="33"/>
      <c r="M897" s="33"/>
      <c r="N897" s="33"/>
      <c r="O897" s="309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279"/>
      <c r="AD897" s="289"/>
      <c r="AE897" s="279"/>
      <c r="AF897" s="279"/>
      <c r="AG897" s="279"/>
      <c r="AH897" s="33"/>
    </row>
    <row r="898" spans="1:34" ht="23.25" customHeight="1">
      <c r="A898" s="33"/>
      <c r="B898" s="33"/>
      <c r="C898" s="33"/>
      <c r="D898" s="33"/>
      <c r="E898" s="33"/>
      <c r="F898" s="33"/>
      <c r="G898" s="33"/>
      <c r="H898" s="33"/>
      <c r="I898" s="308"/>
      <c r="J898" s="33"/>
      <c r="K898" s="33"/>
      <c r="L898" s="33"/>
      <c r="M898" s="33"/>
      <c r="N898" s="33"/>
      <c r="O898" s="309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279"/>
      <c r="AD898" s="289"/>
      <c r="AE898" s="279"/>
      <c r="AF898" s="279"/>
      <c r="AG898" s="279"/>
      <c r="AH898" s="33"/>
    </row>
    <row r="899" spans="1:34" ht="23.25" customHeight="1">
      <c r="A899" s="33"/>
      <c r="B899" s="33"/>
      <c r="C899" s="33"/>
      <c r="D899" s="33"/>
      <c r="E899" s="33"/>
      <c r="F899" s="33"/>
      <c r="G899" s="33"/>
      <c r="H899" s="33"/>
      <c r="I899" s="308"/>
      <c r="J899" s="33"/>
      <c r="K899" s="33"/>
      <c r="L899" s="33"/>
      <c r="M899" s="33"/>
      <c r="N899" s="33"/>
      <c r="O899" s="309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279"/>
      <c r="AD899" s="289"/>
      <c r="AE899" s="279"/>
      <c r="AF899" s="279"/>
      <c r="AG899" s="279"/>
      <c r="AH899" s="33"/>
    </row>
    <row r="900" spans="1:34" ht="23.25" customHeight="1">
      <c r="A900" s="33"/>
      <c r="B900" s="33"/>
      <c r="C900" s="33"/>
      <c r="D900" s="33"/>
      <c r="E900" s="33"/>
      <c r="F900" s="33"/>
      <c r="G900" s="33"/>
      <c r="H900" s="33"/>
      <c r="I900" s="308"/>
      <c r="J900" s="33"/>
      <c r="K900" s="33"/>
      <c r="L900" s="33"/>
      <c r="M900" s="33"/>
      <c r="N900" s="33"/>
      <c r="O900" s="309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279"/>
      <c r="AD900" s="289"/>
      <c r="AE900" s="279"/>
      <c r="AF900" s="279"/>
      <c r="AG900" s="279"/>
      <c r="AH900" s="33"/>
    </row>
    <row r="901" spans="1:34" ht="23.25" customHeight="1">
      <c r="A901" s="33"/>
      <c r="B901" s="33"/>
      <c r="C901" s="33"/>
      <c r="D901" s="33"/>
      <c r="E901" s="33"/>
      <c r="F901" s="33"/>
      <c r="G901" s="33"/>
      <c r="H901" s="33"/>
      <c r="I901" s="308"/>
      <c r="J901" s="33"/>
      <c r="K901" s="33"/>
      <c r="L901" s="33"/>
      <c r="M901" s="33"/>
      <c r="N901" s="33"/>
      <c r="O901" s="309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279"/>
      <c r="AD901" s="289"/>
      <c r="AE901" s="279"/>
      <c r="AF901" s="279"/>
      <c r="AG901" s="279"/>
      <c r="AH901" s="33"/>
    </row>
    <row r="902" spans="1:34" ht="23.25" customHeight="1">
      <c r="A902" s="33"/>
      <c r="B902" s="33"/>
      <c r="C902" s="33"/>
      <c r="D902" s="33"/>
      <c r="E902" s="33"/>
      <c r="F902" s="33"/>
      <c r="G902" s="33"/>
      <c r="H902" s="33"/>
      <c r="I902" s="308"/>
      <c r="J902" s="33"/>
      <c r="K902" s="33"/>
      <c r="L902" s="33"/>
      <c r="M902" s="33"/>
      <c r="N902" s="33"/>
      <c r="O902" s="309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279"/>
      <c r="AD902" s="289"/>
      <c r="AE902" s="279"/>
      <c r="AF902" s="279"/>
      <c r="AG902" s="279"/>
      <c r="AH902" s="33"/>
    </row>
    <row r="903" spans="1:34" ht="23.25" customHeight="1">
      <c r="A903" s="33"/>
      <c r="B903" s="33"/>
      <c r="C903" s="33"/>
      <c r="D903" s="33"/>
      <c r="E903" s="33"/>
      <c r="F903" s="33"/>
      <c r="G903" s="33"/>
      <c r="H903" s="33"/>
      <c r="I903" s="308"/>
      <c r="J903" s="33"/>
      <c r="K903" s="33"/>
      <c r="L903" s="33"/>
      <c r="M903" s="33"/>
      <c r="N903" s="33"/>
      <c r="O903" s="309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279"/>
      <c r="AD903" s="289"/>
      <c r="AE903" s="279"/>
      <c r="AF903" s="279"/>
      <c r="AG903" s="279"/>
      <c r="AH903" s="33"/>
    </row>
    <row r="904" spans="1:34" ht="23.25" customHeight="1">
      <c r="A904" s="33"/>
      <c r="B904" s="33"/>
      <c r="C904" s="33"/>
      <c r="D904" s="33"/>
      <c r="E904" s="33"/>
      <c r="F904" s="33"/>
      <c r="G904" s="33"/>
      <c r="H904" s="33"/>
      <c r="I904" s="308"/>
      <c r="J904" s="33"/>
      <c r="K904" s="33"/>
      <c r="L904" s="33"/>
      <c r="M904" s="33"/>
      <c r="N904" s="33"/>
      <c r="O904" s="309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279"/>
      <c r="AD904" s="289"/>
      <c r="AE904" s="279"/>
      <c r="AF904" s="279"/>
      <c r="AG904" s="279"/>
      <c r="AH904" s="33"/>
    </row>
    <row r="905" spans="1:34" ht="23.25" customHeight="1">
      <c r="A905" s="33"/>
      <c r="B905" s="33"/>
      <c r="C905" s="33"/>
      <c r="D905" s="33"/>
      <c r="E905" s="33"/>
      <c r="F905" s="33"/>
      <c r="G905" s="33"/>
      <c r="H905" s="33"/>
      <c r="I905" s="308"/>
      <c r="J905" s="33"/>
      <c r="K905" s="33"/>
      <c r="L905" s="33"/>
      <c r="M905" s="33"/>
      <c r="N905" s="33"/>
      <c r="O905" s="309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279"/>
      <c r="AD905" s="289"/>
      <c r="AE905" s="279"/>
      <c r="AF905" s="279"/>
      <c r="AG905" s="279"/>
      <c r="AH905" s="33"/>
    </row>
    <row r="906" spans="1:34" ht="23.25" customHeight="1">
      <c r="A906" s="33"/>
      <c r="B906" s="33"/>
      <c r="C906" s="33"/>
      <c r="D906" s="33"/>
      <c r="E906" s="33"/>
      <c r="F906" s="33"/>
      <c r="G906" s="33"/>
      <c r="H906" s="33"/>
      <c r="I906" s="308"/>
      <c r="J906" s="33"/>
      <c r="K906" s="33"/>
      <c r="L906" s="33"/>
      <c r="M906" s="33"/>
      <c r="N906" s="33"/>
      <c r="O906" s="309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279"/>
      <c r="AD906" s="289"/>
      <c r="AE906" s="279"/>
      <c r="AF906" s="279"/>
      <c r="AG906" s="279"/>
      <c r="AH906" s="33"/>
    </row>
    <row r="907" spans="1:34" ht="23.25" customHeight="1">
      <c r="A907" s="33"/>
      <c r="B907" s="33"/>
      <c r="C907" s="33"/>
      <c r="D907" s="33"/>
      <c r="E907" s="33"/>
      <c r="F907" s="33"/>
      <c r="G907" s="33"/>
      <c r="H907" s="33"/>
      <c r="I907" s="308"/>
      <c r="J907" s="33"/>
      <c r="K907" s="33"/>
      <c r="L907" s="33"/>
      <c r="M907" s="33"/>
      <c r="N907" s="33"/>
      <c r="O907" s="309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279"/>
      <c r="AD907" s="289"/>
      <c r="AE907" s="279"/>
      <c r="AF907" s="279"/>
      <c r="AG907" s="279"/>
      <c r="AH907" s="33"/>
    </row>
    <row r="908" spans="1:34" ht="23.25" customHeight="1">
      <c r="A908" s="33"/>
      <c r="B908" s="33"/>
      <c r="C908" s="33"/>
      <c r="D908" s="33"/>
      <c r="E908" s="33"/>
      <c r="F908" s="33"/>
      <c r="G908" s="33"/>
      <c r="H908" s="33"/>
      <c r="I908" s="308"/>
      <c r="J908" s="33"/>
      <c r="K908" s="33"/>
      <c r="L908" s="33"/>
      <c r="M908" s="33"/>
      <c r="N908" s="33"/>
      <c r="O908" s="309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279"/>
      <c r="AD908" s="289"/>
      <c r="AE908" s="279"/>
      <c r="AF908" s="279"/>
      <c r="AG908" s="279"/>
      <c r="AH908" s="33"/>
    </row>
    <row r="909" spans="1:34" ht="23.25" customHeight="1">
      <c r="A909" s="33"/>
      <c r="B909" s="33"/>
      <c r="C909" s="33"/>
      <c r="D909" s="33"/>
      <c r="E909" s="33"/>
      <c r="F909" s="33"/>
      <c r="G909" s="33"/>
      <c r="H909" s="33"/>
      <c r="I909" s="308"/>
      <c r="J909" s="33"/>
      <c r="K909" s="33"/>
      <c r="L909" s="33"/>
      <c r="M909" s="33"/>
      <c r="N909" s="33"/>
      <c r="O909" s="309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279"/>
      <c r="AD909" s="289"/>
      <c r="AE909" s="279"/>
      <c r="AF909" s="279"/>
      <c r="AG909" s="279"/>
      <c r="AH909" s="33"/>
    </row>
    <row r="910" spans="1:34" ht="23.25" customHeight="1">
      <c r="A910" s="33"/>
      <c r="B910" s="33"/>
      <c r="C910" s="33"/>
      <c r="D910" s="33"/>
      <c r="E910" s="33"/>
      <c r="F910" s="33"/>
      <c r="G910" s="33"/>
      <c r="H910" s="33"/>
      <c r="I910" s="308"/>
      <c r="J910" s="33"/>
      <c r="K910" s="33"/>
      <c r="L910" s="33"/>
      <c r="M910" s="33"/>
      <c r="N910" s="33"/>
      <c r="O910" s="309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279"/>
      <c r="AD910" s="289"/>
      <c r="AE910" s="279"/>
      <c r="AF910" s="279"/>
      <c r="AG910" s="279"/>
      <c r="AH910" s="33"/>
    </row>
    <row r="911" spans="1:34" ht="23.25" customHeight="1">
      <c r="A911" s="33"/>
      <c r="B911" s="33"/>
      <c r="C911" s="33"/>
      <c r="D911" s="33"/>
      <c r="E911" s="33"/>
      <c r="F911" s="33"/>
      <c r="G911" s="33"/>
      <c r="H911" s="33"/>
      <c r="I911" s="308"/>
      <c r="J911" s="33"/>
      <c r="K911" s="33"/>
      <c r="L911" s="33"/>
      <c r="M911" s="33"/>
      <c r="N911" s="33"/>
      <c r="O911" s="309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279"/>
      <c r="AD911" s="289"/>
      <c r="AE911" s="279"/>
      <c r="AF911" s="279"/>
      <c r="AG911" s="279"/>
      <c r="AH911" s="33"/>
    </row>
    <row r="912" spans="1:34" ht="23.25" customHeight="1">
      <c r="A912" s="33"/>
      <c r="B912" s="33"/>
      <c r="C912" s="33"/>
      <c r="D912" s="33"/>
      <c r="E912" s="33"/>
      <c r="F912" s="33"/>
      <c r="G912" s="33"/>
      <c r="H912" s="33"/>
      <c r="I912" s="308"/>
      <c r="J912" s="33"/>
      <c r="K912" s="33"/>
      <c r="L912" s="33"/>
      <c r="M912" s="33"/>
      <c r="N912" s="33"/>
      <c r="O912" s="309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279"/>
      <c r="AD912" s="289"/>
      <c r="AE912" s="279"/>
      <c r="AF912" s="279"/>
      <c r="AG912" s="279"/>
      <c r="AH912" s="33"/>
    </row>
    <row r="913" spans="1:34" ht="23.25" customHeight="1">
      <c r="A913" s="33"/>
      <c r="B913" s="33"/>
      <c r="C913" s="33"/>
      <c r="D913" s="33"/>
      <c r="E913" s="33"/>
      <c r="F913" s="33"/>
      <c r="G913" s="33"/>
      <c r="H913" s="33"/>
      <c r="I913" s="308"/>
      <c r="J913" s="33"/>
      <c r="K913" s="33"/>
      <c r="L913" s="33"/>
      <c r="M913" s="33"/>
      <c r="N913" s="33"/>
      <c r="O913" s="309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279"/>
      <c r="AD913" s="289"/>
      <c r="AE913" s="279"/>
      <c r="AF913" s="279"/>
      <c r="AG913" s="279"/>
      <c r="AH913" s="33"/>
    </row>
    <row r="914" spans="1:34" ht="23.25" customHeight="1">
      <c r="A914" s="33"/>
      <c r="B914" s="33"/>
      <c r="C914" s="33"/>
      <c r="D914" s="33"/>
      <c r="E914" s="33"/>
      <c r="F914" s="33"/>
      <c r="G914" s="33"/>
      <c r="H914" s="33"/>
      <c r="I914" s="308"/>
      <c r="J914" s="33"/>
      <c r="K914" s="33"/>
      <c r="L914" s="33"/>
      <c r="M914" s="33"/>
      <c r="N914" s="33"/>
      <c r="O914" s="309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279"/>
      <c r="AD914" s="289"/>
      <c r="AE914" s="279"/>
      <c r="AF914" s="279"/>
      <c r="AG914" s="279"/>
      <c r="AH914" s="33"/>
    </row>
    <row r="915" spans="1:34" ht="23.25" customHeight="1">
      <c r="A915" s="33"/>
      <c r="B915" s="33"/>
      <c r="C915" s="33"/>
      <c r="D915" s="33"/>
      <c r="E915" s="33"/>
      <c r="F915" s="33"/>
      <c r="G915" s="33"/>
      <c r="H915" s="33"/>
      <c r="I915" s="308"/>
      <c r="J915" s="33"/>
      <c r="K915" s="33"/>
      <c r="L915" s="33"/>
      <c r="M915" s="33"/>
      <c r="N915" s="33"/>
      <c r="O915" s="309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279"/>
      <c r="AD915" s="289"/>
      <c r="AE915" s="279"/>
      <c r="AF915" s="279"/>
      <c r="AG915" s="279"/>
      <c r="AH915" s="33"/>
    </row>
    <row r="916" spans="1:34" ht="23.25" customHeight="1">
      <c r="A916" s="33"/>
      <c r="B916" s="33"/>
      <c r="C916" s="33"/>
      <c r="D916" s="33"/>
      <c r="E916" s="33"/>
      <c r="F916" s="33"/>
      <c r="G916" s="33"/>
      <c r="H916" s="33"/>
      <c r="I916" s="308"/>
      <c r="J916" s="33"/>
      <c r="K916" s="33"/>
      <c r="L916" s="33"/>
      <c r="M916" s="33"/>
      <c r="N916" s="33"/>
      <c r="O916" s="309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279"/>
      <c r="AD916" s="289"/>
      <c r="AE916" s="279"/>
      <c r="AF916" s="279"/>
      <c r="AG916" s="279"/>
      <c r="AH916" s="33"/>
    </row>
    <row r="917" spans="1:34" ht="23.25" customHeight="1">
      <c r="A917" s="33"/>
      <c r="B917" s="33"/>
      <c r="C917" s="33"/>
      <c r="D917" s="33"/>
      <c r="E917" s="33"/>
      <c r="F917" s="33"/>
      <c r="G917" s="33"/>
      <c r="H917" s="33"/>
      <c r="I917" s="308"/>
      <c r="J917" s="33"/>
      <c r="K917" s="33"/>
      <c r="L917" s="33"/>
      <c r="M917" s="33"/>
      <c r="N917" s="33"/>
      <c r="O917" s="309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279"/>
      <c r="AD917" s="289"/>
      <c r="AE917" s="279"/>
      <c r="AF917" s="279"/>
      <c r="AG917" s="279"/>
      <c r="AH917" s="33"/>
    </row>
    <row r="918" spans="1:34" ht="23.25" customHeight="1">
      <c r="A918" s="33"/>
      <c r="B918" s="33"/>
      <c r="C918" s="33"/>
      <c r="D918" s="33"/>
      <c r="E918" s="33"/>
      <c r="F918" s="33"/>
      <c r="G918" s="33"/>
      <c r="H918" s="33"/>
      <c r="I918" s="308"/>
      <c r="J918" s="33"/>
      <c r="K918" s="33"/>
      <c r="L918" s="33"/>
      <c r="M918" s="33"/>
      <c r="N918" s="33"/>
      <c r="O918" s="309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279"/>
      <c r="AD918" s="289"/>
      <c r="AE918" s="279"/>
      <c r="AF918" s="279"/>
      <c r="AG918" s="279"/>
      <c r="AH918" s="33"/>
    </row>
    <row r="919" spans="1:34" ht="23.25" customHeight="1">
      <c r="A919" s="33"/>
      <c r="B919" s="33"/>
      <c r="C919" s="33"/>
      <c r="D919" s="33"/>
      <c r="E919" s="33"/>
      <c r="F919" s="33"/>
      <c r="G919" s="33"/>
      <c r="H919" s="33"/>
      <c r="I919" s="308"/>
      <c r="J919" s="33"/>
      <c r="K919" s="33"/>
      <c r="L919" s="33"/>
      <c r="M919" s="33"/>
      <c r="N919" s="33"/>
      <c r="O919" s="309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279"/>
      <c r="AD919" s="289"/>
      <c r="AE919" s="279"/>
      <c r="AF919" s="279"/>
      <c r="AG919" s="279"/>
      <c r="AH919" s="33"/>
    </row>
    <row r="920" spans="1:34" ht="23.25" customHeight="1">
      <c r="A920" s="33"/>
      <c r="B920" s="33"/>
      <c r="C920" s="33"/>
      <c r="D920" s="33"/>
      <c r="E920" s="33"/>
      <c r="F920" s="33"/>
      <c r="G920" s="33"/>
      <c r="H920" s="33"/>
      <c r="I920" s="308"/>
      <c r="J920" s="33"/>
      <c r="K920" s="33"/>
      <c r="L920" s="33"/>
      <c r="M920" s="33"/>
      <c r="N920" s="33"/>
      <c r="O920" s="309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279"/>
      <c r="AD920" s="289"/>
      <c r="AE920" s="279"/>
      <c r="AF920" s="279"/>
      <c r="AG920" s="279"/>
      <c r="AH920" s="33"/>
    </row>
    <row r="921" spans="1:34" ht="23.25" customHeight="1">
      <c r="A921" s="33"/>
      <c r="B921" s="33"/>
      <c r="C921" s="33"/>
      <c r="D921" s="33"/>
      <c r="E921" s="33"/>
      <c r="F921" s="33"/>
      <c r="G921" s="33"/>
      <c r="H921" s="33"/>
      <c r="I921" s="308"/>
      <c r="J921" s="33"/>
      <c r="K921" s="33"/>
      <c r="L921" s="33"/>
      <c r="M921" s="33"/>
      <c r="N921" s="33"/>
      <c r="O921" s="309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279"/>
      <c r="AD921" s="289"/>
      <c r="AE921" s="279"/>
      <c r="AF921" s="279"/>
      <c r="AG921" s="279"/>
      <c r="AH921" s="33"/>
    </row>
    <row r="922" spans="1:34" ht="23.25" customHeight="1">
      <c r="A922" s="33"/>
      <c r="B922" s="33"/>
      <c r="C922" s="33"/>
      <c r="D922" s="33"/>
      <c r="E922" s="33"/>
      <c r="F922" s="33"/>
      <c r="G922" s="33"/>
      <c r="H922" s="33"/>
      <c r="I922" s="308"/>
      <c r="J922" s="33"/>
      <c r="K922" s="33"/>
      <c r="L922" s="33"/>
      <c r="M922" s="33"/>
      <c r="N922" s="33"/>
      <c r="O922" s="309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279"/>
      <c r="AD922" s="289"/>
      <c r="AE922" s="279"/>
      <c r="AF922" s="279"/>
      <c r="AG922" s="279"/>
      <c r="AH922" s="33"/>
    </row>
    <row r="923" spans="1:34" ht="23.25" customHeight="1">
      <c r="A923" s="33"/>
      <c r="B923" s="33"/>
      <c r="C923" s="33"/>
      <c r="D923" s="33"/>
      <c r="E923" s="33"/>
      <c r="F923" s="33"/>
      <c r="G923" s="33"/>
      <c r="H923" s="33"/>
      <c r="I923" s="308"/>
      <c r="J923" s="33"/>
      <c r="K923" s="33"/>
      <c r="L923" s="33"/>
      <c r="M923" s="33"/>
      <c r="N923" s="33"/>
      <c r="O923" s="309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279"/>
      <c r="AD923" s="289"/>
      <c r="AE923" s="279"/>
      <c r="AF923" s="279"/>
      <c r="AG923" s="279"/>
      <c r="AH923" s="33"/>
    </row>
    <row r="924" spans="1:34" ht="23.25" customHeight="1">
      <c r="A924" s="33"/>
      <c r="B924" s="33"/>
      <c r="C924" s="33"/>
      <c r="D924" s="33"/>
      <c r="E924" s="33"/>
      <c r="F924" s="33"/>
      <c r="G924" s="33"/>
      <c r="H924" s="33"/>
      <c r="I924" s="308"/>
      <c r="J924" s="33"/>
      <c r="K924" s="33"/>
      <c r="L924" s="33"/>
      <c r="M924" s="33"/>
      <c r="N924" s="33"/>
      <c r="O924" s="309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279"/>
      <c r="AD924" s="289"/>
      <c r="AE924" s="279"/>
      <c r="AF924" s="279"/>
      <c r="AG924" s="279"/>
      <c r="AH924" s="33"/>
    </row>
    <row r="925" spans="1:34" ht="23.25" customHeight="1">
      <c r="A925" s="33"/>
      <c r="B925" s="33"/>
      <c r="C925" s="33"/>
      <c r="D925" s="33"/>
      <c r="E925" s="33"/>
      <c r="F925" s="33"/>
      <c r="G925" s="33"/>
      <c r="H925" s="33"/>
      <c r="I925" s="308"/>
      <c r="J925" s="33"/>
      <c r="K925" s="33"/>
      <c r="L925" s="33"/>
      <c r="M925" s="33"/>
      <c r="N925" s="33"/>
      <c r="O925" s="309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279"/>
      <c r="AD925" s="289"/>
      <c r="AE925" s="279"/>
      <c r="AF925" s="279"/>
      <c r="AG925" s="279"/>
      <c r="AH925" s="33"/>
    </row>
    <row r="926" spans="1:34" ht="23.25" customHeight="1">
      <c r="A926" s="33"/>
      <c r="B926" s="33"/>
      <c r="C926" s="33"/>
      <c r="D926" s="33"/>
      <c r="E926" s="33"/>
      <c r="F926" s="33"/>
      <c r="G926" s="33"/>
      <c r="H926" s="33"/>
      <c r="I926" s="308"/>
      <c r="J926" s="33"/>
      <c r="K926" s="33"/>
      <c r="L926" s="33"/>
      <c r="M926" s="33"/>
      <c r="N926" s="33"/>
      <c r="O926" s="309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279"/>
      <c r="AD926" s="289"/>
      <c r="AE926" s="279"/>
      <c r="AF926" s="279"/>
      <c r="AG926" s="279"/>
      <c r="AH926" s="33"/>
    </row>
    <row r="927" spans="1:34" ht="23.25" customHeight="1">
      <c r="A927" s="33"/>
      <c r="B927" s="33"/>
      <c r="C927" s="33"/>
      <c r="D927" s="33"/>
      <c r="E927" s="33"/>
      <c r="F927" s="33"/>
      <c r="G927" s="33"/>
      <c r="H927" s="33"/>
      <c r="I927" s="308"/>
      <c r="J927" s="33"/>
      <c r="K927" s="33"/>
      <c r="L927" s="33"/>
      <c r="M927" s="33"/>
      <c r="N927" s="33"/>
      <c r="O927" s="309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279"/>
      <c r="AD927" s="289"/>
      <c r="AE927" s="279"/>
      <c r="AF927" s="279"/>
      <c r="AG927" s="279"/>
      <c r="AH927" s="33"/>
    </row>
    <row r="928" spans="1:34" ht="23.25" customHeight="1">
      <c r="A928" s="33"/>
      <c r="B928" s="33"/>
      <c r="C928" s="33"/>
      <c r="D928" s="33"/>
      <c r="E928" s="33"/>
      <c r="F928" s="33"/>
      <c r="G928" s="33"/>
      <c r="H928" s="33"/>
      <c r="I928" s="308"/>
      <c r="J928" s="33"/>
      <c r="K928" s="33"/>
      <c r="L928" s="33"/>
      <c r="M928" s="33"/>
      <c r="N928" s="33"/>
      <c r="O928" s="309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279"/>
      <c r="AD928" s="289"/>
      <c r="AE928" s="279"/>
      <c r="AF928" s="279"/>
      <c r="AG928" s="279"/>
      <c r="AH928" s="33"/>
    </row>
    <row r="929" spans="1:34" ht="23.25" customHeight="1">
      <c r="A929" s="33"/>
      <c r="B929" s="33"/>
      <c r="C929" s="33"/>
      <c r="D929" s="33"/>
      <c r="E929" s="33"/>
      <c r="F929" s="33"/>
      <c r="G929" s="33"/>
      <c r="H929" s="33"/>
      <c r="I929" s="308"/>
      <c r="J929" s="33"/>
      <c r="K929" s="33"/>
      <c r="L929" s="33"/>
      <c r="M929" s="33"/>
      <c r="N929" s="33"/>
      <c r="O929" s="309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279"/>
      <c r="AD929" s="289"/>
      <c r="AE929" s="279"/>
      <c r="AF929" s="279"/>
      <c r="AG929" s="279"/>
      <c r="AH929" s="33"/>
    </row>
    <row r="930" spans="1:34" ht="23.25" customHeight="1">
      <c r="A930" s="33"/>
      <c r="B930" s="33"/>
      <c r="C930" s="33"/>
      <c r="D930" s="33"/>
      <c r="E930" s="33"/>
      <c r="F930" s="33"/>
      <c r="G930" s="33"/>
      <c r="H930" s="33"/>
      <c r="I930" s="308"/>
      <c r="J930" s="33"/>
      <c r="K930" s="33"/>
      <c r="L930" s="33"/>
      <c r="M930" s="33"/>
      <c r="N930" s="33"/>
      <c r="O930" s="309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279"/>
      <c r="AD930" s="289"/>
      <c r="AE930" s="279"/>
      <c r="AF930" s="279"/>
      <c r="AG930" s="279"/>
      <c r="AH930" s="33"/>
    </row>
    <row r="931" spans="1:34" ht="23.25" customHeight="1">
      <c r="A931" s="33"/>
      <c r="B931" s="33"/>
      <c r="C931" s="33"/>
      <c r="D931" s="33"/>
      <c r="E931" s="33"/>
      <c r="F931" s="33"/>
      <c r="G931" s="33"/>
      <c r="H931" s="33"/>
      <c r="I931" s="308"/>
      <c r="J931" s="33"/>
      <c r="K931" s="33"/>
      <c r="L931" s="33"/>
      <c r="M931" s="33"/>
      <c r="N931" s="33"/>
      <c r="O931" s="309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279"/>
      <c r="AD931" s="289"/>
      <c r="AE931" s="279"/>
      <c r="AF931" s="279"/>
      <c r="AG931" s="279"/>
      <c r="AH931" s="33"/>
    </row>
    <row r="932" spans="1:34" ht="23.25" customHeight="1">
      <c r="A932" s="33"/>
      <c r="B932" s="33"/>
      <c r="C932" s="33"/>
      <c r="D932" s="33"/>
      <c r="E932" s="33"/>
      <c r="F932" s="33"/>
      <c r="G932" s="33"/>
      <c r="H932" s="33"/>
      <c r="I932" s="308"/>
      <c r="J932" s="33"/>
      <c r="K932" s="33"/>
      <c r="L932" s="33"/>
      <c r="M932" s="33"/>
      <c r="N932" s="33"/>
      <c r="O932" s="309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279"/>
      <c r="AD932" s="289"/>
      <c r="AE932" s="279"/>
      <c r="AF932" s="279"/>
      <c r="AG932" s="279"/>
      <c r="AH932" s="33"/>
    </row>
    <row r="933" spans="1:34" ht="23.25" customHeight="1">
      <c r="A933" s="33"/>
      <c r="B933" s="33"/>
      <c r="C933" s="33"/>
      <c r="D933" s="33"/>
      <c r="E933" s="33"/>
      <c r="F933" s="33"/>
      <c r="G933" s="33"/>
      <c r="H933" s="33"/>
      <c r="I933" s="308"/>
      <c r="J933" s="33"/>
      <c r="K933" s="33"/>
      <c r="L933" s="33"/>
      <c r="M933" s="33"/>
      <c r="N933" s="33"/>
      <c r="O933" s="309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279"/>
      <c r="AD933" s="289"/>
      <c r="AE933" s="279"/>
      <c r="AF933" s="279"/>
      <c r="AG933" s="279"/>
      <c r="AH933" s="33"/>
    </row>
    <row r="934" spans="1:34" ht="23.25" customHeight="1">
      <c r="A934" s="33"/>
      <c r="B934" s="33"/>
      <c r="C934" s="33"/>
      <c r="D934" s="33"/>
      <c r="E934" s="33"/>
      <c r="F934" s="33"/>
      <c r="G934" s="33"/>
      <c r="H934" s="33"/>
      <c r="I934" s="308"/>
      <c r="J934" s="33"/>
      <c r="K934" s="33"/>
      <c r="L934" s="33"/>
      <c r="M934" s="33"/>
      <c r="N934" s="33"/>
      <c r="O934" s="309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279"/>
      <c r="AD934" s="289"/>
      <c r="AE934" s="279"/>
      <c r="AF934" s="279"/>
      <c r="AG934" s="279"/>
      <c r="AH934" s="33"/>
    </row>
    <row r="935" spans="1:34" ht="23.25" customHeight="1">
      <c r="A935" s="33"/>
      <c r="B935" s="33"/>
      <c r="C935" s="33"/>
      <c r="D935" s="33"/>
      <c r="E935" s="33"/>
      <c r="F935" s="33"/>
      <c r="G935" s="33"/>
      <c r="H935" s="33"/>
      <c r="I935" s="308"/>
      <c r="J935" s="33"/>
      <c r="K935" s="33"/>
      <c r="L935" s="33"/>
      <c r="M935" s="33"/>
      <c r="N935" s="33"/>
      <c r="O935" s="309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279"/>
      <c r="AD935" s="289"/>
      <c r="AE935" s="279"/>
      <c r="AF935" s="279"/>
      <c r="AG935" s="279"/>
      <c r="AH935" s="33"/>
    </row>
    <row r="936" spans="1:34" ht="23.25" customHeight="1">
      <c r="A936" s="33"/>
      <c r="B936" s="33"/>
      <c r="C936" s="33"/>
      <c r="D936" s="33"/>
      <c r="E936" s="33"/>
      <c r="F936" s="33"/>
      <c r="G936" s="33"/>
      <c r="H936" s="33"/>
      <c r="I936" s="308"/>
      <c r="J936" s="33"/>
      <c r="K936" s="33"/>
      <c r="L936" s="33"/>
      <c r="M936" s="33"/>
      <c r="N936" s="33"/>
      <c r="O936" s="309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279"/>
      <c r="AD936" s="289"/>
      <c r="AE936" s="279"/>
      <c r="AF936" s="279"/>
      <c r="AG936" s="279"/>
      <c r="AH936" s="33"/>
    </row>
    <row r="937" spans="1:34" ht="23.25" customHeight="1">
      <c r="A937" s="33"/>
      <c r="B937" s="33"/>
      <c r="C937" s="33"/>
      <c r="D937" s="33"/>
      <c r="E937" s="33"/>
      <c r="F937" s="33"/>
      <c r="G937" s="33"/>
      <c r="H937" s="33"/>
      <c r="I937" s="308"/>
      <c r="J937" s="33"/>
      <c r="K937" s="33"/>
      <c r="L937" s="33"/>
      <c r="M937" s="33"/>
      <c r="N937" s="33"/>
      <c r="O937" s="309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279"/>
      <c r="AD937" s="289"/>
      <c r="AE937" s="279"/>
      <c r="AF937" s="279"/>
      <c r="AG937" s="279"/>
      <c r="AH937" s="33"/>
    </row>
    <row r="938" spans="1:34" ht="23.25" customHeight="1">
      <c r="A938" s="33"/>
      <c r="B938" s="33"/>
      <c r="C938" s="33"/>
      <c r="D938" s="33"/>
      <c r="E938" s="33"/>
      <c r="F938" s="33"/>
      <c r="G938" s="33"/>
      <c r="H938" s="33"/>
      <c r="I938" s="308"/>
      <c r="J938" s="33"/>
      <c r="K938" s="33"/>
      <c r="L938" s="33"/>
      <c r="M938" s="33"/>
      <c r="N938" s="33"/>
      <c r="O938" s="309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279"/>
      <c r="AD938" s="289"/>
      <c r="AE938" s="279"/>
      <c r="AF938" s="279"/>
      <c r="AG938" s="279"/>
      <c r="AH938" s="33"/>
    </row>
    <row r="939" spans="1:34" ht="23.25" customHeight="1">
      <c r="A939" s="33"/>
      <c r="B939" s="33"/>
      <c r="C939" s="33"/>
      <c r="D939" s="33"/>
      <c r="E939" s="33"/>
      <c r="F939" s="33"/>
      <c r="G939" s="33"/>
      <c r="H939" s="33"/>
      <c r="I939" s="308"/>
      <c r="J939" s="33"/>
      <c r="K939" s="33"/>
      <c r="L939" s="33"/>
      <c r="M939" s="33"/>
      <c r="N939" s="33"/>
      <c r="O939" s="309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279"/>
      <c r="AD939" s="289"/>
      <c r="AE939" s="279"/>
      <c r="AF939" s="279"/>
      <c r="AG939" s="279"/>
      <c r="AH939" s="33"/>
    </row>
    <row r="940" spans="1:34" ht="23.25" customHeight="1">
      <c r="A940" s="33"/>
      <c r="B940" s="33"/>
      <c r="C940" s="33"/>
      <c r="D940" s="33"/>
      <c r="E940" s="33"/>
      <c r="F940" s="33"/>
      <c r="G940" s="33"/>
      <c r="H940" s="33"/>
      <c r="I940" s="308"/>
      <c r="J940" s="33"/>
      <c r="K940" s="33"/>
      <c r="L940" s="33"/>
      <c r="M940" s="33"/>
      <c r="N940" s="33"/>
      <c r="O940" s="309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279"/>
      <c r="AD940" s="289"/>
      <c r="AE940" s="279"/>
      <c r="AF940" s="279"/>
      <c r="AG940" s="279"/>
      <c r="AH940" s="33"/>
    </row>
    <row r="941" spans="1:34" ht="23.25" customHeight="1">
      <c r="A941" s="33"/>
      <c r="B941" s="33"/>
      <c r="C941" s="33"/>
      <c r="D941" s="33"/>
      <c r="E941" s="33"/>
      <c r="F941" s="33"/>
      <c r="G941" s="33"/>
      <c r="H941" s="33"/>
      <c r="I941" s="308"/>
      <c r="J941" s="33"/>
      <c r="K941" s="33"/>
      <c r="L941" s="33"/>
      <c r="M941" s="33"/>
      <c r="N941" s="33"/>
      <c r="O941" s="309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279"/>
      <c r="AD941" s="289"/>
      <c r="AE941" s="279"/>
      <c r="AF941" s="279"/>
      <c r="AG941" s="279"/>
      <c r="AH941" s="33"/>
    </row>
    <row r="942" spans="1:34" ht="23.25" customHeight="1">
      <c r="A942" s="33"/>
      <c r="B942" s="33"/>
      <c r="C942" s="33"/>
      <c r="D942" s="33"/>
      <c r="E942" s="33"/>
      <c r="F942" s="33"/>
      <c r="G942" s="33"/>
      <c r="H942" s="33"/>
      <c r="I942" s="308"/>
      <c r="J942" s="33"/>
      <c r="K942" s="33"/>
      <c r="L942" s="33"/>
      <c r="M942" s="33"/>
      <c r="N942" s="33"/>
      <c r="O942" s="309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279"/>
      <c r="AD942" s="289"/>
      <c r="AE942" s="279"/>
      <c r="AF942" s="279"/>
      <c r="AG942" s="279"/>
      <c r="AH942" s="33"/>
    </row>
    <row r="943" spans="1:34" ht="23.25" customHeight="1">
      <c r="A943" s="33"/>
      <c r="B943" s="33"/>
      <c r="C943" s="33"/>
      <c r="D943" s="33"/>
      <c r="E943" s="33"/>
      <c r="F943" s="33"/>
      <c r="G943" s="33"/>
      <c r="H943" s="33"/>
      <c r="I943" s="308"/>
      <c r="J943" s="33"/>
      <c r="K943" s="33"/>
      <c r="L943" s="33"/>
      <c r="M943" s="33"/>
      <c r="N943" s="33"/>
      <c r="O943" s="309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279"/>
      <c r="AD943" s="289"/>
      <c r="AE943" s="279"/>
      <c r="AF943" s="279"/>
      <c r="AG943" s="279"/>
      <c r="AH943" s="33"/>
    </row>
    <row r="944" spans="1:34" ht="23.25" customHeight="1">
      <c r="A944" s="33"/>
      <c r="B944" s="33"/>
      <c r="C944" s="33"/>
      <c r="D944" s="33"/>
      <c r="E944" s="33"/>
      <c r="F944" s="33"/>
      <c r="G944" s="33"/>
      <c r="H944" s="33"/>
      <c r="I944" s="308"/>
      <c r="J944" s="33"/>
      <c r="K944" s="33"/>
      <c r="L944" s="33"/>
      <c r="M944" s="33"/>
      <c r="N944" s="33"/>
      <c r="O944" s="309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279"/>
      <c r="AD944" s="289"/>
      <c r="AE944" s="279"/>
      <c r="AF944" s="279"/>
      <c r="AG944" s="279"/>
      <c r="AH944" s="33"/>
    </row>
    <row r="945" spans="1:34" ht="23.25" customHeight="1">
      <c r="A945" s="33"/>
      <c r="B945" s="33"/>
      <c r="C945" s="33"/>
      <c r="D945" s="33"/>
      <c r="E945" s="33"/>
      <c r="F945" s="33"/>
      <c r="G945" s="33"/>
      <c r="H945" s="33"/>
      <c r="I945" s="308"/>
      <c r="J945" s="33"/>
      <c r="K945" s="33"/>
      <c r="L945" s="33"/>
      <c r="M945" s="33"/>
      <c r="N945" s="33"/>
      <c r="O945" s="309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279"/>
      <c r="AD945" s="289"/>
      <c r="AE945" s="279"/>
      <c r="AF945" s="279"/>
      <c r="AG945" s="279"/>
      <c r="AH945" s="33"/>
    </row>
    <row r="946" spans="1:34" ht="23.25" customHeight="1">
      <c r="A946" s="33"/>
      <c r="B946" s="33"/>
      <c r="C946" s="33"/>
      <c r="D946" s="33"/>
      <c r="E946" s="33"/>
      <c r="F946" s="33"/>
      <c r="G946" s="33"/>
      <c r="H946" s="33"/>
      <c r="I946" s="308"/>
      <c r="J946" s="33"/>
      <c r="K946" s="33"/>
      <c r="L946" s="33"/>
      <c r="M946" s="33"/>
      <c r="N946" s="33"/>
      <c r="O946" s="309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279"/>
      <c r="AD946" s="289"/>
      <c r="AE946" s="279"/>
      <c r="AF946" s="279"/>
      <c r="AG946" s="279"/>
      <c r="AH946" s="33"/>
    </row>
    <row r="947" spans="1:34" ht="23.25" customHeight="1">
      <c r="A947" s="33"/>
      <c r="B947" s="33"/>
      <c r="C947" s="33"/>
      <c r="D947" s="33"/>
      <c r="E947" s="33"/>
      <c r="F947" s="33"/>
      <c r="G947" s="33"/>
      <c r="H947" s="33"/>
      <c r="I947" s="308"/>
      <c r="J947" s="33"/>
      <c r="K947" s="33"/>
      <c r="L947" s="33"/>
      <c r="M947" s="33"/>
      <c r="N947" s="33"/>
      <c r="O947" s="309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279"/>
      <c r="AD947" s="289"/>
      <c r="AE947" s="279"/>
      <c r="AF947" s="279"/>
      <c r="AG947" s="279"/>
      <c r="AH947" s="33"/>
    </row>
    <row r="948" spans="1:34" ht="23.25" customHeight="1">
      <c r="A948" s="33"/>
      <c r="B948" s="33"/>
      <c r="C948" s="33"/>
      <c r="D948" s="33"/>
      <c r="E948" s="33"/>
      <c r="F948" s="33"/>
      <c r="G948" s="33"/>
      <c r="H948" s="33"/>
      <c r="I948" s="308"/>
      <c r="J948" s="33"/>
      <c r="K948" s="33"/>
      <c r="L948" s="33"/>
      <c r="M948" s="33"/>
      <c r="N948" s="33"/>
      <c r="O948" s="309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279"/>
      <c r="AD948" s="289"/>
      <c r="AE948" s="279"/>
      <c r="AF948" s="279"/>
      <c r="AG948" s="279"/>
      <c r="AH948" s="33"/>
    </row>
    <row r="949" spans="1:34" ht="23.25" customHeight="1">
      <c r="A949" s="33"/>
      <c r="B949" s="33"/>
      <c r="C949" s="33"/>
      <c r="D949" s="33"/>
      <c r="E949" s="33"/>
      <c r="F949" s="33"/>
      <c r="G949" s="33"/>
      <c r="H949" s="33"/>
      <c r="I949" s="308"/>
      <c r="J949" s="33"/>
      <c r="K949" s="33"/>
      <c r="L949" s="33"/>
      <c r="M949" s="33"/>
      <c r="N949" s="33"/>
      <c r="O949" s="309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279"/>
      <c r="AD949" s="289"/>
      <c r="AE949" s="279"/>
      <c r="AF949" s="279"/>
      <c r="AG949" s="279"/>
      <c r="AH949" s="33"/>
    </row>
    <row r="950" spans="1:34" ht="23.25" customHeight="1">
      <c r="A950" s="33"/>
      <c r="B950" s="33"/>
      <c r="C950" s="33"/>
      <c r="D950" s="33"/>
      <c r="E950" s="33"/>
      <c r="F950" s="33"/>
      <c r="G950" s="33"/>
      <c r="H950" s="33"/>
      <c r="I950" s="308"/>
      <c r="J950" s="33"/>
      <c r="K950" s="33"/>
      <c r="L950" s="33"/>
      <c r="M950" s="33"/>
      <c r="N950" s="33"/>
      <c r="O950" s="309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279"/>
      <c r="AD950" s="289"/>
      <c r="AE950" s="279"/>
      <c r="AF950" s="279"/>
      <c r="AG950" s="279"/>
      <c r="AH950" s="33"/>
    </row>
    <row r="951" spans="1:34" ht="23.25" customHeight="1">
      <c r="A951" s="33"/>
      <c r="B951" s="33"/>
      <c r="C951" s="33"/>
      <c r="D951" s="33"/>
      <c r="E951" s="33"/>
      <c r="F951" s="33"/>
      <c r="G951" s="33"/>
      <c r="H951" s="33"/>
      <c r="I951" s="308"/>
      <c r="J951" s="33"/>
      <c r="K951" s="33"/>
      <c r="L951" s="33"/>
      <c r="M951" s="33"/>
      <c r="N951" s="33"/>
      <c r="O951" s="309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279"/>
      <c r="AD951" s="289"/>
      <c r="AE951" s="279"/>
      <c r="AF951" s="279"/>
      <c r="AG951" s="279"/>
      <c r="AH951" s="33"/>
    </row>
    <row r="952" spans="1:34" ht="23.25" customHeight="1">
      <c r="A952" s="33"/>
      <c r="B952" s="33"/>
      <c r="C952" s="33"/>
      <c r="D952" s="33"/>
      <c r="E952" s="33"/>
      <c r="F952" s="33"/>
      <c r="G952" s="33"/>
      <c r="H952" s="33"/>
      <c r="I952" s="308"/>
      <c r="J952" s="33"/>
      <c r="K952" s="33"/>
      <c r="L952" s="33"/>
      <c r="M952" s="33"/>
      <c r="N952" s="33"/>
      <c r="O952" s="309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279"/>
      <c r="AD952" s="289"/>
      <c r="AE952" s="279"/>
      <c r="AF952" s="279"/>
      <c r="AG952" s="279"/>
      <c r="AH952" s="33"/>
    </row>
    <row r="953" spans="1:34" ht="23.25" customHeight="1">
      <c r="A953" s="33"/>
      <c r="B953" s="33"/>
      <c r="C953" s="33"/>
      <c r="D953" s="33"/>
      <c r="E953" s="33"/>
      <c r="F953" s="33"/>
      <c r="G953" s="33"/>
      <c r="H953" s="33"/>
      <c r="I953" s="308"/>
      <c r="J953" s="33"/>
      <c r="K953" s="33"/>
      <c r="L953" s="33"/>
      <c r="M953" s="33"/>
      <c r="N953" s="33"/>
      <c r="O953" s="309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279"/>
      <c r="AD953" s="289"/>
      <c r="AE953" s="279"/>
      <c r="AF953" s="279"/>
      <c r="AG953" s="279"/>
      <c r="AH953" s="33"/>
    </row>
    <row r="954" spans="1:34" ht="23.25" customHeight="1">
      <c r="A954" s="33"/>
      <c r="B954" s="33"/>
      <c r="C954" s="33"/>
      <c r="D954" s="33"/>
      <c r="E954" s="33"/>
      <c r="F954" s="33"/>
      <c r="G954" s="33"/>
      <c r="H954" s="33"/>
      <c r="I954" s="308"/>
      <c r="J954" s="33"/>
      <c r="K954" s="33"/>
      <c r="L954" s="33"/>
      <c r="M954" s="33"/>
      <c r="N954" s="33"/>
      <c r="O954" s="309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279"/>
      <c r="AD954" s="289"/>
      <c r="AE954" s="279"/>
      <c r="AF954" s="279"/>
      <c r="AG954" s="279"/>
      <c r="AH954" s="33"/>
    </row>
    <row r="955" spans="1:34" ht="23.25" customHeight="1">
      <c r="A955" s="33"/>
      <c r="B955" s="33"/>
      <c r="C955" s="33"/>
      <c r="D955" s="33"/>
      <c r="E955" s="33"/>
      <c r="F955" s="33"/>
      <c r="G955" s="33"/>
      <c r="H955" s="33"/>
      <c r="I955" s="308"/>
      <c r="J955" s="33"/>
      <c r="K955" s="33"/>
      <c r="L955" s="33"/>
      <c r="M955" s="33"/>
      <c r="N955" s="33"/>
      <c r="O955" s="309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279"/>
      <c r="AD955" s="289"/>
      <c r="AE955" s="279"/>
      <c r="AF955" s="279"/>
      <c r="AG955" s="279"/>
      <c r="AH955" s="33"/>
    </row>
    <row r="956" spans="1:34" ht="23.25" customHeight="1">
      <c r="A956" s="33"/>
      <c r="B956" s="33"/>
      <c r="C956" s="33"/>
      <c r="D956" s="33"/>
      <c r="E956" s="33"/>
      <c r="F956" s="33"/>
      <c r="G956" s="33"/>
      <c r="H956" s="33"/>
      <c r="I956" s="308"/>
      <c r="J956" s="33"/>
      <c r="K956" s="33"/>
      <c r="L956" s="33"/>
      <c r="M956" s="33"/>
      <c r="N956" s="33"/>
      <c r="O956" s="309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279"/>
      <c r="AD956" s="289"/>
      <c r="AE956" s="279"/>
      <c r="AF956" s="279"/>
      <c r="AG956" s="279"/>
      <c r="AH956" s="33"/>
    </row>
    <row r="957" spans="1:34" ht="23.25" customHeight="1">
      <c r="A957" s="33"/>
      <c r="B957" s="33"/>
      <c r="C957" s="33"/>
      <c r="D957" s="33"/>
      <c r="E957" s="33"/>
      <c r="F957" s="33"/>
      <c r="G957" s="33"/>
      <c r="H957" s="33"/>
      <c r="I957" s="308"/>
      <c r="J957" s="33"/>
      <c r="K957" s="33"/>
      <c r="L957" s="33"/>
      <c r="M957" s="33"/>
      <c r="N957" s="33"/>
      <c r="O957" s="309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279"/>
      <c r="AD957" s="289"/>
      <c r="AE957" s="279"/>
      <c r="AF957" s="279"/>
      <c r="AG957" s="279"/>
      <c r="AH957" s="33"/>
    </row>
    <row r="958" spans="1:34" ht="23.25" customHeight="1">
      <c r="A958" s="33"/>
      <c r="B958" s="33"/>
      <c r="C958" s="33"/>
      <c r="D958" s="33"/>
      <c r="E958" s="33"/>
      <c r="F958" s="33"/>
      <c r="G958" s="33"/>
      <c r="H958" s="33"/>
      <c r="I958" s="308"/>
      <c r="J958" s="33"/>
      <c r="K958" s="33"/>
      <c r="L958" s="33"/>
      <c r="M958" s="33"/>
      <c r="N958" s="33"/>
      <c r="O958" s="309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279"/>
      <c r="AD958" s="289"/>
      <c r="AE958" s="279"/>
      <c r="AF958" s="279"/>
      <c r="AG958" s="279"/>
      <c r="AH958" s="33"/>
    </row>
    <row r="959" spans="1:34" ht="23.25" customHeight="1">
      <c r="A959" s="33"/>
      <c r="B959" s="33"/>
      <c r="C959" s="33"/>
      <c r="D959" s="33"/>
      <c r="E959" s="33"/>
      <c r="F959" s="33"/>
      <c r="G959" s="33"/>
      <c r="H959" s="33"/>
      <c r="I959" s="308"/>
      <c r="J959" s="33"/>
      <c r="K959" s="33"/>
      <c r="L959" s="33"/>
      <c r="M959" s="33"/>
      <c r="N959" s="33"/>
      <c r="O959" s="309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279"/>
      <c r="AD959" s="289"/>
      <c r="AE959" s="279"/>
      <c r="AF959" s="279"/>
      <c r="AG959" s="279"/>
      <c r="AH959" s="33"/>
    </row>
    <row r="960" spans="1:34" ht="23.25" customHeight="1">
      <c r="A960" s="33"/>
      <c r="B960" s="33"/>
      <c r="C960" s="33"/>
      <c r="D960" s="33"/>
      <c r="E960" s="33"/>
      <c r="F960" s="33"/>
      <c r="G960" s="33"/>
      <c r="H960" s="33"/>
      <c r="I960" s="308"/>
      <c r="J960" s="33"/>
      <c r="K960" s="33"/>
      <c r="L960" s="33"/>
      <c r="M960" s="33"/>
      <c r="N960" s="33"/>
      <c r="O960" s="309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279"/>
      <c r="AD960" s="289"/>
      <c r="AE960" s="279"/>
      <c r="AF960" s="279"/>
      <c r="AG960" s="279"/>
      <c r="AH960" s="33"/>
    </row>
    <row r="961" spans="1:34" ht="23.25" customHeight="1">
      <c r="A961" s="33"/>
      <c r="B961" s="33"/>
      <c r="C961" s="33"/>
      <c r="D961" s="33"/>
      <c r="E961" s="33"/>
      <c r="F961" s="33"/>
      <c r="G961" s="33"/>
      <c r="H961" s="33"/>
      <c r="I961" s="308"/>
      <c r="J961" s="33"/>
      <c r="K961" s="33"/>
      <c r="L961" s="33"/>
      <c r="M961" s="33"/>
      <c r="N961" s="33"/>
      <c r="O961" s="309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279"/>
      <c r="AD961" s="289"/>
      <c r="AE961" s="279"/>
      <c r="AF961" s="279"/>
      <c r="AG961" s="279"/>
      <c r="AH961" s="33"/>
    </row>
    <row r="962" spans="1:34" ht="23.25" customHeight="1">
      <c r="A962" s="33"/>
      <c r="B962" s="33"/>
      <c r="C962" s="33"/>
      <c r="D962" s="33"/>
      <c r="E962" s="33"/>
      <c r="F962" s="33"/>
      <c r="G962" s="33"/>
      <c r="H962" s="33"/>
      <c r="I962" s="308"/>
      <c r="J962" s="33"/>
      <c r="K962" s="33"/>
      <c r="L962" s="33"/>
      <c r="M962" s="33"/>
      <c r="N962" s="33"/>
      <c r="O962" s="309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279"/>
      <c r="AD962" s="289"/>
      <c r="AE962" s="279"/>
      <c r="AF962" s="279"/>
      <c r="AG962" s="279"/>
      <c r="AH962" s="33"/>
    </row>
    <row r="963" spans="1:34" ht="23.25" customHeight="1">
      <c r="A963" s="33"/>
      <c r="B963" s="33"/>
      <c r="C963" s="33"/>
      <c r="D963" s="33"/>
      <c r="E963" s="33"/>
      <c r="F963" s="33"/>
      <c r="G963" s="33"/>
      <c r="H963" s="33"/>
      <c r="I963" s="308"/>
      <c r="J963" s="33"/>
      <c r="K963" s="33"/>
      <c r="L963" s="33"/>
      <c r="M963" s="33"/>
      <c r="N963" s="33"/>
      <c r="O963" s="309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279"/>
      <c r="AD963" s="289"/>
      <c r="AE963" s="279"/>
      <c r="AF963" s="279"/>
      <c r="AG963" s="279"/>
      <c r="AH963" s="33"/>
    </row>
    <row r="964" spans="1:34" ht="23.25" customHeight="1">
      <c r="A964" s="33"/>
      <c r="B964" s="33"/>
      <c r="C964" s="33"/>
      <c r="D964" s="33"/>
      <c r="E964" s="33"/>
      <c r="F964" s="33"/>
      <c r="G964" s="33"/>
      <c r="H964" s="33"/>
      <c r="I964" s="308"/>
      <c r="J964" s="33"/>
      <c r="K964" s="33"/>
      <c r="L964" s="33"/>
      <c r="M964" s="33"/>
      <c r="N964" s="33"/>
      <c r="O964" s="309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279"/>
      <c r="AD964" s="289"/>
      <c r="AE964" s="279"/>
      <c r="AF964" s="279"/>
      <c r="AG964" s="279"/>
      <c r="AH964" s="33"/>
    </row>
    <row r="965" spans="1:34" ht="23.25" customHeight="1">
      <c r="A965" s="33"/>
      <c r="B965" s="33"/>
      <c r="C965" s="33"/>
      <c r="D965" s="33"/>
      <c r="E965" s="33"/>
      <c r="F965" s="33"/>
      <c r="G965" s="33"/>
      <c r="H965" s="33"/>
      <c r="I965" s="308"/>
      <c r="J965" s="33"/>
      <c r="K965" s="33"/>
      <c r="L965" s="33"/>
      <c r="M965" s="33"/>
      <c r="N965" s="33"/>
      <c r="O965" s="309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279"/>
      <c r="AD965" s="289"/>
      <c r="AE965" s="279"/>
      <c r="AF965" s="279"/>
      <c r="AG965" s="279"/>
      <c r="AH965" s="33"/>
    </row>
    <row r="966" spans="1:34" ht="23.25" customHeight="1">
      <c r="A966" s="33"/>
      <c r="B966" s="33"/>
      <c r="C966" s="33"/>
      <c r="D966" s="33"/>
      <c r="E966" s="33"/>
      <c r="F966" s="33"/>
      <c r="G966" s="33"/>
      <c r="H966" s="33"/>
      <c r="I966" s="308"/>
      <c r="J966" s="33"/>
      <c r="K966" s="33"/>
      <c r="L966" s="33"/>
      <c r="M966" s="33"/>
      <c r="N966" s="33"/>
      <c r="O966" s="309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279"/>
      <c r="AD966" s="289"/>
      <c r="AE966" s="279"/>
      <c r="AF966" s="279"/>
      <c r="AG966" s="279"/>
      <c r="AH966" s="33"/>
    </row>
    <row r="967" spans="1:34" ht="23.25" customHeight="1">
      <c r="A967" s="33"/>
      <c r="B967" s="33"/>
      <c r="C967" s="33"/>
      <c r="D967" s="33"/>
      <c r="E967" s="33"/>
      <c r="F967" s="33"/>
      <c r="G967" s="33"/>
      <c r="H967" s="33"/>
      <c r="I967" s="308"/>
      <c r="J967" s="33"/>
      <c r="K967" s="33"/>
      <c r="L967" s="33"/>
      <c r="M967" s="33"/>
      <c r="N967" s="33"/>
      <c r="O967" s="309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279"/>
      <c r="AD967" s="289"/>
      <c r="AE967" s="279"/>
      <c r="AF967" s="279"/>
      <c r="AG967" s="279"/>
      <c r="AH967" s="33"/>
    </row>
    <row r="968" spans="1:34" ht="23.25" customHeight="1">
      <c r="A968" s="33"/>
      <c r="B968" s="33"/>
      <c r="C968" s="33"/>
      <c r="D968" s="33"/>
      <c r="E968" s="33"/>
      <c r="F968" s="33"/>
      <c r="G968" s="33"/>
      <c r="H968" s="33"/>
      <c r="I968" s="308"/>
      <c r="J968" s="33"/>
      <c r="K968" s="33"/>
      <c r="L968" s="33"/>
      <c r="M968" s="33"/>
      <c r="N968" s="33"/>
      <c r="O968" s="309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279"/>
      <c r="AD968" s="289"/>
      <c r="AE968" s="279"/>
      <c r="AF968" s="279"/>
      <c r="AG968" s="279"/>
      <c r="AH968" s="33"/>
    </row>
    <row r="969" spans="1:34" ht="23.25" customHeight="1">
      <c r="A969" s="33"/>
      <c r="B969" s="33"/>
      <c r="C969" s="33"/>
      <c r="D969" s="33"/>
      <c r="E969" s="33"/>
      <c r="F969" s="33"/>
      <c r="G969" s="33"/>
      <c r="H969" s="33"/>
      <c r="I969" s="308"/>
      <c r="J969" s="33"/>
      <c r="K969" s="33"/>
      <c r="L969" s="33"/>
      <c r="M969" s="33"/>
      <c r="N969" s="33"/>
      <c r="O969" s="309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279"/>
      <c r="AD969" s="289"/>
      <c r="AE969" s="279"/>
      <c r="AF969" s="279"/>
      <c r="AG969" s="279"/>
      <c r="AH969" s="33"/>
    </row>
    <row r="970" spans="1:34" ht="23.25" customHeight="1">
      <c r="A970" s="33"/>
      <c r="B970" s="33"/>
      <c r="C970" s="33"/>
      <c r="D970" s="33"/>
      <c r="E970" s="33"/>
      <c r="F970" s="33"/>
      <c r="G970" s="33"/>
      <c r="H970" s="33"/>
      <c r="I970" s="308"/>
      <c r="J970" s="33"/>
      <c r="K970" s="33"/>
      <c r="L970" s="33"/>
      <c r="M970" s="33"/>
      <c r="N970" s="33"/>
      <c r="O970" s="309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279"/>
      <c r="AD970" s="289"/>
      <c r="AE970" s="279"/>
      <c r="AF970" s="279"/>
      <c r="AG970" s="279"/>
      <c r="AH970" s="33"/>
    </row>
    <row r="971" spans="1:34" ht="23.25" customHeight="1">
      <c r="A971" s="33"/>
      <c r="B971" s="33"/>
      <c r="C971" s="33"/>
      <c r="D971" s="33"/>
      <c r="E971" s="33"/>
      <c r="F971" s="33"/>
      <c r="G971" s="33"/>
      <c r="H971" s="33"/>
      <c r="I971" s="308"/>
      <c r="J971" s="33"/>
      <c r="K971" s="33"/>
      <c r="L971" s="33"/>
      <c r="M971" s="33"/>
      <c r="N971" s="33"/>
      <c r="O971" s="309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279"/>
      <c r="AD971" s="289"/>
      <c r="AE971" s="279"/>
      <c r="AF971" s="279"/>
      <c r="AG971" s="279"/>
      <c r="AH971" s="33"/>
    </row>
    <row r="972" spans="1:34" ht="23.25" customHeight="1">
      <c r="A972" s="33"/>
      <c r="B972" s="33"/>
      <c r="C972" s="33"/>
      <c r="D972" s="33"/>
      <c r="E972" s="33"/>
      <c r="F972" s="33"/>
      <c r="G972" s="33"/>
      <c r="H972" s="33"/>
      <c r="I972" s="308"/>
      <c r="J972" s="33"/>
      <c r="K972" s="33"/>
      <c r="L972" s="33"/>
      <c r="M972" s="33"/>
      <c r="N972" s="33"/>
      <c r="O972" s="309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279"/>
      <c r="AD972" s="289"/>
      <c r="AE972" s="279"/>
      <c r="AF972" s="279"/>
      <c r="AG972" s="279"/>
      <c r="AH972" s="33"/>
    </row>
    <row r="973" spans="1:34" ht="23.25" customHeight="1">
      <c r="A973" s="33"/>
      <c r="B973" s="33"/>
      <c r="C973" s="33"/>
      <c r="D973" s="33"/>
      <c r="E973" s="33"/>
      <c r="F973" s="33"/>
      <c r="G973" s="33"/>
      <c r="H973" s="33"/>
      <c r="I973" s="308"/>
      <c r="J973" s="33"/>
      <c r="K973" s="33"/>
      <c r="L973" s="33"/>
      <c r="M973" s="33"/>
      <c r="N973" s="33"/>
      <c r="O973" s="309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279"/>
      <c r="AD973" s="289"/>
      <c r="AE973" s="279"/>
      <c r="AF973" s="279"/>
      <c r="AG973" s="279"/>
      <c r="AH973" s="33"/>
    </row>
    <row r="974" spans="1:34" ht="23.25" customHeight="1">
      <c r="A974" s="33"/>
      <c r="B974" s="33"/>
      <c r="C974" s="33"/>
      <c r="D974" s="33"/>
      <c r="E974" s="33"/>
      <c r="F974" s="33"/>
      <c r="G974" s="33"/>
      <c r="H974" s="33"/>
      <c r="I974" s="308"/>
      <c r="J974" s="33"/>
      <c r="K974" s="33"/>
      <c r="L974" s="33"/>
      <c r="M974" s="33"/>
      <c r="N974" s="33"/>
      <c r="O974" s="309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279"/>
      <c r="AD974" s="289"/>
      <c r="AE974" s="279"/>
      <c r="AF974" s="279"/>
      <c r="AG974" s="279"/>
      <c r="AH974" s="33"/>
    </row>
    <row r="975" spans="1:34" ht="23.25" customHeight="1">
      <c r="A975" s="33"/>
      <c r="B975" s="33"/>
      <c r="C975" s="33"/>
      <c r="D975" s="33"/>
      <c r="E975" s="33"/>
      <c r="F975" s="33"/>
      <c r="G975" s="33"/>
      <c r="H975" s="33"/>
      <c r="I975" s="308"/>
      <c r="J975" s="33"/>
      <c r="K975" s="33"/>
      <c r="L975" s="33"/>
      <c r="M975" s="33"/>
      <c r="N975" s="33"/>
      <c r="O975" s="309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279"/>
      <c r="AD975" s="289"/>
      <c r="AE975" s="279"/>
      <c r="AF975" s="279"/>
      <c r="AG975" s="279"/>
      <c r="AH975" s="33"/>
    </row>
    <row r="976" spans="1:34" ht="23.25" customHeight="1">
      <c r="A976" s="33"/>
      <c r="B976" s="33"/>
      <c r="C976" s="33"/>
      <c r="D976" s="33"/>
      <c r="E976" s="33"/>
      <c r="F976" s="33"/>
      <c r="G976" s="33"/>
      <c r="H976" s="33"/>
      <c r="I976" s="308"/>
      <c r="J976" s="33"/>
      <c r="K976" s="33"/>
      <c r="L976" s="33"/>
      <c r="M976" s="33"/>
      <c r="N976" s="33"/>
      <c r="O976" s="309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279"/>
      <c r="AD976" s="289"/>
      <c r="AE976" s="279"/>
      <c r="AF976" s="279"/>
      <c r="AG976" s="279"/>
      <c r="AH976" s="33"/>
    </row>
    <row r="977" spans="1:34" ht="23.25" customHeight="1">
      <c r="A977" s="33"/>
      <c r="B977" s="33"/>
      <c r="C977" s="33"/>
      <c r="D977" s="33"/>
      <c r="E977" s="33"/>
      <c r="F977" s="33"/>
      <c r="G977" s="33"/>
      <c r="H977" s="33"/>
      <c r="I977" s="308"/>
      <c r="J977" s="33"/>
      <c r="K977" s="33"/>
      <c r="L977" s="33"/>
      <c r="M977" s="33"/>
      <c r="N977" s="33"/>
      <c r="O977" s="309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279"/>
      <c r="AD977" s="289"/>
      <c r="AE977" s="279"/>
      <c r="AF977" s="279"/>
      <c r="AG977" s="279"/>
      <c r="AH977" s="33"/>
    </row>
    <row r="978" spans="1:34" ht="23.25" customHeight="1">
      <c r="A978" s="33"/>
      <c r="B978" s="33"/>
      <c r="C978" s="33"/>
      <c r="D978" s="33"/>
      <c r="E978" s="33"/>
      <c r="F978" s="33"/>
      <c r="G978" s="33"/>
      <c r="H978" s="33"/>
      <c r="I978" s="308"/>
      <c r="J978" s="33"/>
      <c r="K978" s="33"/>
      <c r="L978" s="33"/>
      <c r="M978" s="33"/>
      <c r="N978" s="33"/>
      <c r="O978" s="309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279"/>
      <c r="AD978" s="289"/>
      <c r="AE978" s="279"/>
      <c r="AF978" s="279"/>
      <c r="AG978" s="279"/>
      <c r="AH978" s="33"/>
    </row>
    <row r="979" spans="1:34" ht="23.25" customHeight="1">
      <c r="A979" s="33"/>
      <c r="B979" s="33"/>
      <c r="C979" s="33"/>
      <c r="D979" s="33"/>
      <c r="E979" s="33"/>
      <c r="F979" s="33"/>
      <c r="G979" s="33"/>
      <c r="H979" s="33"/>
      <c r="I979" s="308"/>
      <c r="J979" s="33"/>
      <c r="K979" s="33"/>
      <c r="L979" s="33"/>
      <c r="M979" s="33"/>
      <c r="N979" s="33"/>
      <c r="O979" s="309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279"/>
      <c r="AD979" s="289"/>
      <c r="AE979" s="279"/>
      <c r="AF979" s="279"/>
      <c r="AG979" s="279"/>
      <c r="AH979" s="33"/>
    </row>
    <row r="980" spans="1:34" ht="23.25" customHeight="1">
      <c r="A980" s="33"/>
      <c r="B980" s="33"/>
      <c r="C980" s="33"/>
      <c r="D980" s="33"/>
      <c r="E980" s="33"/>
      <c r="F980" s="33"/>
      <c r="G980" s="33"/>
      <c r="H980" s="33"/>
      <c r="I980" s="308"/>
      <c r="J980" s="33"/>
      <c r="K980" s="33"/>
      <c r="L980" s="33"/>
      <c r="M980" s="33"/>
      <c r="N980" s="33"/>
      <c r="O980" s="309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279"/>
      <c r="AD980" s="289"/>
      <c r="AE980" s="279"/>
      <c r="AF980" s="279"/>
      <c r="AG980" s="279"/>
      <c r="AH980" s="33"/>
    </row>
    <row r="981" spans="1:34" ht="23.25" customHeight="1">
      <c r="A981" s="33"/>
      <c r="B981" s="33"/>
      <c r="C981" s="33"/>
      <c r="D981" s="33"/>
      <c r="E981" s="33"/>
      <c r="F981" s="33"/>
      <c r="G981" s="33"/>
      <c r="H981" s="33"/>
      <c r="I981" s="308"/>
      <c r="J981" s="33"/>
      <c r="K981" s="33"/>
      <c r="L981" s="33"/>
      <c r="M981" s="33"/>
      <c r="N981" s="33"/>
      <c r="O981" s="309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279"/>
      <c r="AD981" s="289"/>
      <c r="AE981" s="279"/>
      <c r="AF981" s="279"/>
      <c r="AG981" s="279"/>
      <c r="AH981" s="33"/>
    </row>
    <row r="982" spans="1:34" ht="23.25" customHeight="1">
      <c r="A982" s="33"/>
      <c r="B982" s="33"/>
      <c r="C982" s="33"/>
      <c r="D982" s="33"/>
      <c r="E982" s="33"/>
      <c r="F982" s="33"/>
      <c r="G982" s="33"/>
      <c r="H982" s="33"/>
      <c r="I982" s="308"/>
      <c r="J982" s="33"/>
      <c r="K982" s="33"/>
      <c r="L982" s="33"/>
      <c r="M982" s="33"/>
      <c r="N982" s="33"/>
      <c r="O982" s="309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279"/>
      <c r="AD982" s="289"/>
      <c r="AE982" s="279"/>
      <c r="AF982" s="279"/>
      <c r="AG982" s="279"/>
      <c r="AH982" s="33"/>
    </row>
    <row r="983" spans="1:34" ht="23.25" customHeight="1">
      <c r="A983" s="33"/>
      <c r="B983" s="33"/>
      <c r="C983" s="33"/>
      <c r="D983" s="33"/>
      <c r="E983" s="33"/>
      <c r="F983" s="33"/>
      <c r="G983" s="33"/>
      <c r="H983" s="33"/>
      <c r="I983" s="308"/>
      <c r="J983" s="33"/>
      <c r="K983" s="33"/>
      <c r="L983" s="33"/>
      <c r="M983" s="33"/>
      <c r="N983" s="33"/>
      <c r="O983" s="309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279"/>
      <c r="AD983" s="289"/>
      <c r="AE983" s="279"/>
      <c r="AF983" s="279"/>
      <c r="AG983" s="279"/>
      <c r="AH983" s="33"/>
    </row>
    <row r="984" spans="1:34" ht="23.25" customHeight="1">
      <c r="A984" s="33"/>
      <c r="B984" s="33"/>
      <c r="C984" s="33"/>
      <c r="D984" s="33"/>
      <c r="E984" s="33"/>
      <c r="F984" s="33"/>
      <c r="G984" s="33"/>
      <c r="H984" s="33"/>
      <c r="I984" s="308"/>
      <c r="J984" s="33"/>
      <c r="K984" s="33"/>
      <c r="L984" s="33"/>
      <c r="M984" s="33"/>
      <c r="N984" s="33"/>
      <c r="O984" s="309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279"/>
      <c r="AD984" s="289"/>
      <c r="AE984" s="279"/>
      <c r="AF984" s="279"/>
      <c r="AG984" s="279"/>
      <c r="AH984" s="33"/>
    </row>
    <row r="985" spans="1:34" ht="23.25" customHeight="1">
      <c r="A985" s="33"/>
      <c r="B985" s="33"/>
      <c r="C985" s="33"/>
      <c r="D985" s="33"/>
      <c r="E985" s="33"/>
      <c r="F985" s="33"/>
      <c r="G985" s="33"/>
      <c r="H985" s="33"/>
      <c r="I985" s="308"/>
      <c r="J985" s="33"/>
      <c r="K985" s="33"/>
      <c r="L985" s="33"/>
      <c r="M985" s="33"/>
      <c r="N985" s="33"/>
      <c r="O985" s="309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279"/>
      <c r="AD985" s="289"/>
      <c r="AE985" s="279"/>
      <c r="AF985" s="279"/>
      <c r="AG985" s="279"/>
      <c r="AH985" s="33"/>
    </row>
    <row r="986" spans="1:34" ht="23.25" customHeight="1">
      <c r="A986" s="33"/>
      <c r="B986" s="33"/>
      <c r="C986" s="33"/>
      <c r="D986" s="33"/>
      <c r="E986" s="33"/>
      <c r="F986" s="33"/>
      <c r="G986" s="33"/>
      <c r="H986" s="33"/>
      <c r="I986" s="308"/>
      <c r="J986" s="33"/>
      <c r="K986" s="33"/>
      <c r="L986" s="33"/>
      <c r="M986" s="33"/>
      <c r="N986" s="33"/>
      <c r="O986" s="309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279"/>
      <c r="AD986" s="289"/>
      <c r="AE986" s="279"/>
      <c r="AF986" s="279"/>
      <c r="AG986" s="279"/>
      <c r="AH986" s="33"/>
    </row>
    <row r="987" spans="1:34" ht="23.25" customHeight="1">
      <c r="A987" s="33"/>
      <c r="B987" s="33"/>
      <c r="C987" s="33"/>
      <c r="D987" s="33"/>
      <c r="E987" s="33"/>
      <c r="F987" s="33"/>
      <c r="G987" s="33"/>
      <c r="H987" s="33"/>
      <c r="I987" s="308"/>
      <c r="J987" s="33"/>
      <c r="K987" s="33"/>
      <c r="L987" s="33"/>
      <c r="M987" s="33"/>
      <c r="N987" s="33"/>
      <c r="O987" s="309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279"/>
      <c r="AD987" s="289"/>
      <c r="AE987" s="279"/>
      <c r="AF987" s="279"/>
      <c r="AG987" s="279"/>
      <c r="AH987" s="33"/>
    </row>
    <row r="988" spans="1:34" ht="23.25" customHeight="1">
      <c r="A988" s="33"/>
      <c r="B988" s="33"/>
      <c r="C988" s="33"/>
      <c r="D988" s="33"/>
      <c r="E988" s="33"/>
      <c r="F988" s="33"/>
      <c r="G988" s="33"/>
      <c r="H988" s="33"/>
      <c r="I988" s="308"/>
      <c r="J988" s="33"/>
      <c r="K988" s="33"/>
      <c r="L988" s="33"/>
      <c r="M988" s="33"/>
      <c r="N988" s="33"/>
      <c r="O988" s="309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279"/>
      <c r="AD988" s="289"/>
      <c r="AE988" s="279"/>
      <c r="AF988" s="279"/>
      <c r="AG988" s="279"/>
      <c r="AH988" s="33"/>
    </row>
    <row r="989" spans="1:34" ht="23.25" customHeight="1">
      <c r="A989" s="33"/>
      <c r="B989" s="33"/>
      <c r="C989" s="33"/>
      <c r="D989" s="33"/>
      <c r="E989" s="33"/>
      <c r="F989" s="33"/>
      <c r="G989" s="33"/>
      <c r="H989" s="33"/>
      <c r="I989" s="308"/>
      <c r="J989" s="33"/>
      <c r="K989" s="33"/>
      <c r="L989" s="33"/>
      <c r="M989" s="33"/>
      <c r="N989" s="33"/>
      <c r="O989" s="309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279"/>
      <c r="AD989" s="289"/>
      <c r="AE989" s="279"/>
      <c r="AF989" s="279"/>
      <c r="AG989" s="279"/>
      <c r="AH989" s="33"/>
    </row>
    <row r="990" spans="1:34" ht="23.25" customHeight="1">
      <c r="A990" s="33"/>
      <c r="B990" s="33"/>
      <c r="C990" s="33"/>
      <c r="D990" s="33"/>
      <c r="E990" s="33"/>
      <c r="F990" s="33"/>
      <c r="G990" s="33"/>
      <c r="H990" s="33"/>
      <c r="I990" s="308"/>
      <c r="J990" s="33"/>
      <c r="K990" s="33"/>
      <c r="L990" s="33"/>
      <c r="M990" s="33"/>
      <c r="N990" s="33"/>
      <c r="O990" s="309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279"/>
      <c r="AD990" s="289"/>
      <c r="AE990" s="279"/>
      <c r="AF990" s="279"/>
      <c r="AG990" s="279"/>
      <c r="AH990" s="33"/>
    </row>
    <row r="991" spans="1:34" ht="23.25" customHeight="1">
      <c r="A991" s="33"/>
      <c r="B991" s="33"/>
      <c r="C991" s="33"/>
      <c r="D991" s="33"/>
      <c r="E991" s="33"/>
      <c r="F991" s="33"/>
      <c r="G991" s="33"/>
      <c r="H991" s="33"/>
      <c r="I991" s="308"/>
      <c r="J991" s="33"/>
      <c r="K991" s="33"/>
      <c r="L991" s="33"/>
      <c r="M991" s="33"/>
      <c r="N991" s="33"/>
      <c r="O991" s="309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279"/>
      <c r="AD991" s="289"/>
      <c r="AE991" s="279"/>
      <c r="AF991" s="279"/>
      <c r="AG991" s="279"/>
      <c r="AH991" s="33"/>
    </row>
    <row r="992" spans="1:34" ht="23.25" customHeight="1">
      <c r="A992" s="33"/>
      <c r="B992" s="33"/>
      <c r="C992" s="33"/>
      <c r="D992" s="33"/>
      <c r="E992" s="33"/>
      <c r="F992" s="33"/>
      <c r="G992" s="33"/>
      <c r="H992" s="33"/>
      <c r="I992" s="308"/>
      <c r="J992" s="33"/>
      <c r="K992" s="33"/>
      <c r="L992" s="33"/>
      <c r="M992" s="33"/>
      <c r="N992" s="33"/>
      <c r="O992" s="309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279"/>
      <c r="AD992" s="289"/>
      <c r="AE992" s="279"/>
      <c r="AF992" s="279"/>
      <c r="AG992" s="279"/>
      <c r="AH992" s="33"/>
    </row>
    <row r="993" spans="1:34" ht="23.25" customHeight="1">
      <c r="A993" s="33"/>
      <c r="B993" s="33"/>
      <c r="C993" s="33"/>
      <c r="D993" s="33"/>
      <c r="E993" s="33"/>
      <c r="F993" s="33"/>
      <c r="G993" s="33"/>
      <c r="H993" s="33"/>
      <c r="I993" s="308"/>
      <c r="J993" s="33"/>
      <c r="K993" s="33"/>
      <c r="L993" s="33"/>
      <c r="M993" s="33"/>
      <c r="N993" s="33"/>
      <c r="O993" s="309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279"/>
      <c r="AD993" s="289"/>
      <c r="AE993" s="279"/>
      <c r="AF993" s="279"/>
      <c r="AG993" s="279"/>
      <c r="AH993" s="33"/>
    </row>
    <row r="994" spans="1:34" ht="23.25" customHeight="1">
      <c r="A994" s="33"/>
      <c r="B994" s="33"/>
      <c r="C994" s="33"/>
      <c r="D994" s="33"/>
      <c r="E994" s="33"/>
      <c r="F994" s="33"/>
      <c r="G994" s="33"/>
      <c r="H994" s="33"/>
      <c r="I994" s="308"/>
      <c r="J994" s="33"/>
      <c r="K994" s="33"/>
      <c r="L994" s="33"/>
      <c r="M994" s="33"/>
      <c r="N994" s="33"/>
      <c r="O994" s="309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279"/>
      <c r="AD994" s="289"/>
      <c r="AE994" s="279"/>
      <c r="AF994" s="279"/>
      <c r="AG994" s="279"/>
      <c r="AH994" s="33"/>
    </row>
    <row r="995" spans="1:34" ht="23.25" customHeight="1">
      <c r="A995" s="33"/>
      <c r="B995" s="33"/>
      <c r="C995" s="33"/>
      <c r="D995" s="33"/>
      <c r="E995" s="33"/>
      <c r="F995" s="33"/>
      <c r="G995" s="33"/>
      <c r="H995" s="33"/>
      <c r="I995" s="308"/>
      <c r="J995" s="33"/>
      <c r="K995" s="33"/>
      <c r="L995" s="33"/>
      <c r="M995" s="33"/>
      <c r="N995" s="33"/>
      <c r="O995" s="309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279"/>
      <c r="AD995" s="289"/>
      <c r="AE995" s="279"/>
      <c r="AF995" s="279"/>
      <c r="AG995" s="279"/>
      <c r="AH995" s="33"/>
    </row>
    <row r="996" spans="1:34" ht="23.25" customHeight="1">
      <c r="A996" s="33"/>
      <c r="B996" s="33"/>
      <c r="C996" s="33"/>
      <c r="D996" s="33"/>
      <c r="E996" s="33"/>
      <c r="F996" s="33"/>
      <c r="G996" s="33"/>
      <c r="H996" s="33"/>
      <c r="I996" s="308"/>
      <c r="J996" s="33"/>
      <c r="K996" s="33"/>
      <c r="L996" s="33"/>
      <c r="M996" s="33"/>
      <c r="N996" s="33"/>
      <c r="O996" s="309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279"/>
      <c r="AD996" s="289"/>
      <c r="AE996" s="279"/>
      <c r="AF996" s="279"/>
      <c r="AG996" s="279"/>
      <c r="AH996" s="33"/>
    </row>
    <row r="997" spans="1:34" ht="23.25" customHeight="1">
      <c r="A997" s="33"/>
      <c r="B997" s="33"/>
      <c r="C997" s="33"/>
      <c r="D997" s="33"/>
      <c r="E997" s="33"/>
      <c r="F997" s="33"/>
      <c r="G997" s="33"/>
      <c r="H997" s="33"/>
      <c r="I997" s="308"/>
      <c r="J997" s="33"/>
      <c r="K997" s="33"/>
      <c r="L997" s="33"/>
      <c r="M997" s="33"/>
      <c r="N997" s="33"/>
      <c r="O997" s="309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279"/>
      <c r="AD997" s="289"/>
      <c r="AE997" s="279"/>
      <c r="AF997" s="279"/>
      <c r="AG997" s="279"/>
      <c r="AH997" s="33"/>
    </row>
    <row r="998" spans="1:34" ht="23.25" customHeight="1">
      <c r="A998" s="33"/>
      <c r="B998" s="33"/>
      <c r="C998" s="33"/>
      <c r="D998" s="33"/>
      <c r="E998" s="33"/>
      <c r="F998" s="33"/>
      <c r="G998" s="33"/>
      <c r="H998" s="33"/>
      <c r="I998" s="308"/>
      <c r="J998" s="33"/>
      <c r="K998" s="33"/>
      <c r="L998" s="33"/>
      <c r="M998" s="33"/>
      <c r="N998" s="33"/>
      <c r="O998" s="309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279"/>
      <c r="AD998" s="289"/>
      <c r="AE998" s="279"/>
      <c r="AF998" s="279"/>
      <c r="AG998" s="279"/>
      <c r="AH998" s="33"/>
    </row>
    <row r="999" spans="1:34" ht="23.25" customHeight="1">
      <c r="A999" s="33"/>
      <c r="B999" s="33"/>
      <c r="C999" s="33"/>
      <c r="D999" s="33"/>
      <c r="E999" s="33"/>
      <c r="F999" s="33"/>
      <c r="G999" s="33"/>
      <c r="H999" s="33"/>
      <c r="I999" s="308"/>
      <c r="J999" s="33"/>
      <c r="K999" s="33"/>
      <c r="L999" s="33"/>
      <c r="M999" s="33"/>
      <c r="N999" s="33"/>
      <c r="O999" s="309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279"/>
      <c r="AD999" s="289"/>
      <c r="AE999" s="279"/>
      <c r="AF999" s="279"/>
      <c r="AG999" s="279"/>
      <c r="AH999" s="33"/>
    </row>
  </sheetData>
  <mergeCells count="201">
    <mergeCell ref="B39:C39"/>
    <mergeCell ref="B36:AA36"/>
    <mergeCell ref="B37:AA37"/>
    <mergeCell ref="B38:X38"/>
    <mergeCell ref="H39:I39"/>
    <mergeCell ref="B28:H28"/>
    <mergeCell ref="K28:M28"/>
    <mergeCell ref="O28:Q28"/>
    <mergeCell ref="S28:AA28"/>
    <mergeCell ref="O29:Q30"/>
    <mergeCell ref="U29:V29"/>
    <mergeCell ref="B35:AA35"/>
    <mergeCell ref="W30:W33"/>
    <mergeCell ref="A30:A33"/>
    <mergeCell ref="B33:C33"/>
    <mergeCell ref="B34:AA34"/>
    <mergeCell ref="B29:C29"/>
    <mergeCell ref="B30:C30"/>
    <mergeCell ref="B31:C31"/>
    <mergeCell ref="B32:C32"/>
    <mergeCell ref="P26:P27"/>
    <mergeCell ref="Q26:Q27"/>
    <mergeCell ref="S26:S27"/>
    <mergeCell ref="U26:U27"/>
    <mergeCell ref="Z26:Z27"/>
    <mergeCell ref="AB26:AB27"/>
    <mergeCell ref="AC26:AC27"/>
    <mergeCell ref="A26:A27"/>
    <mergeCell ref="C26:C27"/>
    <mergeCell ref="H26:H27"/>
    <mergeCell ref="K26:K27"/>
    <mergeCell ref="L26:L27"/>
    <mergeCell ref="M26:M27"/>
    <mergeCell ref="O26:O27"/>
    <mergeCell ref="AB24:AB25"/>
    <mergeCell ref="AC24:AC25"/>
    <mergeCell ref="A20:A21"/>
    <mergeCell ref="H20:H21"/>
    <mergeCell ref="L20:L21"/>
    <mergeCell ref="M20:M21"/>
    <mergeCell ref="O20:O21"/>
    <mergeCell ref="A22:A23"/>
    <mergeCell ref="H22:H23"/>
    <mergeCell ref="L22:L23"/>
    <mergeCell ref="M22:M23"/>
    <mergeCell ref="H24:H25"/>
    <mergeCell ref="K24:K25"/>
    <mergeCell ref="L24:L25"/>
    <mergeCell ref="M24:M25"/>
    <mergeCell ref="O24:O25"/>
    <mergeCell ref="A24:A25"/>
    <mergeCell ref="C24:C25"/>
    <mergeCell ref="K20:K21"/>
    <mergeCell ref="K22:K23"/>
    <mergeCell ref="O22:O23"/>
    <mergeCell ref="P22:P23"/>
    <mergeCell ref="Q22:Q23"/>
    <mergeCell ref="P24:P25"/>
    <mergeCell ref="Q24:Q25"/>
    <mergeCell ref="S24:S25"/>
    <mergeCell ref="U24:U25"/>
    <mergeCell ref="P20:P21"/>
    <mergeCell ref="Q20:Q21"/>
    <mergeCell ref="S20:S21"/>
    <mergeCell ref="U20:U21"/>
    <mergeCell ref="Z24:Z25"/>
    <mergeCell ref="Z20:Z21"/>
    <mergeCell ref="AB20:AB21"/>
    <mergeCell ref="AC20:AC21"/>
    <mergeCell ref="C20:C21"/>
    <mergeCell ref="C22:C23"/>
    <mergeCell ref="Z22:Z23"/>
    <mergeCell ref="AB22:AB23"/>
    <mergeCell ref="AC22:AC23"/>
    <mergeCell ref="Z18:Z19"/>
    <mergeCell ref="AB18:AB19"/>
    <mergeCell ref="AC18:AC19"/>
    <mergeCell ref="H18:H19"/>
    <mergeCell ref="K18:K19"/>
    <mergeCell ref="L18:L19"/>
    <mergeCell ref="M18:M19"/>
    <mergeCell ref="O18:O19"/>
    <mergeCell ref="S22:S23"/>
    <mergeCell ref="U22:U23"/>
    <mergeCell ref="A18:A19"/>
    <mergeCell ref="C18:C19"/>
    <mergeCell ref="K14:K15"/>
    <mergeCell ref="K16:K17"/>
    <mergeCell ref="O16:O17"/>
    <mergeCell ref="P16:P17"/>
    <mergeCell ref="Q16:Q17"/>
    <mergeCell ref="S16:S17"/>
    <mergeCell ref="U16:U17"/>
    <mergeCell ref="P18:P19"/>
    <mergeCell ref="Q18:Q19"/>
    <mergeCell ref="S18:S19"/>
    <mergeCell ref="U18:U19"/>
    <mergeCell ref="P14:P15"/>
    <mergeCell ref="Q14:Q15"/>
    <mergeCell ref="S14:S15"/>
    <mergeCell ref="U14:U15"/>
    <mergeCell ref="A14:A15"/>
    <mergeCell ref="H14:H15"/>
    <mergeCell ref="L14:L15"/>
    <mergeCell ref="M14:M15"/>
    <mergeCell ref="O14:O15"/>
    <mergeCell ref="A16:A17"/>
    <mergeCell ref="H16:H17"/>
    <mergeCell ref="Z14:Z15"/>
    <mergeCell ref="AB14:AB15"/>
    <mergeCell ref="AC14:AC15"/>
    <mergeCell ref="C14:C15"/>
    <mergeCell ref="C16:C17"/>
    <mergeCell ref="Z16:Z17"/>
    <mergeCell ref="AB16:AB17"/>
    <mergeCell ref="AC16:AC17"/>
    <mergeCell ref="A10:A11"/>
    <mergeCell ref="H10:H11"/>
    <mergeCell ref="L10:L11"/>
    <mergeCell ref="M10:M11"/>
    <mergeCell ref="H12:H13"/>
    <mergeCell ref="K12:K13"/>
    <mergeCell ref="L12:L13"/>
    <mergeCell ref="M12:M13"/>
    <mergeCell ref="O12:O13"/>
    <mergeCell ref="L16:L17"/>
    <mergeCell ref="M16:M17"/>
    <mergeCell ref="Z8:Z9"/>
    <mergeCell ref="AB8:AB9"/>
    <mergeCell ref="AC8:AC9"/>
    <mergeCell ref="C8:C9"/>
    <mergeCell ref="C10:C11"/>
    <mergeCell ref="A12:A13"/>
    <mergeCell ref="C12:C13"/>
    <mergeCell ref="K8:K9"/>
    <mergeCell ref="K10:K11"/>
    <mergeCell ref="O10:O11"/>
    <mergeCell ref="P10:P11"/>
    <mergeCell ref="Q10:Q11"/>
    <mergeCell ref="S10:S11"/>
    <mergeCell ref="U10:U11"/>
    <mergeCell ref="Z10:Z11"/>
    <mergeCell ref="AB10:AB11"/>
    <mergeCell ref="AC10:AC11"/>
    <mergeCell ref="P12:P13"/>
    <mergeCell ref="Q12:Q13"/>
    <mergeCell ref="S12:S13"/>
    <mergeCell ref="U12:U13"/>
    <mergeCell ref="Z12:Z13"/>
    <mergeCell ref="AB12:AB13"/>
    <mergeCell ref="AC12:AC13"/>
    <mergeCell ref="A4:A5"/>
    <mergeCell ref="H4:H5"/>
    <mergeCell ref="L4:L5"/>
    <mergeCell ref="A6:A7"/>
    <mergeCell ref="H6:H7"/>
    <mergeCell ref="P8:P9"/>
    <mergeCell ref="Q8:Q9"/>
    <mergeCell ref="S8:S9"/>
    <mergeCell ref="U8:U9"/>
    <mergeCell ref="A8:A9"/>
    <mergeCell ref="H8:H9"/>
    <mergeCell ref="L8:L9"/>
    <mergeCell ref="M8:M9"/>
    <mergeCell ref="O8:O9"/>
    <mergeCell ref="C4:C5"/>
    <mergeCell ref="C6:C7"/>
    <mergeCell ref="K4:K5"/>
    <mergeCell ref="K6:K7"/>
    <mergeCell ref="O6:O7"/>
    <mergeCell ref="P6:P7"/>
    <mergeCell ref="Q6:Q7"/>
    <mergeCell ref="S6:S7"/>
    <mergeCell ref="U6:U7"/>
    <mergeCell ref="L6:L7"/>
    <mergeCell ref="M6:M7"/>
    <mergeCell ref="AB4:AB5"/>
    <mergeCell ref="AC4:AC5"/>
    <mergeCell ref="Z6:Z7"/>
    <mergeCell ref="AB6:AB7"/>
    <mergeCell ref="AC6:AC7"/>
    <mergeCell ref="M4:M5"/>
    <mergeCell ref="O4:O5"/>
    <mergeCell ref="P4:P5"/>
    <mergeCell ref="Q4:Q5"/>
    <mergeCell ref="S4:S5"/>
    <mergeCell ref="U4:U5"/>
    <mergeCell ref="Z4:Z5"/>
    <mergeCell ref="T2:U2"/>
    <mergeCell ref="Y2:AA2"/>
    <mergeCell ref="S3:T3"/>
    <mergeCell ref="V3:W3"/>
    <mergeCell ref="B1:H1"/>
    <mergeCell ref="K1:Q1"/>
    <mergeCell ref="T1:AA1"/>
    <mergeCell ref="B2:C2"/>
    <mergeCell ref="F2:H2"/>
    <mergeCell ref="O2:Q2"/>
    <mergeCell ref="A3:B3"/>
    <mergeCell ref="K2:M2"/>
    <mergeCell ref="K3:M3"/>
  </mergeCells>
  <conditionalFormatting sqref="K4:K27">
    <cfRule type="expression" dxfId="138" priority="1">
      <formula>AB4&gt;0</formula>
    </cfRule>
    <cfRule type="expression" dxfId="137" priority="2">
      <formula>AB4&lt;0</formula>
    </cfRule>
  </conditionalFormatting>
  <conditionalFormatting sqref="M4:M27">
    <cfRule type="expression" dxfId="136" priority="3">
      <formula>AB4&lt;0</formula>
    </cfRule>
    <cfRule type="expression" dxfId="135" priority="4">
      <formula>AB4&gt;0</formula>
    </cfRule>
  </conditionalFormatting>
  <pageMargins left="0.7" right="0.7" top="0.75" bottom="0.75" header="0" footer="0"/>
  <pageSetup paperSize="9"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16</vt:i4>
      </vt:variant>
    </vt:vector>
  </HeadingPairs>
  <TitlesOfParts>
    <vt:vector size="37" baseType="lpstr">
      <vt:lpstr>Explications</vt:lpstr>
      <vt:lpstr>Contacts</vt:lpstr>
      <vt:lpstr>Calendrier</vt:lpstr>
      <vt:lpstr>Résultats</vt:lpstr>
      <vt:lpstr>Lésigny</vt:lpstr>
      <vt:lpstr>Bussy</vt:lpstr>
      <vt:lpstr>Crécy</vt:lpstr>
      <vt:lpstr>Torcy</vt:lpstr>
      <vt:lpstr>Finale</vt:lpstr>
      <vt:lpstr>26-mar</vt:lpstr>
      <vt:lpstr>12-mar</vt:lpstr>
      <vt:lpstr>2-mar</vt:lpstr>
      <vt:lpstr>19-fev</vt:lpstr>
      <vt:lpstr>29-jan</vt:lpstr>
      <vt:lpstr>22-jan</vt:lpstr>
      <vt:lpstr>11-dec</vt:lpstr>
      <vt:lpstr>4-dec</vt:lpstr>
      <vt:lpstr>20-nov</vt:lpstr>
      <vt:lpstr>13-nov2</vt:lpstr>
      <vt:lpstr>13-nov1</vt:lpstr>
      <vt:lpstr>23-oct</vt:lpstr>
      <vt:lpstr>Liste_Date_1</vt:lpstr>
      <vt:lpstr>Liste_Date_2</vt:lpstr>
      <vt:lpstr>Liste_Date_3</vt:lpstr>
      <vt:lpstr>Liste_Date_4</vt:lpstr>
      <vt:lpstr>Liste_Date_5</vt:lpstr>
      <vt:lpstr>'12-mar'!Liste_Date_6</vt:lpstr>
      <vt:lpstr>'13-nov1'!Liste_Date_6</vt:lpstr>
      <vt:lpstr>'20-nov'!Liste_Date_6</vt:lpstr>
      <vt:lpstr>'29-jan'!Liste_Date_6</vt:lpstr>
      <vt:lpstr>'2-mar'!Liste_Date_6</vt:lpstr>
      <vt:lpstr>'4-dec'!Liste_Date_6</vt:lpstr>
      <vt:lpstr>Finale!Liste_Date_6</vt:lpstr>
      <vt:lpstr>Liste_Date_6</vt:lpstr>
      <vt:lpstr>'13-nov1'!Zone_d_impression</vt:lpstr>
      <vt:lpstr>'13-nov2'!Zone_d_impression</vt:lpstr>
      <vt:lpstr>'23-oct'!Zone_d_impression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</dc:creator>
  <cp:lastModifiedBy>Guy Bouvree</cp:lastModifiedBy>
  <cp:lastPrinted>2025-08-13T15:11:25Z</cp:lastPrinted>
  <dcterms:created xsi:type="dcterms:W3CDTF">2023-06-09T08:44:06Z</dcterms:created>
  <dcterms:modified xsi:type="dcterms:W3CDTF">2025-10-15T08:56:09Z</dcterms:modified>
</cp:coreProperties>
</file>