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$  2024 Working\Writing 04 Product\01 04 06 Career\06 Career 01.4 Illuminate Million\Millionaire Janitor Input\"/>
    </mc:Choice>
  </mc:AlternateContent>
  <xr:revisionPtr revIDLastSave="0" documentId="8_{156F4EBD-1CF5-4EF8-B3EA-812972B14095}" xr6:coauthVersionLast="47" xr6:coauthVersionMax="47" xr10:uidLastSave="{00000000-0000-0000-0000-000000000000}"/>
  <bookViews>
    <workbookView xWindow="-110" yWindow="-110" windowWidth="19420" windowHeight="11020" xr2:uid="{76290098-379E-42DA-891D-E3FACBABAD67}"/>
  </bookViews>
  <sheets>
    <sheet name="Introduction" sheetId="3" r:id="rId1"/>
    <sheet name="The Janitor - Basic 1" sheetId="1" r:id="rId2"/>
    <sheet name="Excel Amortization Schedule" sheetId="2" r:id="rId3"/>
  </sheets>
  <externalReferences>
    <externalReference r:id="rId4"/>
    <externalReference r:id="rId5"/>
    <externalReference r:id="rId6"/>
  </externalReferences>
  <definedNames>
    <definedName name="\c" localSheetId="1">[1]WK_OUT!#REF!</definedName>
    <definedName name="\c">[1]WK_OUT!#REF!</definedName>
    <definedName name="\i" localSheetId="1">[1]WK_OUT!#REF!</definedName>
    <definedName name="\i">[1]WK_OUT!#REF!</definedName>
    <definedName name="_Key1" localSheetId="1" hidden="1">'The Janitor - Basic 1'!#REF!</definedName>
    <definedName name="_Key2" localSheetId="1" hidden="1">'The Janitor - Basic 1'!#REF!</definedName>
    <definedName name="_Order1" localSheetId="1" hidden="1">255</definedName>
    <definedName name="_Order1" hidden="1">255</definedName>
    <definedName name="_Order2" localSheetId="1" hidden="1">255</definedName>
    <definedName name="_Order2" hidden="1">255</definedName>
    <definedName name="_Regression_Int" localSheetId="1" hidden="1">1</definedName>
    <definedName name="_Sort" localSheetId="1" hidden="1">'The Janitor - Basic 1'!#REF!</definedName>
    <definedName name="ACCTS" localSheetId="1">[1]WK_OUT!#REF!</definedName>
    <definedName name="ACCTS">[1]WK_OUT!#REF!</definedName>
    <definedName name="ACCTSUMS" localSheetId="1">[1]WK_OUT!#REF!</definedName>
    <definedName name="ACCTSUMS">[1]WK_OUT!#REF!</definedName>
    <definedName name="ActualNumberOfPayments">IFERROR(IF(LoanIsGood,IF(PaymentsPerYear=1,1,MATCH(0.01,End_Bal,-1)+1)),"")</definedName>
    <definedName name="ACwvu.Assume." localSheetId="1" hidden="1">'The Janitor - Basic 1'!#REF!</definedName>
    <definedName name="ACwvu.Three._.Month." localSheetId="1" hidden="1">'The Janitor - Basic 1'!#REF!</definedName>
    <definedName name="CODES" localSheetId="1">[1]WK_OUT!#REF!</definedName>
    <definedName name="CODES">[1]WK_OUT!#REF!</definedName>
    <definedName name="ColumnTitle1">PaymentSchedule[[#Headers],[PMT NO]]</definedName>
    <definedName name="Contacts">#REF!</definedName>
    <definedName name="CORE" localSheetId="1">'The Janitor - Basic 1'!$A$1:$Y$16</definedName>
    <definedName name="CORE">#REF!</definedName>
    <definedName name="d" localSheetId="1">[2]PERS_BGT!#REF!</definedName>
    <definedName name="d">[2]PERS_BGT!#REF!</definedName>
    <definedName name="End_Bal">PaymentSchedule[ENDING BALANCE]</definedName>
    <definedName name="ETX" localSheetId="1">[3]WK_OUT!#REF!</definedName>
    <definedName name="ETX">[3]WK_OUT!#REF!</definedName>
    <definedName name="ExtraPayments">'Excel Amortization Schedule'!$E$14</definedName>
    <definedName name="h">[1]WK_OUT!#REF!</definedName>
    <definedName name="InterestRate">'Excel Amortization Schedule'!$E$9</definedName>
    <definedName name="LastCol">MATCH(REPT("z",255),'Excel Amortization Schedule'!$16:$16)</definedName>
    <definedName name="LastRow">MATCH(9.99E+307,'Excel Amortization Schedule'!$B:$B)</definedName>
    <definedName name="LenderName">'Excel Amortization Schedule'!$H$14:$I$14</definedName>
    <definedName name="LoanAmount">'Excel Amortization Schedule'!$E$8</definedName>
    <definedName name="LoanIsGood">('Excel Amortization Schedule'!$E$8*'Excel Amortization Schedule'!$E$9*'Excel Amortization Schedule'!$E$10*'Excel Amortization Schedule'!$E$12)&gt;0</definedName>
    <definedName name="LoanPeriod">'Excel Amortization Schedule'!$E$10</definedName>
    <definedName name="LoanStartDate">'Excel Amortization Schedule'!$E$12</definedName>
    <definedName name="NETWTH" localSheetId="1">[1]WK_OUT!#REF!</definedName>
    <definedName name="NETWTH">[1]WK_OUT!#REF!</definedName>
    <definedName name="PaymentsPerYear">'Excel Amortization Schedule'!$E$11</definedName>
    <definedName name="PERSBDGT" localSheetId="1">'The Janitor - Basic 1'!#REF!</definedName>
    <definedName name="PERSBDGT">#REF!</definedName>
    <definedName name="_xlnm.Print_Area" localSheetId="1">'The Janitor - Basic 1'!$G$8:$BD$47</definedName>
    <definedName name="Print_Area_MI" localSheetId="1">'The Janitor - Basic 1'!#REF!</definedName>
    <definedName name="_xlnm.Print_Titles" localSheetId="2">'Excel Amortization Schedule'!$16:$16</definedName>
    <definedName name="_xlnm.Print_Titles" localSheetId="1">'The Janitor - Basic 1'!$C:$F,'The Janitor - Basic 1'!$5:$7</definedName>
    <definedName name="Print_Titles_MI" localSheetId="1">'The Janitor - Basic 1'!#REF!</definedName>
    <definedName name="PrintArea_SET">OFFSET('Excel Amortization Schedule'!$B$6,,,LastRow,LastCol)</definedName>
    <definedName name="RowTitleRegion1..E9">'Excel Amortization Schedule'!$C$8:$D$8</definedName>
    <definedName name="RowTitleRegion2..I7">'Excel Amortization Schedule'!$G$8:$H$8</definedName>
    <definedName name="RowTitleRegion3..E9">'Excel Amortization Schedule'!$C$14</definedName>
    <definedName name="RowTitleRegion4..H9">'Excel Amortization Schedule'!$G$14</definedName>
    <definedName name="ScheduledNumberOfPayments">'Excel Amortization Schedule'!$I$9</definedName>
    <definedName name="ScheduledPayment">'Excel Amortization Schedule'!$I$8</definedName>
    <definedName name="SE" localSheetId="1">'The Janitor - Basic 1'!#REF!</definedName>
    <definedName name="SE">#REF!</definedName>
    <definedName name="SF" localSheetId="1">[3]WK_OUT!#REF!</definedName>
    <definedName name="SF">[3]WK_OUT!#REF!</definedName>
    <definedName name="SS" localSheetId="1">'The Janitor - Basic 1'!#REF!</definedName>
    <definedName name="SS">#REF!</definedName>
    <definedName name="Swvu.Assume." localSheetId="1" hidden="1">'The Janitor - Basic 1'!#REF!</definedName>
    <definedName name="Swvu.Three._.Month." localSheetId="1" hidden="1">'The Janitor - Basic 1'!#REF!</definedName>
    <definedName name="TotalEarlyPayments">SUM(PaymentSchedule[EXTRA PAYMENT])</definedName>
    <definedName name="TotalInterest">SUM(PaymentSchedule[INTEREST])</definedName>
    <definedName name="wrn.Cal95SUM." hidden="1">{"MONTSUM_CAL95",#N/A,FALSE,"Monthly";"CORP_CAL95",#N/A,FALSE,"Corporate";#N/A,#N/A,FALSE,"NCC";"TM_CAL95",#N/A,FALSE,"Telemk";#N/A,#N/A,FALSE,"GRS";"PERS_CAL95",#N/A,FALSE,"payroll";"LEASE_CAL95",#N/A,FALSE,"Leases"}</definedName>
    <definedName name="wrn.House." hidden="1">{"Shady",#N/A,TRUE,"House";"HomeWay",#N/A,TRUE,"House";"summ",#N/A,TRUE,"House"}</definedName>
    <definedName name="wrn.Mirage2001." hidden="1">{#N/A,#N/A,TRUE,"Index";#N/A,#N/A,TRUE,"MAC";#N/A,#N/A,TRUE,"RLS-D";#N/A,#N/A,TRUE,"RLS-M";#N/A,#N/A,TRUE,"Daily";#N/A,#N/A,TRUE,"MAC-A";#N/A,#N/A,TRUE,"MAC-P";#N/A,#N/A,TRUE,"MAC-B";#N/A,#N/A,TRUE,"M-Ind";#N/A,#N/A,TRUE,"M-Lsn";#N/A,#N/A,TRUE,"3s";#N/A,#N/A,TRUE,"TRTS";#N/A,#N/A,TRUE,"$";#N/A,#N/A,TRUE,"FILE";#N/A,#N/A,TRUE,"SS";#N/A,#N/A,TRUE,"BR"}</definedName>
    <definedName name="wrn.Total._.Report." hidden="1">{"P&amp;L2001",#N/A,FALSE,"P&amp;L";"P&amp;L2002",#N/A,FALSE,"P&amp;L"}</definedName>
    <definedName name="wrn.Two._.Month._.Budget." hidden="1">{"Assumptions",#N/A,TRUE,"PERS_BGT";"Two Month",#N/A,TRUE,"PERS_BGT"}</definedName>
    <definedName name="wvu.Assume." localSheetId="1" hidden="1">{TRUE,TRUE,-1.25,-15.5,484.5,276.75,FALSE,TRUE,TRUE,TRUE,0,1,4,31,34,3,2,4,TRUE,TRUE,3,TRUE,1,TRUE,50,"Swvu.Assume.","ACwvu.Assume.",1,FALSE,FALSE,0.25,0.256,0.75,0.55,1,"&amp;LPage &amp;P of &amp;N test1&amp;CBudget Assumptions  -  Family Finances&amp;RAs of &amp;D   (&amp;F)","",FALSE,FALSE,FALSE,TRUE,1,66,#N/A,#N/A,"=R34C5:R125C10","=C1:C5,R31:R32",#N/A,#N/A,FALSE,FALSE,FALSE,1,90,90,FALSE,FALSE,TRUE,TRUE,TRUE}</definedName>
    <definedName name="wvu.Three._.Month." localSheetId="1" hidden="1">{TRUE,TRUE,-1.25,-15.5,484.5,276.75,FALSE,TRUE,TRUE,TRUE,0,1,4,31,33,3,2,4,TRUE,TRUE,3,TRUE,1,TRUE,50,"Swvu.Three._.Month.","ACwvu.Three._.Month.",1,FALSE,FALSE,0.25,0.256,0.75,0.55,2,"&amp;LPage &amp;P of &amp;N &amp;CThree MonthBudget  -  Family Finances&amp;RAs of &amp;D   (&amp;F)","",FALSE,FALSE,FALSE,TRUE,1,66,#N/A,#N/A,"=R34C11:R125C23","=C1:C3,R31:R32",#N/A,#N/A,FALSE,FALSE,FALSE,1,90,90,FALSE,FALSE,TRUE,TRUE,TRUE}</definedName>
    <definedName name="x" localSheetId="1">[3]WK_OUT!#REF!</definedName>
    <definedName name="x">[3]WK_OUT!#REF!</definedName>
    <definedName name="XA" localSheetId="1">'The Janitor - Basic 1'!#REF!</definedName>
    <definedName name="XA">#REF!</definedName>
    <definedName name="XE" localSheetId="1">'The Janitor - Basic 1'!#REF!</definedName>
    <definedName name="XE">#REF!</definedName>
    <definedName name="XS" localSheetId="1">'The Janitor - Basic 1'!#REF!</definedName>
    <definedName name="XS">#REF!</definedName>
    <definedName name="Z_1ADBB685_0BB1_11D3_8AB9_BD146DB53633_.wvu.PrintArea" localSheetId="1" hidden="1">'The Janitor - Basic 1'!#REF!</definedName>
    <definedName name="Z_1ADBB685_0BB1_11D3_8AB9_BD146DB53633_.wvu.PrintTitles" localSheetId="1" hidden="1">'The Janitor - Basic 1'!$A:$D,'The Janitor - Basic 1'!#REF!</definedName>
    <definedName name="Z_1ADBB68E_0BB1_11D3_8AB9_BD146DB53633_.wvu.PrintArea" localSheetId="1" hidden="1">'The Janitor - Basic 1'!#REF!</definedName>
    <definedName name="Z_1ADBB68E_0BB1_11D3_8AB9_BD146DB53633_.wvu.PrintTitles" localSheetId="1" hidden="1">'The Janitor - Basic 1'!$A:$C,'The Janitor - Basic 1'!#REF!</definedName>
    <definedName name="ZZ" localSheetId="1">[1]WK_OUT!#REF!</definedName>
    <definedName name="ZZ">[1]WK_OUT!#REF!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46" i="1" l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G46" i="1"/>
  <c r="H42" i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AN42" i="1" s="1"/>
  <c r="AO42" i="1" s="1"/>
  <c r="AP42" i="1" s="1"/>
  <c r="AQ42" i="1" s="1"/>
  <c r="AR42" i="1" s="1"/>
  <c r="AS42" i="1" s="1"/>
  <c r="AT42" i="1" s="1"/>
  <c r="AU42" i="1" s="1"/>
  <c r="AV42" i="1" s="1"/>
  <c r="AW42" i="1" s="1"/>
  <c r="AX42" i="1" s="1"/>
  <c r="AY42" i="1" s="1"/>
  <c r="AZ42" i="1" s="1"/>
  <c r="BA42" i="1" s="1"/>
  <c r="BB42" i="1" s="1"/>
  <c r="BC42" i="1" s="1"/>
  <c r="BD42" i="1" s="1"/>
  <c r="H41" i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O41" i="1" s="1"/>
  <c r="AP41" i="1" s="1"/>
  <c r="AQ41" i="1" s="1"/>
  <c r="AR41" i="1" s="1"/>
  <c r="AS41" i="1" s="1"/>
  <c r="AT41" i="1" s="1"/>
  <c r="AU41" i="1" s="1"/>
  <c r="AV41" i="1" s="1"/>
  <c r="AW41" i="1" s="1"/>
  <c r="AX41" i="1" s="1"/>
  <c r="AY41" i="1" s="1"/>
  <c r="AZ41" i="1" s="1"/>
  <c r="BA41" i="1" s="1"/>
  <c r="BB41" i="1" s="1"/>
  <c r="BC41" i="1" s="1"/>
  <c r="BD41" i="1" s="1"/>
  <c r="V36" i="1"/>
  <c r="V37" i="1" s="1"/>
  <c r="V38" i="1" s="1"/>
  <c r="V46" i="1" s="1"/>
  <c r="W36" i="1" l="1"/>
  <c r="W37" i="1" s="1"/>
  <c r="I9" i="2"/>
  <c r="X36" i="1" l="1"/>
  <c r="X37" i="1" s="1"/>
  <c r="B18" i="2"/>
  <c r="B20" i="2"/>
  <c r="B22" i="2"/>
  <c r="B24" i="2"/>
  <c r="B26" i="2"/>
  <c r="B28" i="2"/>
  <c r="B30" i="2"/>
  <c r="B32" i="2"/>
  <c r="B34" i="2"/>
  <c r="B36" i="2"/>
  <c r="B21" i="2"/>
  <c r="B29" i="2"/>
  <c r="B39" i="2"/>
  <c r="B43" i="2"/>
  <c r="B47" i="2"/>
  <c r="B23" i="2"/>
  <c r="B31" i="2"/>
  <c r="B40" i="2"/>
  <c r="B44" i="2"/>
  <c r="B48" i="2"/>
  <c r="B52" i="2"/>
  <c r="B54" i="2"/>
  <c r="B56" i="2"/>
  <c r="B58" i="2"/>
  <c r="B60" i="2"/>
  <c r="B62" i="2"/>
  <c r="B64" i="2"/>
  <c r="B17" i="2"/>
  <c r="B25" i="2"/>
  <c r="B33" i="2"/>
  <c r="B37" i="2"/>
  <c r="B41" i="2"/>
  <c r="B45" i="2"/>
  <c r="B49" i="2"/>
  <c r="B35" i="2"/>
  <c r="B42" i="2"/>
  <c r="B51" i="2"/>
  <c r="B59" i="2"/>
  <c r="B67" i="2"/>
  <c r="B71" i="2"/>
  <c r="B46" i="2"/>
  <c r="B53" i="2"/>
  <c r="B61" i="2"/>
  <c r="B68" i="2"/>
  <c r="B72" i="2"/>
  <c r="B73" i="2"/>
  <c r="B75" i="2"/>
  <c r="B77" i="2"/>
  <c r="B79" i="2"/>
  <c r="B81" i="2"/>
  <c r="B83" i="2"/>
  <c r="B85" i="2"/>
  <c r="B87" i="2"/>
  <c r="B89" i="2"/>
  <c r="B91" i="2"/>
  <c r="B93" i="2"/>
  <c r="B95" i="2"/>
  <c r="B19" i="2"/>
  <c r="B50" i="2"/>
  <c r="B55" i="2"/>
  <c r="B63" i="2"/>
  <c r="B69" i="2"/>
  <c r="B38" i="2"/>
  <c r="B57" i="2"/>
  <c r="B78" i="2"/>
  <c r="B86" i="2"/>
  <c r="B94" i="2"/>
  <c r="B99" i="2"/>
  <c r="B103" i="2"/>
  <c r="B65" i="2"/>
  <c r="B80" i="2"/>
  <c r="B88" i="2"/>
  <c r="B96" i="2"/>
  <c r="B100" i="2"/>
  <c r="B104" i="2"/>
  <c r="B106" i="2"/>
  <c r="B108" i="2"/>
  <c r="B110" i="2"/>
  <c r="B112" i="2"/>
  <c r="B114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27" i="2"/>
  <c r="B66" i="2"/>
  <c r="B74" i="2"/>
  <c r="B82" i="2"/>
  <c r="B90" i="2"/>
  <c r="B97" i="2"/>
  <c r="B101" i="2"/>
  <c r="B105" i="2"/>
  <c r="B98" i="2"/>
  <c r="B113" i="2"/>
  <c r="B121" i="2"/>
  <c r="B129" i="2"/>
  <c r="B137" i="2"/>
  <c r="B145" i="2"/>
  <c r="B147" i="2"/>
  <c r="B152" i="2"/>
  <c r="B153" i="2"/>
  <c r="B160" i="2"/>
  <c r="B76" i="2"/>
  <c r="B102" i="2"/>
  <c r="B107" i="2"/>
  <c r="B115" i="2"/>
  <c r="B123" i="2"/>
  <c r="B131" i="2"/>
  <c r="B139" i="2"/>
  <c r="B150" i="2"/>
  <c r="B151" i="2"/>
  <c r="B158" i="2"/>
  <c r="B159" i="2"/>
  <c r="B161" i="2"/>
  <c r="B163" i="2"/>
  <c r="B165" i="2"/>
  <c r="B167" i="2"/>
  <c r="B169" i="2"/>
  <c r="B171" i="2"/>
  <c r="B173" i="2"/>
  <c r="B175" i="2"/>
  <c r="B177" i="2"/>
  <c r="B179" i="2"/>
  <c r="B181" i="2"/>
  <c r="B183" i="2"/>
  <c r="B185" i="2"/>
  <c r="B187" i="2"/>
  <c r="B70" i="2"/>
  <c r="B84" i="2"/>
  <c r="B109" i="2"/>
  <c r="B117" i="2"/>
  <c r="B125" i="2"/>
  <c r="B133" i="2"/>
  <c r="B141" i="2"/>
  <c r="B148" i="2"/>
  <c r="B149" i="2"/>
  <c r="B156" i="2"/>
  <c r="B157" i="2"/>
  <c r="B111" i="2"/>
  <c r="B143" i="2"/>
  <c r="B154" i="2"/>
  <c r="B162" i="2"/>
  <c r="B170" i="2"/>
  <c r="B178" i="2"/>
  <c r="B186" i="2"/>
  <c r="B189" i="2"/>
  <c r="B193" i="2"/>
  <c r="B197" i="2"/>
  <c r="B201" i="2"/>
  <c r="B205" i="2"/>
  <c r="B207" i="2"/>
  <c r="B209" i="2"/>
  <c r="B211" i="2"/>
  <c r="B213" i="2"/>
  <c r="B215" i="2"/>
  <c r="B217" i="2"/>
  <c r="B219" i="2"/>
  <c r="B221" i="2"/>
  <c r="B223" i="2"/>
  <c r="B225" i="2"/>
  <c r="B227" i="2"/>
  <c r="B229" i="2"/>
  <c r="B231" i="2"/>
  <c r="B233" i="2"/>
  <c r="B235" i="2"/>
  <c r="B92" i="2"/>
  <c r="B119" i="2"/>
  <c r="B164" i="2"/>
  <c r="B172" i="2"/>
  <c r="B180" i="2"/>
  <c r="B190" i="2"/>
  <c r="B194" i="2"/>
  <c r="B198" i="2"/>
  <c r="B202" i="2"/>
  <c r="B127" i="2"/>
  <c r="B146" i="2"/>
  <c r="B155" i="2"/>
  <c r="B166" i="2"/>
  <c r="B174" i="2"/>
  <c r="B182" i="2"/>
  <c r="B191" i="2"/>
  <c r="B195" i="2"/>
  <c r="B199" i="2"/>
  <c r="B203" i="2"/>
  <c r="B206" i="2"/>
  <c r="B208" i="2"/>
  <c r="B210" i="2"/>
  <c r="B212" i="2"/>
  <c r="B214" i="2"/>
  <c r="B216" i="2"/>
  <c r="B218" i="2"/>
  <c r="B220" i="2"/>
  <c r="B222" i="2"/>
  <c r="B224" i="2"/>
  <c r="B226" i="2"/>
  <c r="B228" i="2"/>
  <c r="B230" i="2"/>
  <c r="B232" i="2"/>
  <c r="B234" i="2"/>
  <c r="B236" i="2"/>
  <c r="B238" i="2"/>
  <c r="B240" i="2"/>
  <c r="B168" i="2"/>
  <c r="B200" i="2"/>
  <c r="B237" i="2"/>
  <c r="B244" i="2"/>
  <c r="B245" i="2"/>
  <c r="B176" i="2"/>
  <c r="B188" i="2"/>
  <c r="B204" i="2"/>
  <c r="B242" i="2"/>
  <c r="B243" i="2"/>
  <c r="B250" i="2"/>
  <c r="B251" i="2"/>
  <c r="B253" i="2"/>
  <c r="B255" i="2"/>
  <c r="B257" i="2"/>
  <c r="B259" i="2"/>
  <c r="B261" i="2"/>
  <c r="B263" i="2"/>
  <c r="B265" i="2"/>
  <c r="B267" i="2"/>
  <c r="B269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184" i="2"/>
  <c r="B192" i="2"/>
  <c r="B239" i="2"/>
  <c r="B241" i="2"/>
  <c r="B248" i="2"/>
  <c r="B249" i="2"/>
  <c r="B247" i="2"/>
  <c r="B256" i="2"/>
  <c r="B264" i="2"/>
  <c r="B272" i="2"/>
  <c r="B280" i="2"/>
  <c r="B288" i="2"/>
  <c r="B296" i="2"/>
  <c r="B304" i="2"/>
  <c r="B312" i="2"/>
  <c r="B320" i="2"/>
  <c r="B328" i="2"/>
  <c r="B336" i="2"/>
  <c r="B344" i="2"/>
  <c r="B346" i="2"/>
  <c r="B350" i="2"/>
  <c r="B354" i="2"/>
  <c r="B358" i="2"/>
  <c r="B359" i="2"/>
  <c r="B365" i="2"/>
  <c r="B367" i="2"/>
  <c r="B369" i="2"/>
  <c r="B371" i="2"/>
  <c r="B373" i="2"/>
  <c r="B375" i="2"/>
  <c r="B270" i="2"/>
  <c r="B302" i="2"/>
  <c r="B326" i="2"/>
  <c r="B342" i="2"/>
  <c r="B353" i="2"/>
  <c r="B360" i="2"/>
  <c r="B258" i="2"/>
  <c r="B266" i="2"/>
  <c r="B274" i="2"/>
  <c r="B282" i="2"/>
  <c r="B290" i="2"/>
  <c r="B298" i="2"/>
  <c r="B306" i="2"/>
  <c r="B314" i="2"/>
  <c r="B322" i="2"/>
  <c r="B330" i="2"/>
  <c r="B338" i="2"/>
  <c r="B347" i="2"/>
  <c r="B351" i="2"/>
  <c r="B355" i="2"/>
  <c r="B357" i="2"/>
  <c r="B370" i="2"/>
  <c r="B372" i="2"/>
  <c r="B374" i="2"/>
  <c r="B262" i="2"/>
  <c r="B286" i="2"/>
  <c r="B318" i="2"/>
  <c r="B345" i="2"/>
  <c r="B349" i="2"/>
  <c r="B361" i="2"/>
  <c r="B135" i="2"/>
  <c r="B246" i="2"/>
  <c r="B252" i="2"/>
  <c r="B260" i="2"/>
  <c r="B268" i="2"/>
  <c r="B276" i="2"/>
  <c r="B284" i="2"/>
  <c r="B292" i="2"/>
  <c r="B300" i="2"/>
  <c r="B308" i="2"/>
  <c r="B316" i="2"/>
  <c r="B324" i="2"/>
  <c r="B332" i="2"/>
  <c r="B340" i="2"/>
  <c r="B348" i="2"/>
  <c r="B352" i="2"/>
  <c r="B356" i="2"/>
  <c r="B362" i="2"/>
  <c r="B363" i="2"/>
  <c r="B364" i="2"/>
  <c r="B366" i="2"/>
  <c r="B368" i="2"/>
  <c r="B376" i="2"/>
  <c r="B196" i="2"/>
  <c r="B254" i="2"/>
  <c r="B278" i="2"/>
  <c r="B294" i="2"/>
  <c r="B310" i="2"/>
  <c r="B334" i="2"/>
  <c r="I8" i="2"/>
  <c r="Y36" i="1" l="1"/>
  <c r="Y37" i="1" s="1"/>
  <c r="C363" i="2"/>
  <c r="E363" i="2"/>
  <c r="C284" i="2"/>
  <c r="E284" i="2"/>
  <c r="C262" i="2"/>
  <c r="E262" i="2"/>
  <c r="C306" i="2"/>
  <c r="E306" i="2"/>
  <c r="C270" i="2"/>
  <c r="E270" i="2"/>
  <c r="C344" i="2"/>
  <c r="E344" i="2"/>
  <c r="C239" i="2"/>
  <c r="E239" i="2"/>
  <c r="E325" i="2"/>
  <c r="C325" i="2"/>
  <c r="E301" i="2"/>
  <c r="C301" i="2"/>
  <c r="E277" i="2"/>
  <c r="C277" i="2"/>
  <c r="E253" i="2"/>
  <c r="C253" i="2"/>
  <c r="E234" i="2"/>
  <c r="C234" i="2"/>
  <c r="E210" i="2"/>
  <c r="C210" i="2"/>
  <c r="C127" i="2"/>
  <c r="E127" i="2"/>
  <c r="C231" i="2"/>
  <c r="E231" i="2"/>
  <c r="C207" i="2"/>
  <c r="E207" i="2"/>
  <c r="C111" i="2"/>
  <c r="E111" i="2"/>
  <c r="E179" i="2"/>
  <c r="C179" i="2"/>
  <c r="C151" i="2"/>
  <c r="E151" i="2"/>
  <c r="C76" i="2"/>
  <c r="E76" i="2"/>
  <c r="E101" i="2"/>
  <c r="C101" i="2"/>
  <c r="E142" i="2"/>
  <c r="C142" i="2"/>
  <c r="E126" i="2"/>
  <c r="C126" i="2"/>
  <c r="E110" i="2"/>
  <c r="C110" i="2"/>
  <c r="C65" i="2"/>
  <c r="E65" i="2"/>
  <c r="C69" i="2"/>
  <c r="E69" i="2"/>
  <c r="C19" i="2"/>
  <c r="E19" i="2"/>
  <c r="E89" i="2"/>
  <c r="C89" i="2"/>
  <c r="E73" i="2"/>
  <c r="C73" i="2"/>
  <c r="C59" i="2"/>
  <c r="E59" i="2"/>
  <c r="C49" i="2"/>
  <c r="E49" i="2"/>
  <c r="C33" i="2"/>
  <c r="E33" i="2"/>
  <c r="E62" i="2"/>
  <c r="C62" i="2"/>
  <c r="E54" i="2"/>
  <c r="C54" i="2"/>
  <c r="E40" i="2"/>
  <c r="C40" i="2"/>
  <c r="C43" i="2"/>
  <c r="E43" i="2"/>
  <c r="E30" i="2"/>
  <c r="C30" i="2"/>
  <c r="E22" i="2"/>
  <c r="C22" i="2"/>
  <c r="C278" i="2"/>
  <c r="E278" i="2"/>
  <c r="C368" i="2"/>
  <c r="E368" i="2"/>
  <c r="E362" i="2"/>
  <c r="C362" i="2"/>
  <c r="C340" i="2"/>
  <c r="E340" i="2"/>
  <c r="C308" i="2"/>
  <c r="E308" i="2"/>
  <c r="C276" i="2"/>
  <c r="E276" i="2"/>
  <c r="E246" i="2"/>
  <c r="C246" i="2"/>
  <c r="E345" i="2"/>
  <c r="C345" i="2"/>
  <c r="E374" i="2"/>
  <c r="C374" i="2"/>
  <c r="E355" i="2"/>
  <c r="C355" i="2"/>
  <c r="C330" i="2"/>
  <c r="E330" i="2"/>
  <c r="C298" i="2"/>
  <c r="E298" i="2"/>
  <c r="C266" i="2"/>
  <c r="E266" i="2"/>
  <c r="C342" i="2"/>
  <c r="E342" i="2"/>
  <c r="C375" i="2"/>
  <c r="E375" i="2"/>
  <c r="C367" i="2"/>
  <c r="E367" i="2"/>
  <c r="C354" i="2"/>
  <c r="E354" i="2"/>
  <c r="C336" i="2"/>
  <c r="E336" i="2"/>
  <c r="C304" i="2"/>
  <c r="E304" i="2"/>
  <c r="C272" i="2"/>
  <c r="E272" i="2"/>
  <c r="C249" i="2"/>
  <c r="E249" i="2"/>
  <c r="C192" i="2"/>
  <c r="E192" i="2"/>
  <c r="E339" i="2"/>
  <c r="C339" i="2"/>
  <c r="E331" i="2"/>
  <c r="C331" i="2"/>
  <c r="E323" i="2"/>
  <c r="C323" i="2"/>
  <c r="E315" i="2"/>
  <c r="C315" i="2"/>
  <c r="E307" i="2"/>
  <c r="C307" i="2"/>
  <c r="E299" i="2"/>
  <c r="C299" i="2"/>
  <c r="E291" i="2"/>
  <c r="C291" i="2"/>
  <c r="E283" i="2"/>
  <c r="C283" i="2"/>
  <c r="E275" i="2"/>
  <c r="C275" i="2"/>
  <c r="E267" i="2"/>
  <c r="C267" i="2"/>
  <c r="E259" i="2"/>
  <c r="C259" i="2"/>
  <c r="E251" i="2"/>
  <c r="C251" i="2"/>
  <c r="E204" i="2"/>
  <c r="C204" i="2"/>
  <c r="E244" i="2"/>
  <c r="C244" i="2"/>
  <c r="E240" i="2"/>
  <c r="C240" i="2"/>
  <c r="E232" i="2"/>
  <c r="C232" i="2"/>
  <c r="E224" i="2"/>
  <c r="C224" i="2"/>
  <c r="E216" i="2"/>
  <c r="C216" i="2"/>
  <c r="E208" i="2"/>
  <c r="C208" i="2"/>
  <c r="E195" i="2"/>
  <c r="C195" i="2"/>
  <c r="C166" i="2"/>
  <c r="E166" i="2"/>
  <c r="C202" i="2"/>
  <c r="E202" i="2"/>
  <c r="C180" i="2"/>
  <c r="E180" i="2"/>
  <c r="C92" i="2"/>
  <c r="E92" i="2"/>
  <c r="C229" i="2"/>
  <c r="E229" i="2"/>
  <c r="C221" i="2"/>
  <c r="E221" i="2"/>
  <c r="C213" i="2"/>
  <c r="E213" i="2"/>
  <c r="C205" i="2"/>
  <c r="E205" i="2"/>
  <c r="E189" i="2"/>
  <c r="C189" i="2"/>
  <c r="C162" i="2"/>
  <c r="E162" i="2"/>
  <c r="C157" i="2"/>
  <c r="E157" i="2"/>
  <c r="C141" i="2"/>
  <c r="E141" i="2"/>
  <c r="C109" i="2"/>
  <c r="E109" i="2"/>
  <c r="E185" i="2"/>
  <c r="C185" i="2"/>
  <c r="E177" i="2"/>
  <c r="C177" i="2"/>
  <c r="E169" i="2"/>
  <c r="C169" i="2"/>
  <c r="E161" i="2"/>
  <c r="C161" i="2"/>
  <c r="E150" i="2"/>
  <c r="C150" i="2"/>
  <c r="C115" i="2"/>
  <c r="E115" i="2"/>
  <c r="E160" i="2"/>
  <c r="C160" i="2"/>
  <c r="C145" i="2"/>
  <c r="E145" i="2"/>
  <c r="C113" i="2"/>
  <c r="E113" i="2"/>
  <c r="E97" i="2"/>
  <c r="C97" i="2"/>
  <c r="E66" i="2"/>
  <c r="C66" i="2"/>
  <c r="E140" i="2"/>
  <c r="C140" i="2"/>
  <c r="E132" i="2"/>
  <c r="C132" i="2"/>
  <c r="E124" i="2"/>
  <c r="C124" i="2"/>
  <c r="E116" i="2"/>
  <c r="C116" i="2"/>
  <c r="E108" i="2"/>
  <c r="C108" i="2"/>
  <c r="C96" i="2"/>
  <c r="E96" i="2"/>
  <c r="E103" i="2"/>
  <c r="C103" i="2"/>
  <c r="C78" i="2"/>
  <c r="E78" i="2"/>
  <c r="C63" i="2"/>
  <c r="E63" i="2"/>
  <c r="E95" i="2"/>
  <c r="C95" i="2"/>
  <c r="E87" i="2"/>
  <c r="C87" i="2"/>
  <c r="E79" i="2"/>
  <c r="C79" i="2"/>
  <c r="C72" i="2"/>
  <c r="E72" i="2"/>
  <c r="E46" i="2"/>
  <c r="C46" i="2"/>
  <c r="C51" i="2"/>
  <c r="E51" i="2"/>
  <c r="C45" i="2"/>
  <c r="E45" i="2"/>
  <c r="C25" i="2"/>
  <c r="E25" i="2"/>
  <c r="E60" i="2"/>
  <c r="C60" i="2"/>
  <c r="E52" i="2"/>
  <c r="C52" i="2"/>
  <c r="C31" i="2"/>
  <c r="E31" i="2"/>
  <c r="C39" i="2"/>
  <c r="E39" i="2"/>
  <c r="E36" i="2"/>
  <c r="C36" i="2"/>
  <c r="E28" i="2"/>
  <c r="C28" i="2"/>
  <c r="E20" i="2"/>
  <c r="C20" i="2"/>
  <c r="C294" i="2"/>
  <c r="E294" i="2"/>
  <c r="C316" i="2"/>
  <c r="E316" i="2"/>
  <c r="E349" i="2"/>
  <c r="C349" i="2"/>
  <c r="C338" i="2"/>
  <c r="E338" i="2"/>
  <c r="E353" i="2"/>
  <c r="C353" i="2"/>
  <c r="E358" i="2"/>
  <c r="C358" i="2"/>
  <c r="C280" i="2"/>
  <c r="E280" i="2"/>
  <c r="E341" i="2"/>
  <c r="C341" i="2"/>
  <c r="E309" i="2"/>
  <c r="C309" i="2"/>
  <c r="E285" i="2"/>
  <c r="C285" i="2"/>
  <c r="E261" i="2"/>
  <c r="C261" i="2"/>
  <c r="C245" i="2"/>
  <c r="E245" i="2"/>
  <c r="E226" i="2"/>
  <c r="C226" i="2"/>
  <c r="C174" i="2"/>
  <c r="E174" i="2"/>
  <c r="C119" i="2"/>
  <c r="E119" i="2"/>
  <c r="C215" i="2"/>
  <c r="E215" i="2"/>
  <c r="C170" i="2"/>
  <c r="E170" i="2"/>
  <c r="C117" i="2"/>
  <c r="E117" i="2"/>
  <c r="E171" i="2"/>
  <c r="C171" i="2"/>
  <c r="C123" i="2"/>
  <c r="E123" i="2"/>
  <c r="C121" i="2"/>
  <c r="E121" i="2"/>
  <c r="C74" i="2"/>
  <c r="E74" i="2"/>
  <c r="E134" i="2"/>
  <c r="C134" i="2"/>
  <c r="E118" i="2"/>
  <c r="C118" i="2"/>
  <c r="C100" i="2"/>
  <c r="E100" i="2"/>
  <c r="C86" i="2"/>
  <c r="E86" i="2"/>
  <c r="C53" i="2"/>
  <c r="E53" i="2"/>
  <c r="C334" i="2"/>
  <c r="E334" i="2"/>
  <c r="C254" i="2"/>
  <c r="E254" i="2"/>
  <c r="E366" i="2"/>
  <c r="C366" i="2"/>
  <c r="C356" i="2"/>
  <c r="E356" i="2"/>
  <c r="C332" i="2"/>
  <c r="E332" i="2"/>
  <c r="C300" i="2"/>
  <c r="E300" i="2"/>
  <c r="C268" i="2"/>
  <c r="E268" i="2"/>
  <c r="C135" i="2"/>
  <c r="E135" i="2"/>
  <c r="C318" i="2"/>
  <c r="E318" i="2"/>
  <c r="C372" i="2"/>
  <c r="E372" i="2"/>
  <c r="E351" i="2"/>
  <c r="C351" i="2"/>
  <c r="C322" i="2"/>
  <c r="E322" i="2"/>
  <c r="C290" i="2"/>
  <c r="E290" i="2"/>
  <c r="C258" i="2"/>
  <c r="E258" i="2"/>
  <c r="C326" i="2"/>
  <c r="E326" i="2"/>
  <c r="C373" i="2"/>
  <c r="E373" i="2"/>
  <c r="E365" i="2"/>
  <c r="C365" i="2"/>
  <c r="C350" i="2"/>
  <c r="E350" i="2"/>
  <c r="C328" i="2"/>
  <c r="E328" i="2"/>
  <c r="C296" i="2"/>
  <c r="E296" i="2"/>
  <c r="C264" i="2"/>
  <c r="E264" i="2"/>
  <c r="E248" i="2"/>
  <c r="C248" i="2"/>
  <c r="C184" i="2"/>
  <c r="E184" i="2"/>
  <c r="E337" i="2"/>
  <c r="C337" i="2"/>
  <c r="E329" i="2"/>
  <c r="C329" i="2"/>
  <c r="E321" i="2"/>
  <c r="C321" i="2"/>
  <c r="E313" i="2"/>
  <c r="C313" i="2"/>
  <c r="E305" i="2"/>
  <c r="C305" i="2"/>
  <c r="E297" i="2"/>
  <c r="C297" i="2"/>
  <c r="E289" i="2"/>
  <c r="C289" i="2"/>
  <c r="E281" i="2"/>
  <c r="C281" i="2"/>
  <c r="E273" i="2"/>
  <c r="C273" i="2"/>
  <c r="E265" i="2"/>
  <c r="C265" i="2"/>
  <c r="E257" i="2"/>
  <c r="C257" i="2"/>
  <c r="E250" i="2"/>
  <c r="C250" i="2"/>
  <c r="C188" i="2"/>
  <c r="E188" i="2"/>
  <c r="C237" i="2"/>
  <c r="E237" i="2"/>
  <c r="E238" i="2"/>
  <c r="C238" i="2"/>
  <c r="E230" i="2"/>
  <c r="C230" i="2"/>
  <c r="E222" i="2"/>
  <c r="C222" i="2"/>
  <c r="E214" i="2"/>
  <c r="C214" i="2"/>
  <c r="E206" i="2"/>
  <c r="C206" i="2"/>
  <c r="E191" i="2"/>
  <c r="C191" i="2"/>
  <c r="C155" i="2"/>
  <c r="E155" i="2"/>
  <c r="C198" i="2"/>
  <c r="E198" i="2"/>
  <c r="C172" i="2"/>
  <c r="E172" i="2"/>
  <c r="C235" i="2"/>
  <c r="E235" i="2"/>
  <c r="C227" i="2"/>
  <c r="E227" i="2"/>
  <c r="C219" i="2"/>
  <c r="E219" i="2"/>
  <c r="C211" i="2"/>
  <c r="E211" i="2"/>
  <c r="E201" i="2"/>
  <c r="C201" i="2"/>
  <c r="C186" i="2"/>
  <c r="E186" i="2"/>
  <c r="E154" i="2"/>
  <c r="C154" i="2"/>
  <c r="E156" i="2"/>
  <c r="C156" i="2"/>
  <c r="C133" i="2"/>
  <c r="E133" i="2"/>
  <c r="C84" i="2"/>
  <c r="E84" i="2"/>
  <c r="E183" i="2"/>
  <c r="C183" i="2"/>
  <c r="E175" i="2"/>
  <c r="C175" i="2"/>
  <c r="E167" i="2"/>
  <c r="C167" i="2"/>
  <c r="C159" i="2"/>
  <c r="E159" i="2"/>
  <c r="C139" i="2"/>
  <c r="E139" i="2"/>
  <c r="C107" i="2"/>
  <c r="E107" i="2"/>
  <c r="C153" i="2"/>
  <c r="E153" i="2"/>
  <c r="C137" i="2"/>
  <c r="E137" i="2"/>
  <c r="C98" i="2"/>
  <c r="E98" i="2"/>
  <c r="C90" i="2"/>
  <c r="E90" i="2"/>
  <c r="C27" i="2"/>
  <c r="E27" i="2"/>
  <c r="E138" i="2"/>
  <c r="C138" i="2"/>
  <c r="E130" i="2"/>
  <c r="C130" i="2"/>
  <c r="E122" i="2"/>
  <c r="C122" i="2"/>
  <c r="E114" i="2"/>
  <c r="C114" i="2"/>
  <c r="E106" i="2"/>
  <c r="C106" i="2"/>
  <c r="C88" i="2"/>
  <c r="E88" i="2"/>
  <c r="E99" i="2"/>
  <c r="C99" i="2"/>
  <c r="C57" i="2"/>
  <c r="E57" i="2"/>
  <c r="C55" i="2"/>
  <c r="E55" i="2"/>
  <c r="E93" i="2"/>
  <c r="C93" i="2"/>
  <c r="E85" i="2"/>
  <c r="C85" i="2"/>
  <c r="E77" i="2"/>
  <c r="C77" i="2"/>
  <c r="E68" i="2"/>
  <c r="C68" i="2"/>
  <c r="C71" i="2"/>
  <c r="E71" i="2"/>
  <c r="E42" i="2"/>
  <c r="C42" i="2"/>
  <c r="C41" i="2"/>
  <c r="E41" i="2"/>
  <c r="C17" i="2"/>
  <c r="D17" i="2"/>
  <c r="I17" i="2" s="1"/>
  <c r="E17" i="2"/>
  <c r="E58" i="2"/>
  <c r="C58" i="2"/>
  <c r="E48" i="2"/>
  <c r="C48" i="2"/>
  <c r="C23" i="2"/>
  <c r="E23" i="2"/>
  <c r="C29" i="2"/>
  <c r="E29" i="2"/>
  <c r="E34" i="2"/>
  <c r="C34" i="2"/>
  <c r="E26" i="2"/>
  <c r="C26" i="2"/>
  <c r="E18" i="2"/>
  <c r="C18" i="2"/>
  <c r="C376" i="2"/>
  <c r="E376" i="2"/>
  <c r="C348" i="2"/>
  <c r="E348" i="2"/>
  <c r="C252" i="2"/>
  <c r="E252" i="2"/>
  <c r="C357" i="2"/>
  <c r="E357" i="2"/>
  <c r="C274" i="2"/>
  <c r="E274" i="2"/>
  <c r="E369" i="2"/>
  <c r="C369" i="2"/>
  <c r="C312" i="2"/>
  <c r="E312" i="2"/>
  <c r="C247" i="2"/>
  <c r="E247" i="2"/>
  <c r="E333" i="2"/>
  <c r="C333" i="2"/>
  <c r="E317" i="2"/>
  <c r="C317" i="2"/>
  <c r="E293" i="2"/>
  <c r="C293" i="2"/>
  <c r="E269" i="2"/>
  <c r="C269" i="2"/>
  <c r="E242" i="2"/>
  <c r="C242" i="2"/>
  <c r="C168" i="2"/>
  <c r="E168" i="2"/>
  <c r="E218" i="2"/>
  <c r="C218" i="2"/>
  <c r="E199" i="2"/>
  <c r="C199" i="2"/>
  <c r="C190" i="2"/>
  <c r="E190" i="2"/>
  <c r="C223" i="2"/>
  <c r="E223" i="2"/>
  <c r="E193" i="2"/>
  <c r="C193" i="2"/>
  <c r="E148" i="2"/>
  <c r="C148" i="2"/>
  <c r="E187" i="2"/>
  <c r="C187" i="2"/>
  <c r="E163" i="2"/>
  <c r="C163" i="2"/>
  <c r="C147" i="2"/>
  <c r="E147" i="2"/>
  <c r="E81" i="2"/>
  <c r="C81" i="2"/>
  <c r="C310" i="2"/>
  <c r="E310" i="2"/>
  <c r="C196" i="2"/>
  <c r="E196" i="2"/>
  <c r="E364" i="2"/>
  <c r="C364" i="2"/>
  <c r="C352" i="2"/>
  <c r="E352" i="2"/>
  <c r="C324" i="2"/>
  <c r="E324" i="2"/>
  <c r="C292" i="2"/>
  <c r="E292" i="2"/>
  <c r="C260" i="2"/>
  <c r="E260" i="2"/>
  <c r="C361" i="2"/>
  <c r="E361" i="2"/>
  <c r="C286" i="2"/>
  <c r="E286" i="2"/>
  <c r="C370" i="2"/>
  <c r="E370" i="2"/>
  <c r="E347" i="2"/>
  <c r="C347" i="2"/>
  <c r="C314" i="2"/>
  <c r="E314" i="2"/>
  <c r="C282" i="2"/>
  <c r="E282" i="2"/>
  <c r="E360" i="2"/>
  <c r="C360" i="2"/>
  <c r="C302" i="2"/>
  <c r="E302" i="2"/>
  <c r="E371" i="2"/>
  <c r="C371" i="2"/>
  <c r="C359" i="2"/>
  <c r="E359" i="2"/>
  <c r="C346" i="2"/>
  <c r="E346" i="2"/>
  <c r="C320" i="2"/>
  <c r="E320" i="2"/>
  <c r="C288" i="2"/>
  <c r="E288" i="2"/>
  <c r="C256" i="2"/>
  <c r="E256" i="2"/>
  <c r="C241" i="2"/>
  <c r="E241" i="2"/>
  <c r="E343" i="2"/>
  <c r="C343" i="2"/>
  <c r="E335" i="2"/>
  <c r="C335" i="2"/>
  <c r="E327" i="2"/>
  <c r="C327" i="2"/>
  <c r="E319" i="2"/>
  <c r="C319" i="2"/>
  <c r="E311" i="2"/>
  <c r="C311" i="2"/>
  <c r="E303" i="2"/>
  <c r="C303" i="2"/>
  <c r="E295" i="2"/>
  <c r="C295" i="2"/>
  <c r="E287" i="2"/>
  <c r="C287" i="2"/>
  <c r="E279" i="2"/>
  <c r="C279" i="2"/>
  <c r="E271" i="2"/>
  <c r="C271" i="2"/>
  <c r="E263" i="2"/>
  <c r="C263" i="2"/>
  <c r="E255" i="2"/>
  <c r="C255" i="2"/>
  <c r="C243" i="2"/>
  <c r="E243" i="2"/>
  <c r="C176" i="2"/>
  <c r="E176" i="2"/>
  <c r="C200" i="2"/>
  <c r="E200" i="2"/>
  <c r="E236" i="2"/>
  <c r="C236" i="2"/>
  <c r="E228" i="2"/>
  <c r="C228" i="2"/>
  <c r="E220" i="2"/>
  <c r="C220" i="2"/>
  <c r="E212" i="2"/>
  <c r="C212" i="2"/>
  <c r="E203" i="2"/>
  <c r="C203" i="2"/>
  <c r="C182" i="2"/>
  <c r="E182" i="2"/>
  <c r="E146" i="2"/>
  <c r="C146" i="2"/>
  <c r="C194" i="2"/>
  <c r="E194" i="2"/>
  <c r="C164" i="2"/>
  <c r="E164" i="2"/>
  <c r="C233" i="2"/>
  <c r="E233" i="2"/>
  <c r="C225" i="2"/>
  <c r="E225" i="2"/>
  <c r="C217" i="2"/>
  <c r="E217" i="2"/>
  <c r="C209" i="2"/>
  <c r="E209" i="2"/>
  <c r="E197" i="2"/>
  <c r="C197" i="2"/>
  <c r="C178" i="2"/>
  <c r="E178" i="2"/>
  <c r="C143" i="2"/>
  <c r="E143" i="2"/>
  <c r="C149" i="2"/>
  <c r="E149" i="2"/>
  <c r="C125" i="2"/>
  <c r="E125" i="2"/>
  <c r="E70" i="2"/>
  <c r="C70" i="2"/>
  <c r="E181" i="2"/>
  <c r="C181" i="2"/>
  <c r="E173" i="2"/>
  <c r="C173" i="2"/>
  <c r="E165" i="2"/>
  <c r="C165" i="2"/>
  <c r="E158" i="2"/>
  <c r="C158" i="2"/>
  <c r="C131" i="2"/>
  <c r="E131" i="2"/>
  <c r="C102" i="2"/>
  <c r="E102" i="2"/>
  <c r="E152" i="2"/>
  <c r="C152" i="2"/>
  <c r="C129" i="2"/>
  <c r="E129" i="2"/>
  <c r="E105" i="2"/>
  <c r="C105" i="2"/>
  <c r="C82" i="2"/>
  <c r="E82" i="2"/>
  <c r="E144" i="2"/>
  <c r="C144" i="2"/>
  <c r="E136" i="2"/>
  <c r="C136" i="2"/>
  <c r="E128" i="2"/>
  <c r="C128" i="2"/>
  <c r="E120" i="2"/>
  <c r="C120" i="2"/>
  <c r="E112" i="2"/>
  <c r="C112" i="2"/>
  <c r="C104" i="2"/>
  <c r="E104" i="2"/>
  <c r="C80" i="2"/>
  <c r="E80" i="2"/>
  <c r="C94" i="2"/>
  <c r="E94" i="2"/>
  <c r="E38" i="2"/>
  <c r="C38" i="2"/>
  <c r="E50" i="2"/>
  <c r="C50" i="2"/>
  <c r="E91" i="2"/>
  <c r="C91" i="2"/>
  <c r="E83" i="2"/>
  <c r="C83" i="2"/>
  <c r="E75" i="2"/>
  <c r="C75" i="2"/>
  <c r="C61" i="2"/>
  <c r="E61" i="2"/>
  <c r="C67" i="2"/>
  <c r="E67" i="2"/>
  <c r="C35" i="2"/>
  <c r="E35" i="2"/>
  <c r="C37" i="2"/>
  <c r="E37" i="2"/>
  <c r="E64" i="2"/>
  <c r="C64" i="2"/>
  <c r="E56" i="2"/>
  <c r="C56" i="2"/>
  <c r="E44" i="2"/>
  <c r="C44" i="2"/>
  <c r="C47" i="2"/>
  <c r="E47" i="2"/>
  <c r="C21" i="2"/>
  <c r="E21" i="2"/>
  <c r="E32" i="2"/>
  <c r="C32" i="2"/>
  <c r="E24" i="2"/>
  <c r="C24" i="2"/>
  <c r="Z36" i="1" l="1"/>
  <c r="Z37" i="1" s="1"/>
  <c r="F17" i="2"/>
  <c r="G17" i="2" s="1"/>
  <c r="H17" i="2" s="1"/>
  <c r="J17" i="2" s="1"/>
  <c r="K17" i="2"/>
  <c r="AA36" i="1" l="1"/>
  <c r="AA37" i="1" s="1"/>
  <c r="D18" i="2"/>
  <c r="AB36" i="1" l="1"/>
  <c r="AB37" i="1" s="1"/>
  <c r="F18" i="2"/>
  <c r="I18" i="2"/>
  <c r="AC36" i="1" l="1"/>
  <c r="AC37" i="1" s="1"/>
  <c r="K18" i="2"/>
  <c r="G18" i="2"/>
  <c r="H18" i="2" s="1"/>
  <c r="J18" i="2" s="1"/>
  <c r="AD36" i="1" l="1"/>
  <c r="AD37" i="1" s="1"/>
  <c r="D19" i="2"/>
  <c r="AE36" i="1" l="1"/>
  <c r="AE37" i="1" s="1"/>
  <c r="I19" i="2"/>
  <c r="F19" i="2"/>
  <c r="AF36" i="1" l="1"/>
  <c r="AF37" i="1" s="1"/>
  <c r="G19" i="2"/>
  <c r="H19" i="2" s="1"/>
  <c r="J19" i="2" s="1"/>
  <c r="K19" i="2"/>
  <c r="AG36" i="1" l="1"/>
  <c r="AG37" i="1" s="1"/>
  <c r="D20" i="2"/>
  <c r="AH36" i="1" l="1"/>
  <c r="AH37" i="1" s="1"/>
  <c r="I20" i="2"/>
  <c r="F20" i="2"/>
  <c r="AI36" i="1" l="1"/>
  <c r="AI37" i="1" s="1"/>
  <c r="G20" i="2"/>
  <c r="H20" i="2" s="1"/>
  <c r="J20" i="2" s="1"/>
  <c r="K20" i="2"/>
  <c r="AJ36" i="1" l="1"/>
  <c r="AJ37" i="1" s="1"/>
  <c r="D21" i="2"/>
  <c r="AK36" i="1" l="1"/>
  <c r="AK37" i="1" s="1"/>
  <c r="F21" i="2"/>
  <c r="I21" i="2"/>
  <c r="AL36" i="1" l="1"/>
  <c r="AL37" i="1" s="1"/>
  <c r="K21" i="2"/>
  <c r="G21" i="2"/>
  <c r="H21" i="2" s="1"/>
  <c r="J21" i="2" s="1"/>
  <c r="D22" i="2" s="1"/>
  <c r="AM36" i="1" l="1"/>
  <c r="AM37" i="1" s="1"/>
  <c r="I22" i="2"/>
  <c r="K22" i="2" s="1"/>
  <c r="F22" i="2"/>
  <c r="AN36" i="1" l="1"/>
  <c r="AN37" i="1" s="1"/>
  <c r="G22" i="2"/>
  <c r="H22" i="2" s="1"/>
  <c r="J22" i="2" s="1"/>
  <c r="D23" i="2" s="1"/>
  <c r="AO36" i="1" l="1"/>
  <c r="AO37" i="1" s="1"/>
  <c r="I23" i="2"/>
  <c r="K23" i="2" s="1"/>
  <c r="F23" i="2"/>
  <c r="AP36" i="1" l="1"/>
  <c r="AP37" i="1" s="1"/>
  <c r="G23" i="2"/>
  <c r="H23" i="2" s="1"/>
  <c r="J23" i="2" s="1"/>
  <c r="D24" i="2" s="1"/>
  <c r="AQ36" i="1" l="1"/>
  <c r="AQ37" i="1" s="1"/>
  <c r="AP38" i="1"/>
  <c r="AP46" i="1" s="1"/>
  <c r="F24" i="2"/>
  <c r="I24" i="2"/>
  <c r="K24" i="2" s="1"/>
  <c r="AQ38" i="1" l="1"/>
  <c r="AQ46" i="1" s="1"/>
  <c r="AR36" i="1"/>
  <c r="AR37" i="1" s="1"/>
  <c r="G24" i="2"/>
  <c r="H24" i="2" s="1"/>
  <c r="J24" i="2" s="1"/>
  <c r="D25" i="2" s="1"/>
  <c r="AS36" i="1" l="1"/>
  <c r="AS37" i="1" s="1"/>
  <c r="AR38" i="1"/>
  <c r="AR46" i="1" s="1"/>
  <c r="F25" i="2"/>
  <c r="I25" i="2"/>
  <c r="K25" i="2" s="1"/>
  <c r="AS38" i="1" l="1"/>
  <c r="AS46" i="1" s="1"/>
  <c r="AT36" i="1"/>
  <c r="AT37" i="1" s="1"/>
  <c r="G25" i="2"/>
  <c r="H25" i="2" s="1"/>
  <c r="J25" i="2" s="1"/>
  <c r="D26" i="2" s="1"/>
  <c r="AT38" i="1" l="1"/>
  <c r="AT46" i="1" s="1"/>
  <c r="AU36" i="1"/>
  <c r="AU37" i="1" s="1"/>
  <c r="I26" i="2"/>
  <c r="K26" i="2" s="1"/>
  <c r="F26" i="2"/>
  <c r="AU38" i="1" l="1"/>
  <c r="AU46" i="1" s="1"/>
  <c r="AV36" i="1"/>
  <c r="AV37" i="1" s="1"/>
  <c r="G26" i="2"/>
  <c r="H26" i="2" s="1"/>
  <c r="J26" i="2" s="1"/>
  <c r="D27" i="2" s="1"/>
  <c r="AV38" i="1" l="1"/>
  <c r="AV46" i="1" s="1"/>
  <c r="AW36" i="1"/>
  <c r="AW37" i="1" s="1"/>
  <c r="I27" i="2"/>
  <c r="K27" i="2" s="1"/>
  <c r="F27" i="2"/>
  <c r="AX36" i="1" l="1"/>
  <c r="AX37" i="1" s="1"/>
  <c r="AW38" i="1"/>
  <c r="AW46" i="1" s="1"/>
  <c r="G27" i="2"/>
  <c r="H27" i="2" s="1"/>
  <c r="J27" i="2" s="1"/>
  <c r="D28" i="2" s="1"/>
  <c r="AX38" i="1" l="1"/>
  <c r="AX46" i="1" s="1"/>
  <c r="AY36" i="1"/>
  <c r="AY37" i="1" s="1"/>
  <c r="I28" i="2"/>
  <c r="K28" i="2" s="1"/>
  <c r="F28" i="2"/>
  <c r="AY38" i="1" l="1"/>
  <c r="AY46" i="1" s="1"/>
  <c r="AZ36" i="1"/>
  <c r="AZ37" i="1" s="1"/>
  <c r="G28" i="2"/>
  <c r="H28" i="2" s="1"/>
  <c r="J28" i="2" s="1"/>
  <c r="D29" i="2" s="1"/>
  <c r="AZ38" i="1" l="1"/>
  <c r="AZ46" i="1" s="1"/>
  <c r="BA36" i="1"/>
  <c r="BA37" i="1" s="1"/>
  <c r="I29" i="2"/>
  <c r="K29" i="2" s="1"/>
  <c r="F29" i="2"/>
  <c r="BA38" i="1" l="1"/>
  <c r="BA46" i="1" s="1"/>
  <c r="BB36" i="1"/>
  <c r="BB37" i="1" s="1"/>
  <c r="G29" i="2"/>
  <c r="H29" i="2" s="1"/>
  <c r="J29" i="2" s="1"/>
  <c r="D30" i="2" s="1"/>
  <c r="BB38" i="1" l="1"/>
  <c r="BB46" i="1" s="1"/>
  <c r="BC36" i="1"/>
  <c r="BC37" i="1" s="1"/>
  <c r="I30" i="2"/>
  <c r="K30" i="2" s="1"/>
  <c r="F30" i="2"/>
  <c r="BC38" i="1" l="1"/>
  <c r="BC46" i="1" s="1"/>
  <c r="BD36" i="1"/>
  <c r="BD37" i="1" s="1"/>
  <c r="BD38" i="1" s="1"/>
  <c r="BD46" i="1" s="1"/>
  <c r="G30" i="2"/>
  <c r="H30" i="2" s="1"/>
  <c r="J30" i="2" s="1"/>
  <c r="D31" i="2" s="1"/>
  <c r="I31" i="2" l="1"/>
  <c r="K31" i="2" s="1"/>
  <c r="F31" i="2"/>
  <c r="G31" i="2" l="1"/>
  <c r="H31" i="2" s="1"/>
  <c r="J31" i="2" s="1"/>
  <c r="D32" i="2" s="1"/>
  <c r="F32" i="2" l="1"/>
  <c r="I32" i="2"/>
  <c r="K32" i="2" s="1"/>
  <c r="G32" i="2" l="1"/>
  <c r="H32" i="2" s="1"/>
  <c r="J32" i="2" s="1"/>
  <c r="D33" i="2" s="1"/>
  <c r="I33" i="2" l="1"/>
  <c r="K33" i="2" s="1"/>
  <c r="F33" i="2"/>
  <c r="G33" i="2" l="1"/>
  <c r="H33" i="2" s="1"/>
  <c r="J33" i="2" s="1"/>
  <c r="D34" i="2" s="1"/>
  <c r="I34" i="2" l="1"/>
  <c r="K34" i="2" s="1"/>
  <c r="F34" i="2"/>
  <c r="G34" i="2" l="1"/>
  <c r="H34" i="2" s="1"/>
  <c r="J34" i="2" s="1"/>
  <c r="D35" i="2" s="1"/>
  <c r="I35" i="2" l="1"/>
  <c r="K35" i="2" s="1"/>
  <c r="F35" i="2"/>
  <c r="G35" i="2" l="1"/>
  <c r="H35" i="2" s="1"/>
  <c r="J35" i="2" s="1"/>
  <c r="D36" i="2" s="1"/>
  <c r="F36" i="2" l="1"/>
  <c r="I36" i="2"/>
  <c r="K36" i="2" s="1"/>
  <c r="G36" i="2" l="1"/>
  <c r="H36" i="2" s="1"/>
  <c r="J36" i="2" s="1"/>
  <c r="D37" i="2" s="1"/>
  <c r="F37" i="2" l="1"/>
  <c r="I37" i="2"/>
  <c r="K37" i="2" s="1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F40" i="2" l="1"/>
  <c r="I40" i="2"/>
  <c r="K40" i="2" s="1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I42" i="2" l="1"/>
  <c r="K42" i="2" s="1"/>
  <c r="F42" i="2"/>
  <c r="G42" i="2" l="1"/>
  <c r="H42" i="2" s="1"/>
  <c r="J42" i="2" s="1"/>
  <c r="D43" i="2" s="1"/>
  <c r="F43" i="2" l="1"/>
  <c r="I43" i="2"/>
  <c r="K43" i="2" s="1"/>
  <c r="G43" i="2" l="1"/>
  <c r="H43" i="2" s="1"/>
  <c r="J43" i="2" s="1"/>
  <c r="D44" i="2" s="1"/>
  <c r="I44" i="2" l="1"/>
  <c r="K44" i="2" s="1"/>
  <c r="F44" i="2"/>
  <c r="G44" i="2" l="1"/>
  <c r="H44" i="2" s="1"/>
  <c r="J44" i="2" s="1"/>
  <c r="D45" i="2" s="1"/>
  <c r="I45" i="2" l="1"/>
  <c r="K45" i="2" s="1"/>
  <c r="F45" i="2"/>
  <c r="G45" i="2" l="1"/>
  <c r="H45" i="2" s="1"/>
  <c r="J45" i="2" s="1"/>
  <c r="D46" i="2" s="1"/>
  <c r="I46" i="2" l="1"/>
  <c r="K46" i="2" s="1"/>
  <c r="F46" i="2"/>
  <c r="G46" i="2" l="1"/>
  <c r="H46" i="2" s="1"/>
  <c r="J46" i="2" s="1"/>
  <c r="D47" i="2" s="1"/>
  <c r="F47" i="2" l="1"/>
  <c r="I47" i="2"/>
  <c r="K47" i="2" s="1"/>
  <c r="G47" i="2" l="1"/>
  <c r="H47" i="2" s="1"/>
  <c r="J47" i="2" s="1"/>
  <c r="D48" i="2" s="1"/>
  <c r="F48" i="2" l="1"/>
  <c r="I48" i="2"/>
  <c r="K48" i="2" s="1"/>
  <c r="G48" i="2" l="1"/>
  <c r="H48" i="2" s="1"/>
  <c r="J48" i="2" s="1"/>
  <c r="D49" i="2" s="1"/>
  <c r="I49" i="2" l="1"/>
  <c r="K49" i="2" s="1"/>
  <c r="F49" i="2"/>
  <c r="G49" i="2" l="1"/>
  <c r="H49" i="2" s="1"/>
  <c r="J49" i="2" s="1"/>
  <c r="D50" i="2" s="1"/>
  <c r="F50" i="2" l="1"/>
  <c r="I50" i="2"/>
  <c r="K50" i="2" s="1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I52" i="2" l="1"/>
  <c r="K52" i="2" s="1"/>
  <c r="F52" i="2"/>
  <c r="G52" i="2" l="1"/>
  <c r="H52" i="2" s="1"/>
  <c r="J52" i="2" s="1"/>
  <c r="D53" i="2" s="1"/>
  <c r="I53" i="2" l="1"/>
  <c r="K53" i="2" s="1"/>
  <c r="F53" i="2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F56" i="2" l="1"/>
  <c r="I56" i="2"/>
  <c r="K56" i="2" s="1"/>
  <c r="G56" i="2" l="1"/>
  <c r="H56" i="2" s="1"/>
  <c r="J56" i="2" s="1"/>
  <c r="D57" i="2" s="1"/>
  <c r="I57" i="2" l="1"/>
  <c r="K57" i="2" s="1"/>
  <c r="F57" i="2"/>
  <c r="G57" i="2" l="1"/>
  <c r="H57" i="2" s="1"/>
  <c r="J57" i="2" s="1"/>
  <c r="D58" i="2" s="1"/>
  <c r="I58" i="2" l="1"/>
  <c r="K58" i="2" s="1"/>
  <c r="F58" i="2"/>
  <c r="G58" i="2" l="1"/>
  <c r="H58" i="2" s="1"/>
  <c r="J58" i="2" s="1"/>
  <c r="D59" i="2" s="1"/>
  <c r="I59" i="2" l="1"/>
  <c r="K59" i="2" s="1"/>
  <c r="F59" i="2"/>
  <c r="G59" i="2" l="1"/>
  <c r="H59" i="2" s="1"/>
  <c r="J59" i="2" s="1"/>
  <c r="D60" i="2" s="1"/>
  <c r="I60" i="2" l="1"/>
  <c r="K60" i="2" s="1"/>
  <c r="F60" i="2"/>
  <c r="G60" i="2" l="1"/>
  <c r="H60" i="2" s="1"/>
  <c r="J60" i="2" s="1"/>
  <c r="D61" i="2" s="1"/>
  <c r="F61" i="2" l="1"/>
  <c r="I61" i="2"/>
  <c r="K61" i="2" s="1"/>
  <c r="G61" i="2" l="1"/>
  <c r="H61" i="2" s="1"/>
  <c r="J61" i="2" s="1"/>
  <c r="D62" i="2" s="1"/>
  <c r="I62" i="2" l="1"/>
  <c r="K62" i="2" s="1"/>
  <c r="F62" i="2"/>
  <c r="G62" i="2" l="1"/>
  <c r="H62" i="2" s="1"/>
  <c r="J62" i="2" s="1"/>
  <c r="D63" i="2" s="1"/>
  <c r="F63" i="2" l="1"/>
  <c r="I63" i="2"/>
  <c r="K63" i="2" s="1"/>
  <c r="G63" i="2" l="1"/>
  <c r="H63" i="2" s="1"/>
  <c r="J63" i="2" s="1"/>
  <c r="D64" i="2" s="1"/>
  <c r="I64" i="2" l="1"/>
  <c r="K64" i="2" s="1"/>
  <c r="F64" i="2"/>
  <c r="G64" i="2" l="1"/>
  <c r="H64" i="2" s="1"/>
  <c r="J64" i="2" s="1"/>
  <c r="D65" i="2" s="1"/>
  <c r="I65" i="2" l="1"/>
  <c r="K65" i="2" s="1"/>
  <c r="F65" i="2"/>
  <c r="G65" i="2" l="1"/>
  <c r="H65" i="2" s="1"/>
  <c r="J65" i="2" s="1"/>
  <c r="D66" i="2" s="1"/>
  <c r="I66" i="2" l="1"/>
  <c r="K66" i="2" s="1"/>
  <c r="F66" i="2"/>
  <c r="G66" i="2" l="1"/>
  <c r="H66" i="2" s="1"/>
  <c r="J66" i="2" s="1"/>
  <c r="D67" i="2" s="1"/>
  <c r="F67" i="2" l="1"/>
  <c r="I67" i="2"/>
  <c r="K67" i="2" s="1"/>
  <c r="G67" i="2" l="1"/>
  <c r="H67" i="2" s="1"/>
  <c r="J67" i="2" s="1"/>
  <c r="D68" i="2" s="1"/>
  <c r="I68" i="2" l="1"/>
  <c r="K68" i="2" s="1"/>
  <c r="F68" i="2"/>
  <c r="G68" i="2" l="1"/>
  <c r="H68" i="2" s="1"/>
  <c r="J68" i="2" s="1"/>
  <c r="D69" i="2" s="1"/>
  <c r="I69" i="2" l="1"/>
  <c r="K69" i="2" s="1"/>
  <c r="F69" i="2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I74" i="2" l="1"/>
  <c r="K74" i="2" s="1"/>
  <c r="F74" i="2"/>
  <c r="G74" i="2" l="1"/>
  <c r="H74" i="2" s="1"/>
  <c r="J74" i="2" s="1"/>
  <c r="D75" i="2" s="1"/>
  <c r="I75" i="2" l="1"/>
  <c r="K75" i="2" s="1"/>
  <c r="F75" i="2"/>
  <c r="G75" i="2" l="1"/>
  <c r="H75" i="2" s="1"/>
  <c r="J75" i="2"/>
  <c r="D76" i="2" s="1"/>
  <c r="I76" i="2" l="1"/>
  <c r="K76" i="2" s="1"/>
  <c r="F76" i="2"/>
  <c r="G76" i="2" l="1"/>
  <c r="H76" i="2" s="1"/>
  <c r="J76" i="2" s="1"/>
  <c r="D77" i="2" s="1"/>
  <c r="F77" i="2" l="1"/>
  <c r="I77" i="2"/>
  <c r="K77" i="2" s="1"/>
  <c r="G77" i="2" l="1"/>
  <c r="H77" i="2" s="1"/>
  <c r="J77" i="2" s="1"/>
  <c r="D78" i="2" s="1"/>
  <c r="I78" i="2" l="1"/>
  <c r="K78" i="2" s="1"/>
  <c r="F78" i="2"/>
  <c r="G78" i="2" l="1"/>
  <c r="H78" i="2" s="1"/>
  <c r="J78" i="2" s="1"/>
  <c r="D79" i="2" s="1"/>
  <c r="I79" i="2" l="1"/>
  <c r="K79" i="2" s="1"/>
  <c r="F79" i="2"/>
  <c r="G79" i="2" l="1"/>
  <c r="H79" i="2" s="1"/>
  <c r="J79" i="2" s="1"/>
  <c r="D80" i="2" s="1"/>
  <c r="F80" i="2" l="1"/>
  <c r="I80" i="2"/>
  <c r="K80" i="2" s="1"/>
  <c r="G80" i="2" l="1"/>
  <c r="H80" i="2" s="1"/>
  <c r="J80" i="2" s="1"/>
  <c r="D81" i="2" s="1"/>
  <c r="F81" i="2" l="1"/>
  <c r="I81" i="2"/>
  <c r="K81" i="2" s="1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F83" i="2" l="1"/>
  <c r="I83" i="2"/>
  <c r="K83" i="2" s="1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I85" i="2" l="1"/>
  <c r="K85" i="2" s="1"/>
  <c r="F85" i="2"/>
  <c r="G85" i="2" l="1"/>
  <c r="H85" i="2" s="1"/>
  <c r="J85" i="2" s="1"/>
  <c r="D86" i="2" s="1"/>
  <c r="I86" i="2" l="1"/>
  <c r="K86" i="2" s="1"/>
  <c r="F86" i="2"/>
  <c r="G86" i="2" l="1"/>
  <c r="H86" i="2" s="1"/>
  <c r="J86" i="2"/>
  <c r="D87" i="2" s="1"/>
  <c r="I87" i="2" l="1"/>
  <c r="K87" i="2" s="1"/>
  <c r="F87" i="2"/>
  <c r="G87" i="2" l="1"/>
  <c r="H87" i="2" s="1"/>
  <c r="J87" i="2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F99" i="2" l="1"/>
  <c r="I99" i="2"/>
  <c r="K99" i="2" s="1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F102" i="2" l="1"/>
  <c r="I102" i="2"/>
  <c r="K102" i="2" s="1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F105" i="2" l="1"/>
  <c r="I105" i="2"/>
  <c r="K105" i="2" s="1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F107" i="2" l="1"/>
  <c r="I107" i="2"/>
  <c r="K107" i="2" s="1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I111" i="2" l="1"/>
  <c r="K111" i="2" s="1"/>
  <c r="F111" i="2"/>
  <c r="G111" i="2" l="1"/>
  <c r="H111" i="2" s="1"/>
  <c r="J111" i="2" s="1"/>
  <c r="D112" i="2" s="1"/>
  <c r="I112" i="2" l="1"/>
  <c r="K112" i="2" s="1"/>
  <c r="F112" i="2"/>
  <c r="G112" i="2" l="1"/>
  <c r="H112" i="2" s="1"/>
  <c r="J112" i="2"/>
  <c r="D113" i="2" s="1"/>
  <c r="I113" i="2" l="1"/>
  <c r="K113" i="2" s="1"/>
  <c r="F113" i="2"/>
  <c r="G113" i="2" l="1"/>
  <c r="H113" i="2" s="1"/>
  <c r="J113" i="2" s="1"/>
  <c r="D114" i="2" s="1"/>
  <c r="F114" i="2" l="1"/>
  <c r="I114" i="2"/>
  <c r="K114" i="2" s="1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I118" i="2" l="1"/>
  <c r="K118" i="2" s="1"/>
  <c r="F118" i="2"/>
  <c r="G118" i="2" l="1"/>
  <c r="H118" i="2" s="1"/>
  <c r="J118" i="2" s="1"/>
  <c r="D119" i="2" s="1"/>
  <c r="I119" i="2" l="1"/>
  <c r="K119" i="2" s="1"/>
  <c r="F119" i="2"/>
  <c r="G119" i="2" l="1"/>
  <c r="H119" i="2" s="1"/>
  <c r="J119" i="2" s="1"/>
  <c r="D120" i="2" s="1"/>
  <c r="F120" i="2" l="1"/>
  <c r="I120" i="2"/>
  <c r="K120" i="2" s="1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I123" i="2" l="1"/>
  <c r="K123" i="2" s="1"/>
  <c r="F123" i="2"/>
  <c r="G123" i="2" l="1"/>
  <c r="H123" i="2" s="1"/>
  <c r="J123" i="2" s="1"/>
  <c r="D124" i="2" s="1"/>
  <c r="I124" i="2" l="1"/>
  <c r="K124" i="2" s="1"/>
  <c r="F124" i="2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F126" i="2" l="1"/>
  <c r="I126" i="2"/>
  <c r="K126" i="2" s="1"/>
  <c r="G126" i="2" l="1"/>
  <c r="H126" i="2" s="1"/>
  <c r="J126" i="2" s="1"/>
  <c r="D127" i="2" s="1"/>
  <c r="F127" i="2" l="1"/>
  <c r="I127" i="2"/>
  <c r="K127" i="2" s="1"/>
  <c r="G127" i="2" l="1"/>
  <c r="H127" i="2" s="1"/>
  <c r="J127" i="2" s="1"/>
  <c r="D128" i="2" s="1"/>
  <c r="F128" i="2" l="1"/>
  <c r="I128" i="2"/>
  <c r="K128" i="2" s="1"/>
  <c r="G128" i="2" l="1"/>
  <c r="H128" i="2" s="1"/>
  <c r="J128" i="2" s="1"/>
  <c r="D129" i="2" s="1"/>
  <c r="F129" i="2" l="1"/>
  <c r="I129" i="2"/>
  <c r="K129" i="2" s="1"/>
  <c r="G129" i="2" l="1"/>
  <c r="H129" i="2" s="1"/>
  <c r="J129" i="2" s="1"/>
  <c r="D130" i="2" s="1"/>
  <c r="I130" i="2" l="1"/>
  <c r="K130" i="2" s="1"/>
  <c r="F130" i="2"/>
  <c r="G130" i="2" l="1"/>
  <c r="H130" i="2" s="1"/>
  <c r="J130" i="2" s="1"/>
  <c r="D131" i="2" s="1"/>
  <c r="F131" i="2" l="1"/>
  <c r="I131" i="2"/>
  <c r="K131" i="2" s="1"/>
  <c r="G131" i="2" l="1"/>
  <c r="H131" i="2" s="1"/>
  <c r="J131" i="2" s="1"/>
  <c r="D132" i="2" s="1"/>
  <c r="I132" i="2" l="1"/>
  <c r="K132" i="2" s="1"/>
  <c r="F132" i="2"/>
  <c r="G132" i="2" l="1"/>
  <c r="H132" i="2" s="1"/>
  <c r="J132" i="2" s="1"/>
  <c r="D133" i="2" s="1"/>
  <c r="I133" i="2" l="1"/>
  <c r="K133" i="2" s="1"/>
  <c r="F133" i="2"/>
  <c r="G133" i="2" l="1"/>
  <c r="H133" i="2" s="1"/>
  <c r="J133" i="2" s="1"/>
  <c r="D134" i="2" s="1"/>
  <c r="I134" i="2" l="1"/>
  <c r="K134" i="2" s="1"/>
  <c r="F134" i="2"/>
  <c r="G134" i="2" l="1"/>
  <c r="H134" i="2" s="1"/>
  <c r="J134" i="2" s="1"/>
  <c r="D135" i="2" s="1"/>
  <c r="I135" i="2" l="1"/>
  <c r="K135" i="2" s="1"/>
  <c r="F135" i="2"/>
  <c r="G135" i="2" l="1"/>
  <c r="H135" i="2" s="1"/>
  <c r="J135" i="2" s="1"/>
  <c r="D136" i="2" s="1"/>
  <c r="I136" i="2" l="1"/>
  <c r="K136" i="2" s="1"/>
  <c r="F136" i="2"/>
  <c r="G136" i="2" l="1"/>
  <c r="H136" i="2" s="1"/>
  <c r="J136" i="2" s="1"/>
  <c r="D137" i="2" s="1"/>
  <c r="I137" i="2" l="1"/>
  <c r="K137" i="2" s="1"/>
  <c r="F137" i="2"/>
  <c r="G137" i="2" l="1"/>
  <c r="H137" i="2" s="1"/>
  <c r="J137" i="2" s="1"/>
  <c r="D138" i="2" s="1"/>
  <c r="I138" i="2" l="1"/>
  <c r="K138" i="2" s="1"/>
  <c r="F138" i="2"/>
  <c r="G138" i="2" l="1"/>
  <c r="H138" i="2" s="1"/>
  <c r="J138" i="2" s="1"/>
  <c r="D139" i="2" s="1"/>
  <c r="I139" i="2" l="1"/>
  <c r="K139" i="2" s="1"/>
  <c r="F139" i="2"/>
  <c r="G139" i="2" l="1"/>
  <c r="H139" i="2" s="1"/>
  <c r="J139" i="2" s="1"/>
  <c r="D140" i="2" s="1"/>
  <c r="I140" i="2" l="1"/>
  <c r="K140" i="2" s="1"/>
  <c r="F140" i="2"/>
  <c r="G140" i="2" l="1"/>
  <c r="H140" i="2" s="1"/>
  <c r="J140" i="2" s="1"/>
  <c r="D141" i="2" s="1"/>
  <c r="I141" i="2" l="1"/>
  <c r="K141" i="2" s="1"/>
  <c r="F141" i="2"/>
  <c r="G141" i="2" l="1"/>
  <c r="H141" i="2" s="1"/>
  <c r="J141" i="2" s="1"/>
  <c r="D142" i="2" s="1"/>
  <c r="I142" i="2" l="1"/>
  <c r="K142" i="2" s="1"/>
  <c r="F142" i="2"/>
  <c r="G142" i="2" l="1"/>
  <c r="H142" i="2" s="1"/>
  <c r="J142" i="2" s="1"/>
  <c r="D143" i="2" s="1"/>
  <c r="F143" i="2" l="1"/>
  <c r="I143" i="2"/>
  <c r="K143" i="2" s="1"/>
  <c r="G143" i="2" l="1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I145" i="2" l="1"/>
  <c r="K145" i="2" s="1"/>
  <c r="F145" i="2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I147" i="2" l="1"/>
  <c r="K147" i="2" s="1"/>
  <c r="F147" i="2"/>
  <c r="G147" i="2" l="1"/>
  <c r="H147" i="2" s="1"/>
  <c r="J147" i="2" s="1"/>
  <c r="D148" i="2" s="1"/>
  <c r="F148" i="2" l="1"/>
  <c r="I148" i="2"/>
  <c r="K148" i="2" s="1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I152" i="2" l="1"/>
  <c r="K152" i="2" s="1"/>
  <c r="F152" i="2"/>
  <c r="G152" i="2" l="1"/>
  <c r="H152" i="2" s="1"/>
  <c r="J152" i="2" s="1"/>
  <c r="D153" i="2" s="1"/>
  <c r="I153" i="2" l="1"/>
  <c r="K153" i="2" s="1"/>
  <c r="F153" i="2"/>
  <c r="G153" i="2" l="1"/>
  <c r="H153" i="2" s="1"/>
  <c r="J153" i="2" s="1"/>
  <c r="D154" i="2" s="1"/>
  <c r="I154" i="2" l="1"/>
  <c r="K154" i="2" s="1"/>
  <c r="F154" i="2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F156" i="2" l="1"/>
  <c r="I156" i="2"/>
  <c r="K156" i="2" s="1"/>
  <c r="G156" i="2" l="1"/>
  <c r="H156" i="2" s="1"/>
  <c r="J156" i="2" s="1"/>
  <c r="D157" i="2" s="1"/>
  <c r="I157" i="2" l="1"/>
  <c r="K157" i="2" s="1"/>
  <c r="F157" i="2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I160" i="2" l="1"/>
  <c r="K160" i="2" s="1"/>
  <c r="F160" i="2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I162" i="2" l="1"/>
  <c r="K162" i="2" s="1"/>
  <c r="F162" i="2"/>
  <c r="G162" i="2" l="1"/>
  <c r="H162" i="2" s="1"/>
  <c r="J162" i="2" s="1"/>
  <c r="D163" i="2" s="1"/>
  <c r="I163" i="2" l="1"/>
  <c r="K163" i="2" s="1"/>
  <c r="F163" i="2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I165" i="2" l="1"/>
  <c r="K165" i="2" s="1"/>
  <c r="F165" i="2"/>
  <c r="G165" i="2" l="1"/>
  <c r="H165" i="2" s="1"/>
  <c r="J165" i="2" s="1"/>
  <c r="D166" i="2" s="1"/>
  <c r="F166" i="2" l="1"/>
  <c r="I166" i="2"/>
  <c r="K166" i="2" s="1"/>
  <c r="G166" i="2" l="1"/>
  <c r="H166" i="2" s="1"/>
  <c r="J166" i="2" s="1"/>
  <c r="D167" i="2" s="1"/>
  <c r="F167" i="2" l="1"/>
  <c r="I167" i="2"/>
  <c r="K167" i="2" s="1"/>
  <c r="G167" i="2" l="1"/>
  <c r="H167" i="2" s="1"/>
  <c r="J167" i="2" s="1"/>
  <c r="D168" i="2" s="1"/>
  <c r="I168" i="2" l="1"/>
  <c r="K168" i="2" s="1"/>
  <c r="F168" i="2"/>
  <c r="G168" i="2" l="1"/>
  <c r="H168" i="2" s="1"/>
  <c r="J168" i="2" s="1"/>
  <c r="D169" i="2" s="1"/>
  <c r="I169" i="2" l="1"/>
  <c r="K169" i="2" s="1"/>
  <c r="F169" i="2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F172" i="2" l="1"/>
  <c r="I172" i="2"/>
  <c r="K172" i="2" s="1"/>
  <c r="G172" i="2" l="1"/>
  <c r="H172" i="2" s="1"/>
  <c r="J172" i="2" s="1"/>
  <c r="D173" i="2" s="1"/>
  <c r="F173" i="2" l="1"/>
  <c r="I173" i="2"/>
  <c r="K173" i="2" s="1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I177" i="2" l="1"/>
  <c r="K177" i="2" s="1"/>
  <c r="F177" i="2"/>
  <c r="G177" i="2" l="1"/>
  <c r="H177" i="2" s="1"/>
  <c r="J177" i="2"/>
  <c r="D178" i="2" s="1"/>
  <c r="I178" i="2" l="1"/>
  <c r="K178" i="2" s="1"/>
  <c r="F178" i="2"/>
  <c r="G178" i="2" l="1"/>
  <c r="H178" i="2" s="1"/>
  <c r="J178" i="2" s="1"/>
  <c r="D179" i="2" s="1"/>
  <c r="I179" i="2" l="1"/>
  <c r="K179" i="2" s="1"/>
  <c r="F179" i="2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F181" i="2" l="1"/>
  <c r="I181" i="2"/>
  <c r="K181" i="2" s="1"/>
  <c r="G181" i="2" l="1"/>
  <c r="H181" i="2" s="1"/>
  <c r="J181" i="2" s="1"/>
  <c r="D182" i="2" s="1"/>
  <c r="I182" i="2" l="1"/>
  <c r="K182" i="2" s="1"/>
  <c r="F182" i="2"/>
  <c r="G182" i="2" l="1"/>
  <c r="H182" i="2" s="1"/>
  <c r="J182" i="2" s="1"/>
  <c r="D183" i="2" s="1"/>
  <c r="I183" i="2" l="1"/>
  <c r="K183" i="2" s="1"/>
  <c r="F183" i="2"/>
  <c r="G183" i="2" l="1"/>
  <c r="H183" i="2" s="1"/>
  <c r="J183" i="2" s="1"/>
  <c r="D184" i="2" s="1"/>
  <c r="I184" i="2" l="1"/>
  <c r="K184" i="2" s="1"/>
  <c r="F184" i="2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I186" i="2" l="1"/>
  <c r="K186" i="2" s="1"/>
  <c r="F186" i="2"/>
  <c r="G186" i="2" l="1"/>
  <c r="H186" i="2" s="1"/>
  <c r="J186" i="2" s="1"/>
  <c r="D187" i="2" s="1"/>
  <c r="F187" i="2" l="1"/>
  <c r="I187" i="2"/>
  <c r="K187" i="2" s="1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I190" i="2" l="1"/>
  <c r="K190" i="2" s="1"/>
  <c r="F190" i="2"/>
  <c r="G190" i="2" l="1"/>
  <c r="H190" i="2" s="1"/>
  <c r="J190" i="2" s="1"/>
  <c r="D191" i="2" s="1"/>
  <c r="I191" i="2" l="1"/>
  <c r="K191" i="2" s="1"/>
  <c r="F191" i="2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I194" i="2" l="1"/>
  <c r="K194" i="2" s="1"/>
  <c r="F194" i="2"/>
  <c r="G194" i="2" l="1"/>
  <c r="H194" i="2" s="1"/>
  <c r="J194" i="2" s="1"/>
  <c r="D195" i="2" s="1"/>
  <c r="I195" i="2" l="1"/>
  <c r="K195" i="2" s="1"/>
  <c r="F195" i="2"/>
  <c r="G195" i="2" l="1"/>
  <c r="H195" i="2" s="1"/>
  <c r="J195" i="2" s="1"/>
  <c r="D196" i="2" s="1"/>
  <c r="I196" i="2" l="1"/>
  <c r="K196" i="2" s="1"/>
  <c r="F196" i="2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I198" i="2" l="1"/>
  <c r="K198" i="2" s="1"/>
  <c r="F198" i="2"/>
  <c r="G198" i="2" l="1"/>
  <c r="H198" i="2" s="1"/>
  <c r="J198" i="2" s="1"/>
  <c r="D199" i="2" s="1"/>
  <c r="F199" i="2" l="1"/>
  <c r="I199" i="2"/>
  <c r="K199" i="2" s="1"/>
  <c r="G199" i="2" l="1"/>
  <c r="H199" i="2" s="1"/>
  <c r="J199" i="2" s="1"/>
  <c r="D200" i="2" s="1"/>
  <c r="I200" i="2" l="1"/>
  <c r="K200" i="2" s="1"/>
  <c r="F200" i="2"/>
  <c r="G200" i="2" l="1"/>
  <c r="H200" i="2" s="1"/>
  <c r="J200" i="2" s="1"/>
  <c r="D201" i="2" s="1"/>
  <c r="I201" i="2" l="1"/>
  <c r="K201" i="2" s="1"/>
  <c r="F201" i="2"/>
  <c r="G201" i="2" l="1"/>
  <c r="H201" i="2" s="1"/>
  <c r="J201" i="2" s="1"/>
  <c r="D202" i="2" s="1"/>
  <c r="I202" i="2" l="1"/>
  <c r="K202" i="2" s="1"/>
  <c r="F202" i="2"/>
  <c r="G202" i="2" l="1"/>
  <c r="H202" i="2" s="1"/>
  <c r="J202" i="2" s="1"/>
  <c r="D203" i="2" s="1"/>
  <c r="F203" i="2" l="1"/>
  <c r="I203" i="2"/>
  <c r="K203" i="2" s="1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F205" i="2" l="1"/>
  <c r="I205" i="2"/>
  <c r="K205" i="2" s="1"/>
  <c r="G205" i="2" l="1"/>
  <c r="H205" i="2" s="1"/>
  <c r="J205" i="2" s="1"/>
  <c r="D206" i="2" s="1"/>
  <c r="I206" i="2" l="1"/>
  <c r="K206" i="2" s="1"/>
  <c r="F206" i="2"/>
  <c r="G206" i="2" l="1"/>
  <c r="H206" i="2" s="1"/>
  <c r="J206" i="2" s="1"/>
  <c r="D207" i="2" s="1"/>
  <c r="F207" i="2" l="1"/>
  <c r="I207" i="2"/>
  <c r="K207" i="2" s="1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I209" i="2" l="1"/>
  <c r="K209" i="2" s="1"/>
  <c r="F209" i="2"/>
  <c r="G209" i="2" l="1"/>
  <c r="H209" i="2" s="1"/>
  <c r="J209" i="2" s="1"/>
  <c r="D210" i="2" s="1"/>
  <c r="F210" i="2" l="1"/>
  <c r="I210" i="2"/>
  <c r="K210" i="2" s="1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F213" i="2" l="1"/>
  <c r="I213" i="2"/>
  <c r="K213" i="2" s="1"/>
  <c r="G213" i="2" l="1"/>
  <c r="H213" i="2" s="1"/>
  <c r="J213" i="2" s="1"/>
  <c r="D214" i="2" s="1"/>
  <c r="F214" i="2" l="1"/>
  <c r="I214" i="2"/>
  <c r="K214" i="2" s="1"/>
  <c r="G214" i="2" l="1"/>
  <c r="H214" i="2" s="1"/>
  <c r="J214" i="2"/>
  <c r="D215" i="2" s="1"/>
  <c r="F215" i="2" l="1"/>
  <c r="I215" i="2"/>
  <c r="K215" i="2" s="1"/>
  <c r="G215" i="2" l="1"/>
  <c r="H215" i="2" s="1"/>
  <c r="J215" i="2" s="1"/>
  <c r="D216" i="2" s="1"/>
  <c r="I216" i="2" l="1"/>
  <c r="K216" i="2" s="1"/>
  <c r="F216" i="2"/>
  <c r="G216" i="2" l="1"/>
  <c r="H216" i="2" s="1"/>
  <c r="J216" i="2" s="1"/>
  <c r="D217" i="2" s="1"/>
  <c r="I217" i="2" l="1"/>
  <c r="K217" i="2" s="1"/>
  <c r="F217" i="2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F220" i="2" l="1"/>
  <c r="I220" i="2"/>
  <c r="K220" i="2" s="1"/>
  <c r="G220" i="2" l="1"/>
  <c r="H220" i="2" s="1"/>
  <c r="J220" i="2" s="1"/>
  <c r="D221" i="2" s="1"/>
  <c r="F221" i="2" l="1"/>
  <c r="I221" i="2"/>
  <c r="K221" i="2" s="1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/>
  <c r="D225" i="2" s="1"/>
  <c r="I225" i="2" l="1"/>
  <c r="K225" i="2" s="1"/>
  <c r="F225" i="2"/>
  <c r="G225" i="2" l="1"/>
  <c r="H225" i="2" s="1"/>
  <c r="J225" i="2" s="1"/>
  <c r="D226" i="2" s="1"/>
  <c r="I226" i="2" l="1"/>
  <c r="K226" i="2" s="1"/>
  <c r="F226" i="2"/>
  <c r="G226" i="2" l="1"/>
  <c r="H226" i="2" s="1"/>
  <c r="J226" i="2" s="1"/>
  <c r="D227" i="2" s="1"/>
  <c r="I227" i="2" l="1"/>
  <c r="K227" i="2" s="1"/>
  <c r="F227" i="2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I230" i="2" l="1"/>
  <c r="K230" i="2" s="1"/>
  <c r="F230" i="2"/>
  <c r="G230" i="2" l="1"/>
  <c r="H230" i="2" s="1"/>
  <c r="J230" i="2" s="1"/>
  <c r="D231" i="2" s="1"/>
  <c r="F231" i="2" l="1"/>
  <c r="I231" i="2"/>
  <c r="K231" i="2" s="1"/>
  <c r="G231" i="2" l="1"/>
  <c r="H231" i="2" s="1"/>
  <c r="J231" i="2" s="1"/>
  <c r="D232" i="2" s="1"/>
  <c r="I232" i="2" l="1"/>
  <c r="K232" i="2" s="1"/>
  <c r="F232" i="2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I234" i="2" l="1"/>
  <c r="K234" i="2" s="1"/>
  <c r="F234" i="2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F240" i="2" l="1"/>
  <c r="I240" i="2"/>
  <c r="K240" i="2" s="1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I242" i="2" l="1"/>
  <c r="K242" i="2" s="1"/>
  <c r="F242" i="2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F244" i="2" l="1"/>
  <c r="I244" i="2"/>
  <c r="K244" i="2" s="1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I247" i="2" l="1"/>
  <c r="K247" i="2" s="1"/>
  <c r="F247" i="2"/>
  <c r="G247" i="2" l="1"/>
  <c r="H247" i="2" s="1"/>
  <c r="J247" i="2" s="1"/>
  <c r="D248" i="2" s="1"/>
  <c r="F248" i="2" l="1"/>
  <c r="I248" i="2"/>
  <c r="K248" i="2" s="1"/>
  <c r="G248" i="2" l="1"/>
  <c r="H248" i="2" s="1"/>
  <c r="J248" i="2" s="1"/>
  <c r="D249" i="2" s="1"/>
  <c r="I249" i="2" l="1"/>
  <c r="K249" i="2" s="1"/>
  <c r="F249" i="2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I252" i="2" l="1"/>
  <c r="K252" i="2" s="1"/>
  <c r="F252" i="2"/>
  <c r="G252" i="2" l="1"/>
  <c r="H252" i="2" s="1"/>
  <c r="J252" i="2" s="1"/>
  <c r="D253" i="2" s="1"/>
  <c r="F253" i="2" l="1"/>
  <c r="I253" i="2"/>
  <c r="K253" i="2" s="1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F255" i="2" l="1"/>
  <c r="I255" i="2"/>
  <c r="K255" i="2" s="1"/>
  <c r="G255" i="2" l="1"/>
  <c r="H255" i="2" s="1"/>
  <c r="J255" i="2" s="1"/>
  <c r="D256" i="2" s="1"/>
  <c r="I256" i="2" l="1"/>
  <c r="K256" i="2" s="1"/>
  <c r="F256" i="2"/>
  <c r="G256" i="2" l="1"/>
  <c r="H256" i="2" s="1"/>
  <c r="J256" i="2" s="1"/>
  <c r="D257" i="2" s="1"/>
  <c r="I257" i="2" l="1"/>
  <c r="K257" i="2" s="1"/>
  <c r="F257" i="2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I261" i="2" l="1"/>
  <c r="K261" i="2" s="1"/>
  <c r="F261" i="2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F269" i="2" l="1"/>
  <c r="I269" i="2"/>
  <c r="K269" i="2" s="1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I273" i="2" l="1"/>
  <c r="K273" i="2" s="1"/>
  <c r="F273" i="2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I275" i="2" l="1"/>
  <c r="K275" i="2" s="1"/>
  <c r="F275" i="2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I279" i="2" l="1"/>
  <c r="K279" i="2" s="1"/>
  <c r="F279" i="2"/>
  <c r="G279" i="2" l="1"/>
  <c r="H279" i="2" s="1"/>
  <c r="J279" i="2" s="1"/>
  <c r="D280" i="2" s="1"/>
  <c r="I280" i="2" l="1"/>
  <c r="K280" i="2" s="1"/>
  <c r="F280" i="2"/>
  <c r="G280" i="2" l="1"/>
  <c r="H280" i="2" s="1"/>
  <c r="J280" i="2" s="1"/>
  <c r="D281" i="2" s="1"/>
  <c r="I281" i="2" l="1"/>
  <c r="K281" i="2" s="1"/>
  <c r="F281" i="2"/>
  <c r="G281" i="2" l="1"/>
  <c r="H281" i="2" s="1"/>
  <c r="J281" i="2" s="1"/>
  <c r="D282" i="2" s="1"/>
  <c r="F282" i="2" l="1"/>
  <c r="I282" i="2"/>
  <c r="K282" i="2" s="1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F284" i="2" l="1"/>
  <c r="I284" i="2"/>
  <c r="K284" i="2" s="1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F286" i="2" l="1"/>
  <c r="I286" i="2"/>
  <c r="K286" i="2" s="1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I291" i="2" l="1"/>
  <c r="K291" i="2" s="1"/>
  <c r="F291" i="2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I294" i="2" l="1"/>
  <c r="K294" i="2" s="1"/>
  <c r="F294" i="2"/>
  <c r="G294" i="2" l="1"/>
  <c r="H294" i="2" s="1"/>
  <c r="J294" i="2" s="1"/>
  <c r="D295" i="2" s="1"/>
  <c r="I295" i="2" l="1"/>
  <c r="K295" i="2" s="1"/>
  <c r="F295" i="2"/>
  <c r="G295" i="2" l="1"/>
  <c r="H295" i="2" s="1"/>
  <c r="J295" i="2" s="1"/>
  <c r="D296" i="2" s="1"/>
  <c r="I296" i="2" l="1"/>
  <c r="K296" i="2" s="1"/>
  <c r="F296" i="2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I298" i="2" l="1"/>
  <c r="K298" i="2" s="1"/>
  <c r="F298" i="2"/>
  <c r="G298" i="2" l="1"/>
  <c r="H298" i="2" s="1"/>
  <c r="J298" i="2" s="1"/>
  <c r="D299" i="2" s="1"/>
  <c r="I299" i="2" l="1"/>
  <c r="K299" i="2" s="1"/>
  <c r="F299" i="2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I301" i="2" l="1"/>
  <c r="K301" i="2" s="1"/>
  <c r="F301" i="2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I303" i="2" l="1"/>
  <c r="K303" i="2" s="1"/>
  <c r="F303" i="2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 s="1"/>
  <c r="D307" i="2" s="1"/>
  <c r="I307" i="2" l="1"/>
  <c r="K307" i="2" s="1"/>
  <c r="F307" i="2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I311" i="2" l="1"/>
  <c r="K311" i="2" s="1"/>
  <c r="F311" i="2"/>
  <c r="G311" i="2" l="1"/>
  <c r="H311" i="2" s="1"/>
  <c r="J311" i="2" s="1"/>
  <c r="D312" i="2" s="1"/>
  <c r="F312" i="2" l="1"/>
  <c r="I312" i="2"/>
  <c r="K312" i="2" s="1"/>
  <c r="G312" i="2" l="1"/>
  <c r="H312" i="2" s="1"/>
  <c r="J312" i="2" s="1"/>
  <c r="D313" i="2" s="1"/>
  <c r="I313" i="2" l="1"/>
  <c r="K313" i="2" s="1"/>
  <c r="F313" i="2"/>
  <c r="G313" i="2" l="1"/>
  <c r="H313" i="2" s="1"/>
  <c r="J313" i="2" s="1"/>
  <c r="D314" i="2" s="1"/>
  <c r="I314" i="2" l="1"/>
  <c r="K314" i="2" s="1"/>
  <c r="F314" i="2"/>
  <c r="J314" i="2" l="1"/>
  <c r="D315" i="2" s="1"/>
  <c r="G314" i="2"/>
  <c r="H314" i="2" s="1"/>
  <c r="I315" i="2" l="1"/>
  <c r="K315" i="2" s="1"/>
  <c r="F315" i="2"/>
  <c r="J315" i="2" l="1"/>
  <c r="D316" i="2" s="1"/>
  <c r="G315" i="2"/>
  <c r="H315" i="2" s="1"/>
  <c r="I316" i="2" l="1"/>
  <c r="K316" i="2" s="1"/>
  <c r="F316" i="2"/>
  <c r="G316" i="2" l="1"/>
  <c r="H316" i="2" s="1"/>
  <c r="J316" i="2"/>
  <c r="D317" i="2" s="1"/>
  <c r="I317" i="2" l="1"/>
  <c r="K317" i="2" s="1"/>
  <c r="F317" i="2"/>
  <c r="J317" i="2" l="1"/>
  <c r="D318" i="2" s="1"/>
  <c r="G317" i="2"/>
  <c r="H317" i="2" s="1"/>
  <c r="I318" i="2" l="1"/>
  <c r="K318" i="2" s="1"/>
  <c r="F318" i="2"/>
  <c r="J318" i="2" l="1"/>
  <c r="D319" i="2" s="1"/>
  <c r="G318" i="2"/>
  <c r="H318" i="2" s="1"/>
  <c r="I319" i="2" l="1"/>
  <c r="K319" i="2" s="1"/>
  <c r="F319" i="2"/>
  <c r="J319" i="2" l="1"/>
  <c r="D320" i="2" s="1"/>
  <c r="G319" i="2"/>
  <c r="H319" i="2" s="1"/>
  <c r="I320" i="2" l="1"/>
  <c r="K320" i="2" s="1"/>
  <c r="F320" i="2"/>
  <c r="G320" i="2" l="1"/>
  <c r="H320" i="2" s="1"/>
  <c r="J320" i="2"/>
  <c r="D321" i="2" s="1"/>
  <c r="I321" i="2" l="1"/>
  <c r="K321" i="2" s="1"/>
  <c r="F321" i="2"/>
  <c r="G321" i="2" l="1"/>
  <c r="H321" i="2" s="1"/>
  <c r="J321" i="2"/>
  <c r="D322" i="2" s="1"/>
  <c r="I322" i="2" l="1"/>
  <c r="K322" i="2" s="1"/>
  <c r="F322" i="2"/>
  <c r="G322" i="2" l="1"/>
  <c r="H322" i="2" s="1"/>
  <c r="J322" i="2"/>
  <c r="D323" i="2" s="1"/>
  <c r="I323" i="2" l="1"/>
  <c r="K323" i="2" s="1"/>
  <c r="F323" i="2"/>
  <c r="G323" i="2" l="1"/>
  <c r="H323" i="2" s="1"/>
  <c r="J323" i="2"/>
  <c r="D324" i="2" s="1"/>
  <c r="F324" i="2" l="1"/>
  <c r="I324" i="2"/>
  <c r="K324" i="2" s="1"/>
  <c r="J324" i="2" l="1"/>
  <c r="D325" i="2" s="1"/>
  <c r="G324" i="2"/>
  <c r="H324" i="2" s="1"/>
  <c r="I325" i="2" l="1"/>
  <c r="K325" i="2" s="1"/>
  <c r="F325" i="2"/>
  <c r="G325" i="2" l="1"/>
  <c r="H325" i="2" s="1"/>
  <c r="J325" i="2"/>
  <c r="D326" i="2" s="1"/>
  <c r="I326" i="2" l="1"/>
  <c r="K326" i="2" s="1"/>
  <c r="F326" i="2"/>
  <c r="G326" i="2" l="1"/>
  <c r="H326" i="2" s="1"/>
  <c r="J326" i="2"/>
  <c r="D327" i="2" s="1"/>
  <c r="I327" i="2" l="1"/>
  <c r="K327" i="2" s="1"/>
  <c r="F327" i="2"/>
  <c r="J327" i="2" l="1"/>
  <c r="D328" i="2" s="1"/>
  <c r="G327" i="2"/>
  <c r="H327" i="2" s="1"/>
  <c r="I328" i="2" l="1"/>
  <c r="K328" i="2" s="1"/>
  <c r="F328" i="2"/>
  <c r="G328" i="2" l="1"/>
  <c r="H328" i="2" s="1"/>
  <c r="J328" i="2"/>
  <c r="D329" i="2" s="1"/>
  <c r="I329" i="2" l="1"/>
  <c r="K329" i="2" s="1"/>
  <c r="F329" i="2"/>
  <c r="J329" i="2" l="1"/>
  <c r="D330" i="2" s="1"/>
  <c r="G329" i="2"/>
  <c r="H329" i="2" s="1"/>
  <c r="I330" i="2" l="1"/>
  <c r="K330" i="2" s="1"/>
  <c r="F330" i="2"/>
  <c r="G330" i="2" l="1"/>
  <c r="H330" i="2" s="1"/>
  <c r="J330" i="2"/>
  <c r="D331" i="2" s="1"/>
  <c r="I331" i="2" l="1"/>
  <c r="K331" i="2" s="1"/>
  <c r="F331" i="2"/>
  <c r="G331" i="2" l="1"/>
  <c r="H331" i="2" s="1"/>
  <c r="J331" i="2"/>
  <c r="D332" i="2" s="1"/>
  <c r="I332" i="2" l="1"/>
  <c r="K332" i="2" s="1"/>
  <c r="F332" i="2"/>
  <c r="J332" i="2" l="1"/>
  <c r="D333" i="2" s="1"/>
  <c r="G332" i="2"/>
  <c r="H332" i="2" s="1"/>
  <c r="I333" i="2" l="1"/>
  <c r="K333" i="2" s="1"/>
  <c r="F333" i="2"/>
  <c r="G333" i="2" l="1"/>
  <c r="H333" i="2" s="1"/>
  <c r="J333" i="2"/>
  <c r="D334" i="2" s="1"/>
  <c r="I334" i="2" l="1"/>
  <c r="K334" i="2" s="1"/>
  <c r="F334" i="2"/>
  <c r="J334" i="2" l="1"/>
  <c r="D335" i="2" s="1"/>
  <c r="G334" i="2"/>
  <c r="H334" i="2" s="1"/>
  <c r="I335" i="2" l="1"/>
  <c r="K335" i="2" s="1"/>
  <c r="F335" i="2"/>
  <c r="J335" i="2" l="1"/>
  <c r="D336" i="2" s="1"/>
  <c r="G335" i="2"/>
  <c r="H335" i="2" s="1"/>
  <c r="I336" i="2" l="1"/>
  <c r="K336" i="2" s="1"/>
  <c r="F336" i="2"/>
  <c r="J336" i="2" l="1"/>
  <c r="D337" i="2" s="1"/>
  <c r="G336" i="2"/>
  <c r="H336" i="2" s="1"/>
  <c r="I337" i="2" l="1"/>
  <c r="K337" i="2" s="1"/>
  <c r="F337" i="2"/>
  <c r="G337" i="2" l="1"/>
  <c r="H337" i="2" s="1"/>
  <c r="J337" i="2"/>
  <c r="D338" i="2" s="1"/>
  <c r="I338" i="2" l="1"/>
  <c r="K338" i="2" s="1"/>
  <c r="F338" i="2"/>
  <c r="J338" i="2" l="1"/>
  <c r="D339" i="2" s="1"/>
  <c r="G338" i="2"/>
  <c r="H338" i="2" s="1"/>
  <c r="I339" i="2" l="1"/>
  <c r="K339" i="2" s="1"/>
  <c r="F339" i="2"/>
  <c r="G339" i="2" l="1"/>
  <c r="H339" i="2" s="1"/>
  <c r="J339" i="2"/>
  <c r="D340" i="2" s="1"/>
  <c r="I340" i="2" l="1"/>
  <c r="K340" i="2" s="1"/>
  <c r="F340" i="2"/>
  <c r="J340" i="2" l="1"/>
  <c r="D341" i="2" s="1"/>
  <c r="G340" i="2"/>
  <c r="H340" i="2" s="1"/>
  <c r="I341" i="2" l="1"/>
  <c r="K341" i="2" s="1"/>
  <c r="F341" i="2"/>
  <c r="G341" i="2" l="1"/>
  <c r="H341" i="2" s="1"/>
  <c r="J341" i="2"/>
  <c r="D342" i="2" s="1"/>
  <c r="I342" i="2" l="1"/>
  <c r="K342" i="2" s="1"/>
  <c r="F342" i="2"/>
  <c r="J342" i="2" l="1"/>
  <c r="D343" i="2" s="1"/>
  <c r="G342" i="2"/>
  <c r="H342" i="2" s="1"/>
  <c r="I343" i="2" l="1"/>
  <c r="K343" i="2" s="1"/>
  <c r="F343" i="2"/>
  <c r="G343" i="2" l="1"/>
  <c r="H343" i="2" s="1"/>
  <c r="J343" i="2"/>
  <c r="D344" i="2" s="1"/>
  <c r="F344" i="2" l="1"/>
  <c r="I344" i="2"/>
  <c r="K344" i="2" s="1"/>
  <c r="J344" i="2" l="1"/>
  <c r="D345" i="2" s="1"/>
  <c r="G344" i="2"/>
  <c r="H344" i="2" s="1"/>
  <c r="I345" i="2" l="1"/>
  <c r="K345" i="2" s="1"/>
  <c r="F345" i="2"/>
  <c r="J345" i="2" l="1"/>
  <c r="D346" i="2" s="1"/>
  <c r="G345" i="2"/>
  <c r="H345" i="2" s="1"/>
  <c r="F346" i="2" l="1"/>
  <c r="I346" i="2"/>
  <c r="K346" i="2" s="1"/>
  <c r="J346" i="2" l="1"/>
  <c r="D347" i="2" s="1"/>
  <c r="G346" i="2"/>
  <c r="H346" i="2" s="1"/>
  <c r="I347" i="2" l="1"/>
  <c r="K347" i="2" s="1"/>
  <c r="F347" i="2"/>
  <c r="J347" i="2" l="1"/>
  <c r="D348" i="2" s="1"/>
  <c r="G347" i="2"/>
  <c r="H347" i="2" s="1"/>
  <c r="I348" i="2" l="1"/>
  <c r="K348" i="2" s="1"/>
  <c r="F348" i="2"/>
  <c r="J348" i="2" l="1"/>
  <c r="D349" i="2" s="1"/>
  <c r="G348" i="2"/>
  <c r="H348" i="2" s="1"/>
  <c r="I349" i="2" l="1"/>
  <c r="K349" i="2" s="1"/>
  <c r="F349" i="2"/>
  <c r="G349" i="2" l="1"/>
  <c r="H349" i="2" s="1"/>
  <c r="J349" i="2"/>
  <c r="D350" i="2" s="1"/>
  <c r="I350" i="2" l="1"/>
  <c r="K350" i="2" s="1"/>
  <c r="F350" i="2"/>
  <c r="G350" i="2" l="1"/>
  <c r="H350" i="2" s="1"/>
  <c r="J350" i="2"/>
  <c r="D351" i="2" s="1"/>
  <c r="I351" i="2" l="1"/>
  <c r="K351" i="2" s="1"/>
  <c r="F351" i="2"/>
  <c r="J351" i="2" l="1"/>
  <c r="D352" i="2" s="1"/>
  <c r="G351" i="2"/>
  <c r="H351" i="2" s="1"/>
  <c r="I352" i="2" l="1"/>
  <c r="K352" i="2" s="1"/>
  <c r="F352" i="2"/>
  <c r="J352" i="2" l="1"/>
  <c r="D353" i="2" s="1"/>
  <c r="G352" i="2"/>
  <c r="H352" i="2" s="1"/>
  <c r="I353" i="2" l="1"/>
  <c r="K353" i="2" s="1"/>
  <c r="F353" i="2"/>
  <c r="J353" i="2" l="1"/>
  <c r="D354" i="2" s="1"/>
  <c r="G353" i="2"/>
  <c r="H353" i="2" s="1"/>
  <c r="I354" i="2" l="1"/>
  <c r="K354" i="2" s="1"/>
  <c r="F354" i="2"/>
  <c r="G354" i="2" l="1"/>
  <c r="H354" i="2" s="1"/>
  <c r="J354" i="2"/>
  <c r="D355" i="2" s="1"/>
  <c r="I355" i="2" l="1"/>
  <c r="K355" i="2" s="1"/>
  <c r="F355" i="2"/>
  <c r="J355" i="2" l="1"/>
  <c r="D356" i="2" s="1"/>
  <c r="G355" i="2"/>
  <c r="H355" i="2" s="1"/>
  <c r="I356" i="2" l="1"/>
  <c r="K356" i="2" s="1"/>
  <c r="F356" i="2"/>
  <c r="J356" i="2" l="1"/>
  <c r="D357" i="2" s="1"/>
  <c r="G356" i="2"/>
  <c r="H356" i="2" s="1"/>
  <c r="I357" i="2" l="1"/>
  <c r="K357" i="2" s="1"/>
  <c r="F357" i="2"/>
  <c r="G357" i="2" l="1"/>
  <c r="H357" i="2" s="1"/>
  <c r="J357" i="2"/>
  <c r="D358" i="2" s="1"/>
  <c r="F358" i="2" l="1"/>
  <c r="I358" i="2"/>
  <c r="K358" i="2" s="1"/>
  <c r="J358" i="2" l="1"/>
  <c r="D359" i="2" s="1"/>
  <c r="G358" i="2"/>
  <c r="H358" i="2" s="1"/>
  <c r="I359" i="2" l="1"/>
  <c r="K359" i="2" s="1"/>
  <c r="F359" i="2"/>
  <c r="G359" i="2" l="1"/>
  <c r="H359" i="2" s="1"/>
  <c r="J359" i="2"/>
  <c r="D360" i="2" s="1"/>
  <c r="I360" i="2" l="1"/>
  <c r="K360" i="2" s="1"/>
  <c r="F360" i="2"/>
  <c r="G360" i="2" l="1"/>
  <c r="H360" i="2" s="1"/>
  <c r="J360" i="2"/>
  <c r="D361" i="2" s="1"/>
  <c r="F361" i="2" l="1"/>
  <c r="I361" i="2"/>
  <c r="K361" i="2" s="1"/>
  <c r="G361" i="2" l="1"/>
  <c r="H361" i="2" s="1"/>
  <c r="J361" i="2"/>
  <c r="D362" i="2" s="1"/>
  <c r="F362" i="2" l="1"/>
  <c r="I362" i="2"/>
  <c r="K362" i="2" s="1"/>
  <c r="G362" i="2" l="1"/>
  <c r="H362" i="2" s="1"/>
  <c r="J362" i="2"/>
  <c r="D363" i="2" s="1"/>
  <c r="I363" i="2" l="1"/>
  <c r="K363" i="2" s="1"/>
  <c r="F363" i="2"/>
  <c r="J363" i="2" l="1"/>
  <c r="D364" i="2" s="1"/>
  <c r="G363" i="2"/>
  <c r="H363" i="2" s="1"/>
  <c r="I364" i="2" l="1"/>
  <c r="K364" i="2" s="1"/>
  <c r="F364" i="2"/>
  <c r="J364" i="2" l="1"/>
  <c r="D365" i="2" s="1"/>
  <c r="G364" i="2"/>
  <c r="H364" i="2" s="1"/>
  <c r="I365" i="2" l="1"/>
  <c r="K365" i="2" s="1"/>
  <c r="F365" i="2"/>
  <c r="G365" i="2" l="1"/>
  <c r="H365" i="2" s="1"/>
  <c r="J365" i="2"/>
  <c r="D366" i="2" s="1"/>
  <c r="I366" i="2" l="1"/>
  <c r="K366" i="2" s="1"/>
  <c r="F366" i="2"/>
  <c r="J366" i="2" l="1"/>
  <c r="D367" i="2" s="1"/>
  <c r="G366" i="2"/>
  <c r="H366" i="2" s="1"/>
  <c r="I367" i="2" l="1"/>
  <c r="K367" i="2" s="1"/>
  <c r="F367" i="2"/>
  <c r="J367" i="2" l="1"/>
  <c r="D368" i="2" s="1"/>
  <c r="G367" i="2"/>
  <c r="H367" i="2" s="1"/>
  <c r="I368" i="2" l="1"/>
  <c r="K368" i="2" s="1"/>
  <c r="F368" i="2"/>
  <c r="J368" i="2" l="1"/>
  <c r="D369" i="2" s="1"/>
  <c r="G368" i="2"/>
  <c r="H368" i="2" s="1"/>
  <c r="F369" i="2" l="1"/>
  <c r="I369" i="2"/>
  <c r="K369" i="2" s="1"/>
  <c r="G369" i="2" l="1"/>
  <c r="H369" i="2" s="1"/>
  <c r="J369" i="2"/>
  <c r="D370" i="2" s="1"/>
  <c r="I370" i="2" l="1"/>
  <c r="K370" i="2" s="1"/>
  <c r="F370" i="2"/>
  <c r="J370" i="2" l="1"/>
  <c r="D371" i="2" s="1"/>
  <c r="G370" i="2"/>
  <c r="H370" i="2" s="1"/>
  <c r="F371" i="2" l="1"/>
  <c r="I371" i="2"/>
  <c r="K371" i="2" s="1"/>
  <c r="J371" i="2" l="1"/>
  <c r="D372" i="2" s="1"/>
  <c r="G371" i="2"/>
  <c r="H371" i="2" s="1"/>
  <c r="I372" i="2" l="1"/>
  <c r="K372" i="2" s="1"/>
  <c r="F372" i="2"/>
  <c r="J372" i="2" l="1"/>
  <c r="D373" i="2" s="1"/>
  <c r="G372" i="2"/>
  <c r="H372" i="2" s="1"/>
  <c r="I373" i="2" l="1"/>
  <c r="K373" i="2" s="1"/>
  <c r="F373" i="2"/>
  <c r="G373" i="2" l="1"/>
  <c r="H373" i="2" s="1"/>
  <c r="J373" i="2"/>
  <c r="D374" i="2" s="1"/>
  <c r="I374" i="2" l="1"/>
  <c r="K374" i="2" s="1"/>
  <c r="F374" i="2"/>
  <c r="J374" i="2" l="1"/>
  <c r="D375" i="2" s="1"/>
  <c r="G374" i="2"/>
  <c r="H374" i="2" s="1"/>
  <c r="I375" i="2" l="1"/>
  <c r="K375" i="2" s="1"/>
  <c r="F375" i="2"/>
  <c r="J375" i="2" l="1"/>
  <c r="D376" i="2" s="1"/>
  <c r="G375" i="2"/>
  <c r="H375" i="2" s="1"/>
  <c r="F376" i="2" l="1"/>
  <c r="I376" i="2"/>
  <c r="W34" i="1"/>
  <c r="F27" i="1"/>
  <c r="F30" i="1" s="1"/>
  <c r="H18" i="1"/>
  <c r="J13" i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G13" i="1"/>
  <c r="H13" i="1" s="1"/>
  <c r="H15" i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X15" i="1" s="1"/>
  <c r="AY15" i="1" s="1"/>
  <c r="AZ15" i="1" s="1"/>
  <c r="BA15" i="1" s="1"/>
  <c r="BB15" i="1" s="1"/>
  <c r="BC15" i="1" s="1"/>
  <c r="BD15" i="1" s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G20" i="1"/>
  <c r="H20" i="1" s="1"/>
  <c r="H10" i="1"/>
  <c r="H11" i="1"/>
  <c r="H12" i="1"/>
  <c r="G12" i="1"/>
  <c r="G11" i="1"/>
  <c r="F12" i="1"/>
  <c r="F11" i="1"/>
  <c r="H7" i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H6" i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I10" i="1" l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I9" i="1"/>
  <c r="I18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X34" i="1"/>
  <c r="W38" i="1"/>
  <c r="W46" i="1" s="1"/>
  <c r="K376" i="2"/>
  <c r="I13" i="2"/>
  <c r="G376" i="2"/>
  <c r="H376" i="2" s="1"/>
  <c r="J376" i="2"/>
  <c r="I10" i="2" s="1"/>
  <c r="I11" i="2" s="1"/>
  <c r="I12" i="2"/>
  <c r="F14" i="1"/>
  <c r="F16" i="1" s="1"/>
  <c r="G14" i="1"/>
  <c r="BD13" i="1"/>
  <c r="H14" i="1"/>
  <c r="H16" i="1" s="1"/>
  <c r="H19" i="1" s="1"/>
  <c r="J9" i="1" l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J18" i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  <c r="G16" i="1"/>
  <c r="G19" i="1" s="1"/>
  <c r="G21" i="1" s="1"/>
  <c r="H43" i="1"/>
  <c r="G43" i="1"/>
  <c r="Y34" i="1"/>
  <c r="X38" i="1"/>
  <c r="X46" i="1" s="1"/>
  <c r="I11" i="1"/>
  <c r="I14" i="1" s="1"/>
  <c r="I16" i="1" s="1"/>
  <c r="I19" i="1" s="1"/>
  <c r="G22" i="1" l="1"/>
  <c r="H22" i="1" s="1"/>
  <c r="I22" i="1"/>
  <c r="I43" i="1"/>
  <c r="Z34" i="1"/>
  <c r="Y38" i="1"/>
  <c r="Y46" i="1" s="1"/>
  <c r="J11" i="1"/>
  <c r="J14" i="1" s="1"/>
  <c r="J16" i="1" l="1"/>
  <c r="J19" i="1" s="1"/>
  <c r="J43" i="1"/>
  <c r="AA34" i="1"/>
  <c r="Z38" i="1"/>
  <c r="Z46" i="1" s="1"/>
  <c r="K11" i="1"/>
  <c r="K14" i="1" s="1"/>
  <c r="J22" i="1"/>
  <c r="K16" i="1" l="1"/>
  <c r="K19" i="1" s="1"/>
  <c r="K43" i="1"/>
  <c r="AB34" i="1"/>
  <c r="AA38" i="1"/>
  <c r="AA46" i="1" s="1"/>
  <c r="L11" i="1"/>
  <c r="L14" i="1" s="1"/>
  <c r="K22" i="1" l="1"/>
  <c r="AC34" i="1"/>
  <c r="AB38" i="1"/>
  <c r="AB46" i="1" s="1"/>
  <c r="L16" i="1"/>
  <c r="L19" i="1" s="1"/>
  <c r="L43" i="1"/>
  <c r="M11" i="1"/>
  <c r="M14" i="1" s="1"/>
  <c r="L22" i="1" l="1"/>
  <c r="M16" i="1"/>
  <c r="M19" i="1" s="1"/>
  <c r="M22" i="1" s="1"/>
  <c r="M43" i="1"/>
  <c r="AD34" i="1"/>
  <c r="AC38" i="1"/>
  <c r="AC46" i="1" s="1"/>
  <c r="N11" i="1"/>
  <c r="N14" i="1" s="1"/>
  <c r="AE34" i="1" l="1"/>
  <c r="AD38" i="1"/>
  <c r="AD46" i="1" s="1"/>
  <c r="N16" i="1"/>
  <c r="N19" i="1" s="1"/>
  <c r="N43" i="1"/>
  <c r="O11" i="1"/>
  <c r="O14" i="1" s="1"/>
  <c r="N22" i="1" l="1"/>
  <c r="O16" i="1"/>
  <c r="O19" i="1" s="1"/>
  <c r="O43" i="1"/>
  <c r="AF34" i="1"/>
  <c r="AE38" i="1"/>
  <c r="AE46" i="1" s="1"/>
  <c r="P11" i="1"/>
  <c r="P14" i="1" s="1"/>
  <c r="O22" i="1"/>
  <c r="AG34" i="1" l="1"/>
  <c r="AF38" i="1"/>
  <c r="AF46" i="1" s="1"/>
  <c r="P16" i="1"/>
  <c r="P19" i="1" s="1"/>
  <c r="P43" i="1"/>
  <c r="Q11" i="1"/>
  <c r="Q14" i="1"/>
  <c r="P22" i="1"/>
  <c r="Q16" i="1" l="1"/>
  <c r="Q19" i="1" s="1"/>
  <c r="Q22" i="1" s="1"/>
  <c r="Q43" i="1"/>
  <c r="AH34" i="1"/>
  <c r="AG38" i="1"/>
  <c r="AG46" i="1" s="1"/>
  <c r="R11" i="1"/>
  <c r="R14" i="1" s="1"/>
  <c r="AI34" i="1" l="1"/>
  <c r="AH38" i="1"/>
  <c r="AH46" i="1" s="1"/>
  <c r="R16" i="1"/>
  <c r="R19" i="1" s="1"/>
  <c r="R22" i="1" s="1"/>
  <c r="R43" i="1"/>
  <c r="S11" i="1"/>
  <c r="S14" i="1" s="1"/>
  <c r="S16" i="1" l="1"/>
  <c r="S19" i="1" s="1"/>
  <c r="S22" i="1" s="1"/>
  <c r="S43" i="1"/>
  <c r="AJ34" i="1"/>
  <c r="AI38" i="1"/>
  <c r="AI46" i="1" s="1"/>
  <c r="T11" i="1"/>
  <c r="T14" i="1" s="1"/>
  <c r="AK34" i="1" l="1"/>
  <c r="AJ38" i="1"/>
  <c r="AJ46" i="1" s="1"/>
  <c r="T16" i="1"/>
  <c r="T19" i="1" s="1"/>
  <c r="T43" i="1"/>
  <c r="U11" i="1"/>
  <c r="U14" i="1" s="1"/>
  <c r="T22" i="1" l="1"/>
  <c r="U16" i="1"/>
  <c r="U19" i="1" s="1"/>
  <c r="U43" i="1"/>
  <c r="AL34" i="1"/>
  <c r="AK38" i="1"/>
  <c r="AK46" i="1" s="1"/>
  <c r="V11" i="1"/>
  <c r="V14" i="1" s="1"/>
  <c r="U22" i="1"/>
  <c r="V16" i="1" l="1"/>
  <c r="V19" i="1" s="1"/>
  <c r="V22" i="1" s="1"/>
  <c r="V43" i="1"/>
  <c r="AM34" i="1"/>
  <c r="AL38" i="1"/>
  <c r="AL46" i="1" s="1"/>
  <c r="W11" i="1"/>
  <c r="W14" i="1" s="1"/>
  <c r="AN34" i="1" l="1"/>
  <c r="AM38" i="1"/>
  <c r="AM46" i="1" s="1"/>
  <c r="W16" i="1"/>
  <c r="W19" i="1" s="1"/>
  <c r="W43" i="1"/>
  <c r="X11" i="1"/>
  <c r="X14" i="1" s="1"/>
  <c r="X16" i="1" l="1"/>
  <c r="X19" i="1" s="1"/>
  <c r="X43" i="1"/>
  <c r="AO34" i="1"/>
  <c r="AO38" i="1" s="1"/>
  <c r="AO46" i="1" s="1"/>
  <c r="AN38" i="1"/>
  <c r="AN46" i="1" s="1"/>
  <c r="W22" i="1"/>
  <c r="Y11" i="1"/>
  <c r="Y14" i="1" s="1"/>
  <c r="Y16" i="1" l="1"/>
  <c r="Y19" i="1" s="1"/>
  <c r="Y43" i="1"/>
  <c r="Z11" i="1"/>
  <c r="Z14" i="1" s="1"/>
  <c r="Z16" i="1" l="1"/>
  <c r="Z19" i="1" s="1"/>
  <c r="Z43" i="1"/>
  <c r="AA11" i="1"/>
  <c r="AA14" i="1" s="1"/>
  <c r="AA16" i="1" l="1"/>
  <c r="AA19" i="1" s="1"/>
  <c r="AA43" i="1"/>
  <c r="AB11" i="1"/>
  <c r="AB14" i="1" s="1"/>
  <c r="AB16" i="1" l="1"/>
  <c r="AB19" i="1" s="1"/>
  <c r="AB43" i="1"/>
  <c r="AC11" i="1"/>
  <c r="AC14" i="1" s="1"/>
  <c r="AC16" i="1" l="1"/>
  <c r="AC19" i="1" s="1"/>
  <c r="AC43" i="1"/>
  <c r="AD11" i="1"/>
  <c r="AD14" i="1" s="1"/>
  <c r="AD16" i="1" l="1"/>
  <c r="AD19" i="1" s="1"/>
  <c r="AD43" i="1"/>
  <c r="AE11" i="1"/>
  <c r="AE14" i="1" s="1"/>
  <c r="AE16" i="1" l="1"/>
  <c r="AE19" i="1" s="1"/>
  <c r="AE43" i="1"/>
  <c r="AF11" i="1"/>
  <c r="AF14" i="1" s="1"/>
  <c r="AF16" i="1" l="1"/>
  <c r="AF19" i="1" s="1"/>
  <c r="AF43" i="1"/>
  <c r="AG11" i="1"/>
  <c r="AG14" i="1" s="1"/>
  <c r="AG16" i="1" l="1"/>
  <c r="AG19" i="1" s="1"/>
  <c r="AG43" i="1"/>
  <c r="AH11" i="1"/>
  <c r="AH14" i="1" s="1"/>
  <c r="AH16" i="1" l="1"/>
  <c r="AH19" i="1" s="1"/>
  <c r="AH43" i="1"/>
  <c r="AI11" i="1"/>
  <c r="AI14" i="1" s="1"/>
  <c r="AI16" i="1" l="1"/>
  <c r="AI19" i="1" s="1"/>
  <c r="AI43" i="1"/>
  <c r="AJ11" i="1"/>
  <c r="AJ14" i="1" s="1"/>
  <c r="AJ16" i="1" l="1"/>
  <c r="AJ19" i="1" s="1"/>
  <c r="AJ43" i="1"/>
  <c r="AK11" i="1"/>
  <c r="AK14" i="1" s="1"/>
  <c r="AK16" i="1" l="1"/>
  <c r="AK19" i="1" s="1"/>
  <c r="AK43" i="1"/>
  <c r="AL11" i="1"/>
  <c r="AL14" i="1" s="1"/>
  <c r="AL16" i="1" l="1"/>
  <c r="AL19" i="1" s="1"/>
  <c r="AL43" i="1"/>
  <c r="AM11" i="1"/>
  <c r="AM14" i="1" s="1"/>
  <c r="AM16" i="1" l="1"/>
  <c r="AM19" i="1" s="1"/>
  <c r="AM43" i="1"/>
  <c r="AN11" i="1"/>
  <c r="AN14" i="1" s="1"/>
  <c r="AN16" i="1" l="1"/>
  <c r="AN19" i="1" s="1"/>
  <c r="AN43" i="1"/>
  <c r="AO11" i="1"/>
  <c r="AO14" i="1" s="1"/>
  <c r="AO16" i="1" l="1"/>
  <c r="AO19" i="1" s="1"/>
  <c r="AO43" i="1"/>
  <c r="AP11" i="1"/>
  <c r="AP14" i="1" s="1"/>
  <c r="AP16" i="1" l="1"/>
  <c r="AP19" i="1" s="1"/>
  <c r="AP43" i="1"/>
  <c r="AQ11" i="1"/>
  <c r="AQ14" i="1" s="1"/>
  <c r="AQ16" i="1" l="1"/>
  <c r="AQ19" i="1" s="1"/>
  <c r="AQ43" i="1"/>
  <c r="AR11" i="1"/>
  <c r="AR14" i="1" s="1"/>
  <c r="AR16" i="1" l="1"/>
  <c r="AR19" i="1" s="1"/>
  <c r="AR43" i="1"/>
  <c r="AS11" i="1"/>
  <c r="AS14" i="1" s="1"/>
  <c r="AS16" i="1" l="1"/>
  <c r="AS19" i="1" s="1"/>
  <c r="AS43" i="1"/>
  <c r="AT11" i="1"/>
  <c r="AT14" i="1" s="1"/>
  <c r="AT16" i="1" l="1"/>
  <c r="AT19" i="1" s="1"/>
  <c r="AT43" i="1"/>
  <c r="AU11" i="1"/>
  <c r="AU14" i="1" s="1"/>
  <c r="AU16" i="1" l="1"/>
  <c r="AU19" i="1" s="1"/>
  <c r="AU43" i="1"/>
  <c r="AV11" i="1"/>
  <c r="AV14" i="1" s="1"/>
  <c r="AV16" i="1" l="1"/>
  <c r="AV19" i="1" s="1"/>
  <c r="AV43" i="1"/>
  <c r="AW11" i="1"/>
  <c r="AW14" i="1" s="1"/>
  <c r="AW16" i="1" l="1"/>
  <c r="AW19" i="1" s="1"/>
  <c r="AW43" i="1"/>
  <c r="AX11" i="1"/>
  <c r="AX14" i="1" s="1"/>
  <c r="AX16" i="1" l="1"/>
  <c r="AX19" i="1" s="1"/>
  <c r="AX43" i="1"/>
  <c r="AY11" i="1"/>
  <c r="AY14" i="1" s="1"/>
  <c r="AY16" i="1" l="1"/>
  <c r="AY19" i="1" s="1"/>
  <c r="AY43" i="1"/>
  <c r="AZ11" i="1"/>
  <c r="AZ14" i="1" s="1"/>
  <c r="AZ16" i="1" l="1"/>
  <c r="AZ19" i="1" s="1"/>
  <c r="AZ43" i="1"/>
  <c r="BA11" i="1"/>
  <c r="BA14" i="1" s="1"/>
  <c r="BA16" i="1" l="1"/>
  <c r="BA19" i="1" s="1"/>
  <c r="BA43" i="1"/>
  <c r="BB11" i="1"/>
  <c r="BB14" i="1" s="1"/>
  <c r="BB16" i="1" l="1"/>
  <c r="BB19" i="1" s="1"/>
  <c r="BB43" i="1"/>
  <c r="BD11" i="1"/>
  <c r="BD14" i="1" s="1"/>
  <c r="BC11" i="1"/>
  <c r="BC14" i="1" s="1"/>
  <c r="BD16" i="1" l="1"/>
  <c r="BD19" i="1" s="1"/>
  <c r="BD43" i="1"/>
  <c r="BC16" i="1"/>
  <c r="BC19" i="1" s="1"/>
  <c r="BC43" i="1"/>
  <c r="G23" i="1"/>
  <c r="H21" i="1" s="1"/>
  <c r="H23" i="1" s="1"/>
  <c r="G24" i="1"/>
  <c r="G45" i="1"/>
  <c r="G47" i="1" s="1"/>
  <c r="I21" i="1" l="1"/>
  <c r="I23" i="1" s="1"/>
  <c r="H24" i="1"/>
  <c r="H45" i="1" s="1"/>
  <c r="H47" i="1" s="1"/>
  <c r="J21" i="1" l="1"/>
  <c r="J23" i="1" s="1"/>
  <c r="K21" i="1" s="1"/>
  <c r="K23" i="1" s="1"/>
  <c r="L21" i="1" s="1"/>
  <c r="I24" i="1"/>
  <c r="I45" i="1" s="1"/>
  <c r="I47" i="1" s="1"/>
  <c r="J24" i="1" l="1"/>
  <c r="J45" i="1" s="1"/>
  <c r="J47" i="1" s="1"/>
  <c r="L23" i="1"/>
  <c r="M21" i="1" s="1"/>
  <c r="K24" i="1"/>
  <c r="K45" i="1" s="1"/>
  <c r="K47" i="1" s="1"/>
  <c r="M23" i="1" l="1"/>
  <c r="N21" i="1" s="1"/>
  <c r="L24" i="1"/>
  <c r="L45" i="1" s="1"/>
  <c r="L47" i="1" s="1"/>
  <c r="M24" i="1" l="1"/>
  <c r="M45" i="1" s="1"/>
  <c r="M47" i="1" s="1"/>
  <c r="N23" i="1"/>
  <c r="O21" i="1" s="1"/>
  <c r="N24" i="1" l="1"/>
  <c r="N45" i="1" s="1"/>
  <c r="N47" i="1" s="1"/>
  <c r="O23" i="1"/>
  <c r="P21" i="1" s="1"/>
  <c r="P23" i="1" l="1"/>
  <c r="Q21" i="1" s="1"/>
  <c r="O24" i="1"/>
  <c r="O45" i="1" s="1"/>
  <c r="O47" i="1" s="1"/>
  <c r="Q23" i="1" l="1"/>
  <c r="R21" i="1" s="1"/>
  <c r="P24" i="1"/>
  <c r="P45" i="1" s="1"/>
  <c r="P47" i="1" s="1"/>
  <c r="Q24" i="1" l="1"/>
  <c r="Q45" i="1" s="1"/>
  <c r="Q47" i="1" s="1"/>
  <c r="R23" i="1"/>
  <c r="S21" i="1" s="1"/>
  <c r="R24" i="1" l="1"/>
  <c r="R45" i="1" s="1"/>
  <c r="R47" i="1" s="1"/>
  <c r="S23" i="1"/>
  <c r="T21" i="1" s="1"/>
  <c r="T23" i="1" l="1"/>
  <c r="U21" i="1" s="1"/>
  <c r="S24" i="1"/>
  <c r="S45" i="1" s="1"/>
  <c r="S47" i="1" s="1"/>
  <c r="U23" i="1" l="1"/>
  <c r="V21" i="1" s="1"/>
  <c r="T24" i="1"/>
  <c r="T45" i="1" s="1"/>
  <c r="T47" i="1" s="1"/>
  <c r="U24" i="1" l="1"/>
  <c r="U45" i="1" s="1"/>
  <c r="U47" i="1" s="1"/>
  <c r="V23" i="1"/>
  <c r="W21" i="1" s="1"/>
  <c r="V24" i="1" l="1"/>
  <c r="V45" i="1" s="1"/>
  <c r="V47" i="1" s="1"/>
  <c r="W23" i="1"/>
  <c r="X21" i="1" s="1"/>
  <c r="X23" i="1" l="1"/>
  <c r="W24" i="1"/>
  <c r="Y21" i="1" l="1"/>
  <c r="Y23" i="1" s="1"/>
  <c r="W45" i="1"/>
  <c r="W47" i="1" s="1"/>
  <c r="X22" i="1"/>
  <c r="Z21" i="1" l="1"/>
  <c r="Z23" i="1" s="1"/>
  <c r="X24" i="1"/>
  <c r="X45" i="1" s="1"/>
  <c r="X47" i="1" s="1"/>
  <c r="Y22" i="1"/>
  <c r="AA21" i="1" l="1"/>
  <c r="AA23" i="1" s="1"/>
  <c r="Y24" i="1"/>
  <c r="Y45" i="1" s="1"/>
  <c r="Y47" i="1" s="1"/>
  <c r="Z22" i="1"/>
  <c r="AB21" i="1" l="1"/>
  <c r="AB23" i="1" s="1"/>
  <c r="AA22" i="1"/>
  <c r="Z24" i="1"/>
  <c r="Z45" i="1" s="1"/>
  <c r="Z47" i="1" s="1"/>
  <c r="AC21" i="1" l="1"/>
  <c r="AC23" i="1" s="1"/>
  <c r="AA24" i="1"/>
  <c r="AA45" i="1" s="1"/>
  <c r="AA47" i="1" s="1"/>
  <c r="AB22" i="1"/>
  <c r="AD21" i="1" l="1"/>
  <c r="AD23" i="1" s="1"/>
  <c r="AB24" i="1"/>
  <c r="AB45" i="1" s="1"/>
  <c r="AB47" i="1" s="1"/>
  <c r="AC22" i="1"/>
  <c r="AE21" i="1" l="1"/>
  <c r="AE23" i="1" s="1"/>
  <c r="AC24" i="1"/>
  <c r="AC45" i="1" s="1"/>
  <c r="AC47" i="1" s="1"/>
  <c r="AD22" i="1"/>
  <c r="AF21" i="1" l="1"/>
  <c r="AF23" i="1" s="1"/>
  <c r="AD24" i="1"/>
  <c r="AD45" i="1" s="1"/>
  <c r="AD47" i="1" s="1"/>
  <c r="AE22" i="1"/>
  <c r="AG21" i="1" l="1"/>
  <c r="AG23" i="1" s="1"/>
  <c r="AE24" i="1"/>
  <c r="AE45" i="1" s="1"/>
  <c r="AE47" i="1" s="1"/>
  <c r="AF22" i="1"/>
  <c r="AH21" i="1" l="1"/>
  <c r="AH23" i="1" s="1"/>
  <c r="AF24" i="1"/>
  <c r="AF45" i="1" s="1"/>
  <c r="AF47" i="1" s="1"/>
  <c r="AG22" i="1"/>
  <c r="AI21" i="1" l="1"/>
  <c r="AI23" i="1" s="1"/>
  <c r="AG24" i="1"/>
  <c r="AG45" i="1" s="1"/>
  <c r="AG47" i="1" s="1"/>
  <c r="AH22" i="1"/>
  <c r="AJ21" i="1" l="1"/>
  <c r="AJ23" i="1" s="1"/>
  <c r="AH24" i="1"/>
  <c r="AH45" i="1" s="1"/>
  <c r="AH47" i="1" s="1"/>
  <c r="AI22" i="1"/>
  <c r="AK21" i="1" l="1"/>
  <c r="AK23" i="1" s="1"/>
  <c r="AJ22" i="1"/>
  <c r="AI24" i="1"/>
  <c r="AI45" i="1" s="1"/>
  <c r="AI47" i="1" s="1"/>
  <c r="AL21" i="1" l="1"/>
  <c r="AL23" i="1" s="1"/>
  <c r="AJ24" i="1"/>
  <c r="AJ45" i="1" s="1"/>
  <c r="AJ47" i="1" s="1"/>
  <c r="AK22" i="1"/>
  <c r="AM21" i="1" l="1"/>
  <c r="AM23" i="1" s="1"/>
  <c r="AK24" i="1"/>
  <c r="AK45" i="1" s="1"/>
  <c r="AK47" i="1" s="1"/>
  <c r="AL22" i="1"/>
  <c r="AN21" i="1" l="1"/>
  <c r="AN23" i="1" s="1"/>
  <c r="AL24" i="1"/>
  <c r="AL45" i="1" s="1"/>
  <c r="AL47" i="1" s="1"/>
  <c r="AM22" i="1"/>
  <c r="AO21" i="1" l="1"/>
  <c r="AO23" i="1" s="1"/>
  <c r="AN22" i="1"/>
  <c r="AM24" i="1"/>
  <c r="AM45" i="1" s="1"/>
  <c r="AM47" i="1" s="1"/>
  <c r="AP21" i="1" l="1"/>
  <c r="AP23" i="1" s="1"/>
  <c r="AN24" i="1"/>
  <c r="AN45" i="1" s="1"/>
  <c r="AN47" i="1" s="1"/>
  <c r="AO22" i="1"/>
  <c r="AQ21" i="1" l="1"/>
  <c r="AQ23" i="1" s="1"/>
  <c r="AP22" i="1"/>
  <c r="AO24" i="1"/>
  <c r="AO45" i="1" s="1"/>
  <c r="AO47" i="1" s="1"/>
  <c r="AR21" i="1" l="1"/>
  <c r="AR23" i="1" s="1"/>
  <c r="AP24" i="1"/>
  <c r="AP45" i="1" s="1"/>
  <c r="AP47" i="1" s="1"/>
  <c r="AQ22" i="1"/>
  <c r="AS21" i="1" l="1"/>
  <c r="AS23" i="1" s="1"/>
  <c r="AQ24" i="1"/>
  <c r="AQ45" i="1" s="1"/>
  <c r="AQ47" i="1" s="1"/>
  <c r="AR22" i="1"/>
  <c r="AT21" i="1" l="1"/>
  <c r="AT23" i="1" s="1"/>
  <c r="AR24" i="1"/>
  <c r="AR45" i="1" s="1"/>
  <c r="AR47" i="1" s="1"/>
  <c r="AS22" i="1"/>
  <c r="AU21" i="1" l="1"/>
  <c r="AU23" i="1" s="1"/>
  <c r="AS24" i="1"/>
  <c r="AS45" i="1" s="1"/>
  <c r="AS47" i="1" s="1"/>
  <c r="AT22" i="1"/>
  <c r="AV21" i="1" l="1"/>
  <c r="AV23" i="1" s="1"/>
  <c r="AT24" i="1"/>
  <c r="AT45" i="1" s="1"/>
  <c r="AT47" i="1" s="1"/>
  <c r="AU22" i="1"/>
  <c r="AW21" i="1" l="1"/>
  <c r="AW23" i="1" s="1"/>
  <c r="AV22" i="1"/>
  <c r="AU24" i="1"/>
  <c r="AU45" i="1" s="1"/>
  <c r="AU47" i="1" s="1"/>
  <c r="AX21" i="1" l="1"/>
  <c r="AX23" i="1" s="1"/>
  <c r="AV24" i="1"/>
  <c r="AV45" i="1" s="1"/>
  <c r="AV47" i="1" s="1"/>
  <c r="AW22" i="1"/>
  <c r="AY21" i="1" l="1"/>
  <c r="AY23" i="1" s="1"/>
  <c r="AW24" i="1"/>
  <c r="AW45" i="1" s="1"/>
  <c r="AW47" i="1" s="1"/>
  <c r="AX22" i="1"/>
  <c r="AZ21" i="1" l="1"/>
  <c r="AZ23" i="1" s="1"/>
  <c r="AX24" i="1"/>
  <c r="AX45" i="1" s="1"/>
  <c r="AX47" i="1" s="1"/>
  <c r="AY22" i="1"/>
  <c r="BA21" i="1" l="1"/>
  <c r="BA23" i="1" s="1"/>
  <c r="AY24" i="1"/>
  <c r="AY45" i="1" s="1"/>
  <c r="AY47" i="1" s="1"/>
  <c r="AZ22" i="1"/>
  <c r="BB21" i="1" l="1"/>
  <c r="BB23" i="1" s="1"/>
  <c r="AZ24" i="1"/>
  <c r="AZ45" i="1" s="1"/>
  <c r="AZ47" i="1" s="1"/>
  <c r="BA22" i="1"/>
  <c r="BC21" i="1" l="1"/>
  <c r="BC23" i="1" s="1"/>
  <c r="BA24" i="1"/>
  <c r="BA45" i="1" s="1"/>
  <c r="BA47" i="1" s="1"/>
  <c r="BB22" i="1"/>
  <c r="BD21" i="1" l="1"/>
  <c r="BD23" i="1" s="1"/>
  <c r="BC22" i="1"/>
  <c r="BB24" i="1"/>
  <c r="BB45" i="1" s="1"/>
  <c r="BB47" i="1" s="1"/>
  <c r="BD22" i="1" l="1"/>
  <c r="BD24" i="1" s="1"/>
  <c r="BD45" i="1" s="1"/>
  <c r="BD47" i="1" s="1"/>
  <c r="BC24" i="1"/>
  <c r="BC45" i="1" s="1"/>
  <c r="BC47" i="1" s="1"/>
</calcChain>
</file>

<file path=xl/sharedStrings.xml><?xml version="1.0" encoding="utf-8"?>
<sst xmlns="http://schemas.openxmlformats.org/spreadsheetml/2006/main" count="176" uniqueCount="75">
  <si>
    <t>Year</t>
  </si>
  <si>
    <t>Earnings</t>
  </si>
  <si>
    <t>Hourly rate</t>
  </si>
  <si>
    <t>Overtime</t>
  </si>
  <si>
    <t>Standard Hours/year</t>
  </si>
  <si>
    <t>Overtime Hours</t>
  </si>
  <si>
    <t>Total Earnings</t>
  </si>
  <si>
    <t>Takehome Pay</t>
  </si>
  <si>
    <t>Deductions</t>
  </si>
  <si>
    <t>Savings</t>
  </si>
  <si>
    <t>Percent of Takehome</t>
  </si>
  <si>
    <t>Amount Saved</t>
  </si>
  <si>
    <t>Savings return</t>
  </si>
  <si>
    <t>Cumulative Saved</t>
  </si>
  <si>
    <t>Cumulative Earned</t>
  </si>
  <si>
    <t>Home Purchased</t>
  </si>
  <si>
    <t>Down Payment</t>
  </si>
  <si>
    <t>Cost of Home</t>
  </si>
  <si>
    <t>Note in Years</t>
  </si>
  <si>
    <t>Interest rate</t>
  </si>
  <si>
    <t>Payment</t>
  </si>
  <si>
    <t>Principal</t>
  </si>
  <si>
    <t>Value Increase</t>
  </si>
  <si>
    <t>Principal Due</t>
  </si>
  <si>
    <t>Annual increase</t>
  </si>
  <si>
    <t>Return on Savings</t>
  </si>
  <si>
    <t>Cumultive Savings</t>
  </si>
  <si>
    <t>Interest</t>
  </si>
  <si>
    <t>CUMULATIVE INTEREST</t>
  </si>
  <si>
    <t>ENDING BALANCE</t>
  </si>
  <si>
    <t>INTEREST</t>
  </si>
  <si>
    <t>PRINCIPAL</t>
  </si>
  <si>
    <t>TOTAL PAYMENT</t>
  </si>
  <si>
    <t>EXTRA PAYMENT</t>
  </si>
  <si>
    <t>SCHEDULED PAYMENT</t>
  </si>
  <si>
    <t>BEGINNING BALANCE</t>
  </si>
  <si>
    <t>PAYMENT DATE</t>
  </si>
  <si>
    <t>PMT NO</t>
  </si>
  <si>
    <t>Your Bank</t>
  </si>
  <si>
    <t>LENDER NAME</t>
  </si>
  <si>
    <t>Optional extra payments</t>
  </si>
  <si>
    <t>Total interest</t>
  </si>
  <si>
    <t>Total early payments</t>
  </si>
  <si>
    <t>Loan repayment start date</t>
  </si>
  <si>
    <t>Years saved off original loan term</t>
  </si>
  <si>
    <t>Payments made per year</t>
  </si>
  <si>
    <t>Actual number of payments</t>
  </si>
  <si>
    <t>Loan term in years</t>
  </si>
  <si>
    <t>Scheduled number of payments</t>
  </si>
  <si>
    <t>* SEE CURRENT *</t>
  </si>
  <si>
    <t>Scheduled payment</t>
  </si>
  <si>
    <t>Loan amount</t>
  </si>
  <si>
    <t>LOAN SUMMARY</t>
  </si>
  <si>
    <t>ENTER VALUES</t>
  </si>
  <si>
    <t>MORTGAGE AMORTIZATION SCHEDULE</t>
  </si>
  <si>
    <t>You can also include other expenses including property taxes, homeowners' insurance &amp; HOA fees on our website.</t>
  </si>
  <si>
    <t>https://www.mortgagecalculator.org/</t>
  </si>
  <si>
    <t>Our website allows you to share calculations, see local mortgage rates &amp; generate printable loan amortization tables.</t>
  </si>
  <si>
    <t>This Excel spreadsheet makes it easy to view the amortization of a home loan with optional extra monthly payments. Want more features? View our website to see interactive graphs for your loan.</t>
  </si>
  <si>
    <t>Annual Appreciation</t>
  </si>
  <si>
    <t>Value</t>
  </si>
  <si>
    <t>Net Equity</t>
  </si>
  <si>
    <t>PERSONAL NET WORTH</t>
  </si>
  <si>
    <t>AGE</t>
  </si>
  <si>
    <t>Average Annual Net Income</t>
  </si>
  <si>
    <t>Total Assets</t>
  </si>
  <si>
    <t>Investments</t>
  </si>
  <si>
    <t>Home</t>
  </si>
  <si>
    <t>Total</t>
  </si>
  <si>
    <t xml:space="preserve">Welcome to the Millionaire Janitor worksheet.  This beat version is provided to illustrate the </t>
  </si>
  <si>
    <t>concepts and assumptions behind the story of the Millionaire Janitor. We are continuing to</t>
  </si>
  <si>
    <t xml:space="preserve">Update this working model to incorporate feedback and questions. We will also soon be </t>
  </si>
  <si>
    <t xml:space="preserve">introducing an interactive version that allows you to modify assumptions and create a </t>
  </si>
  <si>
    <t>hypothetical plan for yourself, your family, and your own financial journey.</t>
  </si>
  <si>
    <t>For feedback or questions, please leave a question or comment at www.lornbergstresser.com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</si>
</sst>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%"/>
    <numFmt numFmtId="165" formatCode="&quot;$&quot;#,##0.00"/>
  </numFmts>
  <fonts count="16">
    <font>
      <sz val="10"/>
      <name val="MS Sans Serif"/>
    </font>
    <font>
      <sz val="12"/>
      <color theme="1"/>
      <name val="Arial"/>
      <family val="2"/>
    </font>
    <font>
      <sz val="12"/>
      <name val="Arial MT"/>
    </font>
    <font>
      <sz val="12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u/>
      <sz val="12"/>
      <color rgb="FF000064"/>
      <name val="Calibri"/>
      <family val="2"/>
      <scheme val="minor"/>
    </font>
    <font>
      <b/>
      <u/>
      <sz val="11"/>
      <color rgb="FF000064"/>
      <name val="Calibri"/>
      <family val="2"/>
      <scheme val="minor"/>
    </font>
    <font>
      <b/>
      <sz val="11"/>
      <color theme="1" tint="0.24994659260841701"/>
      <name val="Calibri Light"/>
      <family val="2"/>
      <scheme val="major"/>
    </font>
    <font>
      <b/>
      <sz val="16"/>
      <color theme="1" tint="0.24994659260841701"/>
      <name val="Calibri Light"/>
      <family val="2"/>
      <scheme val="major"/>
    </font>
    <font>
      <b/>
      <u/>
      <sz val="12"/>
      <color rgb="FF000064"/>
      <name val="Calibri"/>
      <family val="2"/>
      <scheme val="minor"/>
    </font>
    <font>
      <sz val="16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0394C"/>
        <bgColor indexed="64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</fills>
  <borders count="1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rgb="FF00B0F0"/>
      </bottom>
      <diagonal/>
    </border>
    <border>
      <left/>
      <right/>
      <top/>
      <bottom style="thick">
        <color rgb="FF155776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9">
    <xf numFmtId="0" fontId="0" fillId="0" borderId="0"/>
    <xf numFmtId="40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2" fillId="0" borderId="0"/>
    <xf numFmtId="8" fontId="4" fillId="0" borderId="0" applyFont="0" applyFill="0" applyBorder="0" applyAlignment="0" applyProtection="0"/>
    <xf numFmtId="0" fontId="5" fillId="0" borderId="0"/>
    <xf numFmtId="165" fontId="6" fillId="3" borderId="0" applyFont="0" applyFill="0" applyBorder="0" applyProtection="0">
      <alignment horizontal="right" indent="2"/>
    </xf>
    <xf numFmtId="14" fontId="6" fillId="0" borderId="0" applyFont="0" applyFill="0" applyBorder="0" applyAlignment="0"/>
    <xf numFmtId="1" fontId="6" fillId="2" borderId="0" applyFont="0" applyFill="0" applyBorder="0" applyAlignment="0"/>
    <xf numFmtId="0" fontId="7" fillId="5" borderId="0" applyNumberFormat="0" applyBorder="0" applyProtection="0">
      <alignment vertical="center" wrapText="1"/>
    </xf>
    <xf numFmtId="0" fontId="6" fillId="3" borderId="1" applyNumberFormat="0" applyProtection="0">
      <alignment horizontal="right"/>
    </xf>
    <xf numFmtId="0" fontId="8" fillId="0" borderId="2" applyNumberFormat="0" applyFill="0" applyProtection="0">
      <alignment vertical="center"/>
    </xf>
    <xf numFmtId="165" fontId="6" fillId="3" borderId="0" applyFont="0" applyFill="0" applyBorder="0" applyAlignment="0" applyProtection="0"/>
    <xf numFmtId="0" fontId="9" fillId="0" borderId="1" applyNumberFormat="0" applyProtection="0">
      <alignment vertical="center"/>
    </xf>
    <xf numFmtId="0" fontId="6" fillId="4" borderId="0" applyNumberFormat="0" applyFont="0" applyAlignment="0">
      <alignment horizontal="center" vertical="center" wrapText="1"/>
    </xf>
    <xf numFmtId="10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4" applyNumberFormat="0" applyFill="0" applyProtection="0">
      <alignment vertical="center"/>
    </xf>
    <xf numFmtId="0" fontId="13" fillId="0" borderId="5" applyNumberFormat="0" applyFill="0" applyProtection="0">
      <alignment vertical="center"/>
    </xf>
  </cellStyleXfs>
  <cellXfs count="61">
    <xf numFmtId="0" fontId="0" fillId="0" borderId="0" xfId="0"/>
    <xf numFmtId="5" fontId="3" fillId="0" borderId="0" xfId="3" applyFont="1"/>
    <xf numFmtId="5" fontId="2" fillId="0" borderId="0" xfId="3"/>
    <xf numFmtId="5" fontId="3" fillId="0" borderId="0" xfId="3" applyFont="1" applyAlignment="1">
      <alignment horizontal="right"/>
    </xf>
    <xf numFmtId="9" fontId="3" fillId="0" borderId="0" xfId="2" applyFont="1"/>
    <xf numFmtId="5" fontId="2" fillId="0" borderId="0" xfId="3" applyAlignment="1">
      <alignment horizontal="center" shrinkToFit="1"/>
    </xf>
    <xf numFmtId="38" fontId="3" fillId="0" borderId="0" xfId="1" applyNumberFormat="1" applyFont="1" applyAlignment="1">
      <alignment horizontal="center" shrinkToFit="1"/>
    </xf>
    <xf numFmtId="5" fontId="3" fillId="0" borderId="0" xfId="3" applyFont="1" applyAlignment="1">
      <alignment shrinkToFit="1"/>
    </xf>
    <xf numFmtId="5" fontId="2" fillId="0" borderId="0" xfId="3" applyAlignment="1">
      <alignment shrinkToFit="1"/>
    </xf>
    <xf numFmtId="0" fontId="5" fillId="0" borderId="0" xfId="5"/>
    <xf numFmtId="165" fontId="0" fillId="0" borderId="0" xfId="6" applyFont="1" applyFill="1" applyBorder="1">
      <alignment horizontal="right" indent="2"/>
    </xf>
    <xf numFmtId="14" fontId="0" fillId="0" borderId="0" xfId="7" applyFont="1" applyFill="1" applyBorder="1" applyAlignment="1">
      <alignment horizontal="left"/>
    </xf>
    <xf numFmtId="1" fontId="0" fillId="0" borderId="0" xfId="8" applyFont="1" applyFill="1" applyBorder="1" applyAlignment="1">
      <alignment horizontal="left"/>
    </xf>
    <xf numFmtId="165" fontId="0" fillId="4" borderId="0" xfId="6" applyFont="1" applyFill="1" applyBorder="1">
      <alignment horizontal="right" indent="2"/>
    </xf>
    <xf numFmtId="14" fontId="0" fillId="4" borderId="0" xfId="7" applyFont="1" applyFill="1" applyBorder="1" applyAlignment="1">
      <alignment horizontal="left"/>
    </xf>
    <xf numFmtId="1" fontId="0" fillId="4" borderId="0" xfId="8" applyFont="1" applyFill="1" applyBorder="1" applyAlignment="1">
      <alignment horizontal="left"/>
    </xf>
    <xf numFmtId="0" fontId="7" fillId="5" borderId="0" xfId="9">
      <alignment vertical="center" wrapText="1"/>
    </xf>
    <xf numFmtId="0" fontId="8" fillId="0" borderId="2" xfId="11">
      <alignment vertical="center"/>
    </xf>
    <xf numFmtId="165" fontId="6" fillId="3" borderId="1" xfId="12" applyFont="1" applyFill="1" applyBorder="1"/>
    <xf numFmtId="0" fontId="9" fillId="0" borderId="1" xfId="13">
      <alignment vertical="center"/>
    </xf>
    <xf numFmtId="165" fontId="6" fillId="4" borderId="1" xfId="14" applyNumberFormat="1" applyBorder="1" applyAlignment="1"/>
    <xf numFmtId="14" fontId="6" fillId="3" borderId="1" xfId="7" applyFill="1" applyBorder="1"/>
    <xf numFmtId="4" fontId="6" fillId="4" borderId="1" xfId="14" applyNumberFormat="1" applyBorder="1" applyAlignment="1"/>
    <xf numFmtId="1" fontId="6" fillId="3" borderId="1" xfId="8" applyFill="1" applyBorder="1"/>
    <xf numFmtId="1" fontId="6" fillId="4" borderId="1" xfId="8" applyFill="1" applyBorder="1" applyAlignment="1"/>
    <xf numFmtId="1" fontId="6" fillId="3" borderId="0" xfId="8" applyFill="1"/>
    <xf numFmtId="10" fontId="6" fillId="3" borderId="1" xfId="15" applyFont="1" applyFill="1" applyBorder="1" applyAlignment="1">
      <alignment horizontal="right"/>
    </xf>
    <xf numFmtId="0" fontId="11" fillId="0" borderId="1" xfId="16" applyFont="1" applyBorder="1" applyAlignment="1">
      <alignment vertical="center"/>
    </xf>
    <xf numFmtId="165" fontId="6" fillId="4" borderId="0" xfId="14" applyNumberFormat="1" applyAlignment="1"/>
    <xf numFmtId="165" fontId="6" fillId="3" borderId="0" xfId="12"/>
    <xf numFmtId="0" fontId="12" fillId="0" borderId="4" xfId="17">
      <alignment vertical="center"/>
    </xf>
    <xf numFmtId="0" fontId="13" fillId="0" borderId="5" xfId="18">
      <alignment vertical="center"/>
    </xf>
    <xf numFmtId="0" fontId="14" fillId="0" borderId="0" xfId="16" applyFont="1" applyFill="1"/>
    <xf numFmtId="38" fontId="3" fillId="0" borderId="0" xfId="1" applyNumberFormat="1" applyFont="1" applyAlignment="1">
      <alignment horizontal="right" shrinkToFit="1"/>
    </xf>
    <xf numFmtId="5" fontId="2" fillId="0" borderId="0" xfId="3" applyAlignment="1">
      <alignment horizontal="right"/>
    </xf>
    <xf numFmtId="7" fontId="3" fillId="0" borderId="0" xfId="3" applyNumberFormat="1" applyFont="1" applyAlignment="1">
      <alignment horizontal="right" shrinkToFit="1"/>
    </xf>
    <xf numFmtId="164" fontId="3" fillId="0" borderId="0" xfId="2" applyNumberFormat="1" applyFont="1" applyAlignment="1">
      <alignment horizontal="right" shrinkToFit="1"/>
    </xf>
    <xf numFmtId="5" fontId="3" fillId="0" borderId="0" xfId="3" applyFont="1" applyAlignment="1">
      <alignment horizontal="right" shrinkToFit="1"/>
    </xf>
    <xf numFmtId="9" fontId="3" fillId="0" borderId="0" xfId="2" applyFont="1" applyAlignment="1">
      <alignment horizontal="right" shrinkToFit="1"/>
    </xf>
    <xf numFmtId="9" fontId="3" fillId="0" borderId="0" xfId="3" applyNumberFormat="1" applyFont="1" applyAlignment="1">
      <alignment horizontal="right" shrinkToFit="1"/>
    </xf>
    <xf numFmtId="5" fontId="2" fillId="0" borderId="0" xfId="3" applyAlignment="1">
      <alignment horizontal="right" shrinkToFit="1"/>
    </xf>
    <xf numFmtId="5" fontId="3" fillId="0" borderId="6" xfId="3" applyFont="1" applyBorder="1" applyAlignment="1">
      <alignment horizontal="right" shrinkToFit="1"/>
    </xf>
    <xf numFmtId="7" fontId="3" fillId="0" borderId="0" xfId="3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38" fontId="3" fillId="0" borderId="0" xfId="1" applyNumberFormat="1" applyFont="1" applyAlignment="1">
      <alignment horizontal="right"/>
    </xf>
    <xf numFmtId="9" fontId="3" fillId="0" borderId="0" xfId="2" applyFont="1" applyAlignment="1">
      <alignment horizontal="right"/>
    </xf>
    <xf numFmtId="40" fontId="3" fillId="0" borderId="0" xfId="1" applyFont="1" applyAlignment="1">
      <alignment horizontal="right"/>
    </xf>
    <xf numFmtId="10" fontId="3" fillId="0" borderId="0" xfId="2" applyNumberFormat="1" applyFont="1" applyAlignment="1">
      <alignment horizontal="right"/>
    </xf>
    <xf numFmtId="0" fontId="9" fillId="0" borderId="1" xfId="13">
      <alignment vertical="center"/>
    </xf>
    <xf numFmtId="0" fontId="9" fillId="0" borderId="3" xfId="13" applyBorder="1">
      <alignment vertical="center"/>
    </xf>
    <xf numFmtId="0" fontId="6" fillId="3" borderId="1" xfId="10">
      <alignment horizontal="right"/>
    </xf>
    <xf numFmtId="0" fontId="15" fillId="0" borderId="0" xfId="0" applyFont="1"/>
    <xf numFmtId="0" fontId="15" fillId="6" borderId="7" xfId="0" applyFont="1" applyFill="1" applyBorder="1"/>
    <xf numFmtId="0" fontId="15" fillId="6" borderId="8" xfId="0" applyFont="1" applyFill="1" applyBorder="1"/>
    <xf numFmtId="0" fontId="15" fillId="6" borderId="12" xfId="0" applyFont="1" applyFill="1" applyBorder="1"/>
    <xf numFmtId="0" fontId="15" fillId="6" borderId="13" xfId="0" applyFont="1" applyFill="1" applyBorder="1"/>
    <xf numFmtId="0" fontId="15" fillId="6" borderId="9" xfId="0" applyFont="1" applyFill="1" applyBorder="1"/>
    <xf numFmtId="0" fontId="15" fillId="6" borderId="10" xfId="0" applyFont="1" applyFill="1" applyBorder="1"/>
    <xf numFmtId="0" fontId="15" fillId="6" borderId="0" xfId="0" applyFont="1" applyFill="1" applyBorder="1"/>
    <xf numFmtId="0" fontId="15" fillId="6" borderId="11" xfId="0" applyFont="1" applyFill="1" applyBorder="1"/>
    <xf numFmtId="0" fontId="15" fillId="6" borderId="14" xfId="0" applyFont="1" applyFill="1" applyBorder="1"/>
  </cellXfs>
  <cellStyles count="19">
    <cellStyle name="Amount" xfId="12" xr:uid="{B202668E-9998-4D23-8AC9-E68519A6EDCF}"/>
    <cellStyle name="Comma" xfId="1" builtinId="3"/>
    <cellStyle name="Currency 2 2" xfId="4" xr:uid="{5BAD6AF4-6BD7-4BD2-A0C5-4D372EF3C105}"/>
    <cellStyle name="Date" xfId="7" xr:uid="{15FDDF60-CDD3-4751-B51A-510FBAB27529}"/>
    <cellStyle name="Explanatory Text 2" xfId="13" xr:uid="{28B0ECEB-9F80-4DAA-AEF9-C5E8445FD4F0}"/>
    <cellStyle name="Heading 1 2" xfId="18" xr:uid="{B064A5B0-B8AA-4EC5-AE1B-8101804CEBE4}"/>
    <cellStyle name="Heading 2 2" xfId="17" xr:uid="{A8C09B18-C464-4CAD-8CA3-7C07B93104D3}"/>
    <cellStyle name="Heading 3 2" xfId="11" xr:uid="{EF451097-7D76-4A97-9086-67F7040FF16E}"/>
    <cellStyle name="Heading 4 2" xfId="9" xr:uid="{EAFF3409-CA01-4B19-95D4-A4C3A546164E}"/>
    <cellStyle name="Hyperlink" xfId="16" builtinId="8"/>
    <cellStyle name="Input 2" xfId="10" xr:uid="{43039BAC-1065-4AA0-85B5-E0ECD88FB983}"/>
    <cellStyle name="Loan Summary" xfId="14" xr:uid="{019490BD-FA70-4282-9FDB-5BF69E681222}"/>
    <cellStyle name="Normal" xfId="0" builtinId="0"/>
    <cellStyle name="Normal 2" xfId="5" xr:uid="{570C168A-F56C-466A-A49B-1532E727327B}"/>
    <cellStyle name="Normal_PERS_BGT.XLS" xfId="3" xr:uid="{38AAF3B4-CF22-4DEC-BFBF-319B2A35BD1C}"/>
    <cellStyle name="Number" xfId="8" xr:uid="{DE5E32DF-7003-4412-A3E0-2ED0E381CDA9}"/>
    <cellStyle name="Percent" xfId="2" builtinId="5"/>
    <cellStyle name="Percent 2" xfId="15" xr:uid="{7777B791-DB64-4CDF-A509-6F6740CC924D}"/>
    <cellStyle name="Table Amount" xfId="6" xr:uid="{20D0DA98-904C-4450-B349-2BF47320F94E}"/>
  </cellStyles>
  <dxfs count="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ortgagecalculator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604510" cy="54292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2F6300-B418-4E75-AB99-56E33CDD6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175260"/>
          <a:ext cx="5604510" cy="542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%20Briefcase%202019\$%20Daily%20Disciplines\Master%20combined%20Q4%202019%20Base%201%2001%2019%20V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%20Briefcase\Master%2008%20%20as%20of%2005%2022%2008%20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riefCase2007\PersFinance%2008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OTE"/>
      <sheetName val="Macro_BGT 08 19"/>
      <sheetName val="Charge Cards"/>
      <sheetName val=" Passwords 06 19"/>
      <sheetName val="COA 09 19"/>
      <sheetName val="Chrome Passwords 06 19"/>
      <sheetName val="Week Priorities"/>
      <sheetName val="PERS"/>
      <sheetName val="8 WK DAILY"/>
      <sheetName val="Weekly 7x7"/>
      <sheetName val="March Log"/>
      <sheetName val="Priorities 10 20 15"/>
      <sheetName val="Mirage  12 17"/>
      <sheetName val="Mirage  Seago"/>
      <sheetName val="Marcia input 07 09"/>
      <sheetName val="Shared $"/>
      <sheetName val="Long Term"/>
      <sheetName val="WK_OUT"/>
      <sheetName val="Module1"/>
      <sheetName val="pymts made 2009"/>
      <sheetName val="Priorities  Seago"/>
      <sheetName val="Total Capital Needed"/>
      <sheetName val="$ Growth"/>
      <sheetName val="Macro"/>
      <sheetName val="Mirage"/>
      <sheetName val="JCI-F"/>
      <sheetName val="99 Cent"/>
      <sheetName val="ETX Web"/>
      <sheetName val="ETX Macro "/>
      <sheetName val="BASE"/>
      <sheetName val="FFF Topic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7 20  Priorities"/>
      <sheetName val="01 09 Priorities"/>
      <sheetName val="04 08 cash flow and tax"/>
      <sheetName val="Dollars spent"/>
      <sheetName val="Accounts"/>
      <sheetName val="PERS_BGT"/>
      <sheetName val="half way"/>
      <sheetName val="Daily Template"/>
      <sheetName val="01 28 NCRR Priorities "/>
      <sheetName val="01 14 MCRR Priorities"/>
      <sheetName val="TIP data"/>
      <sheetName val="NAD"/>
      <sheetName val="Passwords"/>
      <sheetName val="Transferred Bu CDs"/>
      <sheetName val="Action"/>
      <sheetName val="MCR Action to check"/>
      <sheetName val="MCR Action"/>
      <sheetName val="Macro"/>
      <sheetName val="Priorities"/>
      <sheetName val="Mileage"/>
      <sheetName val="Mirage"/>
      <sheetName val="comz"/>
      <sheetName val="NAD "/>
      <sheetName val=" JG Pers passwords"/>
      <sheetName val="Spanish"/>
      <sheetName val="Spanish (3)"/>
      <sheetName val="Loan Analysis "/>
      <sheetName val="S 7 "/>
      <sheetName val="S 7  (2)"/>
      <sheetName val="Mirage Daily"/>
      <sheetName val="Count"/>
      <sheetName val="Assumptions"/>
      <sheetName val="Staffing Plan"/>
      <sheetName val="Annual"/>
      <sheetName val="ComZ Comp"/>
      <sheetName val="ComZone Capital"/>
      <sheetName val="ComZone Green"/>
      <sheetName val="Yr 1- Prob"/>
      <sheetName val=" Yr 1 BE"/>
      <sheetName val="Assumptions 0201"/>
      <sheetName val="Biggie"/>
      <sheetName val="Get There (4)"/>
      <sheetName val="RH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SE"/>
      <sheetName val="TAX 93"/>
      <sheetName val="Long Term"/>
      <sheetName val="HOMEWAY"/>
      <sheetName val="4017"/>
      <sheetName val="FILES"/>
      <sheetName val="PERS_BGT"/>
      <sheetName val="WK_OUT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BDEE15-E5A6-48ED-867D-E4E48B6837AA}" name="PaymentSchedule" displayName="PaymentSchedule" ref="B16:K376" totalsRowShown="0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mortgagecalculator.org/" TargetMode="External"/><Relationship Id="rId1" Type="http://schemas.openxmlformats.org/officeDocument/2006/relationships/hyperlink" Target="https://www.mortgagecalculator.org/mortgage-rates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98A5-17F7-468D-9004-243CFBE5AAB3}">
  <sheetPr>
    <tabColor theme="8" tint="0.59999389629810485"/>
  </sheetPr>
  <dimension ref="B7:N20"/>
  <sheetViews>
    <sheetView tabSelected="1" zoomScale="135" zoomScaleNormal="135" workbookViewId="0">
      <selection activeCell="H16" sqref="H16"/>
    </sheetView>
  </sheetViews>
  <sheetFormatPr defaultRowHeight="13"/>
  <sheetData>
    <row r="7" spans="2:14" ht="13.5" thickBot="1"/>
    <row r="8" spans="2:14" ht="21" thickTop="1">
      <c r="B8" s="52" t="s">
        <v>69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6"/>
    </row>
    <row r="9" spans="2:14" ht="20.5">
      <c r="B9" s="57" t="s">
        <v>70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ht="20.5">
      <c r="B10" s="57" t="s">
        <v>71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ht="20.5">
      <c r="B11" s="57" t="s">
        <v>72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ht="20.5">
      <c r="B12" s="57" t="s">
        <v>73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9"/>
    </row>
    <row r="13" spans="2:14" ht="20.5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9"/>
    </row>
    <row r="14" spans="2:14" ht="21" thickBot="1">
      <c r="B14" s="54" t="s">
        <v>74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60"/>
    </row>
    <row r="15" spans="2:14" ht="21" thickTop="1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2:14" ht="20.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2:14" ht="20.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2:14" ht="20.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2:14" ht="20.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2:14" ht="20.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32E1-7187-40EF-96D5-0A0B23404D01}">
  <sheetPr transitionEvaluation="1" codeName="Sheet48">
    <tabColor theme="9" tint="0.39997558519241921"/>
    <pageSetUpPr autoPageBreaks="0" fitToPage="1"/>
  </sheetPr>
  <dimension ref="A5:BE222"/>
  <sheetViews>
    <sheetView topLeftCell="C5" zoomScale="145" zoomScaleNormal="145" workbookViewId="0">
      <pane xSplit="4" ySplit="3" topLeftCell="V8" activePane="bottomRight" state="frozen"/>
      <selection activeCell="C5" sqref="C5"/>
      <selection pane="topRight" activeCell="K5" sqref="K5"/>
      <selection pane="bottomLeft" activeCell="C8" sqref="C8"/>
      <selection pane="bottomRight" activeCell="X14" sqref="X14"/>
    </sheetView>
  </sheetViews>
  <sheetFormatPr defaultColWidth="12.54296875" defaultRowHeight="15.5"/>
  <cols>
    <col min="1" max="1" width="4" style="2" hidden="1" customWidth="1"/>
    <col min="2" max="2" width="12" style="2" hidden="1" customWidth="1"/>
    <col min="3" max="3" width="6.90625" style="2" customWidth="1"/>
    <col min="4" max="4" width="15.36328125" style="2" customWidth="1"/>
    <col min="5" max="5" width="9.90625" style="2" customWidth="1"/>
    <col min="6" max="6" width="11.54296875" style="34" customWidth="1"/>
    <col min="7" max="12" width="9.6328125" style="8" customWidth="1"/>
    <col min="13" max="13" width="10.90625" style="8" customWidth="1"/>
    <col min="14" max="17" width="9.6328125" style="8" customWidth="1"/>
    <col min="18" max="18" width="10.54296875" style="8" customWidth="1"/>
    <col min="19" max="55" width="12.54296875" style="8"/>
    <col min="56" max="56" width="14" style="8" customWidth="1"/>
    <col min="57" max="16384" width="12.54296875" style="2"/>
  </cols>
  <sheetData>
    <row r="5" spans="2:57"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 t="s">
        <v>0</v>
      </c>
      <c r="P5" s="5" t="s">
        <v>0</v>
      </c>
      <c r="Q5" s="5" t="s">
        <v>0</v>
      </c>
      <c r="R5" s="5" t="s">
        <v>0</v>
      </c>
      <c r="S5" s="5" t="s">
        <v>0</v>
      </c>
      <c r="T5" s="5" t="s">
        <v>0</v>
      </c>
      <c r="U5" s="5" t="s">
        <v>0</v>
      </c>
      <c r="V5" s="5" t="s">
        <v>0</v>
      </c>
      <c r="W5" s="5" t="s">
        <v>0</v>
      </c>
      <c r="X5" s="5" t="s">
        <v>0</v>
      </c>
      <c r="Y5" s="5" t="s">
        <v>0</v>
      </c>
      <c r="Z5" s="5" t="s">
        <v>0</v>
      </c>
      <c r="AA5" s="5" t="s">
        <v>0</v>
      </c>
      <c r="AB5" s="5" t="s">
        <v>0</v>
      </c>
      <c r="AC5" s="5" t="s">
        <v>0</v>
      </c>
      <c r="AD5" s="5" t="s">
        <v>0</v>
      </c>
      <c r="AE5" s="5" t="s">
        <v>0</v>
      </c>
      <c r="AF5" s="5" t="s">
        <v>0</v>
      </c>
      <c r="AG5" s="5" t="s">
        <v>0</v>
      </c>
      <c r="AH5" s="5" t="s">
        <v>0</v>
      </c>
      <c r="AI5" s="5" t="s">
        <v>0</v>
      </c>
      <c r="AJ5" s="5" t="s">
        <v>0</v>
      </c>
      <c r="AK5" s="5" t="s">
        <v>0</v>
      </c>
      <c r="AL5" s="5" t="s">
        <v>0</v>
      </c>
      <c r="AM5" s="5" t="s">
        <v>0</v>
      </c>
      <c r="AN5" s="5" t="s">
        <v>0</v>
      </c>
      <c r="AO5" s="5" t="s">
        <v>0</v>
      </c>
      <c r="AP5" s="5" t="s">
        <v>0</v>
      </c>
      <c r="AQ5" s="5" t="s">
        <v>0</v>
      </c>
      <c r="AR5" s="5" t="s">
        <v>0</v>
      </c>
      <c r="AS5" s="5" t="s">
        <v>0</v>
      </c>
      <c r="AT5" s="5" t="s">
        <v>0</v>
      </c>
      <c r="AU5" s="5" t="s">
        <v>0</v>
      </c>
      <c r="AV5" s="5" t="s">
        <v>0</v>
      </c>
      <c r="AW5" s="5" t="s">
        <v>0</v>
      </c>
      <c r="AX5" s="5" t="s">
        <v>0</v>
      </c>
      <c r="AY5" s="5" t="s">
        <v>0</v>
      </c>
      <c r="AZ5" s="5" t="s">
        <v>0</v>
      </c>
      <c r="BA5" s="5" t="s">
        <v>0</v>
      </c>
      <c r="BB5" s="5" t="s">
        <v>0</v>
      </c>
      <c r="BC5" s="5" t="s">
        <v>0</v>
      </c>
      <c r="BD5" s="5" t="s">
        <v>0</v>
      </c>
    </row>
    <row r="6" spans="2:57">
      <c r="B6" s="1"/>
      <c r="C6" s="1"/>
      <c r="D6" s="1"/>
      <c r="E6" s="1"/>
      <c r="F6" s="3"/>
      <c r="G6" s="6">
        <v>1</v>
      </c>
      <c r="H6" s="6">
        <f>G6+1</f>
        <v>2</v>
      </c>
      <c r="I6" s="6">
        <f t="shared" ref="I6:AR6" si="0">H6+1</f>
        <v>3</v>
      </c>
      <c r="J6" s="6">
        <f t="shared" si="0"/>
        <v>4</v>
      </c>
      <c r="K6" s="6">
        <f t="shared" si="0"/>
        <v>5</v>
      </c>
      <c r="L6" s="6">
        <f t="shared" si="0"/>
        <v>6</v>
      </c>
      <c r="M6" s="6">
        <f t="shared" si="0"/>
        <v>7</v>
      </c>
      <c r="N6" s="6">
        <f t="shared" si="0"/>
        <v>8</v>
      </c>
      <c r="O6" s="6">
        <f t="shared" si="0"/>
        <v>9</v>
      </c>
      <c r="P6" s="6">
        <f t="shared" si="0"/>
        <v>10</v>
      </c>
      <c r="Q6" s="6">
        <f t="shared" si="0"/>
        <v>11</v>
      </c>
      <c r="R6" s="6">
        <f t="shared" si="0"/>
        <v>12</v>
      </c>
      <c r="S6" s="6">
        <f t="shared" si="0"/>
        <v>13</v>
      </c>
      <c r="T6" s="6">
        <f t="shared" si="0"/>
        <v>14</v>
      </c>
      <c r="U6" s="6">
        <f t="shared" si="0"/>
        <v>15</v>
      </c>
      <c r="V6" s="6">
        <f t="shared" si="0"/>
        <v>16</v>
      </c>
      <c r="W6" s="6">
        <f t="shared" si="0"/>
        <v>17</v>
      </c>
      <c r="X6" s="6">
        <f t="shared" si="0"/>
        <v>18</v>
      </c>
      <c r="Y6" s="6">
        <f t="shared" si="0"/>
        <v>19</v>
      </c>
      <c r="Z6" s="6">
        <f t="shared" si="0"/>
        <v>20</v>
      </c>
      <c r="AA6" s="6">
        <f t="shared" si="0"/>
        <v>21</v>
      </c>
      <c r="AB6" s="6">
        <f t="shared" si="0"/>
        <v>22</v>
      </c>
      <c r="AC6" s="6">
        <f t="shared" si="0"/>
        <v>23</v>
      </c>
      <c r="AD6" s="6">
        <f t="shared" si="0"/>
        <v>24</v>
      </c>
      <c r="AE6" s="6">
        <f t="shared" si="0"/>
        <v>25</v>
      </c>
      <c r="AF6" s="6">
        <f t="shared" si="0"/>
        <v>26</v>
      </c>
      <c r="AG6" s="6">
        <f t="shared" si="0"/>
        <v>27</v>
      </c>
      <c r="AH6" s="6">
        <f t="shared" si="0"/>
        <v>28</v>
      </c>
      <c r="AI6" s="6">
        <f t="shared" si="0"/>
        <v>29</v>
      </c>
      <c r="AJ6" s="6">
        <f t="shared" si="0"/>
        <v>30</v>
      </c>
      <c r="AK6" s="6">
        <f t="shared" si="0"/>
        <v>31</v>
      </c>
      <c r="AL6" s="6">
        <f t="shared" si="0"/>
        <v>32</v>
      </c>
      <c r="AM6" s="6">
        <f t="shared" si="0"/>
        <v>33</v>
      </c>
      <c r="AN6" s="6">
        <f t="shared" si="0"/>
        <v>34</v>
      </c>
      <c r="AO6" s="6">
        <f t="shared" si="0"/>
        <v>35</v>
      </c>
      <c r="AP6" s="6">
        <f t="shared" si="0"/>
        <v>36</v>
      </c>
      <c r="AQ6" s="6">
        <f t="shared" si="0"/>
        <v>37</v>
      </c>
      <c r="AR6" s="6">
        <f t="shared" si="0"/>
        <v>38</v>
      </c>
      <c r="AS6" s="6">
        <f t="shared" ref="AS6:AV6" si="1">AR6+1</f>
        <v>39</v>
      </c>
      <c r="AT6" s="6">
        <f t="shared" si="1"/>
        <v>40</v>
      </c>
      <c r="AU6" s="6">
        <f t="shared" si="1"/>
        <v>41</v>
      </c>
      <c r="AV6" s="6">
        <f t="shared" si="1"/>
        <v>42</v>
      </c>
      <c r="AW6" s="6">
        <f t="shared" ref="AW6:BD6" si="2">AV6+1</f>
        <v>43</v>
      </c>
      <c r="AX6" s="6">
        <f t="shared" si="2"/>
        <v>44</v>
      </c>
      <c r="AY6" s="6">
        <f t="shared" si="2"/>
        <v>45</v>
      </c>
      <c r="AZ6" s="6">
        <f t="shared" si="2"/>
        <v>46</v>
      </c>
      <c r="BA6" s="6">
        <f t="shared" si="2"/>
        <v>47</v>
      </c>
      <c r="BB6" s="6">
        <f t="shared" si="2"/>
        <v>48</v>
      </c>
      <c r="BC6" s="6">
        <f t="shared" si="2"/>
        <v>49</v>
      </c>
      <c r="BD6" s="6">
        <f t="shared" si="2"/>
        <v>50</v>
      </c>
    </row>
    <row r="7" spans="2:57">
      <c r="B7" s="1"/>
      <c r="C7" s="1"/>
      <c r="D7" s="1"/>
      <c r="E7" s="1"/>
      <c r="F7" s="3" t="s">
        <v>63</v>
      </c>
      <c r="G7" s="6">
        <v>19</v>
      </c>
      <c r="H7" s="6">
        <f>G7+1</f>
        <v>20</v>
      </c>
      <c r="I7" s="6">
        <f t="shared" ref="I7:BD7" si="3">H7+1</f>
        <v>21</v>
      </c>
      <c r="J7" s="6">
        <f t="shared" si="3"/>
        <v>22</v>
      </c>
      <c r="K7" s="6">
        <f t="shared" si="3"/>
        <v>23</v>
      </c>
      <c r="L7" s="6">
        <f t="shared" si="3"/>
        <v>24</v>
      </c>
      <c r="M7" s="6">
        <f t="shared" si="3"/>
        <v>25</v>
      </c>
      <c r="N7" s="6">
        <f t="shared" si="3"/>
        <v>26</v>
      </c>
      <c r="O7" s="6">
        <f t="shared" si="3"/>
        <v>27</v>
      </c>
      <c r="P7" s="6">
        <f t="shared" si="3"/>
        <v>28</v>
      </c>
      <c r="Q7" s="6">
        <f t="shared" si="3"/>
        <v>29</v>
      </c>
      <c r="R7" s="6">
        <f t="shared" si="3"/>
        <v>30</v>
      </c>
      <c r="S7" s="6">
        <f t="shared" si="3"/>
        <v>31</v>
      </c>
      <c r="T7" s="6">
        <f t="shared" si="3"/>
        <v>32</v>
      </c>
      <c r="U7" s="6">
        <f t="shared" si="3"/>
        <v>33</v>
      </c>
      <c r="V7" s="6">
        <f t="shared" si="3"/>
        <v>34</v>
      </c>
      <c r="W7" s="6">
        <f t="shared" si="3"/>
        <v>35</v>
      </c>
      <c r="X7" s="6">
        <f t="shared" si="3"/>
        <v>36</v>
      </c>
      <c r="Y7" s="6">
        <f t="shared" si="3"/>
        <v>37</v>
      </c>
      <c r="Z7" s="6">
        <f t="shared" si="3"/>
        <v>38</v>
      </c>
      <c r="AA7" s="6">
        <f t="shared" si="3"/>
        <v>39</v>
      </c>
      <c r="AB7" s="6">
        <f t="shared" si="3"/>
        <v>40</v>
      </c>
      <c r="AC7" s="6">
        <f t="shared" si="3"/>
        <v>41</v>
      </c>
      <c r="AD7" s="6">
        <f t="shared" si="3"/>
        <v>42</v>
      </c>
      <c r="AE7" s="6">
        <f t="shared" si="3"/>
        <v>43</v>
      </c>
      <c r="AF7" s="6">
        <f t="shared" si="3"/>
        <v>44</v>
      </c>
      <c r="AG7" s="6">
        <f t="shared" si="3"/>
        <v>45</v>
      </c>
      <c r="AH7" s="6">
        <f t="shared" si="3"/>
        <v>46</v>
      </c>
      <c r="AI7" s="6">
        <f t="shared" si="3"/>
        <v>47</v>
      </c>
      <c r="AJ7" s="6">
        <f t="shared" si="3"/>
        <v>48</v>
      </c>
      <c r="AK7" s="6">
        <f t="shared" si="3"/>
        <v>49</v>
      </c>
      <c r="AL7" s="6">
        <f t="shared" si="3"/>
        <v>50</v>
      </c>
      <c r="AM7" s="6">
        <f t="shared" si="3"/>
        <v>51</v>
      </c>
      <c r="AN7" s="6">
        <f t="shared" si="3"/>
        <v>52</v>
      </c>
      <c r="AO7" s="6">
        <f t="shared" si="3"/>
        <v>53</v>
      </c>
      <c r="AP7" s="6">
        <f t="shared" si="3"/>
        <v>54</v>
      </c>
      <c r="AQ7" s="6">
        <f t="shared" si="3"/>
        <v>55</v>
      </c>
      <c r="AR7" s="6">
        <f t="shared" si="3"/>
        <v>56</v>
      </c>
      <c r="AS7" s="6">
        <f t="shared" si="3"/>
        <v>57</v>
      </c>
      <c r="AT7" s="6">
        <f t="shared" si="3"/>
        <v>58</v>
      </c>
      <c r="AU7" s="6">
        <f t="shared" si="3"/>
        <v>59</v>
      </c>
      <c r="AV7" s="6">
        <f t="shared" si="3"/>
        <v>60</v>
      </c>
      <c r="AW7" s="6">
        <f t="shared" si="3"/>
        <v>61</v>
      </c>
      <c r="AX7" s="6">
        <f t="shared" si="3"/>
        <v>62</v>
      </c>
      <c r="AY7" s="6">
        <f t="shared" si="3"/>
        <v>63</v>
      </c>
      <c r="AZ7" s="6">
        <f t="shared" si="3"/>
        <v>64</v>
      </c>
      <c r="BA7" s="6">
        <f t="shared" si="3"/>
        <v>65</v>
      </c>
      <c r="BB7" s="6">
        <f t="shared" si="3"/>
        <v>66</v>
      </c>
      <c r="BC7" s="6">
        <f t="shared" si="3"/>
        <v>67</v>
      </c>
      <c r="BD7" s="6">
        <f t="shared" si="3"/>
        <v>68</v>
      </c>
    </row>
    <row r="8" spans="2:57">
      <c r="B8" s="1"/>
      <c r="C8" s="1" t="s">
        <v>1</v>
      </c>
      <c r="D8" s="1"/>
      <c r="E8" s="1"/>
      <c r="F8" s="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4"/>
    </row>
    <row r="9" spans="2:57">
      <c r="B9" s="1"/>
      <c r="C9" s="1"/>
      <c r="D9" s="1" t="s">
        <v>2</v>
      </c>
      <c r="E9" s="1"/>
      <c r="F9" s="42">
        <v>14</v>
      </c>
      <c r="G9" s="35">
        <v>14</v>
      </c>
      <c r="H9" s="35">
        <f>G9*(1+(G10))</f>
        <v>14.42</v>
      </c>
      <c r="I9" s="35">
        <f t="shared" ref="I9:BD9" si="4">H9*(1+(H10))</f>
        <v>14.852600000000001</v>
      </c>
      <c r="J9" s="35">
        <f t="shared" si="4"/>
        <v>15.298178000000002</v>
      </c>
      <c r="K9" s="35">
        <f t="shared" si="4"/>
        <v>15.757123340000001</v>
      </c>
      <c r="L9" s="35">
        <f t="shared" si="4"/>
        <v>16.229837040200003</v>
      </c>
      <c r="M9" s="35">
        <f t="shared" si="4"/>
        <v>16.716732151406003</v>
      </c>
      <c r="N9" s="35">
        <f t="shared" si="4"/>
        <v>17.218234115948182</v>
      </c>
      <c r="O9" s="35">
        <f t="shared" si="4"/>
        <v>17.734781139426627</v>
      </c>
      <c r="P9" s="35">
        <f t="shared" si="4"/>
        <v>18.266824573609426</v>
      </c>
      <c r="Q9" s="35">
        <f t="shared" si="4"/>
        <v>18.814829310817711</v>
      </c>
      <c r="R9" s="35">
        <f t="shared" si="4"/>
        <v>19.379274190142244</v>
      </c>
      <c r="S9" s="35">
        <f t="shared" si="4"/>
        <v>19.960652415846511</v>
      </c>
      <c r="T9" s="35">
        <f t="shared" si="4"/>
        <v>20.559471988321906</v>
      </c>
      <c r="U9" s="35">
        <f t="shared" si="4"/>
        <v>21.176256147971564</v>
      </c>
      <c r="V9" s="35">
        <f t="shared" si="4"/>
        <v>21.811543832410713</v>
      </c>
      <c r="W9" s="35">
        <f t="shared" si="4"/>
        <v>22.465890147383035</v>
      </c>
      <c r="X9" s="35">
        <f t="shared" si="4"/>
        <v>22.465890147383035</v>
      </c>
      <c r="Y9" s="35">
        <f t="shared" si="4"/>
        <v>22.465890147383035</v>
      </c>
      <c r="Z9" s="35">
        <f t="shared" si="4"/>
        <v>22.465890147383035</v>
      </c>
      <c r="AA9" s="35">
        <f t="shared" si="4"/>
        <v>22.465890147383035</v>
      </c>
      <c r="AB9" s="35">
        <f t="shared" si="4"/>
        <v>22.465890147383035</v>
      </c>
      <c r="AC9" s="35">
        <f t="shared" si="4"/>
        <v>22.465890147383035</v>
      </c>
      <c r="AD9" s="35">
        <f t="shared" si="4"/>
        <v>22.465890147383035</v>
      </c>
      <c r="AE9" s="35">
        <f t="shared" si="4"/>
        <v>22.465890147383035</v>
      </c>
      <c r="AF9" s="35">
        <f t="shared" si="4"/>
        <v>22.465890147383035</v>
      </c>
      <c r="AG9" s="35">
        <f t="shared" si="4"/>
        <v>22.465890147383035</v>
      </c>
      <c r="AH9" s="35">
        <f t="shared" si="4"/>
        <v>22.465890147383035</v>
      </c>
      <c r="AI9" s="35">
        <f t="shared" si="4"/>
        <v>22.465890147383035</v>
      </c>
      <c r="AJ9" s="35">
        <f t="shared" si="4"/>
        <v>22.465890147383035</v>
      </c>
      <c r="AK9" s="35">
        <f t="shared" si="4"/>
        <v>22.465890147383035</v>
      </c>
      <c r="AL9" s="35">
        <f t="shared" si="4"/>
        <v>22.465890147383035</v>
      </c>
      <c r="AM9" s="35">
        <f t="shared" si="4"/>
        <v>22.465890147383035</v>
      </c>
      <c r="AN9" s="35">
        <f t="shared" si="4"/>
        <v>22.465890147383035</v>
      </c>
      <c r="AO9" s="35">
        <f t="shared" si="4"/>
        <v>22.465890147383035</v>
      </c>
      <c r="AP9" s="35">
        <f t="shared" si="4"/>
        <v>22.465890147383035</v>
      </c>
      <c r="AQ9" s="35">
        <f t="shared" si="4"/>
        <v>22.465890147383035</v>
      </c>
      <c r="AR9" s="35">
        <f t="shared" si="4"/>
        <v>22.465890147383035</v>
      </c>
      <c r="AS9" s="35">
        <f t="shared" si="4"/>
        <v>22.465890147383035</v>
      </c>
      <c r="AT9" s="35">
        <f t="shared" si="4"/>
        <v>22.465890147383035</v>
      </c>
      <c r="AU9" s="35">
        <f t="shared" si="4"/>
        <v>22.465890147383035</v>
      </c>
      <c r="AV9" s="35">
        <f t="shared" si="4"/>
        <v>22.465890147383035</v>
      </c>
      <c r="AW9" s="35">
        <f t="shared" si="4"/>
        <v>22.465890147383035</v>
      </c>
      <c r="AX9" s="35">
        <f t="shared" si="4"/>
        <v>22.465890147383035</v>
      </c>
      <c r="AY9" s="35">
        <f t="shared" si="4"/>
        <v>22.465890147383035</v>
      </c>
      <c r="AZ9" s="35">
        <f t="shared" si="4"/>
        <v>22.465890147383035</v>
      </c>
      <c r="BA9" s="35">
        <f t="shared" si="4"/>
        <v>22.465890147383035</v>
      </c>
      <c r="BB9" s="35">
        <f t="shared" si="4"/>
        <v>22.465890147383035</v>
      </c>
      <c r="BC9" s="35">
        <f t="shared" si="4"/>
        <v>22.465890147383035</v>
      </c>
      <c r="BD9" s="35">
        <f t="shared" si="4"/>
        <v>22.465890147383035</v>
      </c>
      <c r="BE9" s="34"/>
    </row>
    <row r="10" spans="2:57">
      <c r="B10" s="1"/>
      <c r="C10" s="1"/>
      <c r="D10" s="1" t="s">
        <v>24</v>
      </c>
      <c r="E10" s="1"/>
      <c r="F10" s="43">
        <v>0.03</v>
      </c>
      <c r="G10" s="36">
        <v>0.03</v>
      </c>
      <c r="H10" s="36">
        <f>G10</f>
        <v>0.03</v>
      </c>
      <c r="I10" s="36">
        <f t="shared" ref="I10:BD10" si="5">H10</f>
        <v>0.03</v>
      </c>
      <c r="J10" s="36">
        <f t="shared" si="5"/>
        <v>0.03</v>
      </c>
      <c r="K10" s="36">
        <f t="shared" si="5"/>
        <v>0.03</v>
      </c>
      <c r="L10" s="36">
        <f t="shared" si="5"/>
        <v>0.03</v>
      </c>
      <c r="M10" s="36">
        <f t="shared" si="5"/>
        <v>0.03</v>
      </c>
      <c r="N10" s="36">
        <f t="shared" si="5"/>
        <v>0.03</v>
      </c>
      <c r="O10" s="36">
        <f t="shared" si="5"/>
        <v>0.03</v>
      </c>
      <c r="P10" s="36">
        <f t="shared" si="5"/>
        <v>0.03</v>
      </c>
      <c r="Q10" s="36">
        <f t="shared" si="5"/>
        <v>0.03</v>
      </c>
      <c r="R10" s="36">
        <f t="shared" si="5"/>
        <v>0.03</v>
      </c>
      <c r="S10" s="36">
        <f t="shared" si="5"/>
        <v>0.03</v>
      </c>
      <c r="T10" s="36">
        <f t="shared" si="5"/>
        <v>0.03</v>
      </c>
      <c r="U10" s="36">
        <f t="shared" si="5"/>
        <v>0.03</v>
      </c>
      <c r="V10" s="36">
        <f t="shared" si="5"/>
        <v>0.03</v>
      </c>
      <c r="W10" s="36">
        <v>0</v>
      </c>
      <c r="X10" s="36">
        <f t="shared" si="5"/>
        <v>0</v>
      </c>
      <c r="Y10" s="36">
        <f t="shared" si="5"/>
        <v>0</v>
      </c>
      <c r="Z10" s="36">
        <f t="shared" si="5"/>
        <v>0</v>
      </c>
      <c r="AA10" s="36">
        <f t="shared" si="5"/>
        <v>0</v>
      </c>
      <c r="AB10" s="36">
        <f t="shared" si="5"/>
        <v>0</v>
      </c>
      <c r="AC10" s="36">
        <f t="shared" si="5"/>
        <v>0</v>
      </c>
      <c r="AD10" s="36">
        <f t="shared" si="5"/>
        <v>0</v>
      </c>
      <c r="AE10" s="36">
        <f t="shared" si="5"/>
        <v>0</v>
      </c>
      <c r="AF10" s="36">
        <f t="shared" si="5"/>
        <v>0</v>
      </c>
      <c r="AG10" s="36">
        <f t="shared" si="5"/>
        <v>0</v>
      </c>
      <c r="AH10" s="36">
        <f t="shared" si="5"/>
        <v>0</v>
      </c>
      <c r="AI10" s="36">
        <f t="shared" si="5"/>
        <v>0</v>
      </c>
      <c r="AJ10" s="36">
        <f t="shared" si="5"/>
        <v>0</v>
      </c>
      <c r="AK10" s="36">
        <f t="shared" si="5"/>
        <v>0</v>
      </c>
      <c r="AL10" s="36">
        <f t="shared" si="5"/>
        <v>0</v>
      </c>
      <c r="AM10" s="36">
        <f t="shared" si="5"/>
        <v>0</v>
      </c>
      <c r="AN10" s="36">
        <f t="shared" si="5"/>
        <v>0</v>
      </c>
      <c r="AO10" s="36">
        <f t="shared" si="5"/>
        <v>0</v>
      </c>
      <c r="AP10" s="36">
        <f t="shared" si="5"/>
        <v>0</v>
      </c>
      <c r="AQ10" s="36">
        <f t="shared" si="5"/>
        <v>0</v>
      </c>
      <c r="AR10" s="36">
        <f t="shared" si="5"/>
        <v>0</v>
      </c>
      <c r="AS10" s="36">
        <f t="shared" si="5"/>
        <v>0</v>
      </c>
      <c r="AT10" s="36">
        <f t="shared" si="5"/>
        <v>0</v>
      </c>
      <c r="AU10" s="36">
        <f t="shared" si="5"/>
        <v>0</v>
      </c>
      <c r="AV10" s="36">
        <f t="shared" si="5"/>
        <v>0</v>
      </c>
      <c r="AW10" s="36">
        <f t="shared" si="5"/>
        <v>0</v>
      </c>
      <c r="AX10" s="36">
        <f t="shared" si="5"/>
        <v>0</v>
      </c>
      <c r="AY10" s="36">
        <f t="shared" si="5"/>
        <v>0</v>
      </c>
      <c r="AZ10" s="36">
        <f t="shared" si="5"/>
        <v>0</v>
      </c>
      <c r="BA10" s="36">
        <f t="shared" si="5"/>
        <v>0</v>
      </c>
      <c r="BB10" s="36">
        <f t="shared" si="5"/>
        <v>0</v>
      </c>
      <c r="BC10" s="36">
        <f t="shared" si="5"/>
        <v>0</v>
      </c>
      <c r="BD10" s="36">
        <f t="shared" si="5"/>
        <v>0</v>
      </c>
      <c r="BE10" s="34"/>
    </row>
    <row r="11" spans="2:57">
      <c r="B11" s="1"/>
      <c r="C11" s="1"/>
      <c r="D11" s="1" t="s">
        <v>3</v>
      </c>
      <c r="E11" s="1"/>
      <c r="F11" s="42">
        <f>F9*1.5</f>
        <v>21</v>
      </c>
      <c r="G11" s="35">
        <f>G9*1.5</f>
        <v>21</v>
      </c>
      <c r="H11" s="35">
        <f>H9*1.5</f>
        <v>21.63</v>
      </c>
      <c r="I11" s="35">
        <f t="shared" ref="I11:BD11" si="6">I9*1.5</f>
        <v>22.2789</v>
      </c>
      <c r="J11" s="35">
        <f t="shared" si="6"/>
        <v>22.947267000000004</v>
      </c>
      <c r="K11" s="35">
        <f t="shared" si="6"/>
        <v>23.635685010000003</v>
      </c>
      <c r="L11" s="35">
        <f t="shared" si="6"/>
        <v>24.344755560300005</v>
      </c>
      <c r="M11" s="35">
        <f t="shared" si="6"/>
        <v>25.075098227109002</v>
      </c>
      <c r="N11" s="35">
        <f t="shared" si="6"/>
        <v>25.827351173922274</v>
      </c>
      <c r="O11" s="35">
        <f t="shared" si="6"/>
        <v>26.602171709139938</v>
      </c>
      <c r="P11" s="35">
        <f t="shared" si="6"/>
        <v>27.40023686041414</v>
      </c>
      <c r="Q11" s="35">
        <f t="shared" si="6"/>
        <v>28.222243966226564</v>
      </c>
      <c r="R11" s="35">
        <f t="shared" si="6"/>
        <v>29.068911285213368</v>
      </c>
      <c r="S11" s="35">
        <f t="shared" si="6"/>
        <v>29.940978623769766</v>
      </c>
      <c r="T11" s="35">
        <f t="shared" si="6"/>
        <v>30.839207982482861</v>
      </c>
      <c r="U11" s="35">
        <f t="shared" si="6"/>
        <v>31.764384221957346</v>
      </c>
      <c r="V11" s="35">
        <f t="shared" si="6"/>
        <v>32.717315748616073</v>
      </c>
      <c r="W11" s="35">
        <f t="shared" si="6"/>
        <v>33.698835221074553</v>
      </c>
      <c r="X11" s="35">
        <f t="shared" si="6"/>
        <v>33.698835221074553</v>
      </c>
      <c r="Y11" s="35">
        <f t="shared" si="6"/>
        <v>33.698835221074553</v>
      </c>
      <c r="Z11" s="35">
        <f t="shared" si="6"/>
        <v>33.698835221074553</v>
      </c>
      <c r="AA11" s="35">
        <f t="shared" si="6"/>
        <v>33.698835221074553</v>
      </c>
      <c r="AB11" s="35">
        <f t="shared" si="6"/>
        <v>33.698835221074553</v>
      </c>
      <c r="AC11" s="35">
        <f t="shared" si="6"/>
        <v>33.698835221074553</v>
      </c>
      <c r="AD11" s="35">
        <f t="shared" si="6"/>
        <v>33.698835221074553</v>
      </c>
      <c r="AE11" s="35">
        <f t="shared" si="6"/>
        <v>33.698835221074553</v>
      </c>
      <c r="AF11" s="35">
        <f t="shared" si="6"/>
        <v>33.698835221074553</v>
      </c>
      <c r="AG11" s="35">
        <f t="shared" si="6"/>
        <v>33.698835221074553</v>
      </c>
      <c r="AH11" s="35">
        <f t="shared" si="6"/>
        <v>33.698835221074553</v>
      </c>
      <c r="AI11" s="35">
        <f t="shared" si="6"/>
        <v>33.698835221074553</v>
      </c>
      <c r="AJ11" s="35">
        <f t="shared" si="6"/>
        <v>33.698835221074553</v>
      </c>
      <c r="AK11" s="35">
        <f t="shared" si="6"/>
        <v>33.698835221074553</v>
      </c>
      <c r="AL11" s="35">
        <f t="shared" si="6"/>
        <v>33.698835221074553</v>
      </c>
      <c r="AM11" s="35">
        <f t="shared" si="6"/>
        <v>33.698835221074553</v>
      </c>
      <c r="AN11" s="35">
        <f t="shared" si="6"/>
        <v>33.698835221074553</v>
      </c>
      <c r="AO11" s="35">
        <f t="shared" si="6"/>
        <v>33.698835221074553</v>
      </c>
      <c r="AP11" s="35">
        <f t="shared" si="6"/>
        <v>33.698835221074553</v>
      </c>
      <c r="AQ11" s="35">
        <f t="shared" si="6"/>
        <v>33.698835221074553</v>
      </c>
      <c r="AR11" s="35">
        <f t="shared" si="6"/>
        <v>33.698835221074553</v>
      </c>
      <c r="AS11" s="35">
        <f t="shared" si="6"/>
        <v>33.698835221074553</v>
      </c>
      <c r="AT11" s="35">
        <f t="shared" si="6"/>
        <v>33.698835221074553</v>
      </c>
      <c r="AU11" s="35">
        <f t="shared" si="6"/>
        <v>33.698835221074553</v>
      </c>
      <c r="AV11" s="35">
        <f t="shared" si="6"/>
        <v>33.698835221074553</v>
      </c>
      <c r="AW11" s="35">
        <f t="shared" si="6"/>
        <v>33.698835221074553</v>
      </c>
      <c r="AX11" s="35">
        <f t="shared" si="6"/>
        <v>33.698835221074553</v>
      </c>
      <c r="AY11" s="35">
        <f t="shared" si="6"/>
        <v>33.698835221074553</v>
      </c>
      <c r="AZ11" s="35">
        <f t="shared" si="6"/>
        <v>33.698835221074553</v>
      </c>
      <c r="BA11" s="35">
        <f t="shared" si="6"/>
        <v>33.698835221074553</v>
      </c>
      <c r="BB11" s="35">
        <f t="shared" si="6"/>
        <v>33.698835221074553</v>
      </c>
      <c r="BC11" s="35">
        <f t="shared" si="6"/>
        <v>33.698835221074553</v>
      </c>
      <c r="BD11" s="35">
        <f t="shared" si="6"/>
        <v>33.698835221074553</v>
      </c>
      <c r="BE11" s="34"/>
    </row>
    <row r="12" spans="2:57">
      <c r="B12" s="1"/>
      <c r="C12" s="1"/>
      <c r="D12" s="1" t="s">
        <v>4</v>
      </c>
      <c r="E12" s="1"/>
      <c r="F12" s="44">
        <f>40*50</f>
        <v>2000</v>
      </c>
      <c r="G12" s="33">
        <f>40*50</f>
        <v>2000</v>
      </c>
      <c r="H12" s="33">
        <f>40*50</f>
        <v>2000</v>
      </c>
      <c r="I12" s="33">
        <f t="shared" ref="I12:BD12" si="7">40*50</f>
        <v>2000</v>
      </c>
      <c r="J12" s="33">
        <f t="shared" si="7"/>
        <v>2000</v>
      </c>
      <c r="K12" s="33">
        <f t="shared" si="7"/>
        <v>2000</v>
      </c>
      <c r="L12" s="33">
        <f t="shared" si="7"/>
        <v>2000</v>
      </c>
      <c r="M12" s="33">
        <f t="shared" si="7"/>
        <v>2000</v>
      </c>
      <c r="N12" s="33">
        <f t="shared" si="7"/>
        <v>2000</v>
      </c>
      <c r="O12" s="33">
        <f t="shared" si="7"/>
        <v>2000</v>
      </c>
      <c r="P12" s="33">
        <f t="shared" si="7"/>
        <v>2000</v>
      </c>
      <c r="Q12" s="33">
        <f t="shared" si="7"/>
        <v>2000</v>
      </c>
      <c r="R12" s="33">
        <f t="shared" si="7"/>
        <v>2000</v>
      </c>
      <c r="S12" s="33">
        <f t="shared" si="7"/>
        <v>2000</v>
      </c>
      <c r="T12" s="33">
        <f t="shared" si="7"/>
        <v>2000</v>
      </c>
      <c r="U12" s="33">
        <f t="shared" si="7"/>
        <v>2000</v>
      </c>
      <c r="V12" s="33">
        <f t="shared" si="7"/>
        <v>2000</v>
      </c>
      <c r="W12" s="33">
        <f t="shared" si="7"/>
        <v>2000</v>
      </c>
      <c r="X12" s="33">
        <f t="shared" si="7"/>
        <v>2000</v>
      </c>
      <c r="Y12" s="33">
        <f t="shared" si="7"/>
        <v>2000</v>
      </c>
      <c r="Z12" s="33">
        <f t="shared" si="7"/>
        <v>2000</v>
      </c>
      <c r="AA12" s="33">
        <f t="shared" si="7"/>
        <v>2000</v>
      </c>
      <c r="AB12" s="33">
        <f t="shared" si="7"/>
        <v>2000</v>
      </c>
      <c r="AC12" s="33">
        <f t="shared" si="7"/>
        <v>2000</v>
      </c>
      <c r="AD12" s="33">
        <f t="shared" si="7"/>
        <v>2000</v>
      </c>
      <c r="AE12" s="33">
        <f t="shared" si="7"/>
        <v>2000</v>
      </c>
      <c r="AF12" s="33">
        <f t="shared" si="7"/>
        <v>2000</v>
      </c>
      <c r="AG12" s="33">
        <f t="shared" si="7"/>
        <v>2000</v>
      </c>
      <c r="AH12" s="33">
        <f t="shared" si="7"/>
        <v>2000</v>
      </c>
      <c r="AI12" s="33">
        <f t="shared" si="7"/>
        <v>2000</v>
      </c>
      <c r="AJ12" s="33">
        <f t="shared" si="7"/>
        <v>2000</v>
      </c>
      <c r="AK12" s="33">
        <f t="shared" si="7"/>
        <v>2000</v>
      </c>
      <c r="AL12" s="33">
        <f t="shared" si="7"/>
        <v>2000</v>
      </c>
      <c r="AM12" s="33">
        <f t="shared" si="7"/>
        <v>2000</v>
      </c>
      <c r="AN12" s="33">
        <f t="shared" si="7"/>
        <v>2000</v>
      </c>
      <c r="AO12" s="33">
        <f t="shared" si="7"/>
        <v>2000</v>
      </c>
      <c r="AP12" s="33">
        <f t="shared" si="7"/>
        <v>2000</v>
      </c>
      <c r="AQ12" s="33">
        <f t="shared" si="7"/>
        <v>2000</v>
      </c>
      <c r="AR12" s="33">
        <f t="shared" si="7"/>
        <v>2000</v>
      </c>
      <c r="AS12" s="33">
        <f t="shared" si="7"/>
        <v>2000</v>
      </c>
      <c r="AT12" s="33">
        <f t="shared" si="7"/>
        <v>2000</v>
      </c>
      <c r="AU12" s="33">
        <f t="shared" si="7"/>
        <v>2000</v>
      </c>
      <c r="AV12" s="33">
        <f t="shared" si="7"/>
        <v>2000</v>
      </c>
      <c r="AW12" s="33">
        <f t="shared" si="7"/>
        <v>2000</v>
      </c>
      <c r="AX12" s="33">
        <f t="shared" si="7"/>
        <v>2000</v>
      </c>
      <c r="AY12" s="33">
        <f t="shared" si="7"/>
        <v>2000</v>
      </c>
      <c r="AZ12" s="33">
        <f t="shared" si="7"/>
        <v>2000</v>
      </c>
      <c r="BA12" s="33">
        <f t="shared" si="7"/>
        <v>2000</v>
      </c>
      <c r="BB12" s="33">
        <f t="shared" si="7"/>
        <v>2000</v>
      </c>
      <c r="BC12" s="33">
        <f t="shared" si="7"/>
        <v>2000</v>
      </c>
      <c r="BD12" s="33">
        <f t="shared" si="7"/>
        <v>2000</v>
      </c>
      <c r="BE12" s="34"/>
    </row>
    <row r="13" spans="2:57">
      <c r="B13" s="1"/>
      <c r="C13" s="1"/>
      <c r="D13" s="1" t="s">
        <v>5</v>
      </c>
      <c r="E13" s="1"/>
      <c r="F13" s="44">
        <v>0</v>
      </c>
      <c r="G13" s="33">
        <f>F13</f>
        <v>0</v>
      </c>
      <c r="H13" s="33">
        <f>G13</f>
        <v>0</v>
      </c>
      <c r="I13" s="33">
        <v>20</v>
      </c>
      <c r="J13" s="33">
        <f t="shared" ref="J13:BC13" si="8">I13</f>
        <v>20</v>
      </c>
      <c r="K13" s="33">
        <f t="shared" si="8"/>
        <v>20</v>
      </c>
      <c r="L13" s="33">
        <f t="shared" si="8"/>
        <v>20</v>
      </c>
      <c r="M13" s="33">
        <f t="shared" si="8"/>
        <v>20</v>
      </c>
      <c r="N13" s="33">
        <f t="shared" si="8"/>
        <v>20</v>
      </c>
      <c r="O13" s="33">
        <f t="shared" si="8"/>
        <v>20</v>
      </c>
      <c r="P13" s="33">
        <f t="shared" si="8"/>
        <v>20</v>
      </c>
      <c r="Q13" s="33">
        <f t="shared" si="8"/>
        <v>20</v>
      </c>
      <c r="R13" s="33">
        <f t="shared" si="8"/>
        <v>20</v>
      </c>
      <c r="S13" s="33">
        <f t="shared" si="8"/>
        <v>20</v>
      </c>
      <c r="T13" s="33">
        <f t="shared" si="8"/>
        <v>20</v>
      </c>
      <c r="U13" s="33">
        <f t="shared" si="8"/>
        <v>20</v>
      </c>
      <c r="V13" s="33">
        <f t="shared" si="8"/>
        <v>20</v>
      </c>
      <c r="W13" s="33">
        <f t="shared" si="8"/>
        <v>20</v>
      </c>
      <c r="X13" s="33">
        <f t="shared" si="8"/>
        <v>20</v>
      </c>
      <c r="Y13" s="33">
        <f t="shared" si="8"/>
        <v>20</v>
      </c>
      <c r="Z13" s="33">
        <f t="shared" si="8"/>
        <v>20</v>
      </c>
      <c r="AA13" s="33">
        <f t="shared" si="8"/>
        <v>20</v>
      </c>
      <c r="AB13" s="33">
        <f t="shared" si="8"/>
        <v>20</v>
      </c>
      <c r="AC13" s="33">
        <f t="shared" si="8"/>
        <v>20</v>
      </c>
      <c r="AD13" s="33">
        <f t="shared" si="8"/>
        <v>20</v>
      </c>
      <c r="AE13" s="33">
        <f t="shared" si="8"/>
        <v>20</v>
      </c>
      <c r="AF13" s="33">
        <f t="shared" si="8"/>
        <v>20</v>
      </c>
      <c r="AG13" s="33">
        <f t="shared" si="8"/>
        <v>20</v>
      </c>
      <c r="AH13" s="33">
        <f t="shared" si="8"/>
        <v>20</v>
      </c>
      <c r="AI13" s="33">
        <f t="shared" si="8"/>
        <v>20</v>
      </c>
      <c r="AJ13" s="33">
        <f t="shared" si="8"/>
        <v>20</v>
      </c>
      <c r="AK13" s="33">
        <f t="shared" si="8"/>
        <v>20</v>
      </c>
      <c r="AL13" s="33">
        <f t="shared" si="8"/>
        <v>20</v>
      </c>
      <c r="AM13" s="33">
        <f t="shared" si="8"/>
        <v>20</v>
      </c>
      <c r="AN13" s="33">
        <f t="shared" si="8"/>
        <v>20</v>
      </c>
      <c r="AO13" s="33">
        <f t="shared" si="8"/>
        <v>20</v>
      </c>
      <c r="AP13" s="33">
        <f t="shared" si="8"/>
        <v>20</v>
      </c>
      <c r="AQ13" s="33">
        <f t="shared" si="8"/>
        <v>20</v>
      </c>
      <c r="AR13" s="33">
        <f t="shared" si="8"/>
        <v>20</v>
      </c>
      <c r="AS13" s="33">
        <f t="shared" si="8"/>
        <v>20</v>
      </c>
      <c r="AT13" s="33">
        <f t="shared" si="8"/>
        <v>20</v>
      </c>
      <c r="AU13" s="33">
        <f t="shared" si="8"/>
        <v>20</v>
      </c>
      <c r="AV13" s="33">
        <f t="shared" si="8"/>
        <v>20</v>
      </c>
      <c r="AW13" s="33">
        <f t="shared" si="8"/>
        <v>20</v>
      </c>
      <c r="AX13" s="33">
        <f t="shared" si="8"/>
        <v>20</v>
      </c>
      <c r="AY13" s="33">
        <f t="shared" si="8"/>
        <v>20</v>
      </c>
      <c r="AZ13" s="33">
        <f t="shared" si="8"/>
        <v>20</v>
      </c>
      <c r="BA13" s="33">
        <f t="shared" si="8"/>
        <v>20</v>
      </c>
      <c r="BB13" s="33">
        <f t="shared" si="8"/>
        <v>20</v>
      </c>
      <c r="BC13" s="33">
        <f t="shared" si="8"/>
        <v>20</v>
      </c>
      <c r="BD13" s="33">
        <f t="shared" ref="BD13" si="9">AX13</f>
        <v>20</v>
      </c>
      <c r="BE13" s="34"/>
    </row>
    <row r="14" spans="2:57">
      <c r="B14" s="1"/>
      <c r="C14" s="1"/>
      <c r="D14" s="1" t="s">
        <v>6</v>
      </c>
      <c r="E14" s="1"/>
      <c r="F14" s="3">
        <f>(F9*F12)+(F11*F13)</f>
        <v>28000</v>
      </c>
      <c r="G14" s="37">
        <f>(G9*G12)+(G11*G13)</f>
        <v>28000</v>
      </c>
      <c r="H14" s="37">
        <f>(H9*H12)+(H11*H13)</f>
        <v>28840</v>
      </c>
      <c r="I14" s="37">
        <f t="shared" ref="I14:BD14" si="10">(I9*I12)+(I11*I13)</f>
        <v>30150.778000000002</v>
      </c>
      <c r="J14" s="37">
        <f t="shared" si="10"/>
        <v>31055.301340000002</v>
      </c>
      <c r="K14" s="37">
        <f t="shared" si="10"/>
        <v>31986.960380200006</v>
      </c>
      <c r="L14" s="37">
        <f t="shared" si="10"/>
        <v>32946.56919160601</v>
      </c>
      <c r="M14" s="37">
        <f t="shared" si="10"/>
        <v>33934.966267354182</v>
      </c>
      <c r="N14" s="37">
        <f t="shared" si="10"/>
        <v>34953.015255374805</v>
      </c>
      <c r="O14" s="37">
        <f t="shared" si="10"/>
        <v>36001.605713036057</v>
      </c>
      <c r="P14" s="37">
        <f t="shared" si="10"/>
        <v>37081.653884427134</v>
      </c>
      <c r="Q14" s="37">
        <f t="shared" si="10"/>
        <v>38194.103500959951</v>
      </c>
      <c r="R14" s="37">
        <f t="shared" si="10"/>
        <v>39339.92660598876</v>
      </c>
      <c r="S14" s="37">
        <f t="shared" si="10"/>
        <v>40520.124404168419</v>
      </c>
      <c r="T14" s="37">
        <f t="shared" si="10"/>
        <v>41735.728136293474</v>
      </c>
      <c r="U14" s="37">
        <f t="shared" si="10"/>
        <v>42987.799980382282</v>
      </c>
      <c r="V14" s="37">
        <f t="shared" si="10"/>
        <v>44277.43397979375</v>
      </c>
      <c r="W14" s="37">
        <f t="shared" si="10"/>
        <v>45605.756999187557</v>
      </c>
      <c r="X14" s="37">
        <f t="shared" si="10"/>
        <v>45605.756999187557</v>
      </c>
      <c r="Y14" s="37">
        <f t="shared" si="10"/>
        <v>45605.756999187557</v>
      </c>
      <c r="Z14" s="37">
        <f t="shared" si="10"/>
        <v>45605.756999187557</v>
      </c>
      <c r="AA14" s="37">
        <f t="shared" si="10"/>
        <v>45605.756999187557</v>
      </c>
      <c r="AB14" s="37">
        <f t="shared" si="10"/>
        <v>45605.756999187557</v>
      </c>
      <c r="AC14" s="37">
        <f t="shared" si="10"/>
        <v>45605.756999187557</v>
      </c>
      <c r="AD14" s="37">
        <f t="shared" si="10"/>
        <v>45605.756999187557</v>
      </c>
      <c r="AE14" s="37">
        <f t="shared" si="10"/>
        <v>45605.756999187557</v>
      </c>
      <c r="AF14" s="37">
        <f t="shared" si="10"/>
        <v>45605.756999187557</v>
      </c>
      <c r="AG14" s="37">
        <f t="shared" si="10"/>
        <v>45605.756999187557</v>
      </c>
      <c r="AH14" s="37">
        <f t="shared" si="10"/>
        <v>45605.756999187557</v>
      </c>
      <c r="AI14" s="37">
        <f t="shared" si="10"/>
        <v>45605.756999187557</v>
      </c>
      <c r="AJ14" s="37">
        <f t="shared" si="10"/>
        <v>45605.756999187557</v>
      </c>
      <c r="AK14" s="37">
        <f t="shared" si="10"/>
        <v>45605.756999187557</v>
      </c>
      <c r="AL14" s="37">
        <f t="shared" si="10"/>
        <v>45605.756999187557</v>
      </c>
      <c r="AM14" s="37">
        <f t="shared" si="10"/>
        <v>45605.756999187557</v>
      </c>
      <c r="AN14" s="37">
        <f t="shared" si="10"/>
        <v>45605.756999187557</v>
      </c>
      <c r="AO14" s="37">
        <f t="shared" si="10"/>
        <v>45605.756999187557</v>
      </c>
      <c r="AP14" s="37">
        <f t="shared" si="10"/>
        <v>45605.756999187557</v>
      </c>
      <c r="AQ14" s="37">
        <f t="shared" si="10"/>
        <v>45605.756999187557</v>
      </c>
      <c r="AR14" s="37">
        <f t="shared" si="10"/>
        <v>45605.756999187557</v>
      </c>
      <c r="AS14" s="37">
        <f t="shared" si="10"/>
        <v>45605.756999187557</v>
      </c>
      <c r="AT14" s="37">
        <f t="shared" si="10"/>
        <v>45605.756999187557</v>
      </c>
      <c r="AU14" s="37">
        <f t="shared" si="10"/>
        <v>45605.756999187557</v>
      </c>
      <c r="AV14" s="37">
        <f t="shared" si="10"/>
        <v>45605.756999187557</v>
      </c>
      <c r="AW14" s="37">
        <f t="shared" si="10"/>
        <v>45605.756999187557</v>
      </c>
      <c r="AX14" s="37">
        <f t="shared" si="10"/>
        <v>45605.756999187557</v>
      </c>
      <c r="AY14" s="37">
        <f t="shared" si="10"/>
        <v>45605.756999187557</v>
      </c>
      <c r="AZ14" s="37">
        <f t="shared" si="10"/>
        <v>45605.756999187557</v>
      </c>
      <c r="BA14" s="37">
        <f t="shared" si="10"/>
        <v>45605.756999187557</v>
      </c>
      <c r="BB14" s="37">
        <f t="shared" si="10"/>
        <v>45605.756999187557</v>
      </c>
      <c r="BC14" s="37">
        <f t="shared" si="10"/>
        <v>45605.756999187557</v>
      </c>
      <c r="BD14" s="37">
        <f t="shared" si="10"/>
        <v>45605.756999187557</v>
      </c>
      <c r="BE14" s="34"/>
    </row>
    <row r="15" spans="2:57">
      <c r="B15" s="1"/>
      <c r="C15" s="1"/>
      <c r="D15" s="1" t="s">
        <v>8</v>
      </c>
      <c r="E15" s="1"/>
      <c r="F15" s="45">
        <v>0.2</v>
      </c>
      <c r="G15" s="38">
        <v>0.2</v>
      </c>
      <c r="H15" s="38">
        <f>G15</f>
        <v>0.2</v>
      </c>
      <c r="I15" s="38">
        <f t="shared" ref="I15:BD15" si="11">H15</f>
        <v>0.2</v>
      </c>
      <c r="J15" s="38">
        <f t="shared" si="11"/>
        <v>0.2</v>
      </c>
      <c r="K15" s="38">
        <f t="shared" si="11"/>
        <v>0.2</v>
      </c>
      <c r="L15" s="38">
        <f t="shared" si="11"/>
        <v>0.2</v>
      </c>
      <c r="M15" s="38">
        <f t="shared" si="11"/>
        <v>0.2</v>
      </c>
      <c r="N15" s="38">
        <f t="shared" si="11"/>
        <v>0.2</v>
      </c>
      <c r="O15" s="38">
        <f t="shared" si="11"/>
        <v>0.2</v>
      </c>
      <c r="P15" s="38">
        <f t="shared" si="11"/>
        <v>0.2</v>
      </c>
      <c r="Q15" s="38">
        <f t="shared" si="11"/>
        <v>0.2</v>
      </c>
      <c r="R15" s="38">
        <f t="shared" si="11"/>
        <v>0.2</v>
      </c>
      <c r="S15" s="38">
        <f t="shared" si="11"/>
        <v>0.2</v>
      </c>
      <c r="T15" s="38">
        <f t="shared" si="11"/>
        <v>0.2</v>
      </c>
      <c r="U15" s="38">
        <f t="shared" si="11"/>
        <v>0.2</v>
      </c>
      <c r="V15" s="38">
        <f t="shared" si="11"/>
        <v>0.2</v>
      </c>
      <c r="W15" s="38">
        <f t="shared" si="11"/>
        <v>0.2</v>
      </c>
      <c r="X15" s="38">
        <f t="shared" si="11"/>
        <v>0.2</v>
      </c>
      <c r="Y15" s="38">
        <f t="shared" si="11"/>
        <v>0.2</v>
      </c>
      <c r="Z15" s="38">
        <f t="shared" si="11"/>
        <v>0.2</v>
      </c>
      <c r="AA15" s="38">
        <f t="shared" si="11"/>
        <v>0.2</v>
      </c>
      <c r="AB15" s="38">
        <f t="shared" si="11"/>
        <v>0.2</v>
      </c>
      <c r="AC15" s="38">
        <f t="shared" si="11"/>
        <v>0.2</v>
      </c>
      <c r="AD15" s="38">
        <f t="shared" si="11"/>
        <v>0.2</v>
      </c>
      <c r="AE15" s="38">
        <f t="shared" si="11"/>
        <v>0.2</v>
      </c>
      <c r="AF15" s="38">
        <f t="shared" si="11"/>
        <v>0.2</v>
      </c>
      <c r="AG15" s="38">
        <f t="shared" si="11"/>
        <v>0.2</v>
      </c>
      <c r="AH15" s="38">
        <f t="shared" si="11"/>
        <v>0.2</v>
      </c>
      <c r="AI15" s="38">
        <f t="shared" si="11"/>
        <v>0.2</v>
      </c>
      <c r="AJ15" s="38">
        <f t="shared" si="11"/>
        <v>0.2</v>
      </c>
      <c r="AK15" s="38">
        <f t="shared" si="11"/>
        <v>0.2</v>
      </c>
      <c r="AL15" s="38">
        <f t="shared" si="11"/>
        <v>0.2</v>
      </c>
      <c r="AM15" s="38">
        <f t="shared" si="11"/>
        <v>0.2</v>
      </c>
      <c r="AN15" s="38">
        <f t="shared" si="11"/>
        <v>0.2</v>
      </c>
      <c r="AO15" s="38">
        <f t="shared" si="11"/>
        <v>0.2</v>
      </c>
      <c r="AP15" s="38">
        <f t="shared" si="11"/>
        <v>0.2</v>
      </c>
      <c r="AQ15" s="38">
        <f t="shared" si="11"/>
        <v>0.2</v>
      </c>
      <c r="AR15" s="38">
        <f t="shared" si="11"/>
        <v>0.2</v>
      </c>
      <c r="AS15" s="38">
        <f t="shared" si="11"/>
        <v>0.2</v>
      </c>
      <c r="AT15" s="38">
        <f t="shared" si="11"/>
        <v>0.2</v>
      </c>
      <c r="AU15" s="38">
        <f t="shared" si="11"/>
        <v>0.2</v>
      </c>
      <c r="AV15" s="38">
        <f t="shared" si="11"/>
        <v>0.2</v>
      </c>
      <c r="AW15" s="38">
        <f t="shared" si="11"/>
        <v>0.2</v>
      </c>
      <c r="AX15" s="38">
        <f t="shared" si="11"/>
        <v>0.2</v>
      </c>
      <c r="AY15" s="38">
        <f t="shared" si="11"/>
        <v>0.2</v>
      </c>
      <c r="AZ15" s="38">
        <f t="shared" si="11"/>
        <v>0.2</v>
      </c>
      <c r="BA15" s="38">
        <f t="shared" si="11"/>
        <v>0.2</v>
      </c>
      <c r="BB15" s="38">
        <f t="shared" si="11"/>
        <v>0.2</v>
      </c>
      <c r="BC15" s="38">
        <f t="shared" si="11"/>
        <v>0.2</v>
      </c>
      <c r="BD15" s="38">
        <f t="shared" si="11"/>
        <v>0.2</v>
      </c>
      <c r="BE15" s="34"/>
    </row>
    <row r="16" spans="2:57">
      <c r="B16" s="1"/>
      <c r="C16" s="1"/>
      <c r="D16" s="1" t="s">
        <v>7</v>
      </c>
      <c r="E16" s="1"/>
      <c r="F16" s="3">
        <f>(1-F15)*F14</f>
        <v>22400</v>
      </c>
      <c r="G16" s="37">
        <f>(1-G15)*G14</f>
        <v>22400</v>
      </c>
      <c r="H16" s="37">
        <f>(1-H15)*H14</f>
        <v>23072</v>
      </c>
      <c r="I16" s="37">
        <f t="shared" ref="I16:BD16" si="12">(1-I15)*I14</f>
        <v>24120.622400000004</v>
      </c>
      <c r="J16" s="37">
        <f t="shared" si="12"/>
        <v>24844.241072000004</v>
      </c>
      <c r="K16" s="37">
        <f t="shared" si="12"/>
        <v>25589.568304160006</v>
      </c>
      <c r="L16" s="37">
        <f t="shared" si="12"/>
        <v>26357.255353284811</v>
      </c>
      <c r="M16" s="37">
        <f t="shared" si="12"/>
        <v>27147.973013883347</v>
      </c>
      <c r="N16" s="37">
        <f t="shared" si="12"/>
        <v>27962.412204299846</v>
      </c>
      <c r="O16" s="37">
        <f t="shared" si="12"/>
        <v>28801.284570428848</v>
      </c>
      <c r="P16" s="37">
        <f t="shared" si="12"/>
        <v>29665.32310754171</v>
      </c>
      <c r="Q16" s="37">
        <f t="shared" si="12"/>
        <v>30555.282800767964</v>
      </c>
      <c r="R16" s="37">
        <f t="shared" si="12"/>
        <v>31471.94128479101</v>
      </c>
      <c r="S16" s="37">
        <f t="shared" si="12"/>
        <v>32416.099523334735</v>
      </c>
      <c r="T16" s="37">
        <f t="shared" si="12"/>
        <v>33388.582509034779</v>
      </c>
      <c r="U16" s="37">
        <f t="shared" si="12"/>
        <v>34390.23998430583</v>
      </c>
      <c r="V16" s="37">
        <f t="shared" si="12"/>
        <v>35421.947183835</v>
      </c>
      <c r="W16" s="37">
        <f t="shared" si="12"/>
        <v>36484.605599350049</v>
      </c>
      <c r="X16" s="37">
        <f t="shared" si="12"/>
        <v>36484.605599350049</v>
      </c>
      <c r="Y16" s="37">
        <f t="shared" si="12"/>
        <v>36484.605599350049</v>
      </c>
      <c r="Z16" s="37">
        <f t="shared" si="12"/>
        <v>36484.605599350049</v>
      </c>
      <c r="AA16" s="37">
        <f t="shared" si="12"/>
        <v>36484.605599350049</v>
      </c>
      <c r="AB16" s="37">
        <f t="shared" si="12"/>
        <v>36484.605599350049</v>
      </c>
      <c r="AC16" s="37">
        <f t="shared" si="12"/>
        <v>36484.605599350049</v>
      </c>
      <c r="AD16" s="37">
        <f t="shared" si="12"/>
        <v>36484.605599350049</v>
      </c>
      <c r="AE16" s="37">
        <f t="shared" si="12"/>
        <v>36484.605599350049</v>
      </c>
      <c r="AF16" s="37">
        <f t="shared" si="12"/>
        <v>36484.605599350049</v>
      </c>
      <c r="AG16" s="37">
        <f t="shared" si="12"/>
        <v>36484.605599350049</v>
      </c>
      <c r="AH16" s="37">
        <f t="shared" si="12"/>
        <v>36484.605599350049</v>
      </c>
      <c r="AI16" s="37">
        <f t="shared" si="12"/>
        <v>36484.605599350049</v>
      </c>
      <c r="AJ16" s="37">
        <f t="shared" si="12"/>
        <v>36484.605599350049</v>
      </c>
      <c r="AK16" s="37">
        <f t="shared" si="12"/>
        <v>36484.605599350049</v>
      </c>
      <c r="AL16" s="37">
        <f t="shared" si="12"/>
        <v>36484.605599350049</v>
      </c>
      <c r="AM16" s="37">
        <f t="shared" si="12"/>
        <v>36484.605599350049</v>
      </c>
      <c r="AN16" s="37">
        <f t="shared" si="12"/>
        <v>36484.605599350049</v>
      </c>
      <c r="AO16" s="37">
        <f t="shared" si="12"/>
        <v>36484.605599350049</v>
      </c>
      <c r="AP16" s="37">
        <f t="shared" si="12"/>
        <v>36484.605599350049</v>
      </c>
      <c r="AQ16" s="37">
        <f t="shared" si="12"/>
        <v>36484.605599350049</v>
      </c>
      <c r="AR16" s="37">
        <f t="shared" si="12"/>
        <v>36484.605599350049</v>
      </c>
      <c r="AS16" s="37">
        <f t="shared" si="12"/>
        <v>36484.605599350049</v>
      </c>
      <c r="AT16" s="37">
        <f t="shared" si="12"/>
        <v>36484.605599350049</v>
      </c>
      <c r="AU16" s="37">
        <f t="shared" si="12"/>
        <v>36484.605599350049</v>
      </c>
      <c r="AV16" s="37">
        <f t="shared" si="12"/>
        <v>36484.605599350049</v>
      </c>
      <c r="AW16" s="37">
        <f t="shared" si="12"/>
        <v>36484.605599350049</v>
      </c>
      <c r="AX16" s="37">
        <f t="shared" si="12"/>
        <v>36484.605599350049</v>
      </c>
      <c r="AY16" s="37">
        <f t="shared" si="12"/>
        <v>36484.605599350049</v>
      </c>
      <c r="AZ16" s="37">
        <f t="shared" si="12"/>
        <v>36484.605599350049</v>
      </c>
      <c r="BA16" s="37">
        <f t="shared" si="12"/>
        <v>36484.605599350049</v>
      </c>
      <c r="BB16" s="37">
        <f t="shared" si="12"/>
        <v>36484.605599350049</v>
      </c>
      <c r="BC16" s="37">
        <f t="shared" si="12"/>
        <v>36484.605599350049</v>
      </c>
      <c r="BD16" s="37">
        <f t="shared" si="12"/>
        <v>36484.605599350049</v>
      </c>
      <c r="BE16" s="34"/>
    </row>
    <row r="17" spans="1:57">
      <c r="A17" s="1"/>
      <c r="B17" s="1"/>
      <c r="C17" s="1" t="s">
        <v>9</v>
      </c>
      <c r="D17" s="1"/>
      <c r="E17" s="1"/>
      <c r="F17" s="3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4"/>
    </row>
    <row r="18" spans="1:57">
      <c r="A18" s="1"/>
      <c r="B18" s="1"/>
      <c r="C18" s="1"/>
      <c r="D18" s="1" t="s">
        <v>10</v>
      </c>
      <c r="E18" s="1"/>
      <c r="F18" s="45">
        <v>0.1</v>
      </c>
      <c r="G18" s="38">
        <v>0.1</v>
      </c>
      <c r="H18" s="38">
        <f>G18</f>
        <v>0.1</v>
      </c>
      <c r="I18" s="38">
        <f>H18</f>
        <v>0.1</v>
      </c>
      <c r="J18" s="38">
        <f t="shared" ref="J18:BD18" si="13">I18</f>
        <v>0.1</v>
      </c>
      <c r="K18" s="38">
        <f t="shared" si="13"/>
        <v>0.1</v>
      </c>
      <c r="L18" s="38">
        <f t="shared" si="13"/>
        <v>0.1</v>
      </c>
      <c r="M18" s="38">
        <f t="shared" si="13"/>
        <v>0.1</v>
      </c>
      <c r="N18" s="38">
        <f t="shared" si="13"/>
        <v>0.1</v>
      </c>
      <c r="O18" s="38">
        <f t="shared" si="13"/>
        <v>0.1</v>
      </c>
      <c r="P18" s="38">
        <f t="shared" si="13"/>
        <v>0.1</v>
      </c>
      <c r="Q18" s="38">
        <f t="shared" si="13"/>
        <v>0.1</v>
      </c>
      <c r="R18" s="38">
        <f t="shared" si="13"/>
        <v>0.1</v>
      </c>
      <c r="S18" s="38">
        <f t="shared" si="13"/>
        <v>0.1</v>
      </c>
      <c r="T18" s="38">
        <f t="shared" si="13"/>
        <v>0.1</v>
      </c>
      <c r="U18" s="38">
        <f t="shared" si="13"/>
        <v>0.1</v>
      </c>
      <c r="V18" s="38">
        <f t="shared" si="13"/>
        <v>0.1</v>
      </c>
      <c r="W18" s="38">
        <f t="shared" si="13"/>
        <v>0.1</v>
      </c>
      <c r="X18" s="38">
        <f t="shared" si="13"/>
        <v>0.1</v>
      </c>
      <c r="Y18" s="38">
        <f t="shared" si="13"/>
        <v>0.1</v>
      </c>
      <c r="Z18" s="38">
        <f t="shared" si="13"/>
        <v>0.1</v>
      </c>
      <c r="AA18" s="38">
        <f t="shared" si="13"/>
        <v>0.1</v>
      </c>
      <c r="AB18" s="38">
        <f t="shared" si="13"/>
        <v>0.1</v>
      </c>
      <c r="AC18" s="38">
        <f t="shared" si="13"/>
        <v>0.1</v>
      </c>
      <c r="AD18" s="38">
        <f t="shared" si="13"/>
        <v>0.1</v>
      </c>
      <c r="AE18" s="38">
        <f t="shared" si="13"/>
        <v>0.1</v>
      </c>
      <c r="AF18" s="38">
        <f t="shared" si="13"/>
        <v>0.1</v>
      </c>
      <c r="AG18" s="38">
        <f t="shared" si="13"/>
        <v>0.1</v>
      </c>
      <c r="AH18" s="38">
        <f t="shared" si="13"/>
        <v>0.1</v>
      </c>
      <c r="AI18" s="38">
        <f t="shared" si="13"/>
        <v>0.1</v>
      </c>
      <c r="AJ18" s="38">
        <f t="shared" si="13"/>
        <v>0.1</v>
      </c>
      <c r="AK18" s="38">
        <f t="shared" si="13"/>
        <v>0.1</v>
      </c>
      <c r="AL18" s="38">
        <f t="shared" si="13"/>
        <v>0.1</v>
      </c>
      <c r="AM18" s="38">
        <f t="shared" si="13"/>
        <v>0.1</v>
      </c>
      <c r="AN18" s="38">
        <f t="shared" si="13"/>
        <v>0.1</v>
      </c>
      <c r="AO18" s="38">
        <f t="shared" si="13"/>
        <v>0.1</v>
      </c>
      <c r="AP18" s="38">
        <f t="shared" si="13"/>
        <v>0.1</v>
      </c>
      <c r="AQ18" s="38">
        <f t="shared" si="13"/>
        <v>0.1</v>
      </c>
      <c r="AR18" s="38">
        <f t="shared" si="13"/>
        <v>0.1</v>
      </c>
      <c r="AS18" s="38">
        <f t="shared" si="13"/>
        <v>0.1</v>
      </c>
      <c r="AT18" s="38">
        <f t="shared" si="13"/>
        <v>0.1</v>
      </c>
      <c r="AU18" s="38">
        <f t="shared" si="13"/>
        <v>0.1</v>
      </c>
      <c r="AV18" s="38">
        <f t="shared" si="13"/>
        <v>0.1</v>
      </c>
      <c r="AW18" s="38">
        <f t="shared" si="13"/>
        <v>0.1</v>
      </c>
      <c r="AX18" s="38">
        <f t="shared" si="13"/>
        <v>0.1</v>
      </c>
      <c r="AY18" s="38">
        <f t="shared" si="13"/>
        <v>0.1</v>
      </c>
      <c r="AZ18" s="38">
        <f t="shared" si="13"/>
        <v>0.1</v>
      </c>
      <c r="BA18" s="38">
        <f t="shared" si="13"/>
        <v>0.1</v>
      </c>
      <c r="BB18" s="38">
        <f t="shared" si="13"/>
        <v>0.1</v>
      </c>
      <c r="BC18" s="38">
        <f t="shared" si="13"/>
        <v>0.1</v>
      </c>
      <c r="BD18" s="38">
        <f t="shared" si="13"/>
        <v>0.1</v>
      </c>
      <c r="BE18" s="34"/>
    </row>
    <row r="19" spans="1:57">
      <c r="A19" s="1"/>
      <c r="B19" s="1"/>
      <c r="C19" s="1"/>
      <c r="D19" s="1" t="s">
        <v>11</v>
      </c>
      <c r="E19" s="1"/>
      <c r="F19" s="3"/>
      <c r="G19" s="37">
        <f>G16*G18</f>
        <v>2240</v>
      </c>
      <c r="H19" s="37">
        <f>H16*H18</f>
        <v>2307.2000000000003</v>
      </c>
      <c r="I19" s="37">
        <f>I16*I18</f>
        <v>2412.0622400000007</v>
      </c>
      <c r="J19" s="37">
        <f t="shared" ref="J19:BD19" si="14">J16*J18</f>
        <v>2484.4241072000004</v>
      </c>
      <c r="K19" s="37">
        <f t="shared" si="14"/>
        <v>2558.9568304160007</v>
      </c>
      <c r="L19" s="37">
        <f t="shared" si="14"/>
        <v>2635.7255353284813</v>
      </c>
      <c r="M19" s="37">
        <f t="shared" si="14"/>
        <v>2714.7973013883347</v>
      </c>
      <c r="N19" s="37">
        <f t="shared" si="14"/>
        <v>2796.2412204299849</v>
      </c>
      <c r="O19" s="37">
        <f t="shared" si="14"/>
        <v>2880.1284570428852</v>
      </c>
      <c r="P19" s="37">
        <f t="shared" si="14"/>
        <v>2966.5323107541712</v>
      </c>
      <c r="Q19" s="37">
        <f t="shared" si="14"/>
        <v>3055.5282800767964</v>
      </c>
      <c r="R19" s="37">
        <f t="shared" si="14"/>
        <v>3147.194128479101</v>
      </c>
      <c r="S19" s="37">
        <f t="shared" si="14"/>
        <v>3241.6099523334738</v>
      </c>
      <c r="T19" s="37">
        <f t="shared" si="14"/>
        <v>3338.8582509034782</v>
      </c>
      <c r="U19" s="37">
        <f t="shared" si="14"/>
        <v>3439.0239984305831</v>
      </c>
      <c r="V19" s="37">
        <f t="shared" si="14"/>
        <v>3542.1947183835</v>
      </c>
      <c r="W19" s="37">
        <f t="shared" si="14"/>
        <v>3648.4605599350052</v>
      </c>
      <c r="X19" s="37">
        <f t="shared" si="14"/>
        <v>3648.4605599350052</v>
      </c>
      <c r="Y19" s="37">
        <f t="shared" si="14"/>
        <v>3648.4605599350052</v>
      </c>
      <c r="Z19" s="37">
        <f t="shared" si="14"/>
        <v>3648.4605599350052</v>
      </c>
      <c r="AA19" s="37">
        <f t="shared" si="14"/>
        <v>3648.4605599350052</v>
      </c>
      <c r="AB19" s="37">
        <f t="shared" si="14"/>
        <v>3648.4605599350052</v>
      </c>
      <c r="AC19" s="37">
        <f t="shared" si="14"/>
        <v>3648.4605599350052</v>
      </c>
      <c r="AD19" s="37">
        <f t="shared" si="14"/>
        <v>3648.4605599350052</v>
      </c>
      <c r="AE19" s="37">
        <f t="shared" si="14"/>
        <v>3648.4605599350052</v>
      </c>
      <c r="AF19" s="37">
        <f t="shared" si="14"/>
        <v>3648.4605599350052</v>
      </c>
      <c r="AG19" s="37">
        <f t="shared" si="14"/>
        <v>3648.4605599350052</v>
      </c>
      <c r="AH19" s="37">
        <f t="shared" si="14"/>
        <v>3648.4605599350052</v>
      </c>
      <c r="AI19" s="37">
        <f t="shared" si="14"/>
        <v>3648.4605599350052</v>
      </c>
      <c r="AJ19" s="37">
        <f t="shared" si="14"/>
        <v>3648.4605599350052</v>
      </c>
      <c r="AK19" s="37">
        <f t="shared" si="14"/>
        <v>3648.4605599350052</v>
      </c>
      <c r="AL19" s="37">
        <f t="shared" si="14"/>
        <v>3648.4605599350052</v>
      </c>
      <c r="AM19" s="37">
        <f t="shared" si="14"/>
        <v>3648.4605599350052</v>
      </c>
      <c r="AN19" s="37">
        <f t="shared" si="14"/>
        <v>3648.4605599350052</v>
      </c>
      <c r="AO19" s="37">
        <f t="shared" si="14"/>
        <v>3648.4605599350052</v>
      </c>
      <c r="AP19" s="37">
        <f t="shared" si="14"/>
        <v>3648.4605599350052</v>
      </c>
      <c r="AQ19" s="37">
        <f t="shared" si="14"/>
        <v>3648.4605599350052</v>
      </c>
      <c r="AR19" s="37">
        <f t="shared" si="14"/>
        <v>3648.4605599350052</v>
      </c>
      <c r="AS19" s="37">
        <f t="shared" si="14"/>
        <v>3648.4605599350052</v>
      </c>
      <c r="AT19" s="37">
        <f t="shared" si="14"/>
        <v>3648.4605599350052</v>
      </c>
      <c r="AU19" s="37">
        <f t="shared" si="14"/>
        <v>3648.4605599350052</v>
      </c>
      <c r="AV19" s="37">
        <f t="shared" si="14"/>
        <v>3648.4605599350052</v>
      </c>
      <c r="AW19" s="37">
        <f t="shared" si="14"/>
        <v>3648.4605599350052</v>
      </c>
      <c r="AX19" s="37">
        <f t="shared" si="14"/>
        <v>3648.4605599350052</v>
      </c>
      <c r="AY19" s="37">
        <f t="shared" si="14"/>
        <v>3648.4605599350052</v>
      </c>
      <c r="AZ19" s="37">
        <f t="shared" si="14"/>
        <v>3648.4605599350052</v>
      </c>
      <c r="BA19" s="37">
        <f t="shared" si="14"/>
        <v>3648.4605599350052</v>
      </c>
      <c r="BB19" s="37">
        <f t="shared" si="14"/>
        <v>3648.4605599350052</v>
      </c>
      <c r="BC19" s="37">
        <f t="shared" si="14"/>
        <v>3648.4605599350052</v>
      </c>
      <c r="BD19" s="37">
        <f t="shared" si="14"/>
        <v>3648.4605599350052</v>
      </c>
      <c r="BE19" s="34"/>
    </row>
    <row r="20" spans="1:57">
      <c r="A20" s="1"/>
      <c r="B20" s="1"/>
      <c r="C20" s="1"/>
      <c r="D20" s="1" t="s">
        <v>12</v>
      </c>
      <c r="E20" s="1"/>
      <c r="F20" s="45">
        <v>0.1</v>
      </c>
      <c r="G20" s="39">
        <f>F20</f>
        <v>0.1</v>
      </c>
      <c r="H20" s="39">
        <f>G20</f>
        <v>0.1</v>
      </c>
      <c r="I20" s="39">
        <f>H20</f>
        <v>0.1</v>
      </c>
      <c r="J20" s="39">
        <f t="shared" ref="J20:BD20" si="15">I20</f>
        <v>0.1</v>
      </c>
      <c r="K20" s="39">
        <f t="shared" si="15"/>
        <v>0.1</v>
      </c>
      <c r="L20" s="39">
        <f t="shared" si="15"/>
        <v>0.1</v>
      </c>
      <c r="M20" s="39">
        <f t="shared" si="15"/>
        <v>0.1</v>
      </c>
      <c r="N20" s="39">
        <f t="shared" si="15"/>
        <v>0.1</v>
      </c>
      <c r="O20" s="39">
        <f t="shared" si="15"/>
        <v>0.1</v>
      </c>
      <c r="P20" s="39">
        <f t="shared" si="15"/>
        <v>0.1</v>
      </c>
      <c r="Q20" s="39">
        <f t="shared" si="15"/>
        <v>0.1</v>
      </c>
      <c r="R20" s="39">
        <f t="shared" si="15"/>
        <v>0.1</v>
      </c>
      <c r="S20" s="39">
        <f t="shared" si="15"/>
        <v>0.1</v>
      </c>
      <c r="T20" s="39">
        <f t="shared" si="15"/>
        <v>0.1</v>
      </c>
      <c r="U20" s="39">
        <f t="shared" si="15"/>
        <v>0.1</v>
      </c>
      <c r="V20" s="39">
        <f t="shared" si="15"/>
        <v>0.1</v>
      </c>
      <c r="W20" s="39">
        <f t="shared" si="15"/>
        <v>0.1</v>
      </c>
      <c r="X20" s="39">
        <f t="shared" si="15"/>
        <v>0.1</v>
      </c>
      <c r="Y20" s="39">
        <f t="shared" si="15"/>
        <v>0.1</v>
      </c>
      <c r="Z20" s="39">
        <f t="shared" si="15"/>
        <v>0.1</v>
      </c>
      <c r="AA20" s="39">
        <f t="shared" si="15"/>
        <v>0.1</v>
      </c>
      <c r="AB20" s="39">
        <f t="shared" si="15"/>
        <v>0.1</v>
      </c>
      <c r="AC20" s="39">
        <f t="shared" si="15"/>
        <v>0.1</v>
      </c>
      <c r="AD20" s="39">
        <f t="shared" si="15"/>
        <v>0.1</v>
      </c>
      <c r="AE20" s="39">
        <f t="shared" si="15"/>
        <v>0.1</v>
      </c>
      <c r="AF20" s="39">
        <f t="shared" si="15"/>
        <v>0.1</v>
      </c>
      <c r="AG20" s="39">
        <f t="shared" si="15"/>
        <v>0.1</v>
      </c>
      <c r="AH20" s="39">
        <f t="shared" si="15"/>
        <v>0.1</v>
      </c>
      <c r="AI20" s="39">
        <f t="shared" si="15"/>
        <v>0.1</v>
      </c>
      <c r="AJ20" s="39">
        <f t="shared" si="15"/>
        <v>0.1</v>
      </c>
      <c r="AK20" s="39">
        <f t="shared" si="15"/>
        <v>0.1</v>
      </c>
      <c r="AL20" s="39">
        <f t="shared" si="15"/>
        <v>0.1</v>
      </c>
      <c r="AM20" s="39">
        <f t="shared" si="15"/>
        <v>0.1</v>
      </c>
      <c r="AN20" s="39">
        <f t="shared" si="15"/>
        <v>0.1</v>
      </c>
      <c r="AO20" s="39">
        <f t="shared" si="15"/>
        <v>0.1</v>
      </c>
      <c r="AP20" s="39">
        <f t="shared" si="15"/>
        <v>0.1</v>
      </c>
      <c r="AQ20" s="39">
        <f t="shared" si="15"/>
        <v>0.1</v>
      </c>
      <c r="AR20" s="39">
        <f t="shared" si="15"/>
        <v>0.1</v>
      </c>
      <c r="AS20" s="39">
        <f t="shared" si="15"/>
        <v>0.1</v>
      </c>
      <c r="AT20" s="39">
        <f t="shared" si="15"/>
        <v>0.1</v>
      </c>
      <c r="AU20" s="39">
        <f t="shared" si="15"/>
        <v>0.1</v>
      </c>
      <c r="AV20" s="39">
        <f t="shared" si="15"/>
        <v>0.1</v>
      </c>
      <c r="AW20" s="39">
        <f t="shared" si="15"/>
        <v>0.1</v>
      </c>
      <c r="AX20" s="39">
        <f t="shared" si="15"/>
        <v>0.1</v>
      </c>
      <c r="AY20" s="39">
        <f t="shared" si="15"/>
        <v>0.1</v>
      </c>
      <c r="AZ20" s="39">
        <f t="shared" si="15"/>
        <v>0.1</v>
      </c>
      <c r="BA20" s="39">
        <f t="shared" si="15"/>
        <v>0.1</v>
      </c>
      <c r="BB20" s="39">
        <f t="shared" si="15"/>
        <v>0.1</v>
      </c>
      <c r="BC20" s="39">
        <f t="shared" si="15"/>
        <v>0.1</v>
      </c>
      <c r="BD20" s="39">
        <f t="shared" si="15"/>
        <v>0.1</v>
      </c>
      <c r="BE20" s="34"/>
    </row>
    <row r="21" spans="1:57">
      <c r="A21" s="1"/>
      <c r="B21" s="1"/>
      <c r="C21" s="1"/>
      <c r="D21" s="1" t="s">
        <v>25</v>
      </c>
      <c r="E21" s="1"/>
      <c r="F21" s="3"/>
      <c r="G21" s="37">
        <f>G19*G20</f>
        <v>224</v>
      </c>
      <c r="H21" s="37">
        <f>(H19*H20)+(H20*G23)</f>
        <v>253.12000000000003</v>
      </c>
      <c r="I21" s="37">
        <f t="shared" ref="I21:BD21" si="16">(I19*I20)+(I20*H23)</f>
        <v>288.91822400000007</v>
      </c>
      <c r="J21" s="37">
        <f t="shared" si="16"/>
        <v>325.04623312000007</v>
      </c>
      <c r="K21" s="37">
        <f t="shared" si="16"/>
        <v>365.00412875360013</v>
      </c>
      <c r="L21" s="37">
        <f t="shared" si="16"/>
        <v>409.18141212020817</v>
      </c>
      <c r="M21" s="37">
        <f t="shared" si="16"/>
        <v>458.00672993821433</v>
      </c>
      <c r="N21" s="37">
        <f t="shared" si="16"/>
        <v>511.9517948362008</v>
      </c>
      <c r="O21" s="37">
        <f t="shared" si="16"/>
        <v>571.53569798111084</v>
      </c>
      <c r="P21" s="37">
        <f t="shared" si="16"/>
        <v>637.32965315035062</v>
      </c>
      <c r="Q21" s="37">
        <f t="shared" si="16"/>
        <v>709.96221539764815</v>
      </c>
      <c r="R21" s="37">
        <f t="shared" si="16"/>
        <v>790.1250217776435</v>
      </c>
      <c r="S21" s="37">
        <f t="shared" si="16"/>
        <v>878.5791063408451</v>
      </c>
      <c r="T21" s="37">
        <f t="shared" si="16"/>
        <v>976.16184683193001</v>
      </c>
      <c r="U21" s="37">
        <f t="shared" si="16"/>
        <v>1083.7946062678336</v>
      </c>
      <c r="V21" s="37">
        <f t="shared" si="16"/>
        <v>1202.4911388899086</v>
      </c>
      <c r="W21" s="37">
        <f t="shared" si="16"/>
        <v>1333.3668369340501</v>
      </c>
      <c r="X21" s="37">
        <f t="shared" si="16"/>
        <v>1466.7035206274552</v>
      </c>
      <c r="Y21" s="37">
        <f t="shared" si="16"/>
        <v>1613.3738726902006</v>
      </c>
      <c r="Z21" s="37">
        <f t="shared" si="16"/>
        <v>1774.7112599592208</v>
      </c>
      <c r="AA21" s="37">
        <f t="shared" si="16"/>
        <v>1952.1823859551428</v>
      </c>
      <c r="AB21" s="37">
        <f t="shared" si="16"/>
        <v>2147.4006245506571</v>
      </c>
      <c r="AC21" s="37">
        <f t="shared" si="16"/>
        <v>2362.1406870057226</v>
      </c>
      <c r="AD21" s="37">
        <f t="shared" si="16"/>
        <v>2598.3547557062948</v>
      </c>
      <c r="AE21" s="37">
        <f t="shared" si="16"/>
        <v>2858.1902312769248</v>
      </c>
      <c r="AF21" s="37">
        <f t="shared" si="16"/>
        <v>3144.009254404617</v>
      </c>
      <c r="AG21" s="37">
        <f t="shared" si="16"/>
        <v>3458.4101798450788</v>
      </c>
      <c r="AH21" s="37">
        <f t="shared" si="16"/>
        <v>3804.2511978295861</v>
      </c>
      <c r="AI21" s="37">
        <f t="shared" si="16"/>
        <v>4184.6763176125451</v>
      </c>
      <c r="AJ21" s="37">
        <f t="shared" si="16"/>
        <v>4603.1439493737989</v>
      </c>
      <c r="AK21" s="37">
        <f t="shared" si="16"/>
        <v>5063.4583443111787</v>
      </c>
      <c r="AL21" s="37">
        <f t="shared" si="16"/>
        <v>5569.8041787422972</v>
      </c>
      <c r="AM21" s="37">
        <f t="shared" si="16"/>
        <v>6126.7845966165269</v>
      </c>
      <c r="AN21" s="37">
        <f t="shared" si="16"/>
        <v>6739.4630562781795</v>
      </c>
      <c r="AO21" s="37">
        <f t="shared" si="16"/>
        <v>7413.4093619059977</v>
      </c>
      <c r="AP21" s="37">
        <f t="shared" si="16"/>
        <v>8154.7502980965974</v>
      </c>
      <c r="AQ21" s="37">
        <f t="shared" si="16"/>
        <v>8970.2253279062588</v>
      </c>
      <c r="AR21" s="37">
        <f t="shared" si="16"/>
        <v>9867.2478606968834</v>
      </c>
      <c r="AS21" s="37">
        <f t="shared" si="16"/>
        <v>10853.972646766571</v>
      </c>
      <c r="AT21" s="37">
        <f t="shared" si="16"/>
        <v>11939.369911443229</v>
      </c>
      <c r="AU21" s="37">
        <f t="shared" si="16"/>
        <v>13133.306902587552</v>
      </c>
      <c r="AV21" s="37">
        <f t="shared" si="16"/>
        <v>14446.637592846306</v>
      </c>
      <c r="AW21" s="37">
        <f t="shared" si="16"/>
        <v>15891.301352130937</v>
      </c>
      <c r="AX21" s="37">
        <f t="shared" si="16"/>
        <v>17480.431487344031</v>
      </c>
      <c r="AY21" s="37">
        <f t="shared" si="16"/>
        <v>19228.474636078434</v>
      </c>
      <c r="AZ21" s="37">
        <f t="shared" si="16"/>
        <v>21151.322099686276</v>
      </c>
      <c r="BA21" s="37">
        <f t="shared" si="16"/>
        <v>23266.454309654906</v>
      </c>
      <c r="BB21" s="37">
        <f t="shared" si="16"/>
        <v>25593.099740620397</v>
      </c>
      <c r="BC21" s="37">
        <f t="shared" si="16"/>
        <v>28152.409714682435</v>
      </c>
      <c r="BD21" s="37">
        <f t="shared" si="16"/>
        <v>30967.650686150679</v>
      </c>
      <c r="BE21" s="34"/>
    </row>
    <row r="22" spans="1:57">
      <c r="A22" s="1"/>
      <c r="B22" s="1"/>
      <c r="C22" s="1"/>
      <c r="D22" s="1" t="s">
        <v>13</v>
      </c>
      <c r="E22" s="1"/>
      <c r="F22" s="3"/>
      <c r="G22" s="37">
        <f>G19</f>
        <v>2240</v>
      </c>
      <c r="H22" s="37">
        <f>H19+G22</f>
        <v>4547.2000000000007</v>
      </c>
      <c r="I22" s="37">
        <f>I19+H22</f>
        <v>6959.2622400000018</v>
      </c>
      <c r="J22" s="37">
        <f t="shared" ref="J22:BD22" si="17">J19+I22</f>
        <v>9443.6863472000023</v>
      </c>
      <c r="K22" s="37">
        <f t="shared" si="17"/>
        <v>12002.643177616003</v>
      </c>
      <c r="L22" s="37">
        <f t="shared" si="17"/>
        <v>14638.368712944484</v>
      </c>
      <c r="M22" s="37">
        <f t="shared" si="17"/>
        <v>17353.166014332819</v>
      </c>
      <c r="N22" s="37">
        <f t="shared" si="17"/>
        <v>20149.407234762803</v>
      </c>
      <c r="O22" s="37">
        <f t="shared" si="17"/>
        <v>23029.535691805686</v>
      </c>
      <c r="P22" s="37">
        <f t="shared" si="17"/>
        <v>25996.068002559856</v>
      </c>
      <c r="Q22" s="37">
        <f t="shared" si="17"/>
        <v>29051.596282636652</v>
      </c>
      <c r="R22" s="37">
        <f t="shared" si="17"/>
        <v>32198.790411115755</v>
      </c>
      <c r="S22" s="37">
        <f t="shared" si="17"/>
        <v>35440.400363449226</v>
      </c>
      <c r="T22" s="37">
        <f t="shared" si="17"/>
        <v>38779.258614352701</v>
      </c>
      <c r="U22" s="37">
        <f t="shared" si="17"/>
        <v>42218.282612783281</v>
      </c>
      <c r="V22" s="37">
        <f t="shared" si="17"/>
        <v>45760.477331166781</v>
      </c>
      <c r="W22" s="37">
        <f t="shared" si="17"/>
        <v>49408.937891101785</v>
      </c>
      <c r="X22" s="37">
        <f>W24+X19</f>
        <v>14075.973097376338</v>
      </c>
      <c r="Y22" s="37">
        <f t="shared" si="17"/>
        <v>17724.433657311343</v>
      </c>
      <c r="Z22" s="37">
        <f t="shared" si="17"/>
        <v>21372.89421724635</v>
      </c>
      <c r="AA22" s="37">
        <f t="shared" si="17"/>
        <v>25021.354777181354</v>
      </c>
      <c r="AB22" s="37">
        <f t="shared" si="17"/>
        <v>28669.815337116357</v>
      </c>
      <c r="AC22" s="37">
        <f t="shared" si="17"/>
        <v>32318.275897051361</v>
      </c>
      <c r="AD22" s="37">
        <f t="shared" si="17"/>
        <v>35966.736456986364</v>
      </c>
      <c r="AE22" s="37">
        <f t="shared" si="17"/>
        <v>39615.197016921367</v>
      </c>
      <c r="AF22" s="37">
        <f t="shared" si="17"/>
        <v>43263.657576856371</v>
      </c>
      <c r="AG22" s="37">
        <f t="shared" si="17"/>
        <v>46912.118136791374</v>
      </c>
      <c r="AH22" s="37">
        <f t="shared" si="17"/>
        <v>50560.578696726378</v>
      </c>
      <c r="AI22" s="37">
        <f t="shared" si="17"/>
        <v>54209.039256661381</v>
      </c>
      <c r="AJ22" s="37">
        <f t="shared" si="17"/>
        <v>57857.499816596384</v>
      </c>
      <c r="AK22" s="37">
        <f t="shared" si="17"/>
        <v>61505.960376531388</v>
      </c>
      <c r="AL22" s="37">
        <f t="shared" si="17"/>
        <v>65154.420936466391</v>
      </c>
      <c r="AM22" s="37">
        <f t="shared" si="17"/>
        <v>68802.881496401402</v>
      </c>
      <c r="AN22" s="37">
        <f t="shared" si="17"/>
        <v>72451.342056336405</v>
      </c>
      <c r="AO22" s="37">
        <f t="shared" si="17"/>
        <v>76099.802616271409</v>
      </c>
      <c r="AP22" s="37">
        <f t="shared" si="17"/>
        <v>79748.263176206412</v>
      </c>
      <c r="AQ22" s="37">
        <f t="shared" si="17"/>
        <v>83396.723736141415</v>
      </c>
      <c r="AR22" s="37">
        <f t="shared" si="17"/>
        <v>87045.184296076419</v>
      </c>
      <c r="AS22" s="37">
        <f t="shared" si="17"/>
        <v>90693.644856011422</v>
      </c>
      <c r="AT22" s="37">
        <f t="shared" si="17"/>
        <v>94342.105415946426</v>
      </c>
      <c r="AU22" s="37">
        <f t="shared" si="17"/>
        <v>97990.565975881429</v>
      </c>
      <c r="AV22" s="37">
        <f t="shared" si="17"/>
        <v>101639.02653581643</v>
      </c>
      <c r="AW22" s="37">
        <f t="shared" si="17"/>
        <v>105287.48709575144</v>
      </c>
      <c r="AX22" s="37">
        <f t="shared" si="17"/>
        <v>108935.94765568644</v>
      </c>
      <c r="AY22" s="37">
        <f t="shared" si="17"/>
        <v>112584.40821562144</v>
      </c>
      <c r="AZ22" s="37">
        <f t="shared" si="17"/>
        <v>116232.86877555645</v>
      </c>
      <c r="BA22" s="37">
        <f t="shared" si="17"/>
        <v>119881.32933549145</v>
      </c>
      <c r="BB22" s="37">
        <f t="shared" si="17"/>
        <v>123529.78989542645</v>
      </c>
      <c r="BC22" s="37">
        <f t="shared" si="17"/>
        <v>127178.25045536146</v>
      </c>
      <c r="BD22" s="37">
        <f t="shared" si="17"/>
        <v>130826.71101529646</v>
      </c>
      <c r="BE22" s="34"/>
    </row>
    <row r="23" spans="1:57">
      <c r="A23" s="1"/>
      <c r="B23" s="1"/>
      <c r="C23" s="1"/>
      <c r="D23" s="1" t="s">
        <v>14</v>
      </c>
      <c r="E23" s="1"/>
      <c r="F23" s="3"/>
      <c r="G23" s="37">
        <f>G21</f>
        <v>224</v>
      </c>
      <c r="H23" s="37">
        <f>H21+G23</f>
        <v>477.12</v>
      </c>
      <c r="I23" s="37">
        <f>I21+H23</f>
        <v>766.03822400000013</v>
      </c>
      <c r="J23" s="37">
        <f t="shared" ref="J23:BD23" si="18">J21+I23</f>
        <v>1091.0844571200003</v>
      </c>
      <c r="K23" s="37">
        <f t="shared" si="18"/>
        <v>1456.0885858736003</v>
      </c>
      <c r="L23" s="37">
        <f t="shared" si="18"/>
        <v>1865.2699979938084</v>
      </c>
      <c r="M23" s="37">
        <f t="shared" si="18"/>
        <v>2323.2767279320228</v>
      </c>
      <c r="N23" s="37">
        <f t="shared" si="18"/>
        <v>2835.2285227682237</v>
      </c>
      <c r="O23" s="37">
        <f t="shared" si="18"/>
        <v>3406.7642207493345</v>
      </c>
      <c r="P23" s="37">
        <f t="shared" si="18"/>
        <v>4044.0938738996851</v>
      </c>
      <c r="Q23" s="37">
        <f t="shared" si="18"/>
        <v>4754.0560892973335</v>
      </c>
      <c r="R23" s="37">
        <f t="shared" si="18"/>
        <v>5544.1811110749768</v>
      </c>
      <c r="S23" s="37">
        <f t="shared" si="18"/>
        <v>6422.7602174158219</v>
      </c>
      <c r="T23" s="37">
        <f t="shared" si="18"/>
        <v>7398.9220642477521</v>
      </c>
      <c r="U23" s="37">
        <f t="shared" si="18"/>
        <v>8482.7166705155851</v>
      </c>
      <c r="V23" s="37">
        <f t="shared" si="18"/>
        <v>9685.2078094054941</v>
      </c>
      <c r="W23" s="37">
        <f t="shared" si="18"/>
        <v>11018.574646339544</v>
      </c>
      <c r="X23" s="37">
        <f t="shared" si="18"/>
        <v>12485.278166967</v>
      </c>
      <c r="Y23" s="37">
        <f t="shared" si="18"/>
        <v>14098.652039657201</v>
      </c>
      <c r="Z23" s="37">
        <f t="shared" si="18"/>
        <v>15873.363299616422</v>
      </c>
      <c r="AA23" s="37">
        <f t="shared" si="18"/>
        <v>17825.545685571564</v>
      </c>
      <c r="AB23" s="37">
        <f t="shared" si="18"/>
        <v>19972.946310122221</v>
      </c>
      <c r="AC23" s="37">
        <f t="shared" si="18"/>
        <v>22335.086997127943</v>
      </c>
      <c r="AD23" s="37">
        <f t="shared" si="18"/>
        <v>24933.441752834238</v>
      </c>
      <c r="AE23" s="37">
        <f t="shared" si="18"/>
        <v>27791.631984111162</v>
      </c>
      <c r="AF23" s="37">
        <f t="shared" si="18"/>
        <v>30935.641238515778</v>
      </c>
      <c r="AG23" s="37">
        <f t="shared" si="18"/>
        <v>34394.051418360854</v>
      </c>
      <c r="AH23" s="37">
        <f t="shared" si="18"/>
        <v>38198.302616190442</v>
      </c>
      <c r="AI23" s="37">
        <f t="shared" si="18"/>
        <v>42382.978933802988</v>
      </c>
      <c r="AJ23" s="37">
        <f t="shared" si="18"/>
        <v>46986.122883176788</v>
      </c>
      <c r="AK23" s="37">
        <f t="shared" si="18"/>
        <v>52049.581227487964</v>
      </c>
      <c r="AL23" s="37">
        <f t="shared" si="18"/>
        <v>57619.385406230263</v>
      </c>
      <c r="AM23" s="37">
        <f t="shared" si="18"/>
        <v>63746.170002846789</v>
      </c>
      <c r="AN23" s="37">
        <f t="shared" si="18"/>
        <v>70485.633059124972</v>
      </c>
      <c r="AO23" s="37">
        <f t="shared" si="18"/>
        <v>77899.042421030972</v>
      </c>
      <c r="AP23" s="37">
        <f t="shared" si="18"/>
        <v>86053.792719127567</v>
      </c>
      <c r="AQ23" s="37">
        <f t="shared" si="18"/>
        <v>95024.018047033824</v>
      </c>
      <c r="AR23" s="37">
        <f t="shared" si="18"/>
        <v>104891.2659077307</v>
      </c>
      <c r="AS23" s="37">
        <f t="shared" si="18"/>
        <v>115745.23855449728</v>
      </c>
      <c r="AT23" s="37">
        <f t="shared" si="18"/>
        <v>127684.6084659405</v>
      </c>
      <c r="AU23" s="37">
        <f t="shared" si="18"/>
        <v>140817.91536852805</v>
      </c>
      <c r="AV23" s="37">
        <f t="shared" si="18"/>
        <v>155264.55296137434</v>
      </c>
      <c r="AW23" s="37">
        <f t="shared" si="18"/>
        <v>171155.85431350529</v>
      </c>
      <c r="AX23" s="37">
        <f t="shared" si="18"/>
        <v>188636.28580084932</v>
      </c>
      <c r="AY23" s="37">
        <f t="shared" si="18"/>
        <v>207864.76043692775</v>
      </c>
      <c r="AZ23" s="37">
        <f t="shared" si="18"/>
        <v>229016.08253661403</v>
      </c>
      <c r="BA23" s="37">
        <f t="shared" si="18"/>
        <v>252282.53684626895</v>
      </c>
      <c r="BB23" s="37">
        <f t="shared" si="18"/>
        <v>277875.63658688933</v>
      </c>
      <c r="BC23" s="37">
        <f t="shared" si="18"/>
        <v>306028.04630157177</v>
      </c>
      <c r="BD23" s="37">
        <f t="shared" si="18"/>
        <v>336995.69698772242</v>
      </c>
      <c r="BE23" s="34"/>
    </row>
    <row r="24" spans="1:57">
      <c r="A24" s="1"/>
      <c r="B24" s="1"/>
      <c r="C24" s="1"/>
      <c r="D24" s="1" t="s">
        <v>26</v>
      </c>
      <c r="E24" s="1"/>
      <c r="F24" s="3"/>
      <c r="G24" s="37">
        <f>G22+G23</f>
        <v>2464</v>
      </c>
      <c r="H24" s="37">
        <f>H22+H23</f>
        <v>5024.3200000000006</v>
      </c>
      <c r="I24" s="37">
        <f>I22+I23</f>
        <v>7725.3004640000017</v>
      </c>
      <c r="J24" s="37">
        <f t="shared" ref="J24:X24" si="19">J22+J23</f>
        <v>10534.770804320002</v>
      </c>
      <c r="K24" s="37">
        <f t="shared" si="19"/>
        <v>13458.731763489603</v>
      </c>
      <c r="L24" s="37">
        <f t="shared" si="19"/>
        <v>16503.638710938292</v>
      </c>
      <c r="M24" s="37">
        <f t="shared" si="19"/>
        <v>19676.44274226484</v>
      </c>
      <c r="N24" s="37">
        <f t="shared" si="19"/>
        <v>22984.635757531025</v>
      </c>
      <c r="O24" s="37">
        <f t="shared" si="19"/>
        <v>26436.29991255502</v>
      </c>
      <c r="P24" s="37">
        <f t="shared" si="19"/>
        <v>30040.161876459541</v>
      </c>
      <c r="Q24" s="37">
        <f t="shared" si="19"/>
        <v>33805.652371933989</v>
      </c>
      <c r="R24" s="37">
        <f t="shared" si="19"/>
        <v>37742.971522190732</v>
      </c>
      <c r="S24" s="37">
        <f t="shared" si="19"/>
        <v>41863.160580865049</v>
      </c>
      <c r="T24" s="37">
        <f t="shared" si="19"/>
        <v>46178.180678600453</v>
      </c>
      <c r="U24" s="37">
        <f t="shared" si="19"/>
        <v>50700.999283298865</v>
      </c>
      <c r="V24" s="37">
        <f t="shared" si="19"/>
        <v>55445.685140572277</v>
      </c>
      <c r="W24" s="37">
        <f>W22+W23-V27</f>
        <v>10427.512537441333</v>
      </c>
      <c r="X24" s="37">
        <f t="shared" si="19"/>
        <v>26561.251264343337</v>
      </c>
      <c r="Y24" s="37">
        <f t="shared" ref="Y24" si="20">Y22+Y23</f>
        <v>31823.085696968545</v>
      </c>
      <c r="Z24" s="37">
        <f t="shared" ref="Z24" si="21">Z22+Z23</f>
        <v>37246.257516862774</v>
      </c>
      <c r="AA24" s="37">
        <f t="shared" ref="AA24" si="22">AA22+AA23</f>
        <v>42846.900462752921</v>
      </c>
      <c r="AB24" s="37">
        <f t="shared" ref="AB24" si="23">AB22+AB23</f>
        <v>48642.761647238578</v>
      </c>
      <c r="AC24" s="37">
        <f t="shared" ref="AC24" si="24">AC22+AC23</f>
        <v>54653.362894179299</v>
      </c>
      <c r="AD24" s="37">
        <f t="shared" ref="AD24" si="25">AD22+AD23</f>
        <v>60900.178209820602</v>
      </c>
      <c r="AE24" s="37">
        <f t="shared" ref="AE24" si="26">AE22+AE23</f>
        <v>67406.829001032529</v>
      </c>
      <c r="AF24" s="37">
        <f t="shared" ref="AF24" si="27">AF22+AF23</f>
        <v>74199.298815372153</v>
      </c>
      <c r="AG24" s="37">
        <f t="shared" ref="AG24" si="28">AG22+AG23</f>
        <v>81306.169555152228</v>
      </c>
      <c r="AH24" s="37">
        <f t="shared" ref="AH24" si="29">AH22+AH23</f>
        <v>88758.881312916812</v>
      </c>
      <c r="AI24" s="37">
        <f t="shared" ref="AI24" si="30">AI22+AI23</f>
        <v>96592.018190464369</v>
      </c>
      <c r="AJ24" s="37">
        <f t="shared" ref="AJ24" si="31">AJ22+AJ23</f>
        <v>104843.62269977317</v>
      </c>
      <c r="AK24" s="37">
        <f t="shared" ref="AK24" si="32">AK22+AK23</f>
        <v>113555.54160401935</v>
      </c>
      <c r="AL24" s="37">
        <f t="shared" ref="AL24" si="33">AL22+AL23</f>
        <v>122773.80634269665</v>
      </c>
      <c r="AM24" s="37">
        <f t="shared" ref="AM24" si="34">AM22+AM23</f>
        <v>132549.05149924819</v>
      </c>
      <c r="AN24" s="37">
        <f t="shared" ref="AN24" si="35">AN22+AN23</f>
        <v>142936.97511546139</v>
      </c>
      <c r="AO24" s="37">
        <f t="shared" ref="AO24" si="36">AO22+AO23</f>
        <v>153998.84503730238</v>
      </c>
      <c r="AP24" s="37">
        <f t="shared" ref="AP24" si="37">AP22+AP23</f>
        <v>165802.05589533399</v>
      </c>
      <c r="AQ24" s="37">
        <f t="shared" ref="AQ24" si="38">AQ22+AQ23</f>
        <v>178420.74178317524</v>
      </c>
      <c r="AR24" s="37">
        <f t="shared" ref="AR24" si="39">AR22+AR23</f>
        <v>191936.45020380712</v>
      </c>
      <c r="AS24" s="37">
        <f t="shared" ref="AS24" si="40">AS22+AS23</f>
        <v>206438.88341050869</v>
      </c>
      <c r="AT24" s="37">
        <f t="shared" ref="AT24" si="41">AT22+AT23</f>
        <v>222026.71388188691</v>
      </c>
      <c r="AU24" s="37">
        <f t="shared" ref="AU24" si="42">AU22+AU23</f>
        <v>238808.48134440946</v>
      </c>
      <c r="AV24" s="37">
        <f t="shared" ref="AV24" si="43">AV22+AV23</f>
        <v>256903.57949719077</v>
      </c>
      <c r="AW24" s="37">
        <f t="shared" ref="AW24" si="44">AW22+AW23</f>
        <v>276443.34140925674</v>
      </c>
      <c r="AX24" s="37">
        <f t="shared" ref="AX24" si="45">AX22+AX23</f>
        <v>297572.23345653573</v>
      </c>
      <c r="AY24" s="37">
        <f t="shared" ref="AY24" si="46">AY22+AY23</f>
        <v>320449.16865254921</v>
      </c>
      <c r="AZ24" s="37">
        <f t="shared" ref="AZ24" si="47">AZ22+AZ23</f>
        <v>345248.95131217048</v>
      </c>
      <c r="BA24" s="37">
        <f t="shared" ref="BA24" si="48">BA22+BA23</f>
        <v>372163.86618176039</v>
      </c>
      <c r="BB24" s="37">
        <f t="shared" ref="BB24" si="49">BB22+BB23</f>
        <v>401405.42648231576</v>
      </c>
      <c r="BC24" s="37">
        <f t="shared" ref="BC24" si="50">BC22+BC23</f>
        <v>433206.29675693321</v>
      </c>
      <c r="BD24" s="37">
        <f t="shared" ref="BD24" si="51">BD22+BD23</f>
        <v>467822.40800301888</v>
      </c>
      <c r="BE24" s="34"/>
    </row>
    <row r="25" spans="1:57">
      <c r="A25" s="1"/>
      <c r="B25" s="1"/>
      <c r="C25" s="1" t="s">
        <v>15</v>
      </c>
      <c r="D25" s="1"/>
      <c r="E25" s="1"/>
      <c r="F25" s="3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40"/>
      <c r="BB25" s="40"/>
      <c r="BC25" s="40"/>
      <c r="BD25" s="40"/>
      <c r="BE25" s="34"/>
    </row>
    <row r="26" spans="1:57">
      <c r="A26" s="1"/>
      <c r="B26" s="1"/>
      <c r="C26" s="1"/>
      <c r="D26" s="3" t="s">
        <v>17</v>
      </c>
      <c r="E26" s="1"/>
      <c r="F26" s="1">
        <v>250000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40"/>
      <c r="BB26" s="40"/>
      <c r="BC26" s="40"/>
      <c r="BD26" s="40"/>
      <c r="BE26" s="34"/>
    </row>
    <row r="27" spans="1:57">
      <c r="A27" s="1"/>
      <c r="B27" s="1"/>
      <c r="C27" s="1"/>
      <c r="D27" s="3" t="s">
        <v>16</v>
      </c>
      <c r="E27" s="4">
        <v>0.2</v>
      </c>
      <c r="F27" s="3">
        <f>F26*E27</f>
        <v>50000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>
        <v>50000</v>
      </c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40"/>
      <c r="BB27" s="40"/>
      <c r="BC27" s="40"/>
      <c r="BD27" s="40"/>
      <c r="BE27" s="34"/>
    </row>
    <row r="28" spans="1:57">
      <c r="A28" s="1"/>
      <c r="B28" s="1"/>
      <c r="C28" s="1"/>
      <c r="D28" s="3" t="s">
        <v>18</v>
      </c>
      <c r="E28" s="1"/>
      <c r="F28" s="46">
        <v>20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40"/>
      <c r="BB28" s="40"/>
      <c r="BC28" s="40"/>
      <c r="BD28" s="40"/>
      <c r="BE28" s="34"/>
    </row>
    <row r="29" spans="1:57">
      <c r="A29" s="1"/>
      <c r="B29" s="1"/>
      <c r="C29" s="1"/>
      <c r="D29" s="3" t="s">
        <v>19</v>
      </c>
      <c r="E29" s="1"/>
      <c r="F29" s="47">
        <v>0.04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40"/>
      <c r="BB29" s="40"/>
      <c r="BC29" s="40"/>
      <c r="BD29" s="40"/>
      <c r="BE29" s="34"/>
    </row>
    <row r="30" spans="1:57">
      <c r="A30" s="1"/>
      <c r="B30" s="1"/>
      <c r="C30" s="1"/>
      <c r="D30" s="3" t="s">
        <v>20</v>
      </c>
      <c r="E30" s="1"/>
      <c r="F30" s="3">
        <f>-PMT(F29,F28,(F26-F27))</f>
        <v>14716.350065725779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40"/>
      <c r="BB30" s="40"/>
      <c r="BC30" s="40"/>
      <c r="BD30" s="40"/>
      <c r="BE30" s="34"/>
    </row>
    <row r="31" spans="1:57">
      <c r="A31" s="1"/>
      <c r="B31" s="1"/>
      <c r="C31" s="1"/>
      <c r="D31" s="3" t="s">
        <v>27</v>
      </c>
      <c r="E31" s="1"/>
      <c r="F31" s="3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>
        <v>8000</v>
      </c>
      <c r="W31" s="37">
        <v>7731.3459973709696</v>
      </c>
      <c r="X31" s="37">
        <v>7451.9458346367765</v>
      </c>
      <c r="Y31" s="37">
        <v>7161.3696653932175</v>
      </c>
      <c r="Z31" s="37">
        <v>6859.1704493799143</v>
      </c>
      <c r="AA31" s="37">
        <v>6544.8832647260788</v>
      </c>
      <c r="AB31" s="37">
        <v>6218.0245926860907</v>
      </c>
      <c r="AC31" s="37">
        <v>5878.0915737645028</v>
      </c>
      <c r="AD31" s="37">
        <v>5524.5612340860516</v>
      </c>
      <c r="AE31" s="37">
        <v>5156.8896808204618</v>
      </c>
      <c r="AF31" s="37">
        <v>4774.5112654242494</v>
      </c>
      <c r="AG31" s="37">
        <v>4376.8377134121884</v>
      </c>
      <c r="AH31" s="37">
        <v>3963.2572193196438</v>
      </c>
      <c r="AI31" s="37">
        <v>3533.1335054633987</v>
      </c>
      <c r="AJ31" s="37">
        <v>3085.8048430529034</v>
      </c>
      <c r="AK31" s="37">
        <v>2620.5830341459882</v>
      </c>
      <c r="AL31" s="37">
        <v>2136.7523528827965</v>
      </c>
      <c r="AM31" s="37">
        <v>1633.5684443690773</v>
      </c>
      <c r="AN31" s="37">
        <v>1110.2571795148092</v>
      </c>
      <c r="AO31" s="37">
        <v>566.01346406637049</v>
      </c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40"/>
      <c r="BB31" s="40"/>
      <c r="BC31" s="40"/>
      <c r="BD31" s="40"/>
      <c r="BE31" s="34"/>
    </row>
    <row r="32" spans="1:57">
      <c r="A32" s="1"/>
      <c r="B32" s="1"/>
      <c r="C32" s="1"/>
      <c r="D32" s="3" t="s">
        <v>21</v>
      </c>
      <c r="E32" s="1"/>
      <c r="F32" s="3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>
        <v>6716.3500657257791</v>
      </c>
      <c r="W32" s="37">
        <v>6985.0040683548095</v>
      </c>
      <c r="X32" s="37">
        <v>7264.4042310890027</v>
      </c>
      <c r="Y32" s="37">
        <v>7554.9804003325617</v>
      </c>
      <c r="Z32" s="37">
        <v>7857.1796163458648</v>
      </c>
      <c r="AA32" s="37">
        <v>8171.4668009997004</v>
      </c>
      <c r="AB32" s="37">
        <v>8498.3254730396875</v>
      </c>
      <c r="AC32" s="37">
        <v>8838.2584919612764</v>
      </c>
      <c r="AD32" s="37">
        <v>9191.7888316397275</v>
      </c>
      <c r="AE32" s="37">
        <v>9559.4603849053165</v>
      </c>
      <c r="AF32" s="37">
        <v>9941.8388003015298</v>
      </c>
      <c r="AG32" s="37">
        <v>10339.512352313592</v>
      </c>
      <c r="AH32" s="37">
        <v>10753.092846406136</v>
      </c>
      <c r="AI32" s="37">
        <v>11183.216560262381</v>
      </c>
      <c r="AJ32" s="37">
        <v>11630.545222672876</v>
      </c>
      <c r="AK32" s="37">
        <v>12095.767031579791</v>
      </c>
      <c r="AL32" s="37">
        <v>12579.597712842982</v>
      </c>
      <c r="AM32" s="37">
        <v>13082.781621356702</v>
      </c>
      <c r="AN32" s="37">
        <v>13606.09288621097</v>
      </c>
      <c r="AO32" s="37">
        <v>13584.32313759289</v>
      </c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40"/>
      <c r="BB32" s="40"/>
      <c r="BC32" s="40"/>
      <c r="BD32" s="40"/>
      <c r="BE32" s="34"/>
    </row>
    <row r="33" spans="1:57">
      <c r="A33" s="1"/>
      <c r="B33" s="1"/>
      <c r="C33" s="1"/>
      <c r="D33" s="3" t="s">
        <v>22</v>
      </c>
      <c r="E33" s="1"/>
      <c r="F33" s="3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40"/>
      <c r="BB33" s="40"/>
      <c r="BC33" s="40"/>
      <c r="BD33" s="40"/>
      <c r="BE33" s="34"/>
    </row>
    <row r="34" spans="1:57">
      <c r="A34" s="1"/>
      <c r="B34" s="1"/>
      <c r="C34" s="1"/>
      <c r="D34" s="3" t="s">
        <v>23</v>
      </c>
      <c r="E34" s="1"/>
      <c r="F34" s="3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>
        <v>193335</v>
      </c>
      <c r="W34" s="37">
        <f>V34-W32</f>
        <v>186349.99593164519</v>
      </c>
      <c r="X34" s="37">
        <f t="shared" ref="X34:AO34" si="52">W34-X32</f>
        <v>179085.59170055619</v>
      </c>
      <c r="Y34" s="37">
        <f t="shared" si="52"/>
        <v>171530.61130022362</v>
      </c>
      <c r="Z34" s="37">
        <f t="shared" si="52"/>
        <v>163673.43168387774</v>
      </c>
      <c r="AA34" s="37">
        <f t="shared" si="52"/>
        <v>155501.96488287803</v>
      </c>
      <c r="AB34" s="37">
        <f t="shared" si="52"/>
        <v>147003.63940983836</v>
      </c>
      <c r="AC34" s="37">
        <f t="shared" si="52"/>
        <v>138165.38091787708</v>
      </c>
      <c r="AD34" s="37">
        <f t="shared" si="52"/>
        <v>128973.59208623735</v>
      </c>
      <c r="AE34" s="37">
        <f t="shared" si="52"/>
        <v>119414.13170133202</v>
      </c>
      <c r="AF34" s="37">
        <f t="shared" si="52"/>
        <v>109472.29290103049</v>
      </c>
      <c r="AG34" s="37">
        <f t="shared" si="52"/>
        <v>99132.780548716895</v>
      </c>
      <c r="AH34" s="37">
        <f t="shared" si="52"/>
        <v>88379.687702310766</v>
      </c>
      <c r="AI34" s="37">
        <f t="shared" si="52"/>
        <v>77196.47114204838</v>
      </c>
      <c r="AJ34" s="37">
        <f t="shared" si="52"/>
        <v>65565.925919375499</v>
      </c>
      <c r="AK34" s="37">
        <f t="shared" si="52"/>
        <v>53470.158887795711</v>
      </c>
      <c r="AL34" s="37">
        <f t="shared" si="52"/>
        <v>40890.561174952731</v>
      </c>
      <c r="AM34" s="37">
        <f t="shared" si="52"/>
        <v>27807.779553596029</v>
      </c>
      <c r="AN34" s="37">
        <f t="shared" si="52"/>
        <v>14201.686667385058</v>
      </c>
      <c r="AO34" s="37">
        <f t="shared" si="52"/>
        <v>617.36352979216826</v>
      </c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4"/>
    </row>
    <row r="35" spans="1:57">
      <c r="A35" s="1"/>
      <c r="B35" s="1"/>
      <c r="C35" s="1"/>
      <c r="D35" s="1"/>
      <c r="E35" s="1"/>
      <c r="F35" s="3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40"/>
      <c r="BB35" s="40"/>
      <c r="BC35" s="40"/>
      <c r="BD35" s="40"/>
      <c r="BE35" s="34"/>
    </row>
    <row r="36" spans="1:57">
      <c r="A36" s="1"/>
      <c r="B36" s="1"/>
      <c r="C36" s="1"/>
      <c r="D36" s="1" t="s">
        <v>59</v>
      </c>
      <c r="E36" s="1"/>
      <c r="F36" s="47">
        <v>0.03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>
        <f>$F36*F26</f>
        <v>7500</v>
      </c>
      <c r="W36" s="37">
        <f>$F36*V37</f>
        <v>7725</v>
      </c>
      <c r="X36" s="37">
        <f t="shared" ref="X36:BD36" si="53">$F36*W37</f>
        <v>7956.75</v>
      </c>
      <c r="Y36" s="37">
        <f t="shared" si="53"/>
        <v>8195.4524999999994</v>
      </c>
      <c r="Z36" s="37">
        <f t="shared" si="53"/>
        <v>8441.3160750000006</v>
      </c>
      <c r="AA36" s="37">
        <f t="shared" si="53"/>
        <v>8694.5555572499998</v>
      </c>
      <c r="AB36" s="37">
        <f t="shared" si="53"/>
        <v>8955.3922239674994</v>
      </c>
      <c r="AC36" s="37">
        <f t="shared" si="53"/>
        <v>9224.0539906865233</v>
      </c>
      <c r="AD36" s="37">
        <f t="shared" si="53"/>
        <v>9500.7756104071195</v>
      </c>
      <c r="AE36" s="37">
        <f t="shared" si="53"/>
        <v>9785.7988787193335</v>
      </c>
      <c r="AF36" s="37">
        <f t="shared" si="53"/>
        <v>10079.372845080912</v>
      </c>
      <c r="AG36" s="37">
        <f t="shared" si="53"/>
        <v>10381.75403043334</v>
      </c>
      <c r="AH36" s="37">
        <f t="shared" si="53"/>
        <v>10693.206651346341</v>
      </c>
      <c r="AI36" s="37">
        <f t="shared" si="53"/>
        <v>11014.002850886733</v>
      </c>
      <c r="AJ36" s="37">
        <f t="shared" si="53"/>
        <v>11344.422936413333</v>
      </c>
      <c r="AK36" s="37">
        <f t="shared" si="53"/>
        <v>11684.755624505733</v>
      </c>
      <c r="AL36" s="37">
        <f t="shared" si="53"/>
        <v>12035.298293240905</v>
      </c>
      <c r="AM36" s="37">
        <f t="shared" si="53"/>
        <v>12396.357242038133</v>
      </c>
      <c r="AN36" s="37">
        <f t="shared" si="53"/>
        <v>12768.247959299277</v>
      </c>
      <c r="AO36" s="37">
        <f t="shared" si="53"/>
        <v>13151.295398078255</v>
      </c>
      <c r="AP36" s="37">
        <f t="shared" si="53"/>
        <v>13545.834260020603</v>
      </c>
      <c r="AQ36" s="37">
        <f t="shared" si="53"/>
        <v>13952.209287821221</v>
      </c>
      <c r="AR36" s="37">
        <f t="shared" si="53"/>
        <v>14370.775566455857</v>
      </c>
      <c r="AS36" s="37">
        <f t="shared" si="53"/>
        <v>14801.898833449532</v>
      </c>
      <c r="AT36" s="37">
        <f t="shared" si="53"/>
        <v>15245.955798453018</v>
      </c>
      <c r="AU36" s="37">
        <f t="shared" si="53"/>
        <v>15703.334472406608</v>
      </c>
      <c r="AV36" s="37">
        <f t="shared" si="53"/>
        <v>16174.434506578807</v>
      </c>
      <c r="AW36" s="37">
        <f t="shared" si="53"/>
        <v>16659.667541776173</v>
      </c>
      <c r="AX36" s="37">
        <f t="shared" si="53"/>
        <v>17159.457568029458</v>
      </c>
      <c r="AY36" s="37">
        <f t="shared" si="53"/>
        <v>17674.24129507034</v>
      </c>
      <c r="AZ36" s="37">
        <f t="shared" si="53"/>
        <v>18204.468533922452</v>
      </c>
      <c r="BA36" s="37">
        <f t="shared" si="53"/>
        <v>18750.602589940125</v>
      </c>
      <c r="BB36" s="37">
        <f t="shared" si="53"/>
        <v>19313.12066763833</v>
      </c>
      <c r="BC36" s="37">
        <f t="shared" si="53"/>
        <v>19892.51428766748</v>
      </c>
      <c r="BD36" s="37">
        <f t="shared" si="53"/>
        <v>20489.289716297502</v>
      </c>
      <c r="BE36" s="34"/>
    </row>
    <row r="37" spans="1:57">
      <c r="A37" s="1"/>
      <c r="B37" s="1"/>
      <c r="C37" s="1"/>
      <c r="D37" s="1" t="s">
        <v>60</v>
      </c>
      <c r="E37" s="1"/>
      <c r="F37" s="3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>
        <f>F26+V36</f>
        <v>257500</v>
      </c>
      <c r="W37" s="37">
        <f>V37+W36</f>
        <v>265225</v>
      </c>
      <c r="X37" s="37">
        <f t="shared" ref="X37:BD37" si="54">W37+X36</f>
        <v>273181.75</v>
      </c>
      <c r="Y37" s="37">
        <f t="shared" si="54"/>
        <v>281377.20250000001</v>
      </c>
      <c r="Z37" s="37">
        <f t="shared" si="54"/>
        <v>289818.51857499999</v>
      </c>
      <c r="AA37" s="37">
        <f t="shared" si="54"/>
        <v>298513.07413224998</v>
      </c>
      <c r="AB37" s="37">
        <f t="shared" si="54"/>
        <v>307468.46635621745</v>
      </c>
      <c r="AC37" s="37">
        <f t="shared" si="54"/>
        <v>316692.520346904</v>
      </c>
      <c r="AD37" s="37">
        <f t="shared" si="54"/>
        <v>326193.29595731111</v>
      </c>
      <c r="AE37" s="37">
        <f t="shared" si="54"/>
        <v>335979.09483603045</v>
      </c>
      <c r="AF37" s="37">
        <f t="shared" si="54"/>
        <v>346058.46768111136</v>
      </c>
      <c r="AG37" s="37">
        <f t="shared" si="54"/>
        <v>356440.22171154473</v>
      </c>
      <c r="AH37" s="37">
        <f t="shared" si="54"/>
        <v>367133.42836289108</v>
      </c>
      <c r="AI37" s="37">
        <f t="shared" si="54"/>
        <v>378147.4312137778</v>
      </c>
      <c r="AJ37" s="37">
        <f t="shared" si="54"/>
        <v>389491.85415019112</v>
      </c>
      <c r="AK37" s="37">
        <f t="shared" si="54"/>
        <v>401176.60977469687</v>
      </c>
      <c r="AL37" s="37">
        <f t="shared" si="54"/>
        <v>413211.90806793777</v>
      </c>
      <c r="AM37" s="37">
        <f t="shared" si="54"/>
        <v>425608.26530997589</v>
      </c>
      <c r="AN37" s="37">
        <f t="shared" si="54"/>
        <v>438376.51326927519</v>
      </c>
      <c r="AO37" s="37">
        <f t="shared" si="54"/>
        <v>451527.80866735347</v>
      </c>
      <c r="AP37" s="37">
        <f t="shared" si="54"/>
        <v>465073.64292737405</v>
      </c>
      <c r="AQ37" s="37">
        <f t="shared" si="54"/>
        <v>479025.85221519525</v>
      </c>
      <c r="AR37" s="37">
        <f t="shared" si="54"/>
        <v>493396.6277816511</v>
      </c>
      <c r="AS37" s="37">
        <f t="shared" si="54"/>
        <v>508198.52661510062</v>
      </c>
      <c r="AT37" s="37">
        <f t="shared" si="54"/>
        <v>523444.48241355363</v>
      </c>
      <c r="AU37" s="37">
        <f t="shared" si="54"/>
        <v>539147.81688596029</v>
      </c>
      <c r="AV37" s="37">
        <f t="shared" si="54"/>
        <v>555322.25139253912</v>
      </c>
      <c r="AW37" s="37">
        <f t="shared" si="54"/>
        <v>571981.91893431533</v>
      </c>
      <c r="AX37" s="37">
        <f t="shared" si="54"/>
        <v>589141.37650234473</v>
      </c>
      <c r="AY37" s="37">
        <f t="shared" si="54"/>
        <v>606815.61779741512</v>
      </c>
      <c r="AZ37" s="37">
        <f t="shared" si="54"/>
        <v>625020.08633133757</v>
      </c>
      <c r="BA37" s="37">
        <f t="shared" si="54"/>
        <v>643770.68892127764</v>
      </c>
      <c r="BB37" s="37">
        <f t="shared" si="54"/>
        <v>663083.80958891602</v>
      </c>
      <c r="BC37" s="37">
        <f t="shared" si="54"/>
        <v>682976.32387658348</v>
      </c>
      <c r="BD37" s="37">
        <f t="shared" si="54"/>
        <v>703465.61359288101</v>
      </c>
      <c r="BE37" s="34"/>
    </row>
    <row r="38" spans="1:57">
      <c r="A38" s="1"/>
      <c r="B38" s="1"/>
      <c r="C38" s="1"/>
      <c r="D38" s="1" t="s">
        <v>61</v>
      </c>
      <c r="E38" s="1"/>
      <c r="F38" s="3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>
        <f>V37-V34</f>
        <v>64165</v>
      </c>
      <c r="W38" s="37">
        <f>W37-W34</f>
        <v>78875.004068354814</v>
      </c>
      <c r="X38" s="37">
        <f t="shared" ref="X38:BD38" si="55">X37-X34</f>
        <v>94096.158299443807</v>
      </c>
      <c r="Y38" s="37">
        <f t="shared" si="55"/>
        <v>109846.59119977639</v>
      </c>
      <c r="Z38" s="37">
        <f t="shared" si="55"/>
        <v>126145.08689112225</v>
      </c>
      <c r="AA38" s="37">
        <f t="shared" si="55"/>
        <v>143011.10924937195</v>
      </c>
      <c r="AB38" s="37">
        <f t="shared" si="55"/>
        <v>160464.82694637909</v>
      </c>
      <c r="AC38" s="37">
        <f t="shared" si="55"/>
        <v>178527.13942902692</v>
      </c>
      <c r="AD38" s="37">
        <f t="shared" si="55"/>
        <v>197219.70387107378</v>
      </c>
      <c r="AE38" s="37">
        <f t="shared" si="55"/>
        <v>216564.96313469842</v>
      </c>
      <c r="AF38" s="37">
        <f t="shared" si="55"/>
        <v>236586.17478008085</v>
      </c>
      <c r="AG38" s="37">
        <f t="shared" si="55"/>
        <v>257307.44116282783</v>
      </c>
      <c r="AH38" s="37">
        <f t="shared" si="55"/>
        <v>278753.74066058034</v>
      </c>
      <c r="AI38" s="37">
        <f t="shared" si="55"/>
        <v>300950.96007172944</v>
      </c>
      <c r="AJ38" s="37">
        <f t="shared" si="55"/>
        <v>323925.92823081563</v>
      </c>
      <c r="AK38" s="37">
        <f t="shared" si="55"/>
        <v>347706.45088690118</v>
      </c>
      <c r="AL38" s="37">
        <f t="shared" si="55"/>
        <v>372321.34689298505</v>
      </c>
      <c r="AM38" s="37">
        <f t="shared" si="55"/>
        <v>397800.48575637984</v>
      </c>
      <c r="AN38" s="37">
        <f t="shared" si="55"/>
        <v>424174.82660189015</v>
      </c>
      <c r="AO38" s="37">
        <f t="shared" si="55"/>
        <v>450910.4451375613</v>
      </c>
      <c r="AP38" s="37">
        <f t="shared" si="55"/>
        <v>465073.64292737405</v>
      </c>
      <c r="AQ38" s="37">
        <f t="shared" si="55"/>
        <v>479025.85221519525</v>
      </c>
      <c r="AR38" s="37">
        <f t="shared" si="55"/>
        <v>493396.6277816511</v>
      </c>
      <c r="AS38" s="37">
        <f t="shared" si="55"/>
        <v>508198.52661510062</v>
      </c>
      <c r="AT38" s="37">
        <f t="shared" si="55"/>
        <v>523444.48241355363</v>
      </c>
      <c r="AU38" s="37">
        <f t="shared" si="55"/>
        <v>539147.81688596029</v>
      </c>
      <c r="AV38" s="37">
        <f t="shared" si="55"/>
        <v>555322.25139253912</v>
      </c>
      <c r="AW38" s="37">
        <f t="shared" si="55"/>
        <v>571981.91893431533</v>
      </c>
      <c r="AX38" s="37">
        <f t="shared" si="55"/>
        <v>589141.37650234473</v>
      </c>
      <c r="AY38" s="37">
        <f t="shared" si="55"/>
        <v>606815.61779741512</v>
      </c>
      <c r="AZ38" s="37">
        <f t="shared" si="55"/>
        <v>625020.08633133757</v>
      </c>
      <c r="BA38" s="37">
        <f t="shared" si="55"/>
        <v>643770.68892127764</v>
      </c>
      <c r="BB38" s="37">
        <f t="shared" si="55"/>
        <v>663083.80958891602</v>
      </c>
      <c r="BC38" s="37">
        <f t="shared" si="55"/>
        <v>682976.32387658348</v>
      </c>
      <c r="BD38" s="37">
        <f t="shared" si="55"/>
        <v>703465.61359288101</v>
      </c>
      <c r="BE38" s="34"/>
    </row>
    <row r="39" spans="1:57">
      <c r="A39" s="1"/>
      <c r="B39" s="1"/>
      <c r="C39" s="1"/>
      <c r="D39" s="1"/>
      <c r="E39" s="1"/>
      <c r="F39" s="3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40"/>
      <c r="BB39" s="40"/>
      <c r="BC39" s="40"/>
      <c r="BD39" s="40"/>
      <c r="BE39" s="34"/>
    </row>
    <row r="40" spans="1:57">
      <c r="A40" s="1"/>
      <c r="B40" s="1"/>
      <c r="C40" s="1"/>
      <c r="D40" s="1" t="s">
        <v>62</v>
      </c>
      <c r="E40" s="1"/>
      <c r="F40" s="3"/>
      <c r="G40" s="40" t="s">
        <v>0</v>
      </c>
      <c r="H40" s="40" t="s">
        <v>0</v>
      </c>
      <c r="I40" s="40" t="s">
        <v>0</v>
      </c>
      <c r="J40" s="40" t="s">
        <v>0</v>
      </c>
      <c r="K40" s="40" t="s">
        <v>0</v>
      </c>
      <c r="L40" s="40" t="s">
        <v>0</v>
      </c>
      <c r="M40" s="40" t="s">
        <v>0</v>
      </c>
      <c r="N40" s="40" t="s">
        <v>0</v>
      </c>
      <c r="O40" s="40" t="s">
        <v>0</v>
      </c>
      <c r="P40" s="40" t="s">
        <v>0</v>
      </c>
      <c r="Q40" s="40" t="s">
        <v>0</v>
      </c>
      <c r="R40" s="40" t="s">
        <v>0</v>
      </c>
      <c r="S40" s="40" t="s">
        <v>0</v>
      </c>
      <c r="T40" s="40" t="s">
        <v>0</v>
      </c>
      <c r="U40" s="40" t="s">
        <v>0</v>
      </c>
      <c r="V40" s="40" t="s">
        <v>0</v>
      </c>
      <c r="W40" s="40" t="s">
        <v>0</v>
      </c>
      <c r="X40" s="40" t="s">
        <v>0</v>
      </c>
      <c r="Y40" s="40" t="s">
        <v>0</v>
      </c>
      <c r="Z40" s="40" t="s">
        <v>0</v>
      </c>
      <c r="AA40" s="40" t="s">
        <v>0</v>
      </c>
      <c r="AB40" s="40" t="s">
        <v>0</v>
      </c>
      <c r="AC40" s="40" t="s">
        <v>0</v>
      </c>
      <c r="AD40" s="40" t="s">
        <v>0</v>
      </c>
      <c r="AE40" s="40" t="s">
        <v>0</v>
      </c>
      <c r="AF40" s="40" t="s">
        <v>0</v>
      </c>
      <c r="AG40" s="40" t="s">
        <v>0</v>
      </c>
      <c r="AH40" s="40" t="s">
        <v>0</v>
      </c>
      <c r="AI40" s="40" t="s">
        <v>0</v>
      </c>
      <c r="AJ40" s="40" t="s">
        <v>0</v>
      </c>
      <c r="AK40" s="40" t="s">
        <v>0</v>
      </c>
      <c r="AL40" s="40" t="s">
        <v>0</v>
      </c>
      <c r="AM40" s="40" t="s">
        <v>0</v>
      </c>
      <c r="AN40" s="40" t="s">
        <v>0</v>
      </c>
      <c r="AO40" s="40" t="s">
        <v>0</v>
      </c>
      <c r="AP40" s="40" t="s">
        <v>0</v>
      </c>
      <c r="AQ40" s="40" t="s">
        <v>0</v>
      </c>
      <c r="AR40" s="40" t="s">
        <v>0</v>
      </c>
      <c r="AS40" s="40" t="s">
        <v>0</v>
      </c>
      <c r="AT40" s="40" t="s">
        <v>0</v>
      </c>
      <c r="AU40" s="40" t="s">
        <v>0</v>
      </c>
      <c r="AV40" s="40" t="s">
        <v>0</v>
      </c>
      <c r="AW40" s="40" t="s">
        <v>0</v>
      </c>
      <c r="AX40" s="40" t="s">
        <v>0</v>
      </c>
      <c r="AY40" s="40" t="s">
        <v>0</v>
      </c>
      <c r="AZ40" s="40" t="s">
        <v>0</v>
      </c>
      <c r="BA40" s="40" t="s">
        <v>0</v>
      </c>
      <c r="BB40" s="40" t="s">
        <v>0</v>
      </c>
      <c r="BC40" s="40" t="s">
        <v>0</v>
      </c>
      <c r="BD40" s="40" t="s">
        <v>0</v>
      </c>
      <c r="BE40" s="34"/>
    </row>
    <row r="41" spans="1:57">
      <c r="A41" s="1"/>
      <c r="B41" s="1"/>
      <c r="C41" s="1"/>
      <c r="D41" s="1"/>
      <c r="E41" s="1"/>
      <c r="F41" s="3"/>
      <c r="G41" s="33">
        <v>1</v>
      </c>
      <c r="H41" s="33">
        <f>G41+1</f>
        <v>2</v>
      </c>
      <c r="I41" s="33">
        <f t="shared" ref="I41:BD41" si="56">H41+1</f>
        <v>3</v>
      </c>
      <c r="J41" s="33">
        <f t="shared" si="56"/>
        <v>4</v>
      </c>
      <c r="K41" s="33">
        <f t="shared" si="56"/>
        <v>5</v>
      </c>
      <c r="L41" s="33">
        <f t="shared" si="56"/>
        <v>6</v>
      </c>
      <c r="M41" s="33">
        <f t="shared" si="56"/>
        <v>7</v>
      </c>
      <c r="N41" s="33">
        <f t="shared" si="56"/>
        <v>8</v>
      </c>
      <c r="O41" s="33">
        <f t="shared" si="56"/>
        <v>9</v>
      </c>
      <c r="P41" s="33">
        <f t="shared" si="56"/>
        <v>10</v>
      </c>
      <c r="Q41" s="33">
        <f t="shared" si="56"/>
        <v>11</v>
      </c>
      <c r="R41" s="33">
        <f t="shared" si="56"/>
        <v>12</v>
      </c>
      <c r="S41" s="33">
        <f t="shared" si="56"/>
        <v>13</v>
      </c>
      <c r="T41" s="33">
        <f t="shared" si="56"/>
        <v>14</v>
      </c>
      <c r="U41" s="33">
        <f t="shared" si="56"/>
        <v>15</v>
      </c>
      <c r="V41" s="33">
        <f t="shared" si="56"/>
        <v>16</v>
      </c>
      <c r="W41" s="33">
        <f t="shared" si="56"/>
        <v>17</v>
      </c>
      <c r="X41" s="33">
        <f t="shared" si="56"/>
        <v>18</v>
      </c>
      <c r="Y41" s="33">
        <f t="shared" si="56"/>
        <v>19</v>
      </c>
      <c r="Z41" s="33">
        <f t="shared" si="56"/>
        <v>20</v>
      </c>
      <c r="AA41" s="33">
        <f t="shared" si="56"/>
        <v>21</v>
      </c>
      <c r="AB41" s="33">
        <f t="shared" si="56"/>
        <v>22</v>
      </c>
      <c r="AC41" s="33">
        <f t="shared" si="56"/>
        <v>23</v>
      </c>
      <c r="AD41" s="33">
        <f t="shared" si="56"/>
        <v>24</v>
      </c>
      <c r="AE41" s="33">
        <f t="shared" si="56"/>
        <v>25</v>
      </c>
      <c r="AF41" s="33">
        <f t="shared" si="56"/>
        <v>26</v>
      </c>
      <c r="AG41" s="33">
        <f t="shared" si="56"/>
        <v>27</v>
      </c>
      <c r="AH41" s="33">
        <f t="shared" si="56"/>
        <v>28</v>
      </c>
      <c r="AI41" s="33">
        <f t="shared" si="56"/>
        <v>29</v>
      </c>
      <c r="AJ41" s="33">
        <f t="shared" si="56"/>
        <v>30</v>
      </c>
      <c r="AK41" s="33">
        <f t="shared" si="56"/>
        <v>31</v>
      </c>
      <c r="AL41" s="33">
        <f t="shared" si="56"/>
        <v>32</v>
      </c>
      <c r="AM41" s="33">
        <f t="shared" si="56"/>
        <v>33</v>
      </c>
      <c r="AN41" s="33">
        <f t="shared" si="56"/>
        <v>34</v>
      </c>
      <c r="AO41" s="33">
        <f t="shared" si="56"/>
        <v>35</v>
      </c>
      <c r="AP41" s="33">
        <f t="shared" si="56"/>
        <v>36</v>
      </c>
      <c r="AQ41" s="33">
        <f t="shared" si="56"/>
        <v>37</v>
      </c>
      <c r="AR41" s="33">
        <f t="shared" si="56"/>
        <v>38</v>
      </c>
      <c r="AS41" s="33">
        <f t="shared" si="56"/>
        <v>39</v>
      </c>
      <c r="AT41" s="33">
        <f t="shared" si="56"/>
        <v>40</v>
      </c>
      <c r="AU41" s="33">
        <f t="shared" si="56"/>
        <v>41</v>
      </c>
      <c r="AV41" s="33">
        <f t="shared" si="56"/>
        <v>42</v>
      </c>
      <c r="AW41" s="33">
        <f t="shared" si="56"/>
        <v>43</v>
      </c>
      <c r="AX41" s="33">
        <f t="shared" si="56"/>
        <v>44</v>
      </c>
      <c r="AY41" s="33">
        <f t="shared" si="56"/>
        <v>45</v>
      </c>
      <c r="AZ41" s="33">
        <f t="shared" si="56"/>
        <v>46</v>
      </c>
      <c r="BA41" s="33">
        <f t="shared" si="56"/>
        <v>47</v>
      </c>
      <c r="BB41" s="33">
        <f t="shared" si="56"/>
        <v>48</v>
      </c>
      <c r="BC41" s="33">
        <f t="shared" si="56"/>
        <v>49</v>
      </c>
      <c r="BD41" s="33">
        <f t="shared" si="56"/>
        <v>50</v>
      </c>
      <c r="BE41" s="34"/>
    </row>
    <row r="42" spans="1:57">
      <c r="A42" s="1"/>
      <c r="B42" s="1"/>
      <c r="C42" s="1"/>
      <c r="D42" s="1"/>
      <c r="E42" s="1"/>
      <c r="F42" s="3" t="s">
        <v>63</v>
      </c>
      <c r="G42" s="33">
        <v>19</v>
      </c>
      <c r="H42" s="33">
        <f>G42+1</f>
        <v>20</v>
      </c>
      <c r="I42" s="33">
        <f t="shared" ref="I42:BD42" si="57">H42+1</f>
        <v>21</v>
      </c>
      <c r="J42" s="33">
        <f t="shared" si="57"/>
        <v>22</v>
      </c>
      <c r="K42" s="33">
        <f t="shared" si="57"/>
        <v>23</v>
      </c>
      <c r="L42" s="33">
        <f t="shared" si="57"/>
        <v>24</v>
      </c>
      <c r="M42" s="33">
        <f t="shared" si="57"/>
        <v>25</v>
      </c>
      <c r="N42" s="33">
        <f t="shared" si="57"/>
        <v>26</v>
      </c>
      <c r="O42" s="33">
        <f t="shared" si="57"/>
        <v>27</v>
      </c>
      <c r="P42" s="33">
        <f t="shared" si="57"/>
        <v>28</v>
      </c>
      <c r="Q42" s="33">
        <f t="shared" si="57"/>
        <v>29</v>
      </c>
      <c r="R42" s="33">
        <f t="shared" si="57"/>
        <v>30</v>
      </c>
      <c r="S42" s="33">
        <f t="shared" si="57"/>
        <v>31</v>
      </c>
      <c r="T42" s="33">
        <f t="shared" si="57"/>
        <v>32</v>
      </c>
      <c r="U42" s="33">
        <f t="shared" si="57"/>
        <v>33</v>
      </c>
      <c r="V42" s="33">
        <f t="shared" si="57"/>
        <v>34</v>
      </c>
      <c r="W42" s="33">
        <f t="shared" si="57"/>
        <v>35</v>
      </c>
      <c r="X42" s="33">
        <f t="shared" si="57"/>
        <v>36</v>
      </c>
      <c r="Y42" s="33">
        <f t="shared" si="57"/>
        <v>37</v>
      </c>
      <c r="Z42" s="33">
        <f t="shared" si="57"/>
        <v>38</v>
      </c>
      <c r="AA42" s="33">
        <f t="shared" si="57"/>
        <v>39</v>
      </c>
      <c r="AB42" s="33">
        <f t="shared" si="57"/>
        <v>40</v>
      </c>
      <c r="AC42" s="33">
        <f t="shared" si="57"/>
        <v>41</v>
      </c>
      <c r="AD42" s="33">
        <f t="shared" si="57"/>
        <v>42</v>
      </c>
      <c r="AE42" s="33">
        <f t="shared" si="57"/>
        <v>43</v>
      </c>
      <c r="AF42" s="33">
        <f t="shared" si="57"/>
        <v>44</v>
      </c>
      <c r="AG42" s="33">
        <f t="shared" si="57"/>
        <v>45</v>
      </c>
      <c r="AH42" s="33">
        <f t="shared" si="57"/>
        <v>46</v>
      </c>
      <c r="AI42" s="33">
        <f t="shared" si="57"/>
        <v>47</v>
      </c>
      <c r="AJ42" s="33">
        <f t="shared" si="57"/>
        <v>48</v>
      </c>
      <c r="AK42" s="33">
        <f t="shared" si="57"/>
        <v>49</v>
      </c>
      <c r="AL42" s="33">
        <f t="shared" si="57"/>
        <v>50</v>
      </c>
      <c r="AM42" s="33">
        <f t="shared" si="57"/>
        <v>51</v>
      </c>
      <c r="AN42" s="33">
        <f t="shared" si="57"/>
        <v>52</v>
      </c>
      <c r="AO42" s="33">
        <f t="shared" si="57"/>
        <v>53</v>
      </c>
      <c r="AP42" s="33">
        <f t="shared" si="57"/>
        <v>54</v>
      </c>
      <c r="AQ42" s="33">
        <f t="shared" si="57"/>
        <v>55</v>
      </c>
      <c r="AR42" s="33">
        <f t="shared" si="57"/>
        <v>56</v>
      </c>
      <c r="AS42" s="33">
        <f t="shared" si="57"/>
        <v>57</v>
      </c>
      <c r="AT42" s="33">
        <f t="shared" si="57"/>
        <v>58</v>
      </c>
      <c r="AU42" s="33">
        <f t="shared" si="57"/>
        <v>59</v>
      </c>
      <c r="AV42" s="33">
        <f t="shared" si="57"/>
        <v>60</v>
      </c>
      <c r="AW42" s="33">
        <f t="shared" si="57"/>
        <v>61</v>
      </c>
      <c r="AX42" s="33">
        <f t="shared" si="57"/>
        <v>62</v>
      </c>
      <c r="AY42" s="33">
        <f t="shared" si="57"/>
        <v>63</v>
      </c>
      <c r="AZ42" s="33">
        <f t="shared" si="57"/>
        <v>64</v>
      </c>
      <c r="BA42" s="33">
        <f t="shared" si="57"/>
        <v>65</v>
      </c>
      <c r="BB42" s="33">
        <f t="shared" si="57"/>
        <v>66</v>
      </c>
      <c r="BC42" s="33">
        <f t="shared" si="57"/>
        <v>67</v>
      </c>
      <c r="BD42" s="33">
        <f t="shared" si="57"/>
        <v>68</v>
      </c>
      <c r="BE42" s="34"/>
    </row>
    <row r="43" spans="1:57">
      <c r="A43" s="1"/>
      <c r="B43" s="1"/>
      <c r="C43" s="1"/>
      <c r="D43" s="1" t="s">
        <v>64</v>
      </c>
      <c r="E43" s="1"/>
      <c r="F43" s="3"/>
      <c r="G43" s="37">
        <f>G14</f>
        <v>28000</v>
      </c>
      <c r="H43" s="37">
        <f>AVERAGE($G14,H14)</f>
        <v>28420</v>
      </c>
      <c r="I43" s="37">
        <f>AVERAGE($G14,I14)</f>
        <v>29075.389000000003</v>
      </c>
      <c r="J43" s="37">
        <f t="shared" ref="J43:BD43" si="58">AVERAGE($G14,J14)</f>
        <v>29527.650670000003</v>
      </c>
      <c r="K43" s="37">
        <f t="shared" si="58"/>
        <v>29993.480190100003</v>
      </c>
      <c r="L43" s="37">
        <f t="shared" si="58"/>
        <v>30473.284595803005</v>
      </c>
      <c r="M43" s="37">
        <f t="shared" si="58"/>
        <v>30967.483133677091</v>
      </c>
      <c r="N43" s="37">
        <f t="shared" si="58"/>
        <v>31476.507627687402</v>
      </c>
      <c r="O43" s="37">
        <f t="shared" si="58"/>
        <v>32000.802856518028</v>
      </c>
      <c r="P43" s="37">
        <f t="shared" si="58"/>
        <v>32540.826942213567</v>
      </c>
      <c r="Q43" s="37">
        <f t="shared" si="58"/>
        <v>33097.051750479979</v>
      </c>
      <c r="R43" s="37">
        <f t="shared" si="58"/>
        <v>33669.96330299438</v>
      </c>
      <c r="S43" s="37">
        <f t="shared" si="58"/>
        <v>34260.062202084213</v>
      </c>
      <c r="T43" s="37">
        <f t="shared" si="58"/>
        <v>34867.864068146737</v>
      </c>
      <c r="U43" s="37">
        <f t="shared" si="58"/>
        <v>35493.899990191145</v>
      </c>
      <c r="V43" s="37">
        <f t="shared" si="58"/>
        <v>36138.716989896871</v>
      </c>
      <c r="W43" s="37">
        <f t="shared" si="58"/>
        <v>36802.878499593775</v>
      </c>
      <c r="X43" s="37">
        <f t="shared" si="58"/>
        <v>36802.878499593775</v>
      </c>
      <c r="Y43" s="37">
        <f t="shared" si="58"/>
        <v>36802.878499593775</v>
      </c>
      <c r="Z43" s="37">
        <f t="shared" si="58"/>
        <v>36802.878499593775</v>
      </c>
      <c r="AA43" s="37">
        <f t="shared" si="58"/>
        <v>36802.878499593775</v>
      </c>
      <c r="AB43" s="37">
        <f t="shared" si="58"/>
        <v>36802.878499593775</v>
      </c>
      <c r="AC43" s="37">
        <f t="shared" si="58"/>
        <v>36802.878499593775</v>
      </c>
      <c r="AD43" s="37">
        <f t="shared" si="58"/>
        <v>36802.878499593775</v>
      </c>
      <c r="AE43" s="37">
        <f t="shared" si="58"/>
        <v>36802.878499593775</v>
      </c>
      <c r="AF43" s="37">
        <f t="shared" si="58"/>
        <v>36802.878499593775</v>
      </c>
      <c r="AG43" s="37">
        <f t="shared" si="58"/>
        <v>36802.878499593775</v>
      </c>
      <c r="AH43" s="37">
        <f t="shared" si="58"/>
        <v>36802.878499593775</v>
      </c>
      <c r="AI43" s="37">
        <f t="shared" si="58"/>
        <v>36802.878499593775</v>
      </c>
      <c r="AJ43" s="37">
        <f t="shared" si="58"/>
        <v>36802.878499593775</v>
      </c>
      <c r="AK43" s="37">
        <f t="shared" si="58"/>
        <v>36802.878499593775</v>
      </c>
      <c r="AL43" s="37">
        <f t="shared" si="58"/>
        <v>36802.878499593775</v>
      </c>
      <c r="AM43" s="37">
        <f t="shared" si="58"/>
        <v>36802.878499593775</v>
      </c>
      <c r="AN43" s="37">
        <f t="shared" si="58"/>
        <v>36802.878499593775</v>
      </c>
      <c r="AO43" s="37">
        <f t="shared" si="58"/>
        <v>36802.878499593775</v>
      </c>
      <c r="AP43" s="37">
        <f t="shared" si="58"/>
        <v>36802.878499593775</v>
      </c>
      <c r="AQ43" s="37">
        <f t="shared" si="58"/>
        <v>36802.878499593775</v>
      </c>
      <c r="AR43" s="37">
        <f t="shared" si="58"/>
        <v>36802.878499593775</v>
      </c>
      <c r="AS43" s="37">
        <f t="shared" si="58"/>
        <v>36802.878499593775</v>
      </c>
      <c r="AT43" s="37">
        <f t="shared" si="58"/>
        <v>36802.878499593775</v>
      </c>
      <c r="AU43" s="37">
        <f t="shared" si="58"/>
        <v>36802.878499593775</v>
      </c>
      <c r="AV43" s="37">
        <f t="shared" si="58"/>
        <v>36802.878499593775</v>
      </c>
      <c r="AW43" s="37">
        <f t="shared" si="58"/>
        <v>36802.878499593775</v>
      </c>
      <c r="AX43" s="37">
        <f t="shared" si="58"/>
        <v>36802.878499593775</v>
      </c>
      <c r="AY43" s="37">
        <f t="shared" si="58"/>
        <v>36802.878499593775</v>
      </c>
      <c r="AZ43" s="37">
        <f t="shared" si="58"/>
        <v>36802.878499593775</v>
      </c>
      <c r="BA43" s="37">
        <f t="shared" si="58"/>
        <v>36802.878499593775</v>
      </c>
      <c r="BB43" s="37">
        <f t="shared" si="58"/>
        <v>36802.878499593775</v>
      </c>
      <c r="BC43" s="37">
        <f t="shared" si="58"/>
        <v>36802.878499593775</v>
      </c>
      <c r="BD43" s="37">
        <f t="shared" si="58"/>
        <v>36802.878499593775</v>
      </c>
      <c r="BE43" s="34"/>
    </row>
    <row r="44" spans="1:57">
      <c r="A44" s="1"/>
      <c r="B44" s="1"/>
      <c r="C44" s="1"/>
      <c r="D44" s="1" t="s">
        <v>65</v>
      </c>
      <c r="E44" s="1"/>
      <c r="F44" s="3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40"/>
      <c r="BB44" s="40"/>
      <c r="BC44" s="40"/>
      <c r="BD44" s="40"/>
      <c r="BE44" s="34"/>
    </row>
    <row r="45" spans="1:57">
      <c r="A45" s="1"/>
      <c r="B45" s="1"/>
      <c r="C45" s="1"/>
      <c r="D45" s="1"/>
      <c r="E45" s="1" t="s">
        <v>66</v>
      </c>
      <c r="F45" s="3"/>
      <c r="G45" s="37">
        <f>G24</f>
        <v>2464</v>
      </c>
      <c r="H45" s="37">
        <f t="shared" ref="H45:BD45" si="59">H24</f>
        <v>5024.3200000000006</v>
      </c>
      <c r="I45" s="37">
        <f t="shared" si="59"/>
        <v>7725.3004640000017</v>
      </c>
      <c r="J45" s="37">
        <f t="shared" si="59"/>
        <v>10534.770804320002</v>
      </c>
      <c r="K45" s="37">
        <f t="shared" si="59"/>
        <v>13458.731763489603</v>
      </c>
      <c r="L45" s="37">
        <f t="shared" si="59"/>
        <v>16503.638710938292</v>
      </c>
      <c r="M45" s="37">
        <f t="shared" si="59"/>
        <v>19676.44274226484</v>
      </c>
      <c r="N45" s="37">
        <f t="shared" si="59"/>
        <v>22984.635757531025</v>
      </c>
      <c r="O45" s="37">
        <f t="shared" si="59"/>
        <v>26436.29991255502</v>
      </c>
      <c r="P45" s="37">
        <f t="shared" si="59"/>
        <v>30040.161876459541</v>
      </c>
      <c r="Q45" s="37">
        <f t="shared" si="59"/>
        <v>33805.652371933989</v>
      </c>
      <c r="R45" s="37">
        <f t="shared" si="59"/>
        <v>37742.971522190732</v>
      </c>
      <c r="S45" s="37">
        <f t="shared" si="59"/>
        <v>41863.160580865049</v>
      </c>
      <c r="T45" s="37">
        <f t="shared" si="59"/>
        <v>46178.180678600453</v>
      </c>
      <c r="U45" s="37">
        <f t="shared" si="59"/>
        <v>50700.999283298865</v>
      </c>
      <c r="V45" s="37">
        <f t="shared" si="59"/>
        <v>55445.685140572277</v>
      </c>
      <c r="W45" s="37">
        <f t="shared" si="59"/>
        <v>10427.512537441333</v>
      </c>
      <c r="X45" s="37">
        <f t="shared" si="59"/>
        <v>26561.251264343337</v>
      </c>
      <c r="Y45" s="37">
        <f t="shared" si="59"/>
        <v>31823.085696968545</v>
      </c>
      <c r="Z45" s="37">
        <f t="shared" si="59"/>
        <v>37246.257516862774</v>
      </c>
      <c r="AA45" s="37">
        <f t="shared" si="59"/>
        <v>42846.900462752921</v>
      </c>
      <c r="AB45" s="37">
        <f t="shared" si="59"/>
        <v>48642.761647238578</v>
      </c>
      <c r="AC45" s="37">
        <f t="shared" si="59"/>
        <v>54653.362894179299</v>
      </c>
      <c r="AD45" s="37">
        <f t="shared" si="59"/>
        <v>60900.178209820602</v>
      </c>
      <c r="AE45" s="37">
        <f t="shared" si="59"/>
        <v>67406.829001032529</v>
      </c>
      <c r="AF45" s="37">
        <f t="shared" si="59"/>
        <v>74199.298815372153</v>
      </c>
      <c r="AG45" s="37">
        <f t="shared" si="59"/>
        <v>81306.169555152228</v>
      </c>
      <c r="AH45" s="37">
        <f t="shared" si="59"/>
        <v>88758.881312916812</v>
      </c>
      <c r="AI45" s="37">
        <f t="shared" si="59"/>
        <v>96592.018190464369</v>
      </c>
      <c r="AJ45" s="37">
        <f t="shared" si="59"/>
        <v>104843.62269977317</v>
      </c>
      <c r="AK45" s="37">
        <f t="shared" si="59"/>
        <v>113555.54160401935</v>
      </c>
      <c r="AL45" s="37">
        <f t="shared" si="59"/>
        <v>122773.80634269665</v>
      </c>
      <c r="AM45" s="37">
        <f t="shared" si="59"/>
        <v>132549.05149924819</v>
      </c>
      <c r="AN45" s="37">
        <f t="shared" si="59"/>
        <v>142936.97511546139</v>
      </c>
      <c r="AO45" s="37">
        <f t="shared" si="59"/>
        <v>153998.84503730238</v>
      </c>
      <c r="AP45" s="37">
        <f t="shared" si="59"/>
        <v>165802.05589533399</v>
      </c>
      <c r="AQ45" s="37">
        <f t="shared" si="59"/>
        <v>178420.74178317524</v>
      </c>
      <c r="AR45" s="37">
        <f t="shared" si="59"/>
        <v>191936.45020380712</v>
      </c>
      <c r="AS45" s="37">
        <f t="shared" si="59"/>
        <v>206438.88341050869</v>
      </c>
      <c r="AT45" s="37">
        <f t="shared" si="59"/>
        <v>222026.71388188691</v>
      </c>
      <c r="AU45" s="37">
        <f t="shared" si="59"/>
        <v>238808.48134440946</v>
      </c>
      <c r="AV45" s="37">
        <f t="shared" si="59"/>
        <v>256903.57949719077</v>
      </c>
      <c r="AW45" s="37">
        <f t="shared" si="59"/>
        <v>276443.34140925674</v>
      </c>
      <c r="AX45" s="37">
        <f t="shared" si="59"/>
        <v>297572.23345653573</v>
      </c>
      <c r="AY45" s="37">
        <f t="shared" si="59"/>
        <v>320449.16865254921</v>
      </c>
      <c r="AZ45" s="37">
        <f t="shared" si="59"/>
        <v>345248.95131217048</v>
      </c>
      <c r="BA45" s="37">
        <f t="shared" si="59"/>
        <v>372163.86618176039</v>
      </c>
      <c r="BB45" s="37">
        <f t="shared" si="59"/>
        <v>401405.42648231576</v>
      </c>
      <c r="BC45" s="37">
        <f t="shared" si="59"/>
        <v>433206.29675693321</v>
      </c>
      <c r="BD45" s="37">
        <f t="shared" si="59"/>
        <v>467822.40800301888</v>
      </c>
      <c r="BE45" s="34"/>
    </row>
    <row r="46" spans="1:57" ht="16" thickBot="1">
      <c r="A46" s="1"/>
      <c r="B46" s="1"/>
      <c r="C46" s="1"/>
      <c r="D46" s="1"/>
      <c r="E46" s="1" t="s">
        <v>67</v>
      </c>
      <c r="F46" s="3"/>
      <c r="G46" s="37">
        <f>G38</f>
        <v>0</v>
      </c>
      <c r="H46" s="37">
        <f t="shared" ref="H46:BD46" si="60">H38</f>
        <v>0</v>
      </c>
      <c r="I46" s="37">
        <f t="shared" si="60"/>
        <v>0</v>
      </c>
      <c r="J46" s="37">
        <f t="shared" si="60"/>
        <v>0</v>
      </c>
      <c r="K46" s="37">
        <f t="shared" si="60"/>
        <v>0</v>
      </c>
      <c r="L46" s="37">
        <f t="shared" si="60"/>
        <v>0</v>
      </c>
      <c r="M46" s="37">
        <f t="shared" si="60"/>
        <v>0</v>
      </c>
      <c r="N46" s="37">
        <f t="shared" si="60"/>
        <v>0</v>
      </c>
      <c r="O46" s="37">
        <f t="shared" si="60"/>
        <v>0</v>
      </c>
      <c r="P46" s="37">
        <f t="shared" si="60"/>
        <v>0</v>
      </c>
      <c r="Q46" s="37">
        <f t="shared" si="60"/>
        <v>0</v>
      </c>
      <c r="R46" s="37">
        <f t="shared" si="60"/>
        <v>0</v>
      </c>
      <c r="S46" s="37">
        <f t="shared" si="60"/>
        <v>0</v>
      </c>
      <c r="T46" s="37">
        <f t="shared" si="60"/>
        <v>0</v>
      </c>
      <c r="U46" s="37">
        <f t="shared" si="60"/>
        <v>0</v>
      </c>
      <c r="V46" s="37">
        <f t="shared" si="60"/>
        <v>64165</v>
      </c>
      <c r="W46" s="37">
        <f t="shared" si="60"/>
        <v>78875.004068354814</v>
      </c>
      <c r="X46" s="37">
        <f t="shared" si="60"/>
        <v>94096.158299443807</v>
      </c>
      <c r="Y46" s="37">
        <f t="shared" si="60"/>
        <v>109846.59119977639</v>
      </c>
      <c r="Z46" s="37">
        <f t="shared" si="60"/>
        <v>126145.08689112225</v>
      </c>
      <c r="AA46" s="37">
        <f t="shared" si="60"/>
        <v>143011.10924937195</v>
      </c>
      <c r="AB46" s="37">
        <f t="shared" si="60"/>
        <v>160464.82694637909</v>
      </c>
      <c r="AC46" s="37">
        <f t="shared" si="60"/>
        <v>178527.13942902692</v>
      </c>
      <c r="AD46" s="37">
        <f t="shared" si="60"/>
        <v>197219.70387107378</v>
      </c>
      <c r="AE46" s="37">
        <f t="shared" si="60"/>
        <v>216564.96313469842</v>
      </c>
      <c r="AF46" s="37">
        <f t="shared" si="60"/>
        <v>236586.17478008085</v>
      </c>
      <c r="AG46" s="37">
        <f t="shared" si="60"/>
        <v>257307.44116282783</v>
      </c>
      <c r="AH46" s="37">
        <f t="shared" si="60"/>
        <v>278753.74066058034</v>
      </c>
      <c r="AI46" s="37">
        <f t="shared" si="60"/>
        <v>300950.96007172944</v>
      </c>
      <c r="AJ46" s="37">
        <f t="shared" si="60"/>
        <v>323925.92823081563</v>
      </c>
      <c r="AK46" s="37">
        <f t="shared" si="60"/>
        <v>347706.45088690118</v>
      </c>
      <c r="AL46" s="37">
        <f t="shared" si="60"/>
        <v>372321.34689298505</v>
      </c>
      <c r="AM46" s="37">
        <f t="shared" si="60"/>
        <v>397800.48575637984</v>
      </c>
      <c r="AN46" s="37">
        <f t="shared" si="60"/>
        <v>424174.82660189015</v>
      </c>
      <c r="AO46" s="37">
        <f t="shared" si="60"/>
        <v>450910.4451375613</v>
      </c>
      <c r="AP46" s="37">
        <f t="shared" si="60"/>
        <v>465073.64292737405</v>
      </c>
      <c r="AQ46" s="37">
        <f t="shared" si="60"/>
        <v>479025.85221519525</v>
      </c>
      <c r="AR46" s="37">
        <f t="shared" si="60"/>
        <v>493396.6277816511</v>
      </c>
      <c r="AS46" s="37">
        <f t="shared" si="60"/>
        <v>508198.52661510062</v>
      </c>
      <c r="AT46" s="37">
        <f t="shared" si="60"/>
        <v>523444.48241355363</v>
      </c>
      <c r="AU46" s="37">
        <f t="shared" si="60"/>
        <v>539147.81688596029</v>
      </c>
      <c r="AV46" s="37">
        <f t="shared" si="60"/>
        <v>555322.25139253912</v>
      </c>
      <c r="AW46" s="37">
        <f t="shared" si="60"/>
        <v>571981.91893431533</v>
      </c>
      <c r="AX46" s="37">
        <f t="shared" si="60"/>
        <v>589141.37650234473</v>
      </c>
      <c r="AY46" s="37">
        <f t="shared" si="60"/>
        <v>606815.61779741512</v>
      </c>
      <c r="AZ46" s="37">
        <f t="shared" si="60"/>
        <v>625020.08633133757</v>
      </c>
      <c r="BA46" s="37">
        <f t="shared" si="60"/>
        <v>643770.68892127764</v>
      </c>
      <c r="BB46" s="37">
        <f t="shared" si="60"/>
        <v>663083.80958891602</v>
      </c>
      <c r="BC46" s="37">
        <f t="shared" si="60"/>
        <v>682976.32387658348</v>
      </c>
      <c r="BD46" s="37">
        <f t="shared" si="60"/>
        <v>703465.61359288101</v>
      </c>
      <c r="BE46" s="34"/>
    </row>
    <row r="47" spans="1:57">
      <c r="A47" s="1"/>
      <c r="B47" s="1"/>
      <c r="C47" s="1"/>
      <c r="D47" s="1"/>
      <c r="E47" s="1"/>
      <c r="F47" s="3" t="s">
        <v>68</v>
      </c>
      <c r="G47" s="41">
        <f>SUM(G45:G46)</f>
        <v>2464</v>
      </c>
      <c r="H47" s="41">
        <f t="shared" ref="H47:BD47" si="61">SUM(H45:H46)</f>
        <v>5024.3200000000006</v>
      </c>
      <c r="I47" s="41">
        <f t="shared" si="61"/>
        <v>7725.3004640000017</v>
      </c>
      <c r="J47" s="41">
        <f t="shared" si="61"/>
        <v>10534.770804320002</v>
      </c>
      <c r="K47" s="41">
        <f t="shared" si="61"/>
        <v>13458.731763489603</v>
      </c>
      <c r="L47" s="41">
        <f t="shared" si="61"/>
        <v>16503.638710938292</v>
      </c>
      <c r="M47" s="41">
        <f t="shared" si="61"/>
        <v>19676.44274226484</v>
      </c>
      <c r="N47" s="41">
        <f t="shared" si="61"/>
        <v>22984.635757531025</v>
      </c>
      <c r="O47" s="41">
        <f t="shared" si="61"/>
        <v>26436.29991255502</v>
      </c>
      <c r="P47" s="41">
        <f t="shared" si="61"/>
        <v>30040.161876459541</v>
      </c>
      <c r="Q47" s="41">
        <f t="shared" si="61"/>
        <v>33805.652371933989</v>
      </c>
      <c r="R47" s="41">
        <f t="shared" si="61"/>
        <v>37742.971522190732</v>
      </c>
      <c r="S47" s="41">
        <f t="shared" si="61"/>
        <v>41863.160580865049</v>
      </c>
      <c r="T47" s="41">
        <f t="shared" si="61"/>
        <v>46178.180678600453</v>
      </c>
      <c r="U47" s="41">
        <f t="shared" si="61"/>
        <v>50700.999283298865</v>
      </c>
      <c r="V47" s="41">
        <f t="shared" si="61"/>
        <v>119610.68514057228</v>
      </c>
      <c r="W47" s="41">
        <f t="shared" si="61"/>
        <v>89302.516605796147</v>
      </c>
      <c r="X47" s="41">
        <f t="shared" si="61"/>
        <v>120657.40956378714</v>
      </c>
      <c r="Y47" s="41">
        <f t="shared" si="61"/>
        <v>141669.67689674493</v>
      </c>
      <c r="Z47" s="41">
        <f t="shared" si="61"/>
        <v>163391.34440798502</v>
      </c>
      <c r="AA47" s="41">
        <f t="shared" si="61"/>
        <v>185858.00971212488</v>
      </c>
      <c r="AB47" s="41">
        <f t="shared" si="61"/>
        <v>209107.58859361766</v>
      </c>
      <c r="AC47" s="41">
        <f t="shared" si="61"/>
        <v>233180.50232320622</v>
      </c>
      <c r="AD47" s="41">
        <f t="shared" si="61"/>
        <v>258119.88208089437</v>
      </c>
      <c r="AE47" s="41">
        <f t="shared" si="61"/>
        <v>283971.79213573097</v>
      </c>
      <c r="AF47" s="41">
        <f t="shared" si="61"/>
        <v>310785.47359545302</v>
      </c>
      <c r="AG47" s="41">
        <f t="shared" si="61"/>
        <v>338613.61071798007</v>
      </c>
      <c r="AH47" s="41">
        <f t="shared" si="61"/>
        <v>367512.62197349715</v>
      </c>
      <c r="AI47" s="41">
        <f t="shared" si="61"/>
        <v>397542.97826219379</v>
      </c>
      <c r="AJ47" s="41">
        <f t="shared" si="61"/>
        <v>428769.5509305888</v>
      </c>
      <c r="AK47" s="41">
        <f t="shared" si="61"/>
        <v>461261.99249092053</v>
      </c>
      <c r="AL47" s="41">
        <f t="shared" si="61"/>
        <v>495095.1532356817</v>
      </c>
      <c r="AM47" s="41">
        <f t="shared" si="61"/>
        <v>530349.53725562803</v>
      </c>
      <c r="AN47" s="41">
        <f t="shared" si="61"/>
        <v>567111.80171735154</v>
      </c>
      <c r="AO47" s="41">
        <f t="shared" si="61"/>
        <v>604909.29017486365</v>
      </c>
      <c r="AP47" s="41">
        <f t="shared" si="61"/>
        <v>630875.6988227081</v>
      </c>
      <c r="AQ47" s="41">
        <f t="shared" si="61"/>
        <v>657446.59399837046</v>
      </c>
      <c r="AR47" s="41">
        <f t="shared" si="61"/>
        <v>685333.07798545819</v>
      </c>
      <c r="AS47" s="41">
        <f t="shared" si="61"/>
        <v>714637.41002560931</v>
      </c>
      <c r="AT47" s="41">
        <f t="shared" si="61"/>
        <v>745471.19629544055</v>
      </c>
      <c r="AU47" s="41">
        <f t="shared" si="61"/>
        <v>777956.29823036981</v>
      </c>
      <c r="AV47" s="41">
        <f t="shared" si="61"/>
        <v>812225.8308897299</v>
      </c>
      <c r="AW47" s="41">
        <f t="shared" si="61"/>
        <v>848425.26034357212</v>
      </c>
      <c r="AX47" s="41">
        <f t="shared" si="61"/>
        <v>886713.60995888046</v>
      </c>
      <c r="AY47" s="41">
        <f t="shared" si="61"/>
        <v>927264.78644996439</v>
      </c>
      <c r="AZ47" s="41">
        <f t="shared" si="61"/>
        <v>970269.03764350805</v>
      </c>
      <c r="BA47" s="41">
        <f t="shared" si="61"/>
        <v>1015934.555103038</v>
      </c>
      <c r="BB47" s="41">
        <f t="shared" si="61"/>
        <v>1064489.2360712318</v>
      </c>
      <c r="BC47" s="41">
        <f t="shared" si="61"/>
        <v>1116182.6206335167</v>
      </c>
      <c r="BD47" s="41">
        <f t="shared" si="61"/>
        <v>1171288.0215958999</v>
      </c>
      <c r="BE47" s="34"/>
    </row>
    <row r="48" spans="1:57">
      <c r="A48" s="1"/>
      <c r="B48" s="1"/>
      <c r="C48" s="1"/>
      <c r="D48" s="1"/>
      <c r="E48" s="1"/>
      <c r="F48" s="3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40"/>
      <c r="BB48" s="40"/>
      <c r="BC48" s="40"/>
      <c r="BD48" s="40"/>
      <c r="BE48" s="34"/>
    </row>
    <row r="49" spans="1:57">
      <c r="A49" s="1"/>
      <c r="B49" s="1"/>
      <c r="C49" s="1"/>
      <c r="D49" s="1"/>
      <c r="E49" s="1"/>
      <c r="F49" s="3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40"/>
      <c r="BB49" s="40"/>
      <c r="BC49" s="40"/>
      <c r="BD49" s="40"/>
      <c r="BE49" s="34"/>
    </row>
    <row r="50" spans="1:57">
      <c r="A50" s="1"/>
      <c r="B50" s="1"/>
      <c r="C50" s="1"/>
      <c r="D50" s="1"/>
      <c r="E50" s="1"/>
      <c r="F50" s="3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40"/>
      <c r="BB50" s="40"/>
      <c r="BC50" s="40"/>
      <c r="BD50" s="40"/>
      <c r="BE50" s="34"/>
    </row>
    <row r="51" spans="1:57">
      <c r="A51" s="1"/>
      <c r="B51" s="1"/>
      <c r="C51" s="1"/>
      <c r="D51" s="1"/>
      <c r="E51" s="1"/>
      <c r="F51" s="3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40"/>
      <c r="BB51" s="40"/>
      <c r="BC51" s="40"/>
      <c r="BD51" s="40"/>
      <c r="BE51" s="34"/>
    </row>
    <row r="52" spans="1:57">
      <c r="A52" s="1"/>
      <c r="B52" s="1"/>
      <c r="C52" s="1"/>
      <c r="D52" s="1"/>
      <c r="E52" s="1"/>
      <c r="F52" s="3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40"/>
      <c r="BB52" s="40"/>
      <c r="BC52" s="40"/>
      <c r="BD52" s="40"/>
      <c r="BE52" s="34"/>
    </row>
    <row r="53" spans="1:57">
      <c r="A53" s="1"/>
      <c r="B53" s="1"/>
      <c r="C53" s="1"/>
      <c r="D53" s="1"/>
      <c r="E53" s="1"/>
      <c r="F53" s="3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40"/>
      <c r="BB53" s="40"/>
      <c r="BC53" s="40"/>
      <c r="BD53" s="40"/>
      <c r="BE53" s="34"/>
    </row>
    <row r="54" spans="1:57">
      <c r="A54" s="1"/>
      <c r="B54" s="1"/>
      <c r="C54" s="1"/>
      <c r="D54" s="1"/>
      <c r="E54" s="1"/>
      <c r="F54" s="3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40"/>
      <c r="BB54" s="40"/>
      <c r="BC54" s="40"/>
      <c r="BD54" s="40"/>
      <c r="BE54" s="34"/>
    </row>
    <row r="55" spans="1:57">
      <c r="A55" s="1"/>
      <c r="B55" s="1"/>
      <c r="C55" s="1"/>
      <c r="D55" s="1"/>
      <c r="E55" s="1"/>
      <c r="F55" s="3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40"/>
      <c r="BB55" s="40"/>
      <c r="BC55" s="40"/>
      <c r="BD55" s="40"/>
      <c r="BE55" s="34"/>
    </row>
    <row r="56" spans="1:57">
      <c r="A56" s="1"/>
      <c r="B56" s="1"/>
      <c r="C56" s="1"/>
      <c r="D56" s="1"/>
      <c r="E56" s="1"/>
      <c r="F56" s="3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40"/>
      <c r="BB56" s="40"/>
      <c r="BC56" s="40"/>
      <c r="BD56" s="40"/>
      <c r="BE56" s="34"/>
    </row>
    <row r="57" spans="1:57">
      <c r="A57" s="1"/>
      <c r="B57" s="1"/>
      <c r="C57" s="1"/>
      <c r="D57" s="1"/>
      <c r="E57" s="1"/>
      <c r="F57" s="3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40"/>
      <c r="BB57" s="40"/>
      <c r="BC57" s="40"/>
      <c r="BD57" s="40"/>
      <c r="BE57" s="34"/>
    </row>
    <row r="58" spans="1:57">
      <c r="A58" s="1"/>
      <c r="B58" s="1"/>
      <c r="C58" s="1"/>
      <c r="D58" s="1"/>
      <c r="E58" s="1"/>
      <c r="F58" s="3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40"/>
      <c r="BB58" s="40"/>
      <c r="BC58" s="40"/>
      <c r="BD58" s="40"/>
      <c r="BE58" s="34"/>
    </row>
    <row r="59" spans="1:57">
      <c r="A59" s="1"/>
      <c r="B59" s="1"/>
      <c r="C59" s="1"/>
      <c r="D59" s="1"/>
      <c r="E59" s="1"/>
      <c r="F59" s="3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40"/>
      <c r="BB59" s="40"/>
      <c r="BC59" s="40"/>
      <c r="BD59" s="40"/>
      <c r="BE59" s="34"/>
    </row>
    <row r="60" spans="1:57">
      <c r="A60" s="1"/>
      <c r="B60" s="1"/>
      <c r="C60" s="1"/>
      <c r="D60" s="1"/>
      <c r="E60" s="1"/>
      <c r="F60" s="3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40"/>
      <c r="BB60" s="40"/>
      <c r="BC60" s="40"/>
      <c r="BD60" s="40"/>
      <c r="BE60" s="34"/>
    </row>
    <row r="61" spans="1:57">
      <c r="A61" s="1"/>
      <c r="B61" s="1"/>
      <c r="C61" s="1"/>
      <c r="D61" s="1"/>
      <c r="E61" s="1"/>
      <c r="F61" s="3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40"/>
      <c r="BB61" s="40"/>
      <c r="BC61" s="40"/>
      <c r="BD61" s="40"/>
      <c r="BE61" s="34"/>
    </row>
    <row r="62" spans="1:57">
      <c r="A62" s="1"/>
      <c r="B62" s="1"/>
      <c r="C62" s="1"/>
      <c r="D62" s="1"/>
      <c r="E62" s="1"/>
      <c r="F62" s="3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40"/>
      <c r="BB62" s="40"/>
      <c r="BC62" s="40"/>
      <c r="BD62" s="40"/>
      <c r="BE62" s="34"/>
    </row>
    <row r="63" spans="1:57">
      <c r="A63" s="1"/>
      <c r="B63" s="1"/>
      <c r="C63" s="1"/>
      <c r="D63" s="1"/>
      <c r="E63" s="1"/>
      <c r="F63" s="3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40"/>
      <c r="BB63" s="40"/>
      <c r="BC63" s="40"/>
      <c r="BD63" s="40"/>
      <c r="BE63" s="34"/>
    </row>
    <row r="64" spans="1:57">
      <c r="A64" s="1"/>
      <c r="B64" s="1"/>
      <c r="C64" s="1"/>
      <c r="D64" s="1"/>
      <c r="E64" s="1"/>
      <c r="F64" s="3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40"/>
      <c r="BB64" s="40"/>
      <c r="BC64" s="40"/>
      <c r="BD64" s="40"/>
      <c r="BE64" s="34"/>
    </row>
    <row r="65" spans="1:57">
      <c r="A65" s="1"/>
      <c r="B65" s="1"/>
      <c r="C65" s="1"/>
      <c r="D65" s="1"/>
      <c r="E65" s="1"/>
      <c r="F65" s="3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40"/>
      <c r="BB65" s="40"/>
      <c r="BC65" s="40"/>
      <c r="BD65" s="40"/>
      <c r="BE65" s="34"/>
    </row>
    <row r="66" spans="1:57">
      <c r="A66" s="1"/>
      <c r="B66" s="1"/>
      <c r="C66" s="1"/>
      <c r="D66" s="1"/>
      <c r="E66" s="1"/>
      <c r="F66" s="3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40"/>
      <c r="BB66" s="40"/>
      <c r="BC66" s="40"/>
      <c r="BD66" s="40"/>
      <c r="BE66" s="34"/>
    </row>
    <row r="67" spans="1:57">
      <c r="A67" s="1"/>
      <c r="B67" s="1"/>
      <c r="C67" s="1"/>
      <c r="D67" s="1"/>
      <c r="E67" s="1"/>
      <c r="F67" s="3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40"/>
      <c r="BB67" s="40"/>
      <c r="BC67" s="40"/>
      <c r="BD67" s="40"/>
      <c r="BE67" s="34"/>
    </row>
    <row r="68" spans="1:57">
      <c r="A68" s="1"/>
      <c r="B68" s="1"/>
      <c r="C68" s="1"/>
      <c r="D68" s="1"/>
      <c r="E68" s="1"/>
      <c r="F68" s="3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40"/>
      <c r="BB68" s="40"/>
      <c r="BC68" s="40"/>
      <c r="BD68" s="40"/>
      <c r="BE68" s="34"/>
    </row>
    <row r="69" spans="1:57">
      <c r="A69" s="1"/>
      <c r="B69" s="1"/>
      <c r="C69" s="1"/>
      <c r="D69" s="1"/>
      <c r="E69" s="1"/>
      <c r="F69" s="3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40"/>
      <c r="BB69" s="40"/>
      <c r="BC69" s="40"/>
      <c r="BD69" s="40"/>
      <c r="BE69" s="34"/>
    </row>
    <row r="70" spans="1:57">
      <c r="A70" s="1"/>
      <c r="B70" s="1"/>
      <c r="C70" s="1"/>
      <c r="D70" s="1"/>
      <c r="E70" s="1"/>
      <c r="F70" s="3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40"/>
      <c r="BB70" s="40"/>
      <c r="BC70" s="40"/>
      <c r="BD70" s="40"/>
      <c r="BE70" s="34"/>
    </row>
    <row r="71" spans="1:57">
      <c r="A71" s="1"/>
      <c r="B71" s="1"/>
      <c r="C71" s="1"/>
      <c r="D71" s="1"/>
      <c r="E71" s="1"/>
      <c r="F71" s="3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40"/>
      <c r="BB71" s="40"/>
      <c r="BC71" s="40"/>
      <c r="BD71" s="40"/>
      <c r="BE71" s="34"/>
    </row>
    <row r="72" spans="1:57">
      <c r="A72" s="1"/>
      <c r="B72" s="1"/>
      <c r="C72" s="1"/>
      <c r="D72" s="1"/>
      <c r="E72" s="1"/>
      <c r="F72" s="3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40"/>
      <c r="BB72" s="40"/>
      <c r="BC72" s="40"/>
      <c r="BD72" s="40"/>
      <c r="BE72" s="34"/>
    </row>
    <row r="73" spans="1:57">
      <c r="A73" s="1"/>
      <c r="B73" s="1"/>
      <c r="C73" s="1"/>
      <c r="D73" s="1"/>
      <c r="E73" s="1"/>
      <c r="F73" s="3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40"/>
      <c r="BB73" s="40"/>
      <c r="BC73" s="40"/>
      <c r="BD73" s="40"/>
      <c r="BE73" s="34"/>
    </row>
    <row r="74" spans="1:57">
      <c r="A74" s="1"/>
      <c r="B74" s="1"/>
      <c r="C74" s="1"/>
      <c r="D74" s="1"/>
      <c r="E74" s="1"/>
      <c r="F74" s="3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40"/>
      <c r="BB74" s="40"/>
      <c r="BC74" s="40"/>
      <c r="BD74" s="40"/>
      <c r="BE74" s="34"/>
    </row>
    <row r="75" spans="1:57">
      <c r="A75" s="1"/>
      <c r="B75" s="1"/>
      <c r="C75" s="1"/>
      <c r="D75" s="1"/>
      <c r="E75" s="1"/>
      <c r="F75" s="3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40"/>
      <c r="BB75" s="40"/>
      <c r="BC75" s="40"/>
      <c r="BD75" s="40"/>
      <c r="BE75" s="34"/>
    </row>
    <row r="76" spans="1:57">
      <c r="A76" s="1"/>
      <c r="B76" s="1"/>
      <c r="C76" s="1"/>
      <c r="D76" s="1"/>
      <c r="E76" s="1"/>
      <c r="F76" s="3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40"/>
      <c r="BB76" s="40"/>
      <c r="BC76" s="40"/>
      <c r="BD76" s="40"/>
      <c r="BE76" s="34"/>
    </row>
    <row r="77" spans="1:57">
      <c r="A77" s="1"/>
      <c r="B77" s="1"/>
      <c r="C77" s="1"/>
      <c r="D77" s="1"/>
      <c r="E77" s="1"/>
      <c r="F77" s="3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40"/>
      <c r="BB77" s="40"/>
      <c r="BC77" s="40"/>
      <c r="BD77" s="40"/>
      <c r="BE77" s="34"/>
    </row>
    <row r="78" spans="1:57">
      <c r="A78" s="1"/>
      <c r="B78" s="1"/>
      <c r="C78" s="1"/>
      <c r="D78" s="1"/>
      <c r="E78" s="1"/>
      <c r="F78" s="3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40"/>
      <c r="BB78" s="40"/>
      <c r="BC78" s="40"/>
      <c r="BD78" s="40"/>
      <c r="BE78" s="34"/>
    </row>
    <row r="79" spans="1:57">
      <c r="A79" s="1"/>
      <c r="B79" s="1"/>
      <c r="C79" s="1"/>
      <c r="D79" s="1"/>
      <c r="E79" s="1"/>
      <c r="F79" s="3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40"/>
      <c r="BB79" s="40"/>
      <c r="BC79" s="40"/>
      <c r="BD79" s="40"/>
      <c r="BE79" s="34"/>
    </row>
    <row r="80" spans="1:57">
      <c r="A80" s="1"/>
      <c r="B80" s="1"/>
      <c r="C80" s="1"/>
      <c r="D80" s="1"/>
      <c r="E80" s="1"/>
      <c r="F80" s="3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40"/>
      <c r="BB80" s="40"/>
      <c r="BC80" s="40"/>
      <c r="BD80" s="40"/>
      <c r="BE80" s="34"/>
    </row>
    <row r="81" spans="1:57">
      <c r="A81" s="1"/>
      <c r="B81" s="1"/>
      <c r="C81" s="1"/>
      <c r="D81" s="1"/>
      <c r="E81" s="1"/>
      <c r="F81" s="3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40"/>
      <c r="BB81" s="40"/>
      <c r="BC81" s="40"/>
      <c r="BD81" s="40"/>
      <c r="BE81" s="34"/>
    </row>
    <row r="82" spans="1:57">
      <c r="A82" s="1"/>
      <c r="B82" s="1"/>
      <c r="C82" s="1"/>
      <c r="D82" s="1"/>
      <c r="E82" s="1"/>
      <c r="F82" s="3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40"/>
      <c r="BB82" s="40"/>
      <c r="BC82" s="40"/>
      <c r="BD82" s="40"/>
      <c r="BE82" s="34"/>
    </row>
    <row r="83" spans="1:57">
      <c r="A83" s="1"/>
      <c r="B83" s="1"/>
      <c r="C83" s="1"/>
      <c r="D83" s="1"/>
      <c r="E83" s="1"/>
      <c r="F83" s="3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40"/>
      <c r="BB83" s="40"/>
      <c r="BC83" s="40"/>
      <c r="BD83" s="40"/>
      <c r="BE83" s="34"/>
    </row>
    <row r="84" spans="1:57">
      <c r="A84" s="1"/>
      <c r="B84" s="1"/>
      <c r="C84" s="1"/>
      <c r="D84" s="1"/>
      <c r="E84" s="1"/>
      <c r="F84" s="3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40"/>
      <c r="BB84" s="40"/>
      <c r="BC84" s="40"/>
      <c r="BD84" s="40"/>
      <c r="BE84" s="34"/>
    </row>
    <row r="85" spans="1:57">
      <c r="A85" s="1"/>
      <c r="B85" s="1"/>
      <c r="C85" s="1"/>
      <c r="D85" s="1"/>
      <c r="E85" s="1"/>
      <c r="F85" s="3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40"/>
      <c r="BB85" s="40"/>
      <c r="BC85" s="40"/>
      <c r="BD85" s="40"/>
      <c r="BE85" s="34"/>
    </row>
    <row r="86" spans="1:57">
      <c r="A86" s="1"/>
      <c r="B86" s="1"/>
      <c r="C86" s="1"/>
      <c r="D86" s="1"/>
      <c r="E86" s="1"/>
      <c r="F86" s="3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40"/>
      <c r="BB86" s="40"/>
      <c r="BC86" s="40"/>
      <c r="BD86" s="40"/>
      <c r="BE86" s="34"/>
    </row>
    <row r="87" spans="1:57">
      <c r="A87" s="1"/>
      <c r="B87" s="1"/>
      <c r="C87" s="1"/>
      <c r="D87" s="1"/>
      <c r="E87" s="1"/>
      <c r="F87" s="3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40"/>
      <c r="BB87" s="40"/>
      <c r="BC87" s="40"/>
      <c r="BD87" s="40"/>
      <c r="BE87" s="34"/>
    </row>
    <row r="88" spans="1:57">
      <c r="A88" s="1"/>
      <c r="B88" s="1"/>
      <c r="C88" s="1"/>
      <c r="D88" s="1"/>
      <c r="E88" s="1"/>
      <c r="F88" s="3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</row>
    <row r="89" spans="1:57">
      <c r="A89" s="1"/>
      <c r="B89" s="1"/>
      <c r="C89" s="1"/>
      <c r="D89" s="1"/>
      <c r="E89" s="1"/>
      <c r="F89" s="3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</row>
    <row r="90" spans="1:57">
      <c r="A90" s="1"/>
      <c r="B90" s="1"/>
      <c r="C90" s="1"/>
      <c r="D90" s="1"/>
      <c r="E90" s="1"/>
      <c r="F90" s="3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</row>
    <row r="91" spans="1:57">
      <c r="A91" s="1"/>
      <c r="B91" s="1"/>
      <c r="C91" s="1"/>
      <c r="D91" s="1"/>
      <c r="E91" s="1"/>
      <c r="F91" s="3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</row>
    <row r="92" spans="1:57">
      <c r="A92" s="1"/>
      <c r="B92" s="1"/>
      <c r="C92" s="1"/>
      <c r="D92" s="1"/>
      <c r="E92" s="1"/>
      <c r="F92" s="3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</row>
    <row r="93" spans="1:57">
      <c r="A93" s="1"/>
      <c r="B93" s="1"/>
      <c r="C93" s="1"/>
      <c r="D93" s="1"/>
      <c r="E93" s="1"/>
      <c r="F93" s="3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</row>
    <row r="94" spans="1:57">
      <c r="A94" s="1"/>
      <c r="B94" s="1"/>
      <c r="C94" s="1"/>
      <c r="D94" s="1"/>
      <c r="E94" s="1"/>
      <c r="F94" s="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</row>
    <row r="95" spans="1:57">
      <c r="A95" s="1"/>
      <c r="B95" s="1"/>
      <c r="C95" s="1"/>
      <c r="D95" s="1"/>
      <c r="E95" s="1"/>
      <c r="F95" s="3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</row>
    <row r="96" spans="1:57">
      <c r="A96" s="1"/>
      <c r="B96" s="1"/>
      <c r="C96" s="1"/>
      <c r="D96" s="1"/>
      <c r="E96" s="1"/>
      <c r="F96" s="3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</row>
    <row r="97" spans="1:52">
      <c r="A97" s="1"/>
      <c r="B97" s="1"/>
      <c r="C97" s="1"/>
      <c r="D97" s="1"/>
      <c r="E97" s="1"/>
      <c r="F97" s="3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</row>
    <row r="98" spans="1:52">
      <c r="A98" s="1"/>
      <c r="B98" s="1"/>
      <c r="C98" s="1"/>
      <c r="D98" s="1"/>
      <c r="E98" s="1"/>
      <c r="F98" s="3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99" spans="1:52">
      <c r="A99" s="1"/>
      <c r="B99" s="1"/>
      <c r="C99" s="1"/>
      <c r="D99" s="1"/>
      <c r="E99" s="1"/>
      <c r="F99" s="3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</row>
    <row r="100" spans="1:52">
      <c r="A100" s="1"/>
      <c r="B100" s="1"/>
      <c r="C100" s="1"/>
      <c r="D100" s="1"/>
      <c r="E100" s="1"/>
      <c r="F100" s="3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</row>
    <row r="101" spans="1:52">
      <c r="A101" s="1"/>
      <c r="B101" s="1"/>
      <c r="C101" s="1"/>
      <c r="D101" s="1"/>
      <c r="E101" s="1"/>
      <c r="F101" s="3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</row>
    <row r="102" spans="1:52">
      <c r="A102" s="1"/>
      <c r="B102" s="1"/>
      <c r="C102" s="1"/>
      <c r="D102" s="1"/>
      <c r="E102" s="1"/>
      <c r="F102" s="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</row>
    <row r="103" spans="1:52">
      <c r="A103" s="1"/>
      <c r="B103" s="1"/>
      <c r="C103" s="1"/>
      <c r="D103" s="1"/>
      <c r="E103" s="1"/>
      <c r="F103" s="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</row>
    <row r="104" spans="1:52">
      <c r="A104" s="1"/>
      <c r="B104" s="1"/>
      <c r="C104" s="1"/>
      <c r="D104" s="1"/>
      <c r="E104" s="1"/>
      <c r="F104" s="3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</row>
    <row r="105" spans="1:52">
      <c r="A105" s="1"/>
      <c r="B105" s="1"/>
      <c r="C105" s="1"/>
      <c r="D105" s="1"/>
      <c r="E105" s="1"/>
      <c r="F105" s="3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</row>
    <row r="106" spans="1:52">
      <c r="A106" s="1"/>
      <c r="B106" s="1"/>
      <c r="C106" s="1"/>
      <c r="D106" s="1"/>
      <c r="E106" s="1"/>
      <c r="F106" s="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</row>
    <row r="107" spans="1:52">
      <c r="A107" s="1"/>
      <c r="B107" s="1"/>
      <c r="C107" s="1"/>
      <c r="D107" s="1"/>
      <c r="E107" s="1"/>
      <c r="F107" s="3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</row>
    <row r="108" spans="1:52">
      <c r="A108" s="1"/>
      <c r="B108" s="1"/>
      <c r="C108" s="1"/>
      <c r="D108" s="1"/>
      <c r="E108" s="1"/>
      <c r="F108" s="3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</row>
    <row r="109" spans="1:52">
      <c r="A109" s="1"/>
      <c r="B109" s="1"/>
      <c r="C109" s="1"/>
      <c r="D109" s="1"/>
      <c r="E109" s="1"/>
      <c r="F109" s="3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</row>
    <row r="110" spans="1:52">
      <c r="A110" s="1"/>
      <c r="B110" s="1"/>
      <c r="C110" s="1"/>
      <c r="D110" s="1"/>
      <c r="E110" s="1"/>
      <c r="F110" s="3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</row>
    <row r="111" spans="1:52">
      <c r="A111" s="1"/>
      <c r="B111" s="1"/>
      <c r="C111" s="1"/>
      <c r="D111" s="1"/>
      <c r="E111" s="1"/>
      <c r="F111" s="3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</row>
    <row r="112" spans="1:52">
      <c r="A112" s="1"/>
      <c r="B112" s="1"/>
      <c r="C112" s="1"/>
      <c r="D112" s="1"/>
      <c r="E112" s="1"/>
      <c r="F112" s="3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</row>
    <row r="113" spans="1:52">
      <c r="A113" s="1"/>
      <c r="B113" s="1"/>
      <c r="C113" s="1"/>
      <c r="D113" s="1"/>
      <c r="E113" s="1"/>
      <c r="F113" s="3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</row>
    <row r="114" spans="1:52">
      <c r="A114" s="1"/>
      <c r="B114" s="1"/>
      <c r="C114" s="1"/>
      <c r="D114" s="1"/>
      <c r="E114" s="1"/>
      <c r="F114" s="3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</row>
    <row r="115" spans="1:52">
      <c r="A115" s="1"/>
      <c r="B115" s="1"/>
      <c r="C115" s="1"/>
      <c r="D115" s="1"/>
      <c r="E115" s="1"/>
      <c r="F115" s="3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</row>
    <row r="116" spans="1:52">
      <c r="A116" s="1"/>
      <c r="B116" s="1"/>
      <c r="C116" s="1"/>
      <c r="D116" s="1"/>
      <c r="E116" s="1"/>
      <c r="F116" s="3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</row>
    <row r="117" spans="1:52">
      <c r="A117" s="1"/>
      <c r="B117" s="1"/>
      <c r="C117" s="1"/>
      <c r="D117" s="1"/>
      <c r="E117" s="1"/>
      <c r="F117" s="3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</row>
    <row r="118" spans="1:52">
      <c r="A118" s="1"/>
    </row>
    <row r="119" spans="1:52">
      <c r="A119" s="1"/>
    </row>
    <row r="120" spans="1:52">
      <c r="A120" s="1"/>
    </row>
    <row r="121" spans="1:52">
      <c r="A121" s="1"/>
    </row>
    <row r="122" spans="1:52">
      <c r="A122" s="1"/>
    </row>
    <row r="123" spans="1:52">
      <c r="A123" s="1"/>
    </row>
    <row r="124" spans="1:52">
      <c r="A124" s="1"/>
    </row>
    <row r="125" spans="1:52">
      <c r="A125" s="1"/>
    </row>
    <row r="126" spans="1:52">
      <c r="A126" s="1"/>
    </row>
    <row r="127" spans="1:52">
      <c r="A127" s="1"/>
    </row>
    <row r="128" spans="1:52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</sheetData>
  <printOptions headings="1" gridLines="1" gridLinesSet="0"/>
  <pageMargins left="0.25" right="0.16" top="0.46" bottom="0.36" header="0.19" footer="0.23"/>
  <pageSetup scale="85" fitToWidth="99" orientation="landscape" useFirstPageNumber="1" horizontalDpi="4294967293" verticalDpi="4294967293" r:id="rId1"/>
  <headerFooter alignWithMargins="0">
    <oddHeader>&amp;LPage &amp;P of &amp;N &amp;CTHE MILLIONAIRE JANITOR - bASOC&amp;RAs of &amp;D   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4162-9393-48B9-BE1A-2872E79B8D21}">
  <sheetPr>
    <tabColor theme="0"/>
    <pageSetUpPr autoPageBreaks="0" fitToPage="1"/>
  </sheetPr>
  <dimension ref="B1:K376"/>
  <sheetViews>
    <sheetView showGridLines="0" zoomScaleNormal="100" workbookViewId="0">
      <pane ySplit="16" topLeftCell="A31" activePane="bottomLeft" state="frozen"/>
      <selection pane="bottomLeft" activeCell="F33" sqref="F33"/>
    </sheetView>
  </sheetViews>
  <sheetFormatPr defaultColWidth="8.90625" defaultRowHeight="14.5"/>
  <cols>
    <col min="1" max="1" width="2.90625" style="9" customWidth="1"/>
    <col min="2" max="2" width="7.6328125" style="9" customWidth="1"/>
    <col min="3" max="3" width="16.6328125" style="9" customWidth="1"/>
    <col min="4" max="4" width="18.54296875" style="9" customWidth="1"/>
    <col min="5" max="10" width="17.36328125" style="9" customWidth="1"/>
    <col min="11" max="11" width="19.54296875" style="9" customWidth="1"/>
    <col min="12" max="16384" width="8.90625" style="9"/>
  </cols>
  <sheetData>
    <row r="1" spans="2:11" ht="8.25" customHeight="1"/>
    <row r="2" spans="2:11" ht="46.5" customHeight="1"/>
    <row r="3" spans="2:11">
      <c r="B3" s="9" t="s">
        <v>58</v>
      </c>
    </row>
    <row r="4" spans="2:11" ht="15.5">
      <c r="B4" s="9" t="s">
        <v>57</v>
      </c>
      <c r="I4" s="32" t="s">
        <v>56</v>
      </c>
    </row>
    <row r="5" spans="2:11" ht="15.5">
      <c r="B5" s="9" t="s">
        <v>55</v>
      </c>
      <c r="I5" s="32"/>
    </row>
    <row r="6" spans="2:11" ht="30" customHeight="1" thickBot="1">
      <c r="B6" s="31" t="s">
        <v>54</v>
      </c>
      <c r="C6" s="31"/>
      <c r="D6" s="31"/>
      <c r="E6" s="31"/>
      <c r="F6" s="31"/>
      <c r="G6" s="31"/>
      <c r="H6" s="31"/>
      <c r="I6" s="31"/>
      <c r="J6" s="31"/>
      <c r="K6" s="31"/>
    </row>
    <row r="7" spans="2:11" ht="20.149999999999999" customHeight="1" thickTop="1" thickBot="1">
      <c r="C7" s="30" t="s">
        <v>53</v>
      </c>
      <c r="D7" s="30"/>
      <c r="E7" s="30"/>
      <c r="G7" s="30" t="s">
        <v>52</v>
      </c>
      <c r="H7" s="30"/>
      <c r="I7" s="30"/>
    </row>
    <row r="8" spans="2:11" ht="14.25" customHeight="1">
      <c r="C8" s="49" t="s">
        <v>51</v>
      </c>
      <c r="D8" s="49"/>
      <c r="E8" s="29">
        <v>200000</v>
      </c>
      <c r="G8" s="49" t="s">
        <v>50</v>
      </c>
      <c r="H8" s="49"/>
      <c r="I8" s="28">
        <f>IF(LoanIsGood,-PMT(InterestRate/PaymentsPerYear,ScheduledNumberOfPayments,LoanAmount),"")</f>
        <v>14716.350065725779</v>
      </c>
    </row>
    <row r="9" spans="2:11">
      <c r="C9" s="19" t="s">
        <v>19</v>
      </c>
      <c r="D9" s="27" t="s">
        <v>49</v>
      </c>
      <c r="E9" s="26">
        <v>0.04</v>
      </c>
      <c r="G9" s="48" t="s">
        <v>48</v>
      </c>
      <c r="H9" s="48"/>
      <c r="I9" s="24">
        <f>IF(LoanIsGood,LoanPeriod*PaymentsPerYear,"")</f>
        <v>20</v>
      </c>
    </row>
    <row r="10" spans="2:11">
      <c r="C10" s="48" t="s">
        <v>47</v>
      </c>
      <c r="D10" s="48"/>
      <c r="E10" s="25">
        <v>20</v>
      </c>
      <c r="G10" s="48" t="s">
        <v>46</v>
      </c>
      <c r="H10" s="48"/>
      <c r="I10" s="24">
        <f>ActualNumberOfPayments</f>
        <v>1</v>
      </c>
    </row>
    <row r="11" spans="2:11">
      <c r="C11" s="48" t="s">
        <v>45</v>
      </c>
      <c r="D11" s="48"/>
      <c r="E11" s="23">
        <v>1</v>
      </c>
      <c r="G11" s="48" t="s">
        <v>44</v>
      </c>
      <c r="H11" s="48"/>
      <c r="I11" s="22">
        <f>(I9-I10)/E11</f>
        <v>19</v>
      </c>
    </row>
    <row r="12" spans="2:11">
      <c r="C12" s="48" t="s">
        <v>43</v>
      </c>
      <c r="D12" s="48"/>
      <c r="E12" s="21">
        <v>43831</v>
      </c>
      <c r="G12" s="48" t="s">
        <v>42</v>
      </c>
      <c r="H12" s="48"/>
      <c r="I12" s="20">
        <f>TotalEarlyPayments</f>
        <v>0</v>
      </c>
    </row>
    <row r="13" spans="2:11">
      <c r="G13" s="48" t="s">
        <v>41</v>
      </c>
      <c r="H13" s="48"/>
      <c r="I13" s="20">
        <f>TotalInterest</f>
        <v>94327.00131451551</v>
      </c>
    </row>
    <row r="14" spans="2:11">
      <c r="C14" s="48" t="s">
        <v>40</v>
      </c>
      <c r="D14" s="48"/>
      <c r="E14" s="18">
        <v>0</v>
      </c>
      <c r="G14" s="17" t="s">
        <v>39</v>
      </c>
      <c r="H14" s="50" t="s">
        <v>38</v>
      </c>
      <c r="I14" s="50"/>
    </row>
    <row r="16" spans="2:11" ht="35.15" customHeight="1">
      <c r="B16" s="16" t="s">
        <v>37</v>
      </c>
      <c r="C16" s="16" t="s">
        <v>36</v>
      </c>
      <c r="D16" s="16" t="s">
        <v>35</v>
      </c>
      <c r="E16" s="16" t="s">
        <v>34</v>
      </c>
      <c r="F16" s="16" t="s">
        <v>33</v>
      </c>
      <c r="G16" s="16" t="s">
        <v>32</v>
      </c>
      <c r="H16" s="16" t="s">
        <v>31</v>
      </c>
      <c r="I16" s="16" t="s">
        <v>30</v>
      </c>
      <c r="J16" s="16" t="s">
        <v>29</v>
      </c>
      <c r="K16" s="16" t="s">
        <v>28</v>
      </c>
    </row>
    <row r="17" spans="2:11">
      <c r="B17" s="15">
        <f>IF(LoanIsGood,IF(ROW()-ROW(PaymentSchedule[[#Headers],[PMT NO]])&gt;ScheduledNumberOfPayments,"",ROW()-ROW(PaymentSchedule[[#Headers],[PMT NO]])),"")</f>
        <v>1</v>
      </c>
      <c r="C17" s="11">
        <f>IF(PaymentSchedule[[#This Row],[PMT NO]]&lt;&gt;"",EOMONTH(LoanStartDate,ROW(PaymentSchedule[[#This Row],[PMT NO]])-ROW(PaymentSchedule[[#Headers],[PMT NO]])-2)+DAY(LoanStartDate),"")</f>
        <v>43831</v>
      </c>
      <c r="D17" s="10">
        <f>IF(PaymentSchedule[[#This Row],[PMT NO]]&lt;&gt;"",IF(ROW()-ROW(PaymentSchedule[[#Headers],[BEGINNING BALANCE]])=1,LoanAmount,INDEX(PaymentSchedule[ENDING BALANCE],ROW()-ROW(PaymentSchedule[[#Headers],[BEGINNING BALANCE]])-1)),"")</f>
        <v>200000</v>
      </c>
      <c r="E17" s="10">
        <f>IF(PaymentSchedule[[#This Row],[PMT NO]]&lt;&gt;"",ScheduledPayment,"")</f>
        <v>14716.350065725779</v>
      </c>
      <c r="F17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17" s="10">
        <f>IF(PaymentSchedule[[#This Row],[PMT NO]]&lt;&gt;"",PaymentSchedule[[#This Row],[TOTAL PAYMENT]]-PaymentSchedule[[#This Row],[INTEREST]],"")</f>
        <v>6716.3500657257791</v>
      </c>
      <c r="I17" s="10">
        <f>IF(PaymentSchedule[[#This Row],[PMT NO]]&lt;&gt;"",PaymentSchedule[[#This Row],[BEGINNING BALANCE]]*(InterestRate/PaymentsPerYear),"")</f>
        <v>8000</v>
      </c>
      <c r="J17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193283.64993427423</v>
      </c>
      <c r="K17" s="10">
        <f>IF(PaymentSchedule[[#This Row],[PMT NO]]&lt;&gt;"",SUM(INDEX(PaymentSchedule[INTEREST],1,1):PaymentSchedule[[#This Row],[INTEREST]]),"")</f>
        <v>8000</v>
      </c>
    </row>
    <row r="18" spans="2:11">
      <c r="B18" s="12">
        <f>IF(LoanIsGood,IF(ROW()-ROW(PaymentSchedule[[#Headers],[PMT NO]])&gt;ScheduledNumberOfPayments,"",ROW()-ROW(PaymentSchedule[[#Headers],[PMT NO]])),"")</f>
        <v>2</v>
      </c>
      <c r="C18" s="11">
        <f>IF(PaymentSchedule[[#This Row],[PMT NO]]&lt;&gt;"",EOMONTH(LoanStartDate,ROW(PaymentSchedule[[#This Row],[PMT NO]])-ROW(PaymentSchedule[[#Headers],[PMT NO]])-2)+DAY(LoanStartDate),"")</f>
        <v>43862</v>
      </c>
      <c r="D18" s="10">
        <f>IF(PaymentSchedule[[#This Row],[PMT NO]]&lt;&gt;"",IF(ROW()-ROW(PaymentSchedule[[#Headers],[BEGINNING BALANCE]])=1,LoanAmount,INDEX(PaymentSchedule[ENDING BALANCE],ROW()-ROW(PaymentSchedule[[#Headers],[BEGINNING BALANCE]])-1)),"")</f>
        <v>193283.64993427423</v>
      </c>
      <c r="E18" s="10">
        <f>IF(PaymentSchedule[[#This Row],[PMT NO]]&lt;&gt;"",ScheduledPayment,"")</f>
        <v>14716.350065725779</v>
      </c>
      <c r="F18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18" s="10">
        <f>IF(PaymentSchedule[[#This Row],[PMT NO]]&lt;&gt;"",PaymentSchedule[[#This Row],[TOTAL PAYMENT]]-PaymentSchedule[[#This Row],[INTEREST]],"")</f>
        <v>6985.0040683548095</v>
      </c>
      <c r="I18" s="10">
        <f>IF(PaymentSchedule[[#This Row],[PMT NO]]&lt;&gt;"",PaymentSchedule[[#This Row],[BEGINNING BALANCE]]*(InterestRate/PaymentsPerYear),"")</f>
        <v>7731.3459973709696</v>
      </c>
      <c r="J18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186298.64586591942</v>
      </c>
      <c r="K18" s="10">
        <f>IF(PaymentSchedule[[#This Row],[PMT NO]]&lt;&gt;"",SUM(INDEX(PaymentSchedule[INTEREST],1,1):PaymentSchedule[[#This Row],[INTEREST]]),"")</f>
        <v>15731.345997370969</v>
      </c>
    </row>
    <row r="19" spans="2:11">
      <c r="B19" s="12">
        <f>IF(LoanIsGood,IF(ROW()-ROW(PaymentSchedule[[#Headers],[PMT NO]])&gt;ScheduledNumberOfPayments,"",ROW()-ROW(PaymentSchedule[[#Headers],[PMT NO]])),"")</f>
        <v>3</v>
      </c>
      <c r="C19" s="11">
        <f>IF(PaymentSchedule[[#This Row],[PMT NO]]&lt;&gt;"",EOMONTH(LoanStartDate,ROW(PaymentSchedule[[#This Row],[PMT NO]])-ROW(PaymentSchedule[[#Headers],[PMT NO]])-2)+DAY(LoanStartDate),"")</f>
        <v>43891</v>
      </c>
      <c r="D19" s="10">
        <f>IF(PaymentSchedule[[#This Row],[PMT NO]]&lt;&gt;"",IF(ROW()-ROW(PaymentSchedule[[#Headers],[BEGINNING BALANCE]])=1,LoanAmount,INDEX(PaymentSchedule[ENDING BALANCE],ROW()-ROW(PaymentSchedule[[#Headers],[BEGINNING BALANCE]])-1)),"")</f>
        <v>186298.64586591942</v>
      </c>
      <c r="E19" s="10">
        <f>IF(PaymentSchedule[[#This Row],[PMT NO]]&lt;&gt;"",ScheduledPayment,"")</f>
        <v>14716.350065725779</v>
      </c>
      <c r="F19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19" s="10">
        <f>IF(PaymentSchedule[[#This Row],[PMT NO]]&lt;&gt;"",PaymentSchedule[[#This Row],[TOTAL PAYMENT]]-PaymentSchedule[[#This Row],[INTEREST]],"")</f>
        <v>7264.4042310890027</v>
      </c>
      <c r="I19" s="10">
        <f>IF(PaymentSchedule[[#This Row],[PMT NO]]&lt;&gt;"",PaymentSchedule[[#This Row],[BEGINNING BALANCE]]*(InterestRate/PaymentsPerYear),"")</f>
        <v>7451.9458346367765</v>
      </c>
      <c r="J19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179034.24163483043</v>
      </c>
      <c r="K19" s="10">
        <f>IF(PaymentSchedule[[#This Row],[PMT NO]]&lt;&gt;"",SUM(INDEX(PaymentSchedule[INTEREST],1,1):PaymentSchedule[[#This Row],[INTEREST]]),"")</f>
        <v>23183.291832007744</v>
      </c>
    </row>
    <row r="20" spans="2:11">
      <c r="B20" s="12">
        <f>IF(LoanIsGood,IF(ROW()-ROW(PaymentSchedule[[#Headers],[PMT NO]])&gt;ScheduledNumberOfPayments,"",ROW()-ROW(PaymentSchedule[[#Headers],[PMT NO]])),"")</f>
        <v>4</v>
      </c>
      <c r="C20" s="11">
        <f>IF(PaymentSchedule[[#This Row],[PMT NO]]&lt;&gt;"",EOMONTH(LoanStartDate,ROW(PaymentSchedule[[#This Row],[PMT NO]])-ROW(PaymentSchedule[[#Headers],[PMT NO]])-2)+DAY(LoanStartDate),"")</f>
        <v>43922</v>
      </c>
      <c r="D20" s="10">
        <f>IF(PaymentSchedule[[#This Row],[PMT NO]]&lt;&gt;"",IF(ROW()-ROW(PaymentSchedule[[#Headers],[BEGINNING BALANCE]])=1,LoanAmount,INDEX(PaymentSchedule[ENDING BALANCE],ROW()-ROW(PaymentSchedule[[#Headers],[BEGINNING BALANCE]])-1)),"")</f>
        <v>179034.24163483043</v>
      </c>
      <c r="E20" s="10">
        <f>IF(PaymentSchedule[[#This Row],[PMT NO]]&lt;&gt;"",ScheduledPayment,"")</f>
        <v>14716.350065725779</v>
      </c>
      <c r="F20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0" s="10">
        <f>IF(PaymentSchedule[[#This Row],[PMT NO]]&lt;&gt;"",PaymentSchedule[[#This Row],[TOTAL PAYMENT]]-PaymentSchedule[[#This Row],[INTEREST]],"")</f>
        <v>7554.9804003325617</v>
      </c>
      <c r="I20" s="10">
        <f>IF(PaymentSchedule[[#This Row],[PMT NO]]&lt;&gt;"",PaymentSchedule[[#This Row],[BEGINNING BALANCE]]*(InterestRate/PaymentsPerYear),"")</f>
        <v>7161.3696653932175</v>
      </c>
      <c r="J20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171479.26123449786</v>
      </c>
      <c r="K20" s="10">
        <f>IF(PaymentSchedule[[#This Row],[PMT NO]]&lt;&gt;"",SUM(INDEX(PaymentSchedule[INTEREST],1,1):PaymentSchedule[[#This Row],[INTEREST]]),"")</f>
        <v>30344.661497400961</v>
      </c>
    </row>
    <row r="21" spans="2:11">
      <c r="B21" s="12">
        <f>IF(LoanIsGood,IF(ROW()-ROW(PaymentSchedule[[#Headers],[PMT NO]])&gt;ScheduledNumberOfPayments,"",ROW()-ROW(PaymentSchedule[[#Headers],[PMT NO]])),"")</f>
        <v>5</v>
      </c>
      <c r="C21" s="11">
        <f>IF(PaymentSchedule[[#This Row],[PMT NO]]&lt;&gt;"",EOMONTH(LoanStartDate,ROW(PaymentSchedule[[#This Row],[PMT NO]])-ROW(PaymentSchedule[[#Headers],[PMT NO]])-2)+DAY(LoanStartDate),"")</f>
        <v>43952</v>
      </c>
      <c r="D21" s="10">
        <f>IF(PaymentSchedule[[#This Row],[PMT NO]]&lt;&gt;"",IF(ROW()-ROW(PaymentSchedule[[#Headers],[BEGINNING BALANCE]])=1,LoanAmount,INDEX(PaymentSchedule[ENDING BALANCE],ROW()-ROW(PaymentSchedule[[#Headers],[BEGINNING BALANCE]])-1)),"")</f>
        <v>171479.26123449786</v>
      </c>
      <c r="E21" s="10">
        <f>IF(PaymentSchedule[[#This Row],[PMT NO]]&lt;&gt;"",ScheduledPayment,"")</f>
        <v>14716.350065725779</v>
      </c>
      <c r="F21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1" s="10">
        <f>IF(PaymentSchedule[[#This Row],[PMT NO]]&lt;&gt;"",PaymentSchedule[[#This Row],[TOTAL PAYMENT]]-PaymentSchedule[[#This Row],[INTEREST]],"")</f>
        <v>7857.1796163458648</v>
      </c>
      <c r="I21" s="10">
        <f>IF(PaymentSchedule[[#This Row],[PMT NO]]&lt;&gt;"",PaymentSchedule[[#This Row],[BEGINNING BALANCE]]*(InterestRate/PaymentsPerYear),"")</f>
        <v>6859.1704493799143</v>
      </c>
      <c r="J21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163622.08161815198</v>
      </c>
      <c r="K21" s="10">
        <f>IF(PaymentSchedule[[#This Row],[PMT NO]]&lt;&gt;"",SUM(INDEX(PaymentSchedule[INTEREST],1,1):PaymentSchedule[[#This Row],[INTEREST]]),"")</f>
        <v>37203.831946780876</v>
      </c>
    </row>
    <row r="22" spans="2:11">
      <c r="B22" s="12">
        <f>IF(LoanIsGood,IF(ROW()-ROW(PaymentSchedule[[#Headers],[PMT NO]])&gt;ScheduledNumberOfPayments,"",ROW()-ROW(PaymentSchedule[[#Headers],[PMT NO]])),"")</f>
        <v>6</v>
      </c>
      <c r="C22" s="11">
        <f>IF(PaymentSchedule[[#This Row],[PMT NO]]&lt;&gt;"",EOMONTH(LoanStartDate,ROW(PaymentSchedule[[#This Row],[PMT NO]])-ROW(PaymentSchedule[[#Headers],[PMT NO]])-2)+DAY(LoanStartDate),"")</f>
        <v>43983</v>
      </c>
      <c r="D22" s="10">
        <f>IF(PaymentSchedule[[#This Row],[PMT NO]]&lt;&gt;"",IF(ROW()-ROW(PaymentSchedule[[#Headers],[BEGINNING BALANCE]])=1,LoanAmount,INDEX(PaymentSchedule[ENDING BALANCE],ROW()-ROW(PaymentSchedule[[#Headers],[BEGINNING BALANCE]])-1)),"")</f>
        <v>163622.08161815198</v>
      </c>
      <c r="E22" s="10">
        <f>IF(PaymentSchedule[[#This Row],[PMT NO]]&lt;&gt;"",ScheduledPayment,"")</f>
        <v>14716.350065725779</v>
      </c>
      <c r="F22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2" s="10">
        <f>IF(PaymentSchedule[[#This Row],[PMT NO]]&lt;&gt;"",PaymentSchedule[[#This Row],[TOTAL PAYMENT]]-PaymentSchedule[[#This Row],[INTEREST]],"")</f>
        <v>8171.4668009997004</v>
      </c>
      <c r="I22" s="10">
        <f>IF(PaymentSchedule[[#This Row],[PMT NO]]&lt;&gt;"",PaymentSchedule[[#This Row],[BEGINNING BALANCE]]*(InterestRate/PaymentsPerYear),"")</f>
        <v>6544.8832647260788</v>
      </c>
      <c r="J22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155450.61481715227</v>
      </c>
      <c r="K22" s="10">
        <f>IF(PaymentSchedule[[#This Row],[PMT NO]]&lt;&gt;"",SUM(INDEX(PaymentSchedule[INTEREST],1,1):PaymentSchedule[[#This Row],[INTEREST]]),"")</f>
        <v>43748.715211506955</v>
      </c>
    </row>
    <row r="23" spans="2:11">
      <c r="B23" s="12">
        <f>IF(LoanIsGood,IF(ROW()-ROW(PaymentSchedule[[#Headers],[PMT NO]])&gt;ScheduledNumberOfPayments,"",ROW()-ROW(PaymentSchedule[[#Headers],[PMT NO]])),"")</f>
        <v>7</v>
      </c>
      <c r="C23" s="11">
        <f>IF(PaymentSchedule[[#This Row],[PMT NO]]&lt;&gt;"",EOMONTH(LoanStartDate,ROW(PaymentSchedule[[#This Row],[PMT NO]])-ROW(PaymentSchedule[[#Headers],[PMT NO]])-2)+DAY(LoanStartDate),"")</f>
        <v>44013</v>
      </c>
      <c r="D23" s="10">
        <f>IF(PaymentSchedule[[#This Row],[PMT NO]]&lt;&gt;"",IF(ROW()-ROW(PaymentSchedule[[#Headers],[BEGINNING BALANCE]])=1,LoanAmount,INDEX(PaymentSchedule[ENDING BALANCE],ROW()-ROW(PaymentSchedule[[#Headers],[BEGINNING BALANCE]])-1)),"")</f>
        <v>155450.61481715227</v>
      </c>
      <c r="E23" s="10">
        <f>IF(PaymentSchedule[[#This Row],[PMT NO]]&lt;&gt;"",ScheduledPayment,"")</f>
        <v>14716.350065725779</v>
      </c>
      <c r="F23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3" s="10">
        <f>IF(PaymentSchedule[[#This Row],[PMT NO]]&lt;&gt;"",PaymentSchedule[[#This Row],[TOTAL PAYMENT]]-PaymentSchedule[[#This Row],[INTEREST]],"")</f>
        <v>8498.3254730396875</v>
      </c>
      <c r="I23" s="10">
        <f>IF(PaymentSchedule[[#This Row],[PMT NO]]&lt;&gt;"",PaymentSchedule[[#This Row],[BEGINNING BALANCE]]*(InterestRate/PaymentsPerYear),"")</f>
        <v>6218.0245926860907</v>
      </c>
      <c r="J23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146952.28934411256</v>
      </c>
      <c r="K23" s="10">
        <f>IF(PaymentSchedule[[#This Row],[PMT NO]]&lt;&gt;"",SUM(INDEX(PaymentSchedule[INTEREST],1,1):PaymentSchedule[[#This Row],[INTEREST]]),"")</f>
        <v>49966.739804193043</v>
      </c>
    </row>
    <row r="24" spans="2:11">
      <c r="B24" s="12">
        <f>IF(LoanIsGood,IF(ROW()-ROW(PaymentSchedule[[#Headers],[PMT NO]])&gt;ScheduledNumberOfPayments,"",ROW()-ROW(PaymentSchedule[[#Headers],[PMT NO]])),"")</f>
        <v>8</v>
      </c>
      <c r="C24" s="11">
        <f>IF(PaymentSchedule[[#This Row],[PMT NO]]&lt;&gt;"",EOMONTH(LoanStartDate,ROW(PaymentSchedule[[#This Row],[PMT NO]])-ROW(PaymentSchedule[[#Headers],[PMT NO]])-2)+DAY(LoanStartDate),"")</f>
        <v>44044</v>
      </c>
      <c r="D24" s="10">
        <f>IF(PaymentSchedule[[#This Row],[PMT NO]]&lt;&gt;"",IF(ROW()-ROW(PaymentSchedule[[#Headers],[BEGINNING BALANCE]])=1,LoanAmount,INDEX(PaymentSchedule[ENDING BALANCE],ROW()-ROW(PaymentSchedule[[#Headers],[BEGINNING BALANCE]])-1)),"")</f>
        <v>146952.28934411256</v>
      </c>
      <c r="E24" s="10">
        <f>IF(PaymentSchedule[[#This Row],[PMT NO]]&lt;&gt;"",ScheduledPayment,"")</f>
        <v>14716.350065725779</v>
      </c>
      <c r="F24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4" s="10">
        <f>IF(PaymentSchedule[[#This Row],[PMT NO]]&lt;&gt;"",PaymentSchedule[[#This Row],[TOTAL PAYMENT]]-PaymentSchedule[[#This Row],[INTEREST]],"")</f>
        <v>8838.2584919612764</v>
      </c>
      <c r="I24" s="10">
        <f>IF(PaymentSchedule[[#This Row],[PMT NO]]&lt;&gt;"",PaymentSchedule[[#This Row],[BEGINNING BALANCE]]*(InterestRate/PaymentsPerYear),"")</f>
        <v>5878.0915737645028</v>
      </c>
      <c r="J24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138114.03085215128</v>
      </c>
      <c r="K24" s="10">
        <f>IF(PaymentSchedule[[#This Row],[PMT NO]]&lt;&gt;"",SUM(INDEX(PaymentSchedule[INTEREST],1,1):PaymentSchedule[[#This Row],[INTEREST]]),"")</f>
        <v>55844.831377957547</v>
      </c>
    </row>
    <row r="25" spans="2:11">
      <c r="B25" s="12">
        <f>IF(LoanIsGood,IF(ROW()-ROW(PaymentSchedule[[#Headers],[PMT NO]])&gt;ScheduledNumberOfPayments,"",ROW()-ROW(PaymentSchedule[[#Headers],[PMT NO]])),"")</f>
        <v>9</v>
      </c>
      <c r="C25" s="11">
        <f>IF(PaymentSchedule[[#This Row],[PMT NO]]&lt;&gt;"",EOMONTH(LoanStartDate,ROW(PaymentSchedule[[#This Row],[PMT NO]])-ROW(PaymentSchedule[[#Headers],[PMT NO]])-2)+DAY(LoanStartDate),"")</f>
        <v>44075</v>
      </c>
      <c r="D25" s="10">
        <f>IF(PaymentSchedule[[#This Row],[PMT NO]]&lt;&gt;"",IF(ROW()-ROW(PaymentSchedule[[#Headers],[BEGINNING BALANCE]])=1,LoanAmount,INDEX(PaymentSchedule[ENDING BALANCE],ROW()-ROW(PaymentSchedule[[#Headers],[BEGINNING BALANCE]])-1)),"")</f>
        <v>138114.03085215128</v>
      </c>
      <c r="E25" s="10">
        <f>IF(PaymentSchedule[[#This Row],[PMT NO]]&lt;&gt;"",ScheduledPayment,"")</f>
        <v>14716.350065725779</v>
      </c>
      <c r="F25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5" s="10">
        <f>IF(PaymentSchedule[[#This Row],[PMT NO]]&lt;&gt;"",PaymentSchedule[[#This Row],[TOTAL PAYMENT]]-PaymentSchedule[[#This Row],[INTEREST]],"")</f>
        <v>9191.7888316397275</v>
      </c>
      <c r="I25" s="10">
        <f>IF(PaymentSchedule[[#This Row],[PMT NO]]&lt;&gt;"",PaymentSchedule[[#This Row],[BEGINNING BALANCE]]*(InterestRate/PaymentsPerYear),"")</f>
        <v>5524.5612340860516</v>
      </c>
      <c r="J25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128922.24202051155</v>
      </c>
      <c r="K25" s="10">
        <f>IF(PaymentSchedule[[#This Row],[PMT NO]]&lt;&gt;"",SUM(INDEX(PaymentSchedule[INTEREST],1,1):PaymentSchedule[[#This Row],[INTEREST]]),"")</f>
        <v>61369.392612043601</v>
      </c>
    </row>
    <row r="26" spans="2:11">
      <c r="B26" s="12">
        <f>IF(LoanIsGood,IF(ROW()-ROW(PaymentSchedule[[#Headers],[PMT NO]])&gt;ScheduledNumberOfPayments,"",ROW()-ROW(PaymentSchedule[[#Headers],[PMT NO]])),"")</f>
        <v>10</v>
      </c>
      <c r="C26" s="11">
        <f>IF(PaymentSchedule[[#This Row],[PMT NO]]&lt;&gt;"",EOMONTH(LoanStartDate,ROW(PaymentSchedule[[#This Row],[PMT NO]])-ROW(PaymentSchedule[[#Headers],[PMT NO]])-2)+DAY(LoanStartDate),"")</f>
        <v>44105</v>
      </c>
      <c r="D26" s="10">
        <f>IF(PaymentSchedule[[#This Row],[PMT NO]]&lt;&gt;"",IF(ROW()-ROW(PaymentSchedule[[#Headers],[BEGINNING BALANCE]])=1,LoanAmount,INDEX(PaymentSchedule[ENDING BALANCE],ROW()-ROW(PaymentSchedule[[#Headers],[BEGINNING BALANCE]])-1)),"")</f>
        <v>128922.24202051155</v>
      </c>
      <c r="E26" s="10">
        <f>IF(PaymentSchedule[[#This Row],[PMT NO]]&lt;&gt;"",ScheduledPayment,"")</f>
        <v>14716.350065725779</v>
      </c>
      <c r="F26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6" s="10">
        <f>IF(PaymentSchedule[[#This Row],[PMT NO]]&lt;&gt;"",PaymentSchedule[[#This Row],[TOTAL PAYMENT]]-PaymentSchedule[[#This Row],[INTEREST]],"")</f>
        <v>9559.4603849053165</v>
      </c>
      <c r="I26" s="10">
        <f>IF(PaymentSchedule[[#This Row],[PMT NO]]&lt;&gt;"",PaymentSchedule[[#This Row],[BEGINNING BALANCE]]*(InterestRate/PaymentsPerYear),"")</f>
        <v>5156.8896808204618</v>
      </c>
      <c r="J26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119362.78163560622</v>
      </c>
      <c r="K26" s="10">
        <f>IF(PaymentSchedule[[#This Row],[PMT NO]]&lt;&gt;"",SUM(INDEX(PaymentSchedule[INTEREST],1,1):PaymentSchedule[[#This Row],[INTEREST]]),"")</f>
        <v>66526.282292864067</v>
      </c>
    </row>
    <row r="27" spans="2:11">
      <c r="B27" s="12">
        <f>IF(LoanIsGood,IF(ROW()-ROW(PaymentSchedule[[#Headers],[PMT NO]])&gt;ScheduledNumberOfPayments,"",ROW()-ROW(PaymentSchedule[[#Headers],[PMT NO]])),"")</f>
        <v>11</v>
      </c>
      <c r="C27" s="11">
        <f>IF(PaymentSchedule[[#This Row],[PMT NO]]&lt;&gt;"",EOMONTH(LoanStartDate,ROW(PaymentSchedule[[#This Row],[PMT NO]])-ROW(PaymentSchedule[[#Headers],[PMT NO]])-2)+DAY(LoanStartDate),"")</f>
        <v>44136</v>
      </c>
      <c r="D27" s="10">
        <f>IF(PaymentSchedule[[#This Row],[PMT NO]]&lt;&gt;"",IF(ROW()-ROW(PaymentSchedule[[#Headers],[BEGINNING BALANCE]])=1,LoanAmount,INDEX(PaymentSchedule[ENDING BALANCE],ROW()-ROW(PaymentSchedule[[#Headers],[BEGINNING BALANCE]])-1)),"")</f>
        <v>119362.78163560622</v>
      </c>
      <c r="E27" s="10">
        <f>IF(PaymentSchedule[[#This Row],[PMT NO]]&lt;&gt;"",ScheduledPayment,"")</f>
        <v>14716.350065725779</v>
      </c>
      <c r="F27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7" s="10">
        <f>IF(PaymentSchedule[[#This Row],[PMT NO]]&lt;&gt;"",PaymentSchedule[[#This Row],[TOTAL PAYMENT]]-PaymentSchedule[[#This Row],[INTEREST]],"")</f>
        <v>9941.8388003015298</v>
      </c>
      <c r="I27" s="10">
        <f>IF(PaymentSchedule[[#This Row],[PMT NO]]&lt;&gt;"",PaymentSchedule[[#This Row],[BEGINNING BALANCE]]*(InterestRate/PaymentsPerYear),"")</f>
        <v>4774.5112654242494</v>
      </c>
      <c r="J27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109420.9428353047</v>
      </c>
      <c r="K27" s="10">
        <f>IF(PaymentSchedule[[#This Row],[PMT NO]]&lt;&gt;"",SUM(INDEX(PaymentSchedule[INTEREST],1,1):PaymentSchedule[[#This Row],[INTEREST]]),"")</f>
        <v>71300.793558288322</v>
      </c>
    </row>
    <row r="28" spans="2:11">
      <c r="B28" s="12">
        <f>IF(LoanIsGood,IF(ROW()-ROW(PaymentSchedule[[#Headers],[PMT NO]])&gt;ScheduledNumberOfPayments,"",ROW()-ROW(PaymentSchedule[[#Headers],[PMT NO]])),"")</f>
        <v>12</v>
      </c>
      <c r="C28" s="11">
        <f>IF(PaymentSchedule[[#This Row],[PMT NO]]&lt;&gt;"",EOMONTH(LoanStartDate,ROW(PaymentSchedule[[#This Row],[PMT NO]])-ROW(PaymentSchedule[[#Headers],[PMT NO]])-2)+DAY(LoanStartDate),"")</f>
        <v>44166</v>
      </c>
      <c r="D28" s="10">
        <f>IF(PaymentSchedule[[#This Row],[PMT NO]]&lt;&gt;"",IF(ROW()-ROW(PaymentSchedule[[#Headers],[BEGINNING BALANCE]])=1,LoanAmount,INDEX(PaymentSchedule[ENDING BALANCE],ROW()-ROW(PaymentSchedule[[#Headers],[BEGINNING BALANCE]])-1)),"")</f>
        <v>109420.9428353047</v>
      </c>
      <c r="E28" s="10">
        <f>IF(PaymentSchedule[[#This Row],[PMT NO]]&lt;&gt;"",ScheduledPayment,"")</f>
        <v>14716.350065725779</v>
      </c>
      <c r="F28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8" s="10">
        <f>IF(PaymentSchedule[[#This Row],[PMT NO]]&lt;&gt;"",PaymentSchedule[[#This Row],[TOTAL PAYMENT]]-PaymentSchedule[[#This Row],[INTEREST]],"")</f>
        <v>10339.512352313592</v>
      </c>
      <c r="I28" s="10">
        <f>IF(PaymentSchedule[[#This Row],[PMT NO]]&lt;&gt;"",PaymentSchedule[[#This Row],[BEGINNING BALANCE]]*(InterestRate/PaymentsPerYear),"")</f>
        <v>4376.8377134121884</v>
      </c>
      <c r="J28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99081.430482991098</v>
      </c>
      <c r="K28" s="10">
        <f>IF(PaymentSchedule[[#This Row],[PMT NO]]&lt;&gt;"",SUM(INDEX(PaymentSchedule[INTEREST],1,1):PaymentSchedule[[#This Row],[INTEREST]]),"")</f>
        <v>75677.631271700506</v>
      </c>
    </row>
    <row r="29" spans="2:11">
      <c r="B29" s="12">
        <f>IF(LoanIsGood,IF(ROW()-ROW(PaymentSchedule[[#Headers],[PMT NO]])&gt;ScheduledNumberOfPayments,"",ROW()-ROW(PaymentSchedule[[#Headers],[PMT NO]])),"")</f>
        <v>13</v>
      </c>
      <c r="C29" s="11">
        <f>IF(PaymentSchedule[[#This Row],[PMT NO]]&lt;&gt;"",EOMONTH(LoanStartDate,ROW(PaymentSchedule[[#This Row],[PMT NO]])-ROW(PaymentSchedule[[#Headers],[PMT NO]])-2)+DAY(LoanStartDate),"")</f>
        <v>44197</v>
      </c>
      <c r="D29" s="10">
        <f>IF(PaymentSchedule[[#This Row],[PMT NO]]&lt;&gt;"",IF(ROW()-ROW(PaymentSchedule[[#Headers],[BEGINNING BALANCE]])=1,LoanAmount,INDEX(PaymentSchedule[ENDING BALANCE],ROW()-ROW(PaymentSchedule[[#Headers],[BEGINNING BALANCE]])-1)),"")</f>
        <v>99081.430482991098</v>
      </c>
      <c r="E29" s="10">
        <f>IF(PaymentSchedule[[#This Row],[PMT NO]]&lt;&gt;"",ScheduledPayment,"")</f>
        <v>14716.350065725779</v>
      </c>
      <c r="F29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29" s="10">
        <f>IF(PaymentSchedule[[#This Row],[PMT NO]]&lt;&gt;"",PaymentSchedule[[#This Row],[TOTAL PAYMENT]]-PaymentSchedule[[#This Row],[INTEREST]],"")</f>
        <v>10753.092846406136</v>
      </c>
      <c r="I29" s="10">
        <f>IF(PaymentSchedule[[#This Row],[PMT NO]]&lt;&gt;"",PaymentSchedule[[#This Row],[BEGINNING BALANCE]]*(InterestRate/PaymentsPerYear),"")</f>
        <v>3963.2572193196438</v>
      </c>
      <c r="J29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88328.337636584969</v>
      </c>
      <c r="K29" s="10">
        <f>IF(PaymentSchedule[[#This Row],[PMT NO]]&lt;&gt;"",SUM(INDEX(PaymentSchedule[INTEREST],1,1):PaymentSchedule[[#This Row],[INTEREST]]),"")</f>
        <v>79640.888491020145</v>
      </c>
    </row>
    <row r="30" spans="2:11">
      <c r="B30" s="12">
        <f>IF(LoanIsGood,IF(ROW()-ROW(PaymentSchedule[[#Headers],[PMT NO]])&gt;ScheduledNumberOfPayments,"",ROW()-ROW(PaymentSchedule[[#Headers],[PMT NO]])),"")</f>
        <v>14</v>
      </c>
      <c r="C30" s="11">
        <f>IF(PaymentSchedule[[#This Row],[PMT NO]]&lt;&gt;"",EOMONTH(LoanStartDate,ROW(PaymentSchedule[[#This Row],[PMT NO]])-ROW(PaymentSchedule[[#Headers],[PMT NO]])-2)+DAY(LoanStartDate),"")</f>
        <v>44228</v>
      </c>
      <c r="D30" s="10">
        <f>IF(PaymentSchedule[[#This Row],[PMT NO]]&lt;&gt;"",IF(ROW()-ROW(PaymentSchedule[[#Headers],[BEGINNING BALANCE]])=1,LoanAmount,INDEX(PaymentSchedule[ENDING BALANCE],ROW()-ROW(PaymentSchedule[[#Headers],[BEGINNING BALANCE]])-1)),"")</f>
        <v>88328.337636584969</v>
      </c>
      <c r="E30" s="10">
        <f>IF(PaymentSchedule[[#This Row],[PMT NO]]&lt;&gt;"",ScheduledPayment,"")</f>
        <v>14716.350065725779</v>
      </c>
      <c r="F30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30" s="10">
        <f>IF(PaymentSchedule[[#This Row],[PMT NO]]&lt;&gt;"",PaymentSchedule[[#This Row],[TOTAL PAYMENT]]-PaymentSchedule[[#This Row],[INTEREST]],"")</f>
        <v>11183.216560262381</v>
      </c>
      <c r="I30" s="10">
        <f>IF(PaymentSchedule[[#This Row],[PMT NO]]&lt;&gt;"",PaymentSchedule[[#This Row],[BEGINNING BALANCE]]*(InterestRate/PaymentsPerYear),"")</f>
        <v>3533.1335054633987</v>
      </c>
      <c r="J30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77145.121076322583</v>
      </c>
      <c r="K30" s="10">
        <f>IF(PaymentSchedule[[#This Row],[PMT NO]]&lt;&gt;"",SUM(INDEX(PaymentSchedule[INTEREST],1,1):PaymentSchedule[[#This Row],[INTEREST]]),"")</f>
        <v>83174.021996483541</v>
      </c>
    </row>
    <row r="31" spans="2:11">
      <c r="B31" s="12">
        <f>IF(LoanIsGood,IF(ROW()-ROW(PaymentSchedule[[#Headers],[PMT NO]])&gt;ScheduledNumberOfPayments,"",ROW()-ROW(PaymentSchedule[[#Headers],[PMT NO]])),"")</f>
        <v>15</v>
      </c>
      <c r="C31" s="11">
        <f>IF(PaymentSchedule[[#This Row],[PMT NO]]&lt;&gt;"",EOMONTH(LoanStartDate,ROW(PaymentSchedule[[#This Row],[PMT NO]])-ROW(PaymentSchedule[[#Headers],[PMT NO]])-2)+DAY(LoanStartDate),"")</f>
        <v>44256</v>
      </c>
      <c r="D31" s="10">
        <f>IF(PaymentSchedule[[#This Row],[PMT NO]]&lt;&gt;"",IF(ROW()-ROW(PaymentSchedule[[#Headers],[BEGINNING BALANCE]])=1,LoanAmount,INDEX(PaymentSchedule[ENDING BALANCE],ROW()-ROW(PaymentSchedule[[#Headers],[BEGINNING BALANCE]])-1)),"")</f>
        <v>77145.121076322583</v>
      </c>
      <c r="E31" s="10">
        <f>IF(PaymentSchedule[[#This Row],[PMT NO]]&lt;&gt;"",ScheduledPayment,"")</f>
        <v>14716.350065725779</v>
      </c>
      <c r="F31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31" s="10">
        <f>IF(PaymentSchedule[[#This Row],[PMT NO]]&lt;&gt;"",PaymentSchedule[[#This Row],[TOTAL PAYMENT]]-PaymentSchedule[[#This Row],[INTEREST]],"")</f>
        <v>11630.545222672876</v>
      </c>
      <c r="I31" s="10">
        <f>IF(PaymentSchedule[[#This Row],[PMT NO]]&lt;&gt;"",PaymentSchedule[[#This Row],[BEGINNING BALANCE]]*(InterestRate/PaymentsPerYear),"")</f>
        <v>3085.8048430529034</v>
      </c>
      <c r="J31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65514.575853649709</v>
      </c>
      <c r="K31" s="10">
        <f>IF(PaymentSchedule[[#This Row],[PMT NO]]&lt;&gt;"",SUM(INDEX(PaymentSchedule[INTEREST],1,1):PaymentSchedule[[#This Row],[INTEREST]]),"")</f>
        <v>86259.826839536443</v>
      </c>
    </row>
    <row r="32" spans="2:11">
      <c r="B32" s="12">
        <f>IF(LoanIsGood,IF(ROW()-ROW(PaymentSchedule[[#Headers],[PMT NO]])&gt;ScheduledNumberOfPayments,"",ROW()-ROW(PaymentSchedule[[#Headers],[PMT NO]])),"")</f>
        <v>16</v>
      </c>
      <c r="C32" s="11">
        <f>IF(PaymentSchedule[[#This Row],[PMT NO]]&lt;&gt;"",EOMONTH(LoanStartDate,ROW(PaymentSchedule[[#This Row],[PMT NO]])-ROW(PaymentSchedule[[#Headers],[PMT NO]])-2)+DAY(LoanStartDate),"")</f>
        <v>44287</v>
      </c>
      <c r="D32" s="10">
        <f>IF(PaymentSchedule[[#This Row],[PMT NO]]&lt;&gt;"",IF(ROW()-ROW(PaymentSchedule[[#Headers],[BEGINNING BALANCE]])=1,LoanAmount,INDEX(PaymentSchedule[ENDING BALANCE],ROW()-ROW(PaymentSchedule[[#Headers],[BEGINNING BALANCE]])-1)),"")</f>
        <v>65514.575853649709</v>
      </c>
      <c r="E32" s="10">
        <f>IF(PaymentSchedule[[#This Row],[PMT NO]]&lt;&gt;"",ScheduledPayment,"")</f>
        <v>14716.350065725779</v>
      </c>
      <c r="F32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32" s="10">
        <f>IF(PaymentSchedule[[#This Row],[PMT NO]]&lt;&gt;"",PaymentSchedule[[#This Row],[TOTAL PAYMENT]]-PaymentSchedule[[#This Row],[INTEREST]],"")</f>
        <v>12095.767031579791</v>
      </c>
      <c r="I32" s="10">
        <f>IF(PaymentSchedule[[#This Row],[PMT NO]]&lt;&gt;"",PaymentSchedule[[#This Row],[BEGINNING BALANCE]]*(InterestRate/PaymentsPerYear),"")</f>
        <v>2620.5830341459882</v>
      </c>
      <c r="J32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53418.808822069914</v>
      </c>
      <c r="K32" s="10">
        <f>IF(PaymentSchedule[[#This Row],[PMT NO]]&lt;&gt;"",SUM(INDEX(PaymentSchedule[INTEREST],1,1):PaymentSchedule[[#This Row],[INTEREST]]),"")</f>
        <v>88880.409873682438</v>
      </c>
    </row>
    <row r="33" spans="2:11">
      <c r="B33" s="12">
        <f>IF(LoanIsGood,IF(ROW()-ROW(PaymentSchedule[[#Headers],[PMT NO]])&gt;ScheduledNumberOfPayments,"",ROW()-ROW(PaymentSchedule[[#Headers],[PMT NO]])),"")</f>
        <v>17</v>
      </c>
      <c r="C33" s="11">
        <f>IF(PaymentSchedule[[#This Row],[PMT NO]]&lt;&gt;"",EOMONTH(LoanStartDate,ROW(PaymentSchedule[[#This Row],[PMT NO]])-ROW(PaymentSchedule[[#Headers],[PMT NO]])-2)+DAY(LoanStartDate),"")</f>
        <v>44317</v>
      </c>
      <c r="D33" s="10">
        <f>IF(PaymentSchedule[[#This Row],[PMT NO]]&lt;&gt;"",IF(ROW()-ROW(PaymentSchedule[[#Headers],[BEGINNING BALANCE]])=1,LoanAmount,INDEX(PaymentSchedule[ENDING BALANCE],ROW()-ROW(PaymentSchedule[[#Headers],[BEGINNING BALANCE]])-1)),"")</f>
        <v>53418.808822069914</v>
      </c>
      <c r="E33" s="10">
        <f>IF(PaymentSchedule[[#This Row],[PMT NO]]&lt;&gt;"",ScheduledPayment,"")</f>
        <v>14716.350065725779</v>
      </c>
      <c r="F33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33" s="10">
        <f>IF(PaymentSchedule[[#This Row],[PMT NO]]&lt;&gt;"",PaymentSchedule[[#This Row],[TOTAL PAYMENT]]-PaymentSchedule[[#This Row],[INTEREST]],"")</f>
        <v>12579.597712842982</v>
      </c>
      <c r="I33" s="10">
        <f>IF(PaymentSchedule[[#This Row],[PMT NO]]&lt;&gt;"",PaymentSchedule[[#This Row],[BEGINNING BALANCE]]*(InterestRate/PaymentsPerYear),"")</f>
        <v>2136.7523528827965</v>
      </c>
      <c r="J33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40839.211109226933</v>
      </c>
      <c r="K33" s="10">
        <f>IF(PaymentSchedule[[#This Row],[PMT NO]]&lt;&gt;"",SUM(INDEX(PaymentSchedule[INTEREST],1,1):PaymentSchedule[[#This Row],[INTEREST]]),"")</f>
        <v>91017.16222656524</v>
      </c>
    </row>
    <row r="34" spans="2:11">
      <c r="B34" s="12">
        <f>IF(LoanIsGood,IF(ROW()-ROW(PaymentSchedule[[#Headers],[PMT NO]])&gt;ScheduledNumberOfPayments,"",ROW()-ROW(PaymentSchedule[[#Headers],[PMT NO]])),"")</f>
        <v>18</v>
      </c>
      <c r="C34" s="11">
        <f>IF(PaymentSchedule[[#This Row],[PMT NO]]&lt;&gt;"",EOMONTH(LoanStartDate,ROW(PaymentSchedule[[#This Row],[PMT NO]])-ROW(PaymentSchedule[[#Headers],[PMT NO]])-2)+DAY(LoanStartDate),"")</f>
        <v>44348</v>
      </c>
      <c r="D34" s="10">
        <f>IF(PaymentSchedule[[#This Row],[PMT NO]]&lt;&gt;"",IF(ROW()-ROW(PaymentSchedule[[#Headers],[BEGINNING BALANCE]])=1,LoanAmount,INDEX(PaymentSchedule[ENDING BALANCE],ROW()-ROW(PaymentSchedule[[#Headers],[BEGINNING BALANCE]])-1)),"")</f>
        <v>40839.211109226933</v>
      </c>
      <c r="E34" s="10">
        <f>IF(PaymentSchedule[[#This Row],[PMT NO]]&lt;&gt;"",ScheduledPayment,"")</f>
        <v>14716.350065725779</v>
      </c>
      <c r="F34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34" s="10">
        <f>IF(PaymentSchedule[[#This Row],[PMT NO]]&lt;&gt;"",PaymentSchedule[[#This Row],[TOTAL PAYMENT]]-PaymentSchedule[[#This Row],[INTEREST]],"")</f>
        <v>13082.781621356702</v>
      </c>
      <c r="I34" s="10">
        <f>IF(PaymentSchedule[[#This Row],[PMT NO]]&lt;&gt;"",PaymentSchedule[[#This Row],[BEGINNING BALANCE]]*(InterestRate/PaymentsPerYear),"")</f>
        <v>1633.5684443690773</v>
      </c>
      <c r="J34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27756.429487870231</v>
      </c>
      <c r="K34" s="10">
        <f>IF(PaymentSchedule[[#This Row],[PMT NO]]&lt;&gt;"",SUM(INDEX(PaymentSchedule[INTEREST],1,1):PaymentSchedule[[#This Row],[INTEREST]]),"")</f>
        <v>92650.730670934325</v>
      </c>
    </row>
    <row r="35" spans="2:11">
      <c r="B35" s="12">
        <f>IF(LoanIsGood,IF(ROW()-ROW(PaymentSchedule[[#Headers],[PMT NO]])&gt;ScheduledNumberOfPayments,"",ROW()-ROW(PaymentSchedule[[#Headers],[PMT NO]])),"")</f>
        <v>19</v>
      </c>
      <c r="C35" s="11">
        <f>IF(PaymentSchedule[[#This Row],[PMT NO]]&lt;&gt;"",EOMONTH(LoanStartDate,ROW(PaymentSchedule[[#This Row],[PMT NO]])-ROW(PaymentSchedule[[#Headers],[PMT NO]])-2)+DAY(LoanStartDate),"")</f>
        <v>44378</v>
      </c>
      <c r="D35" s="10">
        <f>IF(PaymentSchedule[[#This Row],[PMT NO]]&lt;&gt;"",IF(ROW()-ROW(PaymentSchedule[[#Headers],[BEGINNING BALANCE]])=1,LoanAmount,INDEX(PaymentSchedule[ENDING BALANCE],ROW()-ROW(PaymentSchedule[[#Headers],[BEGINNING BALANCE]])-1)),"")</f>
        <v>27756.429487870231</v>
      </c>
      <c r="E35" s="10">
        <f>IF(PaymentSchedule[[#This Row],[PMT NO]]&lt;&gt;"",ScheduledPayment,"")</f>
        <v>14716.350065725779</v>
      </c>
      <c r="F35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14716.350065725779</v>
      </c>
      <c r="H35" s="10">
        <f>IF(PaymentSchedule[[#This Row],[PMT NO]]&lt;&gt;"",PaymentSchedule[[#This Row],[TOTAL PAYMENT]]-PaymentSchedule[[#This Row],[INTEREST]],"")</f>
        <v>13606.09288621097</v>
      </c>
      <c r="I35" s="10">
        <f>IF(PaymentSchedule[[#This Row],[PMT NO]]&lt;&gt;"",PaymentSchedule[[#This Row],[BEGINNING BALANCE]]*(InterestRate/PaymentsPerYear),"")</f>
        <v>1110.2571795148092</v>
      </c>
      <c r="J35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14150.336601659261</v>
      </c>
      <c r="K35" s="10">
        <f>IF(PaymentSchedule[[#This Row],[PMT NO]]&lt;&gt;"",SUM(INDEX(PaymentSchedule[INTEREST],1,1):PaymentSchedule[[#This Row],[INTEREST]]),"")</f>
        <v>93760.987850449135</v>
      </c>
    </row>
    <row r="36" spans="2:11">
      <c r="B36" s="12">
        <f>IF(LoanIsGood,IF(ROW()-ROW(PaymentSchedule[[#Headers],[PMT NO]])&gt;ScheduledNumberOfPayments,"",ROW()-ROW(PaymentSchedule[[#Headers],[PMT NO]])),"")</f>
        <v>20</v>
      </c>
      <c r="C36" s="11">
        <f>IF(PaymentSchedule[[#This Row],[PMT NO]]&lt;&gt;"",EOMONTH(LoanStartDate,ROW(PaymentSchedule[[#This Row],[PMT NO]])-ROW(PaymentSchedule[[#Headers],[PMT NO]])-2)+DAY(LoanStartDate),"")</f>
        <v>44409</v>
      </c>
      <c r="D36" s="10">
        <f>IF(PaymentSchedule[[#This Row],[PMT NO]]&lt;&gt;"",IF(ROW()-ROW(PaymentSchedule[[#Headers],[BEGINNING BALANCE]])=1,LoanAmount,INDEX(PaymentSchedule[ENDING BALANCE],ROW()-ROW(PaymentSchedule[[#Headers],[BEGINNING BALANCE]])-1)),"")</f>
        <v>14150.336601659261</v>
      </c>
      <c r="E36" s="10">
        <f>IF(PaymentSchedule[[#This Row],[PMT NO]]&lt;&gt;"",ScheduledPayment,"")</f>
        <v>14716.350065725779</v>
      </c>
      <c r="F36" s="10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" s="10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14150.336601659261</v>
      </c>
      <c r="H36" s="10">
        <f>IF(PaymentSchedule[[#This Row],[PMT NO]]&lt;&gt;"",PaymentSchedule[[#This Row],[TOTAL PAYMENT]]-PaymentSchedule[[#This Row],[INTEREST]],"")</f>
        <v>13584.32313759289</v>
      </c>
      <c r="I36" s="10">
        <f>IF(PaymentSchedule[[#This Row],[PMT NO]]&lt;&gt;"",PaymentSchedule[[#This Row],[BEGINNING BALANCE]]*(InterestRate/PaymentsPerYear),"")</f>
        <v>566.01346406637049</v>
      </c>
      <c r="J36" s="10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" s="10">
        <f>IF(PaymentSchedule[[#This Row],[PMT NO]]&lt;&gt;"",SUM(INDEX(PaymentSchedule[INTEREST],1,1):PaymentSchedule[[#This Row],[INTEREST]]),"")</f>
        <v>94327.00131451551</v>
      </c>
    </row>
    <row r="37" spans="2:11">
      <c r="B37" s="12" t="str">
        <f>IF(LoanIsGood,IF(ROW()-ROW(PaymentSchedule[[#Headers],[PMT NO]])&gt;ScheduledNumberOfPayments,"",ROW()-ROW(PaymentSchedule[[#Headers],[PMT NO]])),"")</f>
        <v/>
      </c>
      <c r="C37" s="11" t="str">
        <f>IF(PaymentSchedule[[#This Row],[PMT NO]]&lt;&gt;"",EOMONTH(LoanStartDate,ROW(PaymentSchedule[[#This Row],[PMT NO]])-ROW(PaymentSchedule[[#Headers],[PMT NO]])-2)+DAY(LoanStartDate),"")</f>
        <v/>
      </c>
      <c r="D3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" s="10" t="str">
        <f>IF(PaymentSchedule[[#This Row],[PMT NO]]&lt;&gt;"",ScheduledPayment,"")</f>
        <v/>
      </c>
      <c r="F3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" s="10" t="str">
        <f>IF(PaymentSchedule[[#This Row],[PMT NO]]&lt;&gt;"",PaymentSchedule[[#This Row],[TOTAL PAYMENT]]-PaymentSchedule[[#This Row],[INTEREST]],"")</f>
        <v/>
      </c>
      <c r="I37" s="10" t="str">
        <f>IF(PaymentSchedule[[#This Row],[PMT NO]]&lt;&gt;"",PaymentSchedule[[#This Row],[BEGINNING BALANCE]]*(InterestRate/PaymentsPerYear),"")</f>
        <v/>
      </c>
      <c r="J3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" s="10" t="str">
        <f>IF(PaymentSchedule[[#This Row],[PMT NO]]&lt;&gt;"",SUM(INDEX(PaymentSchedule[INTEREST],1,1):PaymentSchedule[[#This Row],[INTEREST]]),"")</f>
        <v/>
      </c>
    </row>
    <row r="38" spans="2:11">
      <c r="B38" s="12" t="str">
        <f>IF(LoanIsGood,IF(ROW()-ROW(PaymentSchedule[[#Headers],[PMT NO]])&gt;ScheduledNumberOfPayments,"",ROW()-ROW(PaymentSchedule[[#Headers],[PMT NO]])),"")</f>
        <v/>
      </c>
      <c r="C38" s="11" t="str">
        <f>IF(PaymentSchedule[[#This Row],[PMT NO]]&lt;&gt;"",EOMONTH(LoanStartDate,ROW(PaymentSchedule[[#This Row],[PMT NO]])-ROW(PaymentSchedule[[#Headers],[PMT NO]])-2)+DAY(LoanStartDate),"")</f>
        <v/>
      </c>
      <c r="D3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8" s="10" t="str">
        <f>IF(PaymentSchedule[[#This Row],[PMT NO]]&lt;&gt;"",ScheduledPayment,"")</f>
        <v/>
      </c>
      <c r="F3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8" s="10" t="str">
        <f>IF(PaymentSchedule[[#This Row],[PMT NO]]&lt;&gt;"",PaymentSchedule[[#This Row],[TOTAL PAYMENT]]-PaymentSchedule[[#This Row],[INTEREST]],"")</f>
        <v/>
      </c>
      <c r="I38" s="10" t="str">
        <f>IF(PaymentSchedule[[#This Row],[PMT NO]]&lt;&gt;"",PaymentSchedule[[#This Row],[BEGINNING BALANCE]]*(InterestRate/PaymentsPerYear),"")</f>
        <v/>
      </c>
      <c r="J3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8" s="10" t="str">
        <f>IF(PaymentSchedule[[#This Row],[PMT NO]]&lt;&gt;"",SUM(INDEX(PaymentSchedule[INTEREST],1,1):PaymentSchedule[[#This Row],[INTEREST]]),"")</f>
        <v/>
      </c>
    </row>
    <row r="39" spans="2:11">
      <c r="B39" s="15" t="str">
        <f>IF(LoanIsGood,IF(ROW()-ROW(PaymentSchedule[[#Headers],[PMT NO]])&gt;ScheduledNumberOfPayments,"",ROW()-ROW(PaymentSchedule[[#Headers],[PMT NO]])),"")</f>
        <v/>
      </c>
      <c r="C39" s="14" t="str">
        <f>IF(PaymentSchedule[[#This Row],[PMT NO]]&lt;&gt;"",EOMONTH(LoanStartDate,ROW(PaymentSchedule[[#This Row],[PMT NO]])-ROW(PaymentSchedule[[#Headers],[PMT NO]])-2)+DAY(LoanStartDate),"")</f>
        <v/>
      </c>
      <c r="D39" s="13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9" s="13" t="str">
        <f>IF(PaymentSchedule[[#This Row],[PMT NO]]&lt;&gt;"",ScheduledPayment,"")</f>
        <v/>
      </c>
      <c r="F39" s="13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9" s="13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9" s="13" t="str">
        <f>IF(PaymentSchedule[[#This Row],[PMT NO]]&lt;&gt;"",PaymentSchedule[[#This Row],[TOTAL PAYMENT]]-PaymentSchedule[[#This Row],[INTEREST]],"")</f>
        <v/>
      </c>
      <c r="I39" s="13" t="str">
        <f>IF(PaymentSchedule[[#This Row],[PMT NO]]&lt;&gt;"",PaymentSchedule[[#This Row],[BEGINNING BALANCE]]*(InterestRate/PaymentsPerYear),"")</f>
        <v/>
      </c>
      <c r="J39" s="13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9" s="13" t="str">
        <f>IF(PaymentSchedule[[#This Row],[PMT NO]]&lt;&gt;"",SUM(INDEX(PaymentSchedule[INTEREST],1,1):PaymentSchedule[[#This Row],[INTEREST]]),"")</f>
        <v/>
      </c>
    </row>
    <row r="40" spans="2:11">
      <c r="B40" s="12" t="str">
        <f>IF(LoanIsGood,IF(ROW()-ROW(PaymentSchedule[[#Headers],[PMT NO]])&gt;ScheduledNumberOfPayments,"",ROW()-ROW(PaymentSchedule[[#Headers],[PMT NO]])),"")</f>
        <v/>
      </c>
      <c r="C40" s="11" t="str">
        <f>IF(PaymentSchedule[[#This Row],[PMT NO]]&lt;&gt;"",EOMONTH(LoanStartDate,ROW(PaymentSchedule[[#This Row],[PMT NO]])-ROW(PaymentSchedule[[#Headers],[PMT NO]])-2)+DAY(LoanStartDate),"")</f>
        <v/>
      </c>
      <c r="D4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0" s="10" t="str">
        <f>IF(PaymentSchedule[[#This Row],[PMT NO]]&lt;&gt;"",ScheduledPayment,"")</f>
        <v/>
      </c>
      <c r="F4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0" s="10" t="str">
        <f>IF(PaymentSchedule[[#This Row],[PMT NO]]&lt;&gt;"",PaymentSchedule[[#This Row],[TOTAL PAYMENT]]-PaymentSchedule[[#This Row],[INTEREST]],"")</f>
        <v/>
      </c>
      <c r="I40" s="10" t="str">
        <f>IF(PaymentSchedule[[#This Row],[PMT NO]]&lt;&gt;"",PaymentSchedule[[#This Row],[BEGINNING BALANCE]]*(InterestRate/PaymentsPerYear),"")</f>
        <v/>
      </c>
      <c r="J4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0" s="10" t="str">
        <f>IF(PaymentSchedule[[#This Row],[PMT NO]]&lt;&gt;"",SUM(INDEX(PaymentSchedule[INTEREST],1,1):PaymentSchedule[[#This Row],[INTEREST]]),"")</f>
        <v/>
      </c>
    </row>
    <row r="41" spans="2:11">
      <c r="B41" s="12" t="str">
        <f>IF(LoanIsGood,IF(ROW()-ROW(PaymentSchedule[[#Headers],[PMT NO]])&gt;ScheduledNumberOfPayments,"",ROW()-ROW(PaymentSchedule[[#Headers],[PMT NO]])),"")</f>
        <v/>
      </c>
      <c r="C41" s="11" t="str">
        <f>IF(PaymentSchedule[[#This Row],[PMT NO]]&lt;&gt;"",EOMONTH(LoanStartDate,ROW(PaymentSchedule[[#This Row],[PMT NO]])-ROW(PaymentSchedule[[#Headers],[PMT NO]])-2)+DAY(LoanStartDate),"")</f>
        <v/>
      </c>
      <c r="D4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1" s="10" t="str">
        <f>IF(PaymentSchedule[[#This Row],[PMT NO]]&lt;&gt;"",ScheduledPayment,"")</f>
        <v/>
      </c>
      <c r="F4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1" s="10" t="str">
        <f>IF(PaymentSchedule[[#This Row],[PMT NO]]&lt;&gt;"",PaymentSchedule[[#This Row],[TOTAL PAYMENT]]-PaymentSchedule[[#This Row],[INTEREST]],"")</f>
        <v/>
      </c>
      <c r="I41" s="10" t="str">
        <f>IF(PaymentSchedule[[#This Row],[PMT NO]]&lt;&gt;"",PaymentSchedule[[#This Row],[BEGINNING BALANCE]]*(InterestRate/PaymentsPerYear),"")</f>
        <v/>
      </c>
      <c r="J4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1" s="10" t="str">
        <f>IF(PaymentSchedule[[#This Row],[PMT NO]]&lt;&gt;"",SUM(INDEX(PaymentSchedule[INTEREST],1,1):PaymentSchedule[[#This Row],[INTEREST]]),"")</f>
        <v/>
      </c>
    </row>
    <row r="42" spans="2:11">
      <c r="B42" s="12" t="str">
        <f>IF(LoanIsGood,IF(ROW()-ROW(PaymentSchedule[[#Headers],[PMT NO]])&gt;ScheduledNumberOfPayments,"",ROW()-ROW(PaymentSchedule[[#Headers],[PMT NO]])),"")</f>
        <v/>
      </c>
      <c r="C42" s="11" t="str">
        <f>IF(PaymentSchedule[[#This Row],[PMT NO]]&lt;&gt;"",EOMONTH(LoanStartDate,ROW(PaymentSchedule[[#This Row],[PMT NO]])-ROW(PaymentSchedule[[#Headers],[PMT NO]])-2)+DAY(LoanStartDate),"")</f>
        <v/>
      </c>
      <c r="D4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2" s="10" t="str">
        <f>IF(PaymentSchedule[[#This Row],[PMT NO]]&lt;&gt;"",ScheduledPayment,"")</f>
        <v/>
      </c>
      <c r="F4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2" s="10" t="str">
        <f>IF(PaymentSchedule[[#This Row],[PMT NO]]&lt;&gt;"",PaymentSchedule[[#This Row],[TOTAL PAYMENT]]-PaymentSchedule[[#This Row],[INTEREST]],"")</f>
        <v/>
      </c>
      <c r="I42" s="10" t="str">
        <f>IF(PaymentSchedule[[#This Row],[PMT NO]]&lt;&gt;"",PaymentSchedule[[#This Row],[BEGINNING BALANCE]]*(InterestRate/PaymentsPerYear),"")</f>
        <v/>
      </c>
      <c r="J4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2" s="10" t="str">
        <f>IF(PaymentSchedule[[#This Row],[PMT NO]]&lt;&gt;"",SUM(INDEX(PaymentSchedule[INTEREST],1,1):PaymentSchedule[[#This Row],[INTEREST]]),"")</f>
        <v/>
      </c>
    </row>
    <row r="43" spans="2:11">
      <c r="B43" s="12" t="str">
        <f>IF(LoanIsGood,IF(ROW()-ROW(PaymentSchedule[[#Headers],[PMT NO]])&gt;ScheduledNumberOfPayments,"",ROW()-ROW(PaymentSchedule[[#Headers],[PMT NO]])),"")</f>
        <v/>
      </c>
      <c r="C43" s="11" t="str">
        <f>IF(PaymentSchedule[[#This Row],[PMT NO]]&lt;&gt;"",EOMONTH(LoanStartDate,ROW(PaymentSchedule[[#This Row],[PMT NO]])-ROW(PaymentSchedule[[#Headers],[PMT NO]])-2)+DAY(LoanStartDate),"")</f>
        <v/>
      </c>
      <c r="D4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3" s="10" t="str">
        <f>IF(PaymentSchedule[[#This Row],[PMT NO]]&lt;&gt;"",ScheduledPayment,"")</f>
        <v/>
      </c>
      <c r="F4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3" s="10" t="str">
        <f>IF(PaymentSchedule[[#This Row],[PMT NO]]&lt;&gt;"",PaymentSchedule[[#This Row],[TOTAL PAYMENT]]-PaymentSchedule[[#This Row],[INTEREST]],"")</f>
        <v/>
      </c>
      <c r="I43" s="10" t="str">
        <f>IF(PaymentSchedule[[#This Row],[PMT NO]]&lt;&gt;"",PaymentSchedule[[#This Row],[BEGINNING BALANCE]]*(InterestRate/PaymentsPerYear),"")</f>
        <v/>
      </c>
      <c r="J4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3" s="10" t="str">
        <f>IF(PaymentSchedule[[#This Row],[PMT NO]]&lt;&gt;"",SUM(INDEX(PaymentSchedule[INTEREST],1,1):PaymentSchedule[[#This Row],[INTEREST]]),"")</f>
        <v/>
      </c>
    </row>
    <row r="44" spans="2:11">
      <c r="B44" s="12" t="str">
        <f>IF(LoanIsGood,IF(ROW()-ROW(PaymentSchedule[[#Headers],[PMT NO]])&gt;ScheduledNumberOfPayments,"",ROW()-ROW(PaymentSchedule[[#Headers],[PMT NO]])),"")</f>
        <v/>
      </c>
      <c r="C44" s="11" t="str">
        <f>IF(PaymentSchedule[[#This Row],[PMT NO]]&lt;&gt;"",EOMONTH(LoanStartDate,ROW(PaymentSchedule[[#This Row],[PMT NO]])-ROW(PaymentSchedule[[#Headers],[PMT NO]])-2)+DAY(LoanStartDate),"")</f>
        <v/>
      </c>
      <c r="D4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4" s="10" t="str">
        <f>IF(PaymentSchedule[[#This Row],[PMT NO]]&lt;&gt;"",ScheduledPayment,"")</f>
        <v/>
      </c>
      <c r="F4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4" s="10" t="str">
        <f>IF(PaymentSchedule[[#This Row],[PMT NO]]&lt;&gt;"",PaymentSchedule[[#This Row],[TOTAL PAYMENT]]-PaymentSchedule[[#This Row],[INTEREST]],"")</f>
        <v/>
      </c>
      <c r="I44" s="10" t="str">
        <f>IF(PaymentSchedule[[#This Row],[PMT NO]]&lt;&gt;"",PaymentSchedule[[#This Row],[BEGINNING BALANCE]]*(InterestRate/PaymentsPerYear),"")</f>
        <v/>
      </c>
      <c r="J4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4" s="10" t="str">
        <f>IF(PaymentSchedule[[#This Row],[PMT NO]]&lt;&gt;"",SUM(INDEX(PaymentSchedule[INTEREST],1,1):PaymentSchedule[[#This Row],[INTEREST]]),"")</f>
        <v/>
      </c>
    </row>
    <row r="45" spans="2:11">
      <c r="B45" s="12" t="str">
        <f>IF(LoanIsGood,IF(ROW()-ROW(PaymentSchedule[[#Headers],[PMT NO]])&gt;ScheduledNumberOfPayments,"",ROW()-ROW(PaymentSchedule[[#Headers],[PMT NO]])),"")</f>
        <v/>
      </c>
      <c r="C45" s="11" t="str">
        <f>IF(PaymentSchedule[[#This Row],[PMT NO]]&lt;&gt;"",EOMONTH(LoanStartDate,ROW(PaymentSchedule[[#This Row],[PMT NO]])-ROW(PaymentSchedule[[#Headers],[PMT NO]])-2)+DAY(LoanStartDate),"")</f>
        <v/>
      </c>
      <c r="D4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5" s="10" t="str">
        <f>IF(PaymentSchedule[[#This Row],[PMT NO]]&lt;&gt;"",ScheduledPayment,"")</f>
        <v/>
      </c>
      <c r="F4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5" s="10" t="str">
        <f>IF(PaymentSchedule[[#This Row],[PMT NO]]&lt;&gt;"",PaymentSchedule[[#This Row],[TOTAL PAYMENT]]-PaymentSchedule[[#This Row],[INTEREST]],"")</f>
        <v/>
      </c>
      <c r="I45" s="10" t="str">
        <f>IF(PaymentSchedule[[#This Row],[PMT NO]]&lt;&gt;"",PaymentSchedule[[#This Row],[BEGINNING BALANCE]]*(InterestRate/PaymentsPerYear),"")</f>
        <v/>
      </c>
      <c r="J4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5" s="10" t="str">
        <f>IF(PaymentSchedule[[#This Row],[PMT NO]]&lt;&gt;"",SUM(INDEX(PaymentSchedule[INTEREST],1,1):PaymentSchedule[[#This Row],[INTEREST]]),"")</f>
        <v/>
      </c>
    </row>
    <row r="46" spans="2:11">
      <c r="B46" s="12" t="str">
        <f>IF(LoanIsGood,IF(ROW()-ROW(PaymentSchedule[[#Headers],[PMT NO]])&gt;ScheduledNumberOfPayments,"",ROW()-ROW(PaymentSchedule[[#Headers],[PMT NO]])),"")</f>
        <v/>
      </c>
      <c r="C46" s="11" t="str">
        <f>IF(PaymentSchedule[[#This Row],[PMT NO]]&lt;&gt;"",EOMONTH(LoanStartDate,ROW(PaymentSchedule[[#This Row],[PMT NO]])-ROW(PaymentSchedule[[#Headers],[PMT NO]])-2)+DAY(LoanStartDate),"")</f>
        <v/>
      </c>
      <c r="D4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6" s="10" t="str">
        <f>IF(PaymentSchedule[[#This Row],[PMT NO]]&lt;&gt;"",ScheduledPayment,"")</f>
        <v/>
      </c>
      <c r="F4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6" s="10" t="str">
        <f>IF(PaymentSchedule[[#This Row],[PMT NO]]&lt;&gt;"",PaymentSchedule[[#This Row],[TOTAL PAYMENT]]-PaymentSchedule[[#This Row],[INTEREST]],"")</f>
        <v/>
      </c>
      <c r="I46" s="10" t="str">
        <f>IF(PaymentSchedule[[#This Row],[PMT NO]]&lt;&gt;"",PaymentSchedule[[#This Row],[BEGINNING BALANCE]]*(InterestRate/PaymentsPerYear),"")</f>
        <v/>
      </c>
      <c r="J4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6" s="10" t="str">
        <f>IF(PaymentSchedule[[#This Row],[PMT NO]]&lt;&gt;"",SUM(INDEX(PaymentSchedule[INTEREST],1,1):PaymentSchedule[[#This Row],[INTEREST]]),"")</f>
        <v/>
      </c>
    </row>
    <row r="47" spans="2:11">
      <c r="B47" s="12" t="str">
        <f>IF(LoanIsGood,IF(ROW()-ROW(PaymentSchedule[[#Headers],[PMT NO]])&gt;ScheduledNumberOfPayments,"",ROW()-ROW(PaymentSchedule[[#Headers],[PMT NO]])),"")</f>
        <v/>
      </c>
      <c r="C47" s="11" t="str">
        <f>IF(PaymentSchedule[[#This Row],[PMT NO]]&lt;&gt;"",EOMONTH(LoanStartDate,ROW(PaymentSchedule[[#This Row],[PMT NO]])-ROW(PaymentSchedule[[#Headers],[PMT NO]])-2)+DAY(LoanStartDate),"")</f>
        <v/>
      </c>
      <c r="D4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7" s="10" t="str">
        <f>IF(PaymentSchedule[[#This Row],[PMT NO]]&lt;&gt;"",ScheduledPayment,"")</f>
        <v/>
      </c>
      <c r="F4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7" s="10" t="str">
        <f>IF(PaymentSchedule[[#This Row],[PMT NO]]&lt;&gt;"",PaymentSchedule[[#This Row],[TOTAL PAYMENT]]-PaymentSchedule[[#This Row],[INTEREST]],"")</f>
        <v/>
      </c>
      <c r="I47" s="10" t="str">
        <f>IF(PaymentSchedule[[#This Row],[PMT NO]]&lt;&gt;"",PaymentSchedule[[#This Row],[BEGINNING BALANCE]]*(InterestRate/PaymentsPerYear),"")</f>
        <v/>
      </c>
      <c r="J4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7" s="10" t="str">
        <f>IF(PaymentSchedule[[#This Row],[PMT NO]]&lt;&gt;"",SUM(INDEX(PaymentSchedule[INTEREST],1,1):PaymentSchedule[[#This Row],[INTEREST]]),"")</f>
        <v/>
      </c>
    </row>
    <row r="48" spans="2:11">
      <c r="B48" s="12" t="str">
        <f>IF(LoanIsGood,IF(ROW()-ROW(PaymentSchedule[[#Headers],[PMT NO]])&gt;ScheduledNumberOfPayments,"",ROW()-ROW(PaymentSchedule[[#Headers],[PMT NO]])),"")</f>
        <v/>
      </c>
      <c r="C48" s="11" t="str">
        <f>IF(PaymentSchedule[[#This Row],[PMT NO]]&lt;&gt;"",EOMONTH(LoanStartDate,ROW(PaymentSchedule[[#This Row],[PMT NO]])-ROW(PaymentSchedule[[#Headers],[PMT NO]])-2)+DAY(LoanStartDate),"")</f>
        <v/>
      </c>
      <c r="D4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8" s="10" t="str">
        <f>IF(PaymentSchedule[[#This Row],[PMT NO]]&lt;&gt;"",ScheduledPayment,"")</f>
        <v/>
      </c>
      <c r="F4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8" s="10" t="str">
        <f>IF(PaymentSchedule[[#This Row],[PMT NO]]&lt;&gt;"",PaymentSchedule[[#This Row],[TOTAL PAYMENT]]-PaymentSchedule[[#This Row],[INTEREST]],"")</f>
        <v/>
      </c>
      <c r="I48" s="10" t="str">
        <f>IF(PaymentSchedule[[#This Row],[PMT NO]]&lt;&gt;"",PaymentSchedule[[#This Row],[BEGINNING BALANCE]]*(InterestRate/PaymentsPerYear),"")</f>
        <v/>
      </c>
      <c r="J4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8" s="10" t="str">
        <f>IF(PaymentSchedule[[#This Row],[PMT NO]]&lt;&gt;"",SUM(INDEX(PaymentSchedule[INTEREST],1,1):PaymentSchedule[[#This Row],[INTEREST]]),"")</f>
        <v/>
      </c>
    </row>
    <row r="49" spans="2:11">
      <c r="B49" s="12" t="str">
        <f>IF(LoanIsGood,IF(ROW()-ROW(PaymentSchedule[[#Headers],[PMT NO]])&gt;ScheduledNumberOfPayments,"",ROW()-ROW(PaymentSchedule[[#Headers],[PMT NO]])),"")</f>
        <v/>
      </c>
      <c r="C49" s="11" t="str">
        <f>IF(PaymentSchedule[[#This Row],[PMT NO]]&lt;&gt;"",EOMONTH(LoanStartDate,ROW(PaymentSchedule[[#This Row],[PMT NO]])-ROW(PaymentSchedule[[#Headers],[PMT NO]])-2)+DAY(LoanStartDate),"")</f>
        <v/>
      </c>
      <c r="D4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9" s="10" t="str">
        <f>IF(PaymentSchedule[[#This Row],[PMT NO]]&lt;&gt;"",ScheduledPayment,"")</f>
        <v/>
      </c>
      <c r="F4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9" s="10" t="str">
        <f>IF(PaymentSchedule[[#This Row],[PMT NO]]&lt;&gt;"",PaymentSchedule[[#This Row],[TOTAL PAYMENT]]-PaymentSchedule[[#This Row],[INTEREST]],"")</f>
        <v/>
      </c>
      <c r="I49" s="10" t="str">
        <f>IF(PaymentSchedule[[#This Row],[PMT NO]]&lt;&gt;"",PaymentSchedule[[#This Row],[BEGINNING BALANCE]]*(InterestRate/PaymentsPerYear),"")</f>
        <v/>
      </c>
      <c r="J4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9" s="10" t="str">
        <f>IF(PaymentSchedule[[#This Row],[PMT NO]]&lt;&gt;"",SUM(INDEX(PaymentSchedule[INTEREST],1,1):PaymentSchedule[[#This Row],[INTEREST]]),"")</f>
        <v/>
      </c>
    </row>
    <row r="50" spans="2:11">
      <c r="B50" s="12" t="str">
        <f>IF(LoanIsGood,IF(ROW()-ROW(PaymentSchedule[[#Headers],[PMT NO]])&gt;ScheduledNumberOfPayments,"",ROW()-ROW(PaymentSchedule[[#Headers],[PMT NO]])),"")</f>
        <v/>
      </c>
      <c r="C50" s="11" t="str">
        <f>IF(PaymentSchedule[[#This Row],[PMT NO]]&lt;&gt;"",EOMONTH(LoanStartDate,ROW(PaymentSchedule[[#This Row],[PMT NO]])-ROW(PaymentSchedule[[#Headers],[PMT NO]])-2)+DAY(LoanStartDate),"")</f>
        <v/>
      </c>
      <c r="D5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0" s="10" t="str">
        <f>IF(PaymentSchedule[[#This Row],[PMT NO]]&lt;&gt;"",ScheduledPayment,"")</f>
        <v/>
      </c>
      <c r="F5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0" s="10" t="str">
        <f>IF(PaymentSchedule[[#This Row],[PMT NO]]&lt;&gt;"",PaymentSchedule[[#This Row],[TOTAL PAYMENT]]-PaymentSchedule[[#This Row],[INTEREST]],"")</f>
        <v/>
      </c>
      <c r="I50" s="10" t="str">
        <f>IF(PaymentSchedule[[#This Row],[PMT NO]]&lt;&gt;"",PaymentSchedule[[#This Row],[BEGINNING BALANCE]]*(InterestRate/PaymentsPerYear),"")</f>
        <v/>
      </c>
      <c r="J5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0" s="10" t="str">
        <f>IF(PaymentSchedule[[#This Row],[PMT NO]]&lt;&gt;"",SUM(INDEX(PaymentSchedule[INTEREST],1,1):PaymentSchedule[[#This Row],[INTEREST]]),"")</f>
        <v/>
      </c>
    </row>
    <row r="51" spans="2:11">
      <c r="B51" s="12" t="str">
        <f>IF(LoanIsGood,IF(ROW()-ROW(PaymentSchedule[[#Headers],[PMT NO]])&gt;ScheduledNumberOfPayments,"",ROW()-ROW(PaymentSchedule[[#Headers],[PMT NO]])),"")</f>
        <v/>
      </c>
      <c r="C51" s="11" t="str">
        <f>IF(PaymentSchedule[[#This Row],[PMT NO]]&lt;&gt;"",EOMONTH(LoanStartDate,ROW(PaymentSchedule[[#This Row],[PMT NO]])-ROW(PaymentSchedule[[#Headers],[PMT NO]])-2)+DAY(LoanStartDate),"")</f>
        <v/>
      </c>
      <c r="D5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1" s="10" t="str">
        <f>IF(PaymentSchedule[[#This Row],[PMT NO]]&lt;&gt;"",ScheduledPayment,"")</f>
        <v/>
      </c>
      <c r="F5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1" s="10" t="str">
        <f>IF(PaymentSchedule[[#This Row],[PMT NO]]&lt;&gt;"",PaymentSchedule[[#This Row],[TOTAL PAYMENT]]-PaymentSchedule[[#This Row],[INTEREST]],"")</f>
        <v/>
      </c>
      <c r="I51" s="10" t="str">
        <f>IF(PaymentSchedule[[#This Row],[PMT NO]]&lt;&gt;"",PaymentSchedule[[#This Row],[BEGINNING BALANCE]]*(InterestRate/PaymentsPerYear),"")</f>
        <v/>
      </c>
      <c r="J5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1" s="10" t="str">
        <f>IF(PaymentSchedule[[#This Row],[PMT NO]]&lt;&gt;"",SUM(INDEX(PaymentSchedule[INTEREST],1,1):PaymentSchedule[[#This Row],[INTEREST]]),"")</f>
        <v/>
      </c>
    </row>
    <row r="52" spans="2:11">
      <c r="B52" s="12" t="str">
        <f>IF(LoanIsGood,IF(ROW()-ROW(PaymentSchedule[[#Headers],[PMT NO]])&gt;ScheduledNumberOfPayments,"",ROW()-ROW(PaymentSchedule[[#Headers],[PMT NO]])),"")</f>
        <v/>
      </c>
      <c r="C52" s="11" t="str">
        <f>IF(PaymentSchedule[[#This Row],[PMT NO]]&lt;&gt;"",EOMONTH(LoanStartDate,ROW(PaymentSchedule[[#This Row],[PMT NO]])-ROW(PaymentSchedule[[#Headers],[PMT NO]])-2)+DAY(LoanStartDate),"")</f>
        <v/>
      </c>
      <c r="D5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2" s="10" t="str">
        <f>IF(PaymentSchedule[[#This Row],[PMT NO]]&lt;&gt;"",ScheduledPayment,"")</f>
        <v/>
      </c>
      <c r="F5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2" s="10" t="str">
        <f>IF(PaymentSchedule[[#This Row],[PMT NO]]&lt;&gt;"",PaymentSchedule[[#This Row],[TOTAL PAYMENT]]-PaymentSchedule[[#This Row],[INTEREST]],"")</f>
        <v/>
      </c>
      <c r="I52" s="10" t="str">
        <f>IF(PaymentSchedule[[#This Row],[PMT NO]]&lt;&gt;"",PaymentSchedule[[#This Row],[BEGINNING BALANCE]]*(InterestRate/PaymentsPerYear),"")</f>
        <v/>
      </c>
      <c r="J5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2" s="10" t="str">
        <f>IF(PaymentSchedule[[#This Row],[PMT NO]]&lt;&gt;"",SUM(INDEX(PaymentSchedule[INTEREST],1,1):PaymentSchedule[[#This Row],[INTEREST]]),"")</f>
        <v/>
      </c>
    </row>
    <row r="53" spans="2:11">
      <c r="B53" s="12" t="str">
        <f>IF(LoanIsGood,IF(ROW()-ROW(PaymentSchedule[[#Headers],[PMT NO]])&gt;ScheduledNumberOfPayments,"",ROW()-ROW(PaymentSchedule[[#Headers],[PMT NO]])),"")</f>
        <v/>
      </c>
      <c r="C53" s="11" t="str">
        <f>IF(PaymentSchedule[[#This Row],[PMT NO]]&lt;&gt;"",EOMONTH(LoanStartDate,ROW(PaymentSchedule[[#This Row],[PMT NO]])-ROW(PaymentSchedule[[#Headers],[PMT NO]])-2)+DAY(LoanStartDate),"")</f>
        <v/>
      </c>
      <c r="D5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3" s="10" t="str">
        <f>IF(PaymentSchedule[[#This Row],[PMT NO]]&lt;&gt;"",ScheduledPayment,"")</f>
        <v/>
      </c>
      <c r="F5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3" s="10" t="str">
        <f>IF(PaymentSchedule[[#This Row],[PMT NO]]&lt;&gt;"",PaymentSchedule[[#This Row],[TOTAL PAYMENT]]-PaymentSchedule[[#This Row],[INTEREST]],"")</f>
        <v/>
      </c>
      <c r="I53" s="10" t="str">
        <f>IF(PaymentSchedule[[#This Row],[PMT NO]]&lt;&gt;"",PaymentSchedule[[#This Row],[BEGINNING BALANCE]]*(InterestRate/PaymentsPerYear),"")</f>
        <v/>
      </c>
      <c r="J5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3" s="10" t="str">
        <f>IF(PaymentSchedule[[#This Row],[PMT NO]]&lt;&gt;"",SUM(INDEX(PaymentSchedule[INTEREST],1,1):PaymentSchedule[[#This Row],[INTEREST]]),"")</f>
        <v/>
      </c>
    </row>
    <row r="54" spans="2:11">
      <c r="B54" s="12" t="str">
        <f>IF(LoanIsGood,IF(ROW()-ROW(PaymentSchedule[[#Headers],[PMT NO]])&gt;ScheduledNumberOfPayments,"",ROW()-ROW(PaymentSchedule[[#Headers],[PMT NO]])),"")</f>
        <v/>
      </c>
      <c r="C54" s="11" t="str">
        <f>IF(PaymentSchedule[[#This Row],[PMT NO]]&lt;&gt;"",EOMONTH(LoanStartDate,ROW(PaymentSchedule[[#This Row],[PMT NO]])-ROW(PaymentSchedule[[#Headers],[PMT NO]])-2)+DAY(LoanStartDate),"")</f>
        <v/>
      </c>
      <c r="D5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4" s="10" t="str">
        <f>IF(PaymentSchedule[[#This Row],[PMT NO]]&lt;&gt;"",ScheduledPayment,"")</f>
        <v/>
      </c>
      <c r="F5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4" s="10" t="str">
        <f>IF(PaymentSchedule[[#This Row],[PMT NO]]&lt;&gt;"",PaymentSchedule[[#This Row],[TOTAL PAYMENT]]-PaymentSchedule[[#This Row],[INTEREST]],"")</f>
        <v/>
      </c>
      <c r="I54" s="10" t="str">
        <f>IF(PaymentSchedule[[#This Row],[PMT NO]]&lt;&gt;"",PaymentSchedule[[#This Row],[BEGINNING BALANCE]]*(InterestRate/PaymentsPerYear),"")</f>
        <v/>
      </c>
      <c r="J5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4" s="10" t="str">
        <f>IF(PaymentSchedule[[#This Row],[PMT NO]]&lt;&gt;"",SUM(INDEX(PaymentSchedule[INTEREST],1,1):PaymentSchedule[[#This Row],[INTEREST]]),"")</f>
        <v/>
      </c>
    </row>
    <row r="55" spans="2:11">
      <c r="B55" s="12" t="str">
        <f>IF(LoanIsGood,IF(ROW()-ROW(PaymentSchedule[[#Headers],[PMT NO]])&gt;ScheduledNumberOfPayments,"",ROW()-ROW(PaymentSchedule[[#Headers],[PMT NO]])),"")</f>
        <v/>
      </c>
      <c r="C55" s="11" t="str">
        <f>IF(PaymentSchedule[[#This Row],[PMT NO]]&lt;&gt;"",EOMONTH(LoanStartDate,ROW(PaymentSchedule[[#This Row],[PMT NO]])-ROW(PaymentSchedule[[#Headers],[PMT NO]])-2)+DAY(LoanStartDate),"")</f>
        <v/>
      </c>
      <c r="D5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5" s="10" t="str">
        <f>IF(PaymentSchedule[[#This Row],[PMT NO]]&lt;&gt;"",ScheduledPayment,"")</f>
        <v/>
      </c>
      <c r="F5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5" s="10" t="str">
        <f>IF(PaymentSchedule[[#This Row],[PMT NO]]&lt;&gt;"",PaymentSchedule[[#This Row],[TOTAL PAYMENT]]-PaymentSchedule[[#This Row],[INTEREST]],"")</f>
        <v/>
      </c>
      <c r="I55" s="10" t="str">
        <f>IF(PaymentSchedule[[#This Row],[PMT NO]]&lt;&gt;"",PaymentSchedule[[#This Row],[BEGINNING BALANCE]]*(InterestRate/PaymentsPerYear),"")</f>
        <v/>
      </c>
      <c r="J5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5" s="10" t="str">
        <f>IF(PaymentSchedule[[#This Row],[PMT NO]]&lt;&gt;"",SUM(INDEX(PaymentSchedule[INTEREST],1,1):PaymentSchedule[[#This Row],[INTEREST]]),"")</f>
        <v/>
      </c>
    </row>
    <row r="56" spans="2:11">
      <c r="B56" s="12" t="str">
        <f>IF(LoanIsGood,IF(ROW()-ROW(PaymentSchedule[[#Headers],[PMT NO]])&gt;ScheduledNumberOfPayments,"",ROW()-ROW(PaymentSchedule[[#Headers],[PMT NO]])),"")</f>
        <v/>
      </c>
      <c r="C56" s="11" t="str">
        <f>IF(PaymentSchedule[[#This Row],[PMT NO]]&lt;&gt;"",EOMONTH(LoanStartDate,ROW(PaymentSchedule[[#This Row],[PMT NO]])-ROW(PaymentSchedule[[#Headers],[PMT NO]])-2)+DAY(LoanStartDate),"")</f>
        <v/>
      </c>
      <c r="D5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6" s="10" t="str">
        <f>IF(PaymentSchedule[[#This Row],[PMT NO]]&lt;&gt;"",ScheduledPayment,"")</f>
        <v/>
      </c>
      <c r="F5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6" s="10" t="str">
        <f>IF(PaymentSchedule[[#This Row],[PMT NO]]&lt;&gt;"",PaymentSchedule[[#This Row],[TOTAL PAYMENT]]-PaymentSchedule[[#This Row],[INTEREST]],"")</f>
        <v/>
      </c>
      <c r="I56" s="10" t="str">
        <f>IF(PaymentSchedule[[#This Row],[PMT NO]]&lt;&gt;"",PaymentSchedule[[#This Row],[BEGINNING BALANCE]]*(InterestRate/PaymentsPerYear),"")</f>
        <v/>
      </c>
      <c r="J5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6" s="10" t="str">
        <f>IF(PaymentSchedule[[#This Row],[PMT NO]]&lt;&gt;"",SUM(INDEX(PaymentSchedule[INTEREST],1,1):PaymentSchedule[[#This Row],[INTEREST]]),"")</f>
        <v/>
      </c>
    </row>
    <row r="57" spans="2:11">
      <c r="B57" s="12" t="str">
        <f>IF(LoanIsGood,IF(ROW()-ROW(PaymentSchedule[[#Headers],[PMT NO]])&gt;ScheduledNumberOfPayments,"",ROW()-ROW(PaymentSchedule[[#Headers],[PMT NO]])),"")</f>
        <v/>
      </c>
      <c r="C57" s="11" t="str">
        <f>IF(PaymentSchedule[[#This Row],[PMT NO]]&lt;&gt;"",EOMONTH(LoanStartDate,ROW(PaymentSchedule[[#This Row],[PMT NO]])-ROW(PaymentSchedule[[#Headers],[PMT NO]])-2)+DAY(LoanStartDate),"")</f>
        <v/>
      </c>
      <c r="D5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7" s="10" t="str">
        <f>IF(PaymentSchedule[[#This Row],[PMT NO]]&lt;&gt;"",ScheduledPayment,"")</f>
        <v/>
      </c>
      <c r="F5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7" s="10" t="str">
        <f>IF(PaymentSchedule[[#This Row],[PMT NO]]&lt;&gt;"",PaymentSchedule[[#This Row],[TOTAL PAYMENT]]-PaymentSchedule[[#This Row],[INTEREST]],"")</f>
        <v/>
      </c>
      <c r="I57" s="10" t="str">
        <f>IF(PaymentSchedule[[#This Row],[PMT NO]]&lt;&gt;"",PaymentSchedule[[#This Row],[BEGINNING BALANCE]]*(InterestRate/PaymentsPerYear),"")</f>
        <v/>
      </c>
      <c r="J5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7" s="10" t="str">
        <f>IF(PaymentSchedule[[#This Row],[PMT NO]]&lt;&gt;"",SUM(INDEX(PaymentSchedule[INTEREST],1,1):PaymentSchedule[[#This Row],[INTEREST]]),"")</f>
        <v/>
      </c>
    </row>
    <row r="58" spans="2:11">
      <c r="B58" s="12" t="str">
        <f>IF(LoanIsGood,IF(ROW()-ROW(PaymentSchedule[[#Headers],[PMT NO]])&gt;ScheduledNumberOfPayments,"",ROW()-ROW(PaymentSchedule[[#Headers],[PMT NO]])),"")</f>
        <v/>
      </c>
      <c r="C58" s="11" t="str">
        <f>IF(PaymentSchedule[[#This Row],[PMT NO]]&lt;&gt;"",EOMONTH(LoanStartDate,ROW(PaymentSchedule[[#This Row],[PMT NO]])-ROW(PaymentSchedule[[#Headers],[PMT NO]])-2)+DAY(LoanStartDate),"")</f>
        <v/>
      </c>
      <c r="D5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8" s="10" t="str">
        <f>IF(PaymentSchedule[[#This Row],[PMT NO]]&lt;&gt;"",ScheduledPayment,"")</f>
        <v/>
      </c>
      <c r="F5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8" s="10" t="str">
        <f>IF(PaymentSchedule[[#This Row],[PMT NO]]&lt;&gt;"",PaymentSchedule[[#This Row],[TOTAL PAYMENT]]-PaymentSchedule[[#This Row],[INTEREST]],"")</f>
        <v/>
      </c>
      <c r="I58" s="10" t="str">
        <f>IF(PaymentSchedule[[#This Row],[PMT NO]]&lt;&gt;"",PaymentSchedule[[#This Row],[BEGINNING BALANCE]]*(InterestRate/PaymentsPerYear),"")</f>
        <v/>
      </c>
      <c r="J5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8" s="10" t="str">
        <f>IF(PaymentSchedule[[#This Row],[PMT NO]]&lt;&gt;"",SUM(INDEX(PaymentSchedule[INTEREST],1,1):PaymentSchedule[[#This Row],[INTEREST]]),"")</f>
        <v/>
      </c>
    </row>
    <row r="59" spans="2:11">
      <c r="B59" s="12" t="str">
        <f>IF(LoanIsGood,IF(ROW()-ROW(PaymentSchedule[[#Headers],[PMT NO]])&gt;ScheduledNumberOfPayments,"",ROW()-ROW(PaymentSchedule[[#Headers],[PMT NO]])),"")</f>
        <v/>
      </c>
      <c r="C59" s="11" t="str">
        <f>IF(PaymentSchedule[[#This Row],[PMT NO]]&lt;&gt;"",EOMONTH(LoanStartDate,ROW(PaymentSchedule[[#This Row],[PMT NO]])-ROW(PaymentSchedule[[#Headers],[PMT NO]])-2)+DAY(LoanStartDate),"")</f>
        <v/>
      </c>
      <c r="D5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9" s="10" t="str">
        <f>IF(PaymentSchedule[[#This Row],[PMT NO]]&lt;&gt;"",ScheduledPayment,"")</f>
        <v/>
      </c>
      <c r="F5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9" s="10" t="str">
        <f>IF(PaymentSchedule[[#This Row],[PMT NO]]&lt;&gt;"",PaymentSchedule[[#This Row],[TOTAL PAYMENT]]-PaymentSchedule[[#This Row],[INTEREST]],"")</f>
        <v/>
      </c>
      <c r="I59" s="10" t="str">
        <f>IF(PaymentSchedule[[#This Row],[PMT NO]]&lt;&gt;"",PaymentSchedule[[#This Row],[BEGINNING BALANCE]]*(InterestRate/PaymentsPerYear),"")</f>
        <v/>
      </c>
      <c r="J5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9" s="10" t="str">
        <f>IF(PaymentSchedule[[#This Row],[PMT NO]]&lt;&gt;"",SUM(INDEX(PaymentSchedule[INTEREST],1,1):PaymentSchedule[[#This Row],[INTEREST]]),"")</f>
        <v/>
      </c>
    </row>
    <row r="60" spans="2:11">
      <c r="B60" s="12" t="str">
        <f>IF(LoanIsGood,IF(ROW()-ROW(PaymentSchedule[[#Headers],[PMT NO]])&gt;ScheduledNumberOfPayments,"",ROW()-ROW(PaymentSchedule[[#Headers],[PMT NO]])),"")</f>
        <v/>
      </c>
      <c r="C60" s="11" t="str">
        <f>IF(PaymentSchedule[[#This Row],[PMT NO]]&lt;&gt;"",EOMONTH(LoanStartDate,ROW(PaymentSchedule[[#This Row],[PMT NO]])-ROW(PaymentSchedule[[#Headers],[PMT NO]])-2)+DAY(LoanStartDate),"")</f>
        <v/>
      </c>
      <c r="D6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0" s="10" t="str">
        <f>IF(PaymentSchedule[[#This Row],[PMT NO]]&lt;&gt;"",ScheduledPayment,"")</f>
        <v/>
      </c>
      <c r="F6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0" s="10" t="str">
        <f>IF(PaymentSchedule[[#This Row],[PMT NO]]&lt;&gt;"",PaymentSchedule[[#This Row],[TOTAL PAYMENT]]-PaymentSchedule[[#This Row],[INTEREST]],"")</f>
        <v/>
      </c>
      <c r="I60" s="10" t="str">
        <f>IF(PaymentSchedule[[#This Row],[PMT NO]]&lt;&gt;"",PaymentSchedule[[#This Row],[BEGINNING BALANCE]]*(InterestRate/PaymentsPerYear),"")</f>
        <v/>
      </c>
      <c r="J6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0" s="10" t="str">
        <f>IF(PaymentSchedule[[#This Row],[PMT NO]]&lt;&gt;"",SUM(INDEX(PaymentSchedule[INTEREST],1,1):PaymentSchedule[[#This Row],[INTEREST]]),"")</f>
        <v/>
      </c>
    </row>
    <row r="61" spans="2:11">
      <c r="B61" s="12" t="str">
        <f>IF(LoanIsGood,IF(ROW()-ROW(PaymentSchedule[[#Headers],[PMT NO]])&gt;ScheduledNumberOfPayments,"",ROW()-ROW(PaymentSchedule[[#Headers],[PMT NO]])),"")</f>
        <v/>
      </c>
      <c r="C61" s="11" t="str">
        <f>IF(PaymentSchedule[[#This Row],[PMT NO]]&lt;&gt;"",EOMONTH(LoanStartDate,ROW(PaymentSchedule[[#This Row],[PMT NO]])-ROW(PaymentSchedule[[#Headers],[PMT NO]])-2)+DAY(LoanStartDate),"")</f>
        <v/>
      </c>
      <c r="D6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1" s="10" t="str">
        <f>IF(PaymentSchedule[[#This Row],[PMT NO]]&lt;&gt;"",ScheduledPayment,"")</f>
        <v/>
      </c>
      <c r="F6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1" s="10" t="str">
        <f>IF(PaymentSchedule[[#This Row],[PMT NO]]&lt;&gt;"",PaymentSchedule[[#This Row],[TOTAL PAYMENT]]-PaymentSchedule[[#This Row],[INTEREST]],"")</f>
        <v/>
      </c>
      <c r="I61" s="10" t="str">
        <f>IF(PaymentSchedule[[#This Row],[PMT NO]]&lt;&gt;"",PaymentSchedule[[#This Row],[BEGINNING BALANCE]]*(InterestRate/PaymentsPerYear),"")</f>
        <v/>
      </c>
      <c r="J6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1" s="10" t="str">
        <f>IF(PaymentSchedule[[#This Row],[PMT NO]]&lt;&gt;"",SUM(INDEX(PaymentSchedule[INTEREST],1,1):PaymentSchedule[[#This Row],[INTEREST]]),"")</f>
        <v/>
      </c>
    </row>
    <row r="62" spans="2:11">
      <c r="B62" s="12" t="str">
        <f>IF(LoanIsGood,IF(ROW()-ROW(PaymentSchedule[[#Headers],[PMT NO]])&gt;ScheduledNumberOfPayments,"",ROW()-ROW(PaymentSchedule[[#Headers],[PMT NO]])),"")</f>
        <v/>
      </c>
      <c r="C62" s="11" t="str">
        <f>IF(PaymentSchedule[[#This Row],[PMT NO]]&lt;&gt;"",EOMONTH(LoanStartDate,ROW(PaymentSchedule[[#This Row],[PMT NO]])-ROW(PaymentSchedule[[#Headers],[PMT NO]])-2)+DAY(LoanStartDate),"")</f>
        <v/>
      </c>
      <c r="D6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2" s="10" t="str">
        <f>IF(PaymentSchedule[[#This Row],[PMT NO]]&lt;&gt;"",ScheduledPayment,"")</f>
        <v/>
      </c>
      <c r="F6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2" s="10" t="str">
        <f>IF(PaymentSchedule[[#This Row],[PMT NO]]&lt;&gt;"",PaymentSchedule[[#This Row],[TOTAL PAYMENT]]-PaymentSchedule[[#This Row],[INTEREST]],"")</f>
        <v/>
      </c>
      <c r="I62" s="10" t="str">
        <f>IF(PaymentSchedule[[#This Row],[PMT NO]]&lt;&gt;"",PaymentSchedule[[#This Row],[BEGINNING BALANCE]]*(InterestRate/PaymentsPerYear),"")</f>
        <v/>
      </c>
      <c r="J6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2" s="10" t="str">
        <f>IF(PaymentSchedule[[#This Row],[PMT NO]]&lt;&gt;"",SUM(INDEX(PaymentSchedule[INTEREST],1,1):PaymentSchedule[[#This Row],[INTEREST]]),"")</f>
        <v/>
      </c>
    </row>
    <row r="63" spans="2:11">
      <c r="B63" s="12" t="str">
        <f>IF(LoanIsGood,IF(ROW()-ROW(PaymentSchedule[[#Headers],[PMT NO]])&gt;ScheduledNumberOfPayments,"",ROW()-ROW(PaymentSchedule[[#Headers],[PMT NO]])),"")</f>
        <v/>
      </c>
      <c r="C63" s="11" t="str">
        <f>IF(PaymentSchedule[[#This Row],[PMT NO]]&lt;&gt;"",EOMONTH(LoanStartDate,ROW(PaymentSchedule[[#This Row],[PMT NO]])-ROW(PaymentSchedule[[#Headers],[PMT NO]])-2)+DAY(LoanStartDate),"")</f>
        <v/>
      </c>
      <c r="D6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3" s="10" t="str">
        <f>IF(PaymentSchedule[[#This Row],[PMT NO]]&lt;&gt;"",ScheduledPayment,"")</f>
        <v/>
      </c>
      <c r="F6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3" s="10" t="str">
        <f>IF(PaymentSchedule[[#This Row],[PMT NO]]&lt;&gt;"",PaymentSchedule[[#This Row],[TOTAL PAYMENT]]-PaymentSchedule[[#This Row],[INTEREST]],"")</f>
        <v/>
      </c>
      <c r="I63" s="10" t="str">
        <f>IF(PaymentSchedule[[#This Row],[PMT NO]]&lt;&gt;"",PaymentSchedule[[#This Row],[BEGINNING BALANCE]]*(InterestRate/PaymentsPerYear),"")</f>
        <v/>
      </c>
      <c r="J6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3" s="10" t="str">
        <f>IF(PaymentSchedule[[#This Row],[PMT NO]]&lt;&gt;"",SUM(INDEX(PaymentSchedule[INTEREST],1,1):PaymentSchedule[[#This Row],[INTEREST]]),"")</f>
        <v/>
      </c>
    </row>
    <row r="64" spans="2:11">
      <c r="B64" s="12" t="str">
        <f>IF(LoanIsGood,IF(ROW()-ROW(PaymentSchedule[[#Headers],[PMT NO]])&gt;ScheduledNumberOfPayments,"",ROW()-ROW(PaymentSchedule[[#Headers],[PMT NO]])),"")</f>
        <v/>
      </c>
      <c r="C64" s="11" t="str">
        <f>IF(PaymentSchedule[[#This Row],[PMT NO]]&lt;&gt;"",EOMONTH(LoanStartDate,ROW(PaymentSchedule[[#This Row],[PMT NO]])-ROW(PaymentSchedule[[#Headers],[PMT NO]])-2)+DAY(LoanStartDate),"")</f>
        <v/>
      </c>
      <c r="D6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4" s="10" t="str">
        <f>IF(PaymentSchedule[[#This Row],[PMT NO]]&lt;&gt;"",ScheduledPayment,"")</f>
        <v/>
      </c>
      <c r="F6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4" s="10" t="str">
        <f>IF(PaymentSchedule[[#This Row],[PMT NO]]&lt;&gt;"",PaymentSchedule[[#This Row],[TOTAL PAYMENT]]-PaymentSchedule[[#This Row],[INTEREST]],"")</f>
        <v/>
      </c>
      <c r="I64" s="10" t="str">
        <f>IF(PaymentSchedule[[#This Row],[PMT NO]]&lt;&gt;"",PaymentSchedule[[#This Row],[BEGINNING BALANCE]]*(InterestRate/PaymentsPerYear),"")</f>
        <v/>
      </c>
      <c r="J6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4" s="10" t="str">
        <f>IF(PaymentSchedule[[#This Row],[PMT NO]]&lt;&gt;"",SUM(INDEX(PaymentSchedule[INTEREST],1,1):PaymentSchedule[[#This Row],[INTEREST]]),"")</f>
        <v/>
      </c>
    </row>
    <row r="65" spans="2:11">
      <c r="B65" s="12" t="str">
        <f>IF(LoanIsGood,IF(ROW()-ROW(PaymentSchedule[[#Headers],[PMT NO]])&gt;ScheduledNumberOfPayments,"",ROW()-ROW(PaymentSchedule[[#Headers],[PMT NO]])),"")</f>
        <v/>
      </c>
      <c r="C65" s="11" t="str">
        <f>IF(PaymentSchedule[[#This Row],[PMT NO]]&lt;&gt;"",EOMONTH(LoanStartDate,ROW(PaymentSchedule[[#This Row],[PMT NO]])-ROW(PaymentSchedule[[#Headers],[PMT NO]])-2)+DAY(LoanStartDate),"")</f>
        <v/>
      </c>
      <c r="D6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5" s="10" t="str">
        <f>IF(PaymentSchedule[[#This Row],[PMT NO]]&lt;&gt;"",ScheduledPayment,"")</f>
        <v/>
      </c>
      <c r="F6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5" s="10" t="str">
        <f>IF(PaymentSchedule[[#This Row],[PMT NO]]&lt;&gt;"",PaymentSchedule[[#This Row],[TOTAL PAYMENT]]-PaymentSchedule[[#This Row],[INTEREST]],"")</f>
        <v/>
      </c>
      <c r="I65" s="10" t="str">
        <f>IF(PaymentSchedule[[#This Row],[PMT NO]]&lt;&gt;"",PaymentSchedule[[#This Row],[BEGINNING BALANCE]]*(InterestRate/PaymentsPerYear),"")</f>
        <v/>
      </c>
      <c r="J6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5" s="10" t="str">
        <f>IF(PaymentSchedule[[#This Row],[PMT NO]]&lt;&gt;"",SUM(INDEX(PaymentSchedule[INTEREST],1,1):PaymentSchedule[[#This Row],[INTEREST]]),"")</f>
        <v/>
      </c>
    </row>
    <row r="66" spans="2:11">
      <c r="B66" s="12" t="str">
        <f>IF(LoanIsGood,IF(ROW()-ROW(PaymentSchedule[[#Headers],[PMT NO]])&gt;ScheduledNumberOfPayments,"",ROW()-ROW(PaymentSchedule[[#Headers],[PMT NO]])),"")</f>
        <v/>
      </c>
      <c r="C66" s="11" t="str">
        <f>IF(PaymentSchedule[[#This Row],[PMT NO]]&lt;&gt;"",EOMONTH(LoanStartDate,ROW(PaymentSchedule[[#This Row],[PMT NO]])-ROW(PaymentSchedule[[#Headers],[PMT NO]])-2)+DAY(LoanStartDate),"")</f>
        <v/>
      </c>
      <c r="D6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6" s="10" t="str">
        <f>IF(PaymentSchedule[[#This Row],[PMT NO]]&lt;&gt;"",ScheduledPayment,"")</f>
        <v/>
      </c>
      <c r="F6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6" s="10" t="str">
        <f>IF(PaymentSchedule[[#This Row],[PMT NO]]&lt;&gt;"",PaymentSchedule[[#This Row],[TOTAL PAYMENT]]-PaymentSchedule[[#This Row],[INTEREST]],"")</f>
        <v/>
      </c>
      <c r="I66" s="10" t="str">
        <f>IF(PaymentSchedule[[#This Row],[PMT NO]]&lt;&gt;"",PaymentSchedule[[#This Row],[BEGINNING BALANCE]]*(InterestRate/PaymentsPerYear),"")</f>
        <v/>
      </c>
      <c r="J6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6" s="10" t="str">
        <f>IF(PaymentSchedule[[#This Row],[PMT NO]]&lt;&gt;"",SUM(INDEX(PaymentSchedule[INTEREST],1,1):PaymentSchedule[[#This Row],[INTEREST]]),"")</f>
        <v/>
      </c>
    </row>
    <row r="67" spans="2:11">
      <c r="B67" s="12" t="str">
        <f>IF(LoanIsGood,IF(ROW()-ROW(PaymentSchedule[[#Headers],[PMT NO]])&gt;ScheduledNumberOfPayments,"",ROW()-ROW(PaymentSchedule[[#Headers],[PMT NO]])),"")</f>
        <v/>
      </c>
      <c r="C67" s="11" t="str">
        <f>IF(PaymentSchedule[[#This Row],[PMT NO]]&lt;&gt;"",EOMONTH(LoanStartDate,ROW(PaymentSchedule[[#This Row],[PMT NO]])-ROW(PaymentSchedule[[#Headers],[PMT NO]])-2)+DAY(LoanStartDate),"")</f>
        <v/>
      </c>
      <c r="D6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7" s="10" t="str">
        <f>IF(PaymentSchedule[[#This Row],[PMT NO]]&lt;&gt;"",ScheduledPayment,"")</f>
        <v/>
      </c>
      <c r="F6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7" s="10" t="str">
        <f>IF(PaymentSchedule[[#This Row],[PMT NO]]&lt;&gt;"",PaymentSchedule[[#This Row],[TOTAL PAYMENT]]-PaymentSchedule[[#This Row],[INTEREST]],"")</f>
        <v/>
      </c>
      <c r="I67" s="10" t="str">
        <f>IF(PaymentSchedule[[#This Row],[PMT NO]]&lt;&gt;"",PaymentSchedule[[#This Row],[BEGINNING BALANCE]]*(InterestRate/PaymentsPerYear),"")</f>
        <v/>
      </c>
      <c r="J6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7" s="10" t="str">
        <f>IF(PaymentSchedule[[#This Row],[PMT NO]]&lt;&gt;"",SUM(INDEX(PaymentSchedule[INTEREST],1,1):PaymentSchedule[[#This Row],[INTEREST]]),"")</f>
        <v/>
      </c>
    </row>
    <row r="68" spans="2:11">
      <c r="B68" s="12" t="str">
        <f>IF(LoanIsGood,IF(ROW()-ROW(PaymentSchedule[[#Headers],[PMT NO]])&gt;ScheduledNumberOfPayments,"",ROW()-ROW(PaymentSchedule[[#Headers],[PMT NO]])),"")</f>
        <v/>
      </c>
      <c r="C68" s="11" t="str">
        <f>IF(PaymentSchedule[[#This Row],[PMT NO]]&lt;&gt;"",EOMONTH(LoanStartDate,ROW(PaymentSchedule[[#This Row],[PMT NO]])-ROW(PaymentSchedule[[#Headers],[PMT NO]])-2)+DAY(LoanStartDate),"")</f>
        <v/>
      </c>
      <c r="D6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8" s="10" t="str">
        <f>IF(PaymentSchedule[[#This Row],[PMT NO]]&lt;&gt;"",ScheduledPayment,"")</f>
        <v/>
      </c>
      <c r="F6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8" s="10" t="str">
        <f>IF(PaymentSchedule[[#This Row],[PMT NO]]&lt;&gt;"",PaymentSchedule[[#This Row],[TOTAL PAYMENT]]-PaymentSchedule[[#This Row],[INTEREST]],"")</f>
        <v/>
      </c>
      <c r="I68" s="10" t="str">
        <f>IF(PaymentSchedule[[#This Row],[PMT NO]]&lt;&gt;"",PaymentSchedule[[#This Row],[BEGINNING BALANCE]]*(InterestRate/PaymentsPerYear),"")</f>
        <v/>
      </c>
      <c r="J6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8" s="10" t="str">
        <f>IF(PaymentSchedule[[#This Row],[PMT NO]]&lt;&gt;"",SUM(INDEX(PaymentSchedule[INTEREST],1,1):PaymentSchedule[[#This Row],[INTEREST]]),"")</f>
        <v/>
      </c>
    </row>
    <row r="69" spans="2:11">
      <c r="B69" s="12" t="str">
        <f>IF(LoanIsGood,IF(ROW()-ROW(PaymentSchedule[[#Headers],[PMT NO]])&gt;ScheduledNumberOfPayments,"",ROW()-ROW(PaymentSchedule[[#Headers],[PMT NO]])),"")</f>
        <v/>
      </c>
      <c r="C69" s="11" t="str">
        <f>IF(PaymentSchedule[[#This Row],[PMT NO]]&lt;&gt;"",EOMONTH(LoanStartDate,ROW(PaymentSchedule[[#This Row],[PMT NO]])-ROW(PaymentSchedule[[#Headers],[PMT NO]])-2)+DAY(LoanStartDate),"")</f>
        <v/>
      </c>
      <c r="D6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9" s="10" t="str">
        <f>IF(PaymentSchedule[[#This Row],[PMT NO]]&lt;&gt;"",ScheduledPayment,"")</f>
        <v/>
      </c>
      <c r="F6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9" s="10" t="str">
        <f>IF(PaymentSchedule[[#This Row],[PMT NO]]&lt;&gt;"",PaymentSchedule[[#This Row],[TOTAL PAYMENT]]-PaymentSchedule[[#This Row],[INTEREST]],"")</f>
        <v/>
      </c>
      <c r="I69" s="10" t="str">
        <f>IF(PaymentSchedule[[#This Row],[PMT NO]]&lt;&gt;"",PaymentSchedule[[#This Row],[BEGINNING BALANCE]]*(InterestRate/PaymentsPerYear),"")</f>
        <v/>
      </c>
      <c r="J6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9" s="10" t="str">
        <f>IF(PaymentSchedule[[#This Row],[PMT NO]]&lt;&gt;"",SUM(INDEX(PaymentSchedule[INTEREST],1,1):PaymentSchedule[[#This Row],[INTEREST]]),"")</f>
        <v/>
      </c>
    </row>
    <row r="70" spans="2:11">
      <c r="B70" s="12" t="str">
        <f>IF(LoanIsGood,IF(ROW()-ROW(PaymentSchedule[[#Headers],[PMT NO]])&gt;ScheduledNumberOfPayments,"",ROW()-ROW(PaymentSchedule[[#Headers],[PMT NO]])),"")</f>
        <v/>
      </c>
      <c r="C70" s="11" t="str">
        <f>IF(PaymentSchedule[[#This Row],[PMT NO]]&lt;&gt;"",EOMONTH(LoanStartDate,ROW(PaymentSchedule[[#This Row],[PMT NO]])-ROW(PaymentSchedule[[#Headers],[PMT NO]])-2)+DAY(LoanStartDate),"")</f>
        <v/>
      </c>
      <c r="D7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0" s="10" t="str">
        <f>IF(PaymentSchedule[[#This Row],[PMT NO]]&lt;&gt;"",ScheduledPayment,"")</f>
        <v/>
      </c>
      <c r="F7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0" s="10" t="str">
        <f>IF(PaymentSchedule[[#This Row],[PMT NO]]&lt;&gt;"",PaymentSchedule[[#This Row],[TOTAL PAYMENT]]-PaymentSchedule[[#This Row],[INTEREST]],"")</f>
        <v/>
      </c>
      <c r="I70" s="10" t="str">
        <f>IF(PaymentSchedule[[#This Row],[PMT NO]]&lt;&gt;"",PaymentSchedule[[#This Row],[BEGINNING BALANCE]]*(InterestRate/PaymentsPerYear),"")</f>
        <v/>
      </c>
      <c r="J7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0" s="10" t="str">
        <f>IF(PaymentSchedule[[#This Row],[PMT NO]]&lt;&gt;"",SUM(INDEX(PaymentSchedule[INTEREST],1,1):PaymentSchedule[[#This Row],[INTEREST]]),"")</f>
        <v/>
      </c>
    </row>
    <row r="71" spans="2:11">
      <c r="B71" s="12" t="str">
        <f>IF(LoanIsGood,IF(ROW()-ROW(PaymentSchedule[[#Headers],[PMT NO]])&gt;ScheduledNumberOfPayments,"",ROW()-ROW(PaymentSchedule[[#Headers],[PMT NO]])),"")</f>
        <v/>
      </c>
      <c r="C71" s="11" t="str">
        <f>IF(PaymentSchedule[[#This Row],[PMT NO]]&lt;&gt;"",EOMONTH(LoanStartDate,ROW(PaymentSchedule[[#This Row],[PMT NO]])-ROW(PaymentSchedule[[#Headers],[PMT NO]])-2)+DAY(LoanStartDate),"")</f>
        <v/>
      </c>
      <c r="D7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1" s="10" t="str">
        <f>IF(PaymentSchedule[[#This Row],[PMT NO]]&lt;&gt;"",ScheduledPayment,"")</f>
        <v/>
      </c>
      <c r="F7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1" s="10" t="str">
        <f>IF(PaymentSchedule[[#This Row],[PMT NO]]&lt;&gt;"",PaymentSchedule[[#This Row],[TOTAL PAYMENT]]-PaymentSchedule[[#This Row],[INTEREST]],"")</f>
        <v/>
      </c>
      <c r="I71" s="10" t="str">
        <f>IF(PaymentSchedule[[#This Row],[PMT NO]]&lt;&gt;"",PaymentSchedule[[#This Row],[BEGINNING BALANCE]]*(InterestRate/PaymentsPerYear),"")</f>
        <v/>
      </c>
      <c r="J7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1" s="10" t="str">
        <f>IF(PaymentSchedule[[#This Row],[PMT NO]]&lt;&gt;"",SUM(INDEX(PaymentSchedule[INTEREST],1,1):PaymentSchedule[[#This Row],[INTEREST]]),"")</f>
        <v/>
      </c>
    </row>
    <row r="72" spans="2:11">
      <c r="B72" s="12" t="str">
        <f>IF(LoanIsGood,IF(ROW()-ROW(PaymentSchedule[[#Headers],[PMT NO]])&gt;ScheduledNumberOfPayments,"",ROW()-ROW(PaymentSchedule[[#Headers],[PMT NO]])),"")</f>
        <v/>
      </c>
      <c r="C72" s="11" t="str">
        <f>IF(PaymentSchedule[[#This Row],[PMT NO]]&lt;&gt;"",EOMONTH(LoanStartDate,ROW(PaymentSchedule[[#This Row],[PMT NO]])-ROW(PaymentSchedule[[#Headers],[PMT NO]])-2)+DAY(LoanStartDate),"")</f>
        <v/>
      </c>
      <c r="D7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2" s="10" t="str">
        <f>IF(PaymentSchedule[[#This Row],[PMT NO]]&lt;&gt;"",ScheduledPayment,"")</f>
        <v/>
      </c>
      <c r="F7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2" s="10" t="str">
        <f>IF(PaymentSchedule[[#This Row],[PMT NO]]&lt;&gt;"",PaymentSchedule[[#This Row],[TOTAL PAYMENT]]-PaymentSchedule[[#This Row],[INTEREST]],"")</f>
        <v/>
      </c>
      <c r="I72" s="10" t="str">
        <f>IF(PaymentSchedule[[#This Row],[PMT NO]]&lt;&gt;"",PaymentSchedule[[#This Row],[BEGINNING BALANCE]]*(InterestRate/PaymentsPerYear),"")</f>
        <v/>
      </c>
      <c r="J7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2" s="10" t="str">
        <f>IF(PaymentSchedule[[#This Row],[PMT NO]]&lt;&gt;"",SUM(INDEX(PaymentSchedule[INTEREST],1,1):PaymentSchedule[[#This Row],[INTEREST]]),"")</f>
        <v/>
      </c>
    </row>
    <row r="73" spans="2:11">
      <c r="B73" s="12" t="str">
        <f>IF(LoanIsGood,IF(ROW()-ROW(PaymentSchedule[[#Headers],[PMT NO]])&gt;ScheduledNumberOfPayments,"",ROW()-ROW(PaymentSchedule[[#Headers],[PMT NO]])),"")</f>
        <v/>
      </c>
      <c r="C73" s="11" t="str">
        <f>IF(PaymentSchedule[[#This Row],[PMT NO]]&lt;&gt;"",EOMONTH(LoanStartDate,ROW(PaymentSchedule[[#This Row],[PMT NO]])-ROW(PaymentSchedule[[#Headers],[PMT NO]])-2)+DAY(LoanStartDate),"")</f>
        <v/>
      </c>
      <c r="D7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3" s="10" t="str">
        <f>IF(PaymentSchedule[[#This Row],[PMT NO]]&lt;&gt;"",ScheduledPayment,"")</f>
        <v/>
      </c>
      <c r="F7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3" s="10" t="str">
        <f>IF(PaymentSchedule[[#This Row],[PMT NO]]&lt;&gt;"",PaymentSchedule[[#This Row],[TOTAL PAYMENT]]-PaymentSchedule[[#This Row],[INTEREST]],"")</f>
        <v/>
      </c>
      <c r="I73" s="10" t="str">
        <f>IF(PaymentSchedule[[#This Row],[PMT NO]]&lt;&gt;"",PaymentSchedule[[#This Row],[BEGINNING BALANCE]]*(InterestRate/PaymentsPerYear),"")</f>
        <v/>
      </c>
      <c r="J7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3" s="10" t="str">
        <f>IF(PaymentSchedule[[#This Row],[PMT NO]]&lt;&gt;"",SUM(INDEX(PaymentSchedule[INTEREST],1,1):PaymentSchedule[[#This Row],[INTEREST]]),"")</f>
        <v/>
      </c>
    </row>
    <row r="74" spans="2:11">
      <c r="B74" s="12" t="str">
        <f>IF(LoanIsGood,IF(ROW()-ROW(PaymentSchedule[[#Headers],[PMT NO]])&gt;ScheduledNumberOfPayments,"",ROW()-ROW(PaymentSchedule[[#Headers],[PMT NO]])),"")</f>
        <v/>
      </c>
      <c r="C74" s="11" t="str">
        <f>IF(PaymentSchedule[[#This Row],[PMT NO]]&lt;&gt;"",EOMONTH(LoanStartDate,ROW(PaymentSchedule[[#This Row],[PMT NO]])-ROW(PaymentSchedule[[#Headers],[PMT NO]])-2)+DAY(LoanStartDate),"")</f>
        <v/>
      </c>
      <c r="D7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4" s="10" t="str">
        <f>IF(PaymentSchedule[[#This Row],[PMT NO]]&lt;&gt;"",ScheduledPayment,"")</f>
        <v/>
      </c>
      <c r="F7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4" s="10" t="str">
        <f>IF(PaymentSchedule[[#This Row],[PMT NO]]&lt;&gt;"",PaymentSchedule[[#This Row],[TOTAL PAYMENT]]-PaymentSchedule[[#This Row],[INTEREST]],"")</f>
        <v/>
      </c>
      <c r="I74" s="10" t="str">
        <f>IF(PaymentSchedule[[#This Row],[PMT NO]]&lt;&gt;"",PaymentSchedule[[#This Row],[BEGINNING BALANCE]]*(InterestRate/PaymentsPerYear),"")</f>
        <v/>
      </c>
      <c r="J7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4" s="10" t="str">
        <f>IF(PaymentSchedule[[#This Row],[PMT NO]]&lt;&gt;"",SUM(INDEX(PaymentSchedule[INTEREST],1,1):PaymentSchedule[[#This Row],[INTEREST]]),"")</f>
        <v/>
      </c>
    </row>
    <row r="75" spans="2:11">
      <c r="B75" s="12" t="str">
        <f>IF(LoanIsGood,IF(ROW()-ROW(PaymentSchedule[[#Headers],[PMT NO]])&gt;ScheduledNumberOfPayments,"",ROW()-ROW(PaymentSchedule[[#Headers],[PMT NO]])),"")</f>
        <v/>
      </c>
      <c r="C75" s="11" t="str">
        <f>IF(PaymentSchedule[[#This Row],[PMT NO]]&lt;&gt;"",EOMONTH(LoanStartDate,ROW(PaymentSchedule[[#This Row],[PMT NO]])-ROW(PaymentSchedule[[#Headers],[PMT NO]])-2)+DAY(LoanStartDate),"")</f>
        <v/>
      </c>
      <c r="D7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5" s="10" t="str">
        <f>IF(PaymentSchedule[[#This Row],[PMT NO]]&lt;&gt;"",ScheduledPayment,"")</f>
        <v/>
      </c>
      <c r="F7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5" s="10" t="str">
        <f>IF(PaymentSchedule[[#This Row],[PMT NO]]&lt;&gt;"",PaymentSchedule[[#This Row],[TOTAL PAYMENT]]-PaymentSchedule[[#This Row],[INTEREST]],"")</f>
        <v/>
      </c>
      <c r="I75" s="10" t="str">
        <f>IF(PaymentSchedule[[#This Row],[PMT NO]]&lt;&gt;"",PaymentSchedule[[#This Row],[BEGINNING BALANCE]]*(InterestRate/PaymentsPerYear),"")</f>
        <v/>
      </c>
      <c r="J7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5" s="10" t="str">
        <f>IF(PaymentSchedule[[#This Row],[PMT NO]]&lt;&gt;"",SUM(INDEX(PaymentSchedule[INTEREST],1,1):PaymentSchedule[[#This Row],[INTEREST]]),"")</f>
        <v/>
      </c>
    </row>
    <row r="76" spans="2:11">
      <c r="B76" s="12" t="str">
        <f>IF(LoanIsGood,IF(ROW()-ROW(PaymentSchedule[[#Headers],[PMT NO]])&gt;ScheduledNumberOfPayments,"",ROW()-ROW(PaymentSchedule[[#Headers],[PMT NO]])),"")</f>
        <v/>
      </c>
      <c r="C76" s="11" t="str">
        <f>IF(PaymentSchedule[[#This Row],[PMT NO]]&lt;&gt;"",EOMONTH(LoanStartDate,ROW(PaymentSchedule[[#This Row],[PMT NO]])-ROW(PaymentSchedule[[#Headers],[PMT NO]])-2)+DAY(LoanStartDate),"")</f>
        <v/>
      </c>
      <c r="D7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6" s="10" t="str">
        <f>IF(PaymentSchedule[[#This Row],[PMT NO]]&lt;&gt;"",ScheduledPayment,"")</f>
        <v/>
      </c>
      <c r="F7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6" s="10" t="str">
        <f>IF(PaymentSchedule[[#This Row],[PMT NO]]&lt;&gt;"",PaymentSchedule[[#This Row],[TOTAL PAYMENT]]-PaymentSchedule[[#This Row],[INTEREST]],"")</f>
        <v/>
      </c>
      <c r="I76" s="10" t="str">
        <f>IF(PaymentSchedule[[#This Row],[PMT NO]]&lt;&gt;"",PaymentSchedule[[#This Row],[BEGINNING BALANCE]]*(InterestRate/PaymentsPerYear),"")</f>
        <v/>
      </c>
      <c r="J7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6" s="10" t="str">
        <f>IF(PaymentSchedule[[#This Row],[PMT NO]]&lt;&gt;"",SUM(INDEX(PaymentSchedule[INTEREST],1,1):PaymentSchedule[[#This Row],[INTEREST]]),"")</f>
        <v/>
      </c>
    </row>
    <row r="77" spans="2:11">
      <c r="B77" s="12" t="str">
        <f>IF(LoanIsGood,IF(ROW()-ROW(PaymentSchedule[[#Headers],[PMT NO]])&gt;ScheduledNumberOfPayments,"",ROW()-ROW(PaymentSchedule[[#Headers],[PMT NO]])),"")</f>
        <v/>
      </c>
      <c r="C77" s="11" t="str">
        <f>IF(PaymentSchedule[[#This Row],[PMT NO]]&lt;&gt;"",EOMONTH(LoanStartDate,ROW(PaymentSchedule[[#This Row],[PMT NO]])-ROW(PaymentSchedule[[#Headers],[PMT NO]])-2)+DAY(LoanStartDate),"")</f>
        <v/>
      </c>
      <c r="D7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7" s="10" t="str">
        <f>IF(PaymentSchedule[[#This Row],[PMT NO]]&lt;&gt;"",ScheduledPayment,"")</f>
        <v/>
      </c>
      <c r="F7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7" s="10" t="str">
        <f>IF(PaymentSchedule[[#This Row],[PMT NO]]&lt;&gt;"",PaymentSchedule[[#This Row],[TOTAL PAYMENT]]-PaymentSchedule[[#This Row],[INTEREST]],"")</f>
        <v/>
      </c>
      <c r="I77" s="10" t="str">
        <f>IF(PaymentSchedule[[#This Row],[PMT NO]]&lt;&gt;"",PaymentSchedule[[#This Row],[BEGINNING BALANCE]]*(InterestRate/PaymentsPerYear),"")</f>
        <v/>
      </c>
      <c r="J7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7" s="10" t="str">
        <f>IF(PaymentSchedule[[#This Row],[PMT NO]]&lt;&gt;"",SUM(INDEX(PaymentSchedule[INTEREST],1,1):PaymentSchedule[[#This Row],[INTEREST]]),"")</f>
        <v/>
      </c>
    </row>
    <row r="78" spans="2:11">
      <c r="B78" s="12" t="str">
        <f>IF(LoanIsGood,IF(ROW()-ROW(PaymentSchedule[[#Headers],[PMT NO]])&gt;ScheduledNumberOfPayments,"",ROW()-ROW(PaymentSchedule[[#Headers],[PMT NO]])),"")</f>
        <v/>
      </c>
      <c r="C78" s="11" t="str">
        <f>IF(PaymentSchedule[[#This Row],[PMT NO]]&lt;&gt;"",EOMONTH(LoanStartDate,ROW(PaymentSchedule[[#This Row],[PMT NO]])-ROW(PaymentSchedule[[#Headers],[PMT NO]])-2)+DAY(LoanStartDate),"")</f>
        <v/>
      </c>
      <c r="D7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8" s="10" t="str">
        <f>IF(PaymentSchedule[[#This Row],[PMT NO]]&lt;&gt;"",ScheduledPayment,"")</f>
        <v/>
      </c>
      <c r="F7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8" s="10" t="str">
        <f>IF(PaymentSchedule[[#This Row],[PMT NO]]&lt;&gt;"",PaymentSchedule[[#This Row],[TOTAL PAYMENT]]-PaymentSchedule[[#This Row],[INTEREST]],"")</f>
        <v/>
      </c>
      <c r="I78" s="10" t="str">
        <f>IF(PaymentSchedule[[#This Row],[PMT NO]]&lt;&gt;"",PaymentSchedule[[#This Row],[BEGINNING BALANCE]]*(InterestRate/PaymentsPerYear),"")</f>
        <v/>
      </c>
      <c r="J7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8" s="10" t="str">
        <f>IF(PaymentSchedule[[#This Row],[PMT NO]]&lt;&gt;"",SUM(INDEX(PaymentSchedule[INTEREST],1,1):PaymentSchedule[[#This Row],[INTEREST]]),"")</f>
        <v/>
      </c>
    </row>
    <row r="79" spans="2:11">
      <c r="B79" s="12" t="str">
        <f>IF(LoanIsGood,IF(ROW()-ROW(PaymentSchedule[[#Headers],[PMT NO]])&gt;ScheduledNumberOfPayments,"",ROW()-ROW(PaymentSchedule[[#Headers],[PMT NO]])),"")</f>
        <v/>
      </c>
      <c r="C79" s="11" t="str">
        <f>IF(PaymentSchedule[[#This Row],[PMT NO]]&lt;&gt;"",EOMONTH(LoanStartDate,ROW(PaymentSchedule[[#This Row],[PMT NO]])-ROW(PaymentSchedule[[#Headers],[PMT NO]])-2)+DAY(LoanStartDate),"")</f>
        <v/>
      </c>
      <c r="D7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9" s="10" t="str">
        <f>IF(PaymentSchedule[[#This Row],[PMT NO]]&lt;&gt;"",ScheduledPayment,"")</f>
        <v/>
      </c>
      <c r="F7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9" s="10" t="str">
        <f>IF(PaymentSchedule[[#This Row],[PMT NO]]&lt;&gt;"",PaymentSchedule[[#This Row],[TOTAL PAYMENT]]-PaymentSchedule[[#This Row],[INTEREST]],"")</f>
        <v/>
      </c>
      <c r="I79" s="10" t="str">
        <f>IF(PaymentSchedule[[#This Row],[PMT NO]]&lt;&gt;"",PaymentSchedule[[#This Row],[BEGINNING BALANCE]]*(InterestRate/PaymentsPerYear),"")</f>
        <v/>
      </c>
      <c r="J7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9" s="10" t="str">
        <f>IF(PaymentSchedule[[#This Row],[PMT NO]]&lt;&gt;"",SUM(INDEX(PaymentSchedule[INTEREST],1,1):PaymentSchedule[[#This Row],[INTEREST]]),"")</f>
        <v/>
      </c>
    </row>
    <row r="80" spans="2:11">
      <c r="B80" s="12" t="str">
        <f>IF(LoanIsGood,IF(ROW()-ROW(PaymentSchedule[[#Headers],[PMT NO]])&gt;ScheduledNumberOfPayments,"",ROW()-ROW(PaymentSchedule[[#Headers],[PMT NO]])),"")</f>
        <v/>
      </c>
      <c r="C80" s="11" t="str">
        <f>IF(PaymentSchedule[[#This Row],[PMT NO]]&lt;&gt;"",EOMONTH(LoanStartDate,ROW(PaymentSchedule[[#This Row],[PMT NO]])-ROW(PaymentSchedule[[#Headers],[PMT NO]])-2)+DAY(LoanStartDate),"")</f>
        <v/>
      </c>
      <c r="D8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0" s="10" t="str">
        <f>IF(PaymentSchedule[[#This Row],[PMT NO]]&lt;&gt;"",ScheduledPayment,"")</f>
        <v/>
      </c>
      <c r="F8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0" s="10" t="str">
        <f>IF(PaymentSchedule[[#This Row],[PMT NO]]&lt;&gt;"",PaymentSchedule[[#This Row],[TOTAL PAYMENT]]-PaymentSchedule[[#This Row],[INTEREST]],"")</f>
        <v/>
      </c>
      <c r="I80" s="10" t="str">
        <f>IF(PaymentSchedule[[#This Row],[PMT NO]]&lt;&gt;"",PaymentSchedule[[#This Row],[BEGINNING BALANCE]]*(InterestRate/PaymentsPerYear),"")</f>
        <v/>
      </c>
      <c r="J8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0" s="10" t="str">
        <f>IF(PaymentSchedule[[#This Row],[PMT NO]]&lt;&gt;"",SUM(INDEX(PaymentSchedule[INTEREST],1,1):PaymentSchedule[[#This Row],[INTEREST]]),"")</f>
        <v/>
      </c>
    </row>
    <row r="81" spans="2:11">
      <c r="B81" s="12" t="str">
        <f>IF(LoanIsGood,IF(ROW()-ROW(PaymentSchedule[[#Headers],[PMT NO]])&gt;ScheduledNumberOfPayments,"",ROW()-ROW(PaymentSchedule[[#Headers],[PMT NO]])),"")</f>
        <v/>
      </c>
      <c r="C81" s="11" t="str">
        <f>IF(PaymentSchedule[[#This Row],[PMT NO]]&lt;&gt;"",EOMONTH(LoanStartDate,ROW(PaymentSchedule[[#This Row],[PMT NO]])-ROW(PaymentSchedule[[#Headers],[PMT NO]])-2)+DAY(LoanStartDate),"")</f>
        <v/>
      </c>
      <c r="D8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1" s="10" t="str">
        <f>IF(PaymentSchedule[[#This Row],[PMT NO]]&lt;&gt;"",ScheduledPayment,"")</f>
        <v/>
      </c>
      <c r="F8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1" s="10" t="str">
        <f>IF(PaymentSchedule[[#This Row],[PMT NO]]&lt;&gt;"",PaymentSchedule[[#This Row],[TOTAL PAYMENT]]-PaymentSchedule[[#This Row],[INTEREST]],"")</f>
        <v/>
      </c>
      <c r="I81" s="10" t="str">
        <f>IF(PaymentSchedule[[#This Row],[PMT NO]]&lt;&gt;"",PaymentSchedule[[#This Row],[BEGINNING BALANCE]]*(InterestRate/PaymentsPerYear),"")</f>
        <v/>
      </c>
      <c r="J8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1" s="10" t="str">
        <f>IF(PaymentSchedule[[#This Row],[PMT NO]]&lt;&gt;"",SUM(INDEX(PaymentSchedule[INTEREST],1,1):PaymentSchedule[[#This Row],[INTEREST]]),"")</f>
        <v/>
      </c>
    </row>
    <row r="82" spans="2:11">
      <c r="B82" s="12" t="str">
        <f>IF(LoanIsGood,IF(ROW()-ROW(PaymentSchedule[[#Headers],[PMT NO]])&gt;ScheduledNumberOfPayments,"",ROW()-ROW(PaymentSchedule[[#Headers],[PMT NO]])),"")</f>
        <v/>
      </c>
      <c r="C82" s="11" t="str">
        <f>IF(PaymentSchedule[[#This Row],[PMT NO]]&lt;&gt;"",EOMONTH(LoanStartDate,ROW(PaymentSchedule[[#This Row],[PMT NO]])-ROW(PaymentSchedule[[#Headers],[PMT NO]])-2)+DAY(LoanStartDate),"")</f>
        <v/>
      </c>
      <c r="D8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2" s="10" t="str">
        <f>IF(PaymentSchedule[[#This Row],[PMT NO]]&lt;&gt;"",ScheduledPayment,"")</f>
        <v/>
      </c>
      <c r="F8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2" s="10" t="str">
        <f>IF(PaymentSchedule[[#This Row],[PMT NO]]&lt;&gt;"",PaymentSchedule[[#This Row],[TOTAL PAYMENT]]-PaymentSchedule[[#This Row],[INTEREST]],"")</f>
        <v/>
      </c>
      <c r="I82" s="10" t="str">
        <f>IF(PaymentSchedule[[#This Row],[PMT NO]]&lt;&gt;"",PaymentSchedule[[#This Row],[BEGINNING BALANCE]]*(InterestRate/PaymentsPerYear),"")</f>
        <v/>
      </c>
      <c r="J8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2" s="10" t="str">
        <f>IF(PaymentSchedule[[#This Row],[PMT NO]]&lt;&gt;"",SUM(INDEX(PaymentSchedule[INTEREST],1,1):PaymentSchedule[[#This Row],[INTEREST]]),"")</f>
        <v/>
      </c>
    </row>
    <row r="83" spans="2:11">
      <c r="B83" s="12" t="str">
        <f>IF(LoanIsGood,IF(ROW()-ROW(PaymentSchedule[[#Headers],[PMT NO]])&gt;ScheduledNumberOfPayments,"",ROW()-ROW(PaymentSchedule[[#Headers],[PMT NO]])),"")</f>
        <v/>
      </c>
      <c r="C83" s="11" t="str">
        <f>IF(PaymentSchedule[[#This Row],[PMT NO]]&lt;&gt;"",EOMONTH(LoanStartDate,ROW(PaymentSchedule[[#This Row],[PMT NO]])-ROW(PaymentSchedule[[#Headers],[PMT NO]])-2)+DAY(LoanStartDate),"")</f>
        <v/>
      </c>
      <c r="D8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3" s="10" t="str">
        <f>IF(PaymentSchedule[[#This Row],[PMT NO]]&lt;&gt;"",ScheduledPayment,"")</f>
        <v/>
      </c>
      <c r="F8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3" s="10" t="str">
        <f>IF(PaymentSchedule[[#This Row],[PMT NO]]&lt;&gt;"",PaymentSchedule[[#This Row],[TOTAL PAYMENT]]-PaymentSchedule[[#This Row],[INTEREST]],"")</f>
        <v/>
      </c>
      <c r="I83" s="10" t="str">
        <f>IF(PaymentSchedule[[#This Row],[PMT NO]]&lt;&gt;"",PaymentSchedule[[#This Row],[BEGINNING BALANCE]]*(InterestRate/PaymentsPerYear),"")</f>
        <v/>
      </c>
      <c r="J8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3" s="10" t="str">
        <f>IF(PaymentSchedule[[#This Row],[PMT NO]]&lt;&gt;"",SUM(INDEX(PaymentSchedule[INTEREST],1,1):PaymentSchedule[[#This Row],[INTEREST]]),"")</f>
        <v/>
      </c>
    </row>
    <row r="84" spans="2:11">
      <c r="B84" s="12" t="str">
        <f>IF(LoanIsGood,IF(ROW()-ROW(PaymentSchedule[[#Headers],[PMT NO]])&gt;ScheduledNumberOfPayments,"",ROW()-ROW(PaymentSchedule[[#Headers],[PMT NO]])),"")</f>
        <v/>
      </c>
      <c r="C84" s="11" t="str">
        <f>IF(PaymentSchedule[[#This Row],[PMT NO]]&lt;&gt;"",EOMONTH(LoanStartDate,ROW(PaymentSchedule[[#This Row],[PMT NO]])-ROW(PaymentSchedule[[#Headers],[PMT NO]])-2)+DAY(LoanStartDate),"")</f>
        <v/>
      </c>
      <c r="D8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4" s="10" t="str">
        <f>IF(PaymentSchedule[[#This Row],[PMT NO]]&lt;&gt;"",ScheduledPayment,"")</f>
        <v/>
      </c>
      <c r="F8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4" s="10" t="str">
        <f>IF(PaymentSchedule[[#This Row],[PMT NO]]&lt;&gt;"",PaymentSchedule[[#This Row],[TOTAL PAYMENT]]-PaymentSchedule[[#This Row],[INTEREST]],"")</f>
        <v/>
      </c>
      <c r="I84" s="10" t="str">
        <f>IF(PaymentSchedule[[#This Row],[PMT NO]]&lt;&gt;"",PaymentSchedule[[#This Row],[BEGINNING BALANCE]]*(InterestRate/PaymentsPerYear),"")</f>
        <v/>
      </c>
      <c r="J8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4" s="10" t="str">
        <f>IF(PaymentSchedule[[#This Row],[PMT NO]]&lt;&gt;"",SUM(INDEX(PaymentSchedule[INTEREST],1,1):PaymentSchedule[[#This Row],[INTEREST]]),"")</f>
        <v/>
      </c>
    </row>
    <row r="85" spans="2:11">
      <c r="B85" s="12" t="str">
        <f>IF(LoanIsGood,IF(ROW()-ROW(PaymentSchedule[[#Headers],[PMT NO]])&gt;ScheduledNumberOfPayments,"",ROW()-ROW(PaymentSchedule[[#Headers],[PMT NO]])),"")</f>
        <v/>
      </c>
      <c r="C85" s="11" t="str">
        <f>IF(PaymentSchedule[[#This Row],[PMT NO]]&lt;&gt;"",EOMONTH(LoanStartDate,ROW(PaymentSchedule[[#This Row],[PMT NO]])-ROW(PaymentSchedule[[#Headers],[PMT NO]])-2)+DAY(LoanStartDate),"")</f>
        <v/>
      </c>
      <c r="D8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5" s="10" t="str">
        <f>IF(PaymentSchedule[[#This Row],[PMT NO]]&lt;&gt;"",ScheduledPayment,"")</f>
        <v/>
      </c>
      <c r="F8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5" s="10" t="str">
        <f>IF(PaymentSchedule[[#This Row],[PMT NO]]&lt;&gt;"",PaymentSchedule[[#This Row],[TOTAL PAYMENT]]-PaymentSchedule[[#This Row],[INTEREST]],"")</f>
        <v/>
      </c>
      <c r="I85" s="10" t="str">
        <f>IF(PaymentSchedule[[#This Row],[PMT NO]]&lt;&gt;"",PaymentSchedule[[#This Row],[BEGINNING BALANCE]]*(InterestRate/PaymentsPerYear),"")</f>
        <v/>
      </c>
      <c r="J8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5" s="10" t="str">
        <f>IF(PaymentSchedule[[#This Row],[PMT NO]]&lt;&gt;"",SUM(INDEX(PaymentSchedule[INTEREST],1,1):PaymentSchedule[[#This Row],[INTEREST]]),"")</f>
        <v/>
      </c>
    </row>
    <row r="86" spans="2:11">
      <c r="B86" s="12" t="str">
        <f>IF(LoanIsGood,IF(ROW()-ROW(PaymentSchedule[[#Headers],[PMT NO]])&gt;ScheduledNumberOfPayments,"",ROW()-ROW(PaymentSchedule[[#Headers],[PMT NO]])),"")</f>
        <v/>
      </c>
      <c r="C86" s="11" t="str">
        <f>IF(PaymentSchedule[[#This Row],[PMT NO]]&lt;&gt;"",EOMONTH(LoanStartDate,ROW(PaymentSchedule[[#This Row],[PMT NO]])-ROW(PaymentSchedule[[#Headers],[PMT NO]])-2)+DAY(LoanStartDate),"")</f>
        <v/>
      </c>
      <c r="D8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6" s="10" t="str">
        <f>IF(PaymentSchedule[[#This Row],[PMT NO]]&lt;&gt;"",ScheduledPayment,"")</f>
        <v/>
      </c>
      <c r="F8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6" s="10" t="str">
        <f>IF(PaymentSchedule[[#This Row],[PMT NO]]&lt;&gt;"",PaymentSchedule[[#This Row],[TOTAL PAYMENT]]-PaymentSchedule[[#This Row],[INTEREST]],"")</f>
        <v/>
      </c>
      <c r="I86" s="10" t="str">
        <f>IF(PaymentSchedule[[#This Row],[PMT NO]]&lt;&gt;"",PaymentSchedule[[#This Row],[BEGINNING BALANCE]]*(InterestRate/PaymentsPerYear),"")</f>
        <v/>
      </c>
      <c r="J8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6" s="10" t="str">
        <f>IF(PaymentSchedule[[#This Row],[PMT NO]]&lt;&gt;"",SUM(INDEX(PaymentSchedule[INTEREST],1,1):PaymentSchedule[[#This Row],[INTEREST]]),"")</f>
        <v/>
      </c>
    </row>
    <row r="87" spans="2:11">
      <c r="B87" s="12" t="str">
        <f>IF(LoanIsGood,IF(ROW()-ROW(PaymentSchedule[[#Headers],[PMT NO]])&gt;ScheduledNumberOfPayments,"",ROW()-ROW(PaymentSchedule[[#Headers],[PMT NO]])),"")</f>
        <v/>
      </c>
      <c r="C87" s="11" t="str">
        <f>IF(PaymentSchedule[[#This Row],[PMT NO]]&lt;&gt;"",EOMONTH(LoanStartDate,ROW(PaymentSchedule[[#This Row],[PMT NO]])-ROW(PaymentSchedule[[#Headers],[PMT NO]])-2)+DAY(LoanStartDate),"")</f>
        <v/>
      </c>
      <c r="D8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7" s="10" t="str">
        <f>IF(PaymentSchedule[[#This Row],[PMT NO]]&lt;&gt;"",ScheduledPayment,"")</f>
        <v/>
      </c>
      <c r="F8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7" s="10" t="str">
        <f>IF(PaymentSchedule[[#This Row],[PMT NO]]&lt;&gt;"",PaymentSchedule[[#This Row],[TOTAL PAYMENT]]-PaymentSchedule[[#This Row],[INTEREST]],"")</f>
        <v/>
      </c>
      <c r="I87" s="10" t="str">
        <f>IF(PaymentSchedule[[#This Row],[PMT NO]]&lt;&gt;"",PaymentSchedule[[#This Row],[BEGINNING BALANCE]]*(InterestRate/PaymentsPerYear),"")</f>
        <v/>
      </c>
      <c r="J8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7" s="10" t="str">
        <f>IF(PaymentSchedule[[#This Row],[PMT NO]]&lt;&gt;"",SUM(INDEX(PaymentSchedule[INTEREST],1,1):PaymentSchedule[[#This Row],[INTEREST]]),"")</f>
        <v/>
      </c>
    </row>
    <row r="88" spans="2:11">
      <c r="B88" s="12" t="str">
        <f>IF(LoanIsGood,IF(ROW()-ROW(PaymentSchedule[[#Headers],[PMT NO]])&gt;ScheduledNumberOfPayments,"",ROW()-ROW(PaymentSchedule[[#Headers],[PMT NO]])),"")</f>
        <v/>
      </c>
      <c r="C88" s="11" t="str">
        <f>IF(PaymentSchedule[[#This Row],[PMT NO]]&lt;&gt;"",EOMONTH(LoanStartDate,ROW(PaymentSchedule[[#This Row],[PMT NO]])-ROW(PaymentSchedule[[#Headers],[PMT NO]])-2)+DAY(LoanStartDate),"")</f>
        <v/>
      </c>
      <c r="D8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8" s="10" t="str">
        <f>IF(PaymentSchedule[[#This Row],[PMT NO]]&lt;&gt;"",ScheduledPayment,"")</f>
        <v/>
      </c>
      <c r="F8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8" s="10" t="str">
        <f>IF(PaymentSchedule[[#This Row],[PMT NO]]&lt;&gt;"",PaymentSchedule[[#This Row],[TOTAL PAYMENT]]-PaymentSchedule[[#This Row],[INTEREST]],"")</f>
        <v/>
      </c>
      <c r="I88" s="10" t="str">
        <f>IF(PaymentSchedule[[#This Row],[PMT NO]]&lt;&gt;"",PaymentSchedule[[#This Row],[BEGINNING BALANCE]]*(InterestRate/PaymentsPerYear),"")</f>
        <v/>
      </c>
      <c r="J8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8" s="10" t="str">
        <f>IF(PaymentSchedule[[#This Row],[PMT NO]]&lt;&gt;"",SUM(INDEX(PaymentSchedule[INTEREST],1,1):PaymentSchedule[[#This Row],[INTEREST]]),"")</f>
        <v/>
      </c>
    </row>
    <row r="89" spans="2:11">
      <c r="B89" s="12" t="str">
        <f>IF(LoanIsGood,IF(ROW()-ROW(PaymentSchedule[[#Headers],[PMT NO]])&gt;ScheduledNumberOfPayments,"",ROW()-ROW(PaymentSchedule[[#Headers],[PMT NO]])),"")</f>
        <v/>
      </c>
      <c r="C89" s="11" t="str">
        <f>IF(PaymentSchedule[[#This Row],[PMT NO]]&lt;&gt;"",EOMONTH(LoanStartDate,ROW(PaymentSchedule[[#This Row],[PMT NO]])-ROW(PaymentSchedule[[#Headers],[PMT NO]])-2)+DAY(LoanStartDate),"")</f>
        <v/>
      </c>
      <c r="D8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9" s="10" t="str">
        <f>IF(PaymentSchedule[[#This Row],[PMT NO]]&lt;&gt;"",ScheduledPayment,"")</f>
        <v/>
      </c>
      <c r="F8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9" s="10" t="str">
        <f>IF(PaymentSchedule[[#This Row],[PMT NO]]&lt;&gt;"",PaymentSchedule[[#This Row],[TOTAL PAYMENT]]-PaymentSchedule[[#This Row],[INTEREST]],"")</f>
        <v/>
      </c>
      <c r="I89" s="10" t="str">
        <f>IF(PaymentSchedule[[#This Row],[PMT NO]]&lt;&gt;"",PaymentSchedule[[#This Row],[BEGINNING BALANCE]]*(InterestRate/PaymentsPerYear),"")</f>
        <v/>
      </c>
      <c r="J8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9" s="10" t="str">
        <f>IF(PaymentSchedule[[#This Row],[PMT NO]]&lt;&gt;"",SUM(INDEX(PaymentSchedule[INTEREST],1,1):PaymentSchedule[[#This Row],[INTEREST]]),"")</f>
        <v/>
      </c>
    </row>
    <row r="90" spans="2:11">
      <c r="B90" s="12" t="str">
        <f>IF(LoanIsGood,IF(ROW()-ROW(PaymentSchedule[[#Headers],[PMT NO]])&gt;ScheduledNumberOfPayments,"",ROW()-ROW(PaymentSchedule[[#Headers],[PMT NO]])),"")</f>
        <v/>
      </c>
      <c r="C90" s="11" t="str">
        <f>IF(PaymentSchedule[[#This Row],[PMT NO]]&lt;&gt;"",EOMONTH(LoanStartDate,ROW(PaymentSchedule[[#This Row],[PMT NO]])-ROW(PaymentSchedule[[#Headers],[PMT NO]])-2)+DAY(LoanStartDate),"")</f>
        <v/>
      </c>
      <c r="D9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0" s="10" t="str">
        <f>IF(PaymentSchedule[[#This Row],[PMT NO]]&lt;&gt;"",ScheduledPayment,"")</f>
        <v/>
      </c>
      <c r="F9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0" s="10" t="str">
        <f>IF(PaymentSchedule[[#This Row],[PMT NO]]&lt;&gt;"",PaymentSchedule[[#This Row],[TOTAL PAYMENT]]-PaymentSchedule[[#This Row],[INTEREST]],"")</f>
        <v/>
      </c>
      <c r="I90" s="10" t="str">
        <f>IF(PaymentSchedule[[#This Row],[PMT NO]]&lt;&gt;"",PaymentSchedule[[#This Row],[BEGINNING BALANCE]]*(InterestRate/PaymentsPerYear),"")</f>
        <v/>
      </c>
      <c r="J9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0" s="10" t="str">
        <f>IF(PaymentSchedule[[#This Row],[PMT NO]]&lt;&gt;"",SUM(INDEX(PaymentSchedule[INTEREST],1,1):PaymentSchedule[[#This Row],[INTEREST]]),"")</f>
        <v/>
      </c>
    </row>
    <row r="91" spans="2:11">
      <c r="B91" s="12" t="str">
        <f>IF(LoanIsGood,IF(ROW()-ROW(PaymentSchedule[[#Headers],[PMT NO]])&gt;ScheduledNumberOfPayments,"",ROW()-ROW(PaymentSchedule[[#Headers],[PMT NO]])),"")</f>
        <v/>
      </c>
      <c r="C91" s="11" t="str">
        <f>IF(PaymentSchedule[[#This Row],[PMT NO]]&lt;&gt;"",EOMONTH(LoanStartDate,ROW(PaymentSchedule[[#This Row],[PMT NO]])-ROW(PaymentSchedule[[#Headers],[PMT NO]])-2)+DAY(LoanStartDate),"")</f>
        <v/>
      </c>
      <c r="D9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1" s="10" t="str">
        <f>IF(PaymentSchedule[[#This Row],[PMT NO]]&lt;&gt;"",ScheduledPayment,"")</f>
        <v/>
      </c>
      <c r="F9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1" s="10" t="str">
        <f>IF(PaymentSchedule[[#This Row],[PMT NO]]&lt;&gt;"",PaymentSchedule[[#This Row],[TOTAL PAYMENT]]-PaymentSchedule[[#This Row],[INTEREST]],"")</f>
        <v/>
      </c>
      <c r="I91" s="10" t="str">
        <f>IF(PaymentSchedule[[#This Row],[PMT NO]]&lt;&gt;"",PaymentSchedule[[#This Row],[BEGINNING BALANCE]]*(InterestRate/PaymentsPerYear),"")</f>
        <v/>
      </c>
      <c r="J9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1" s="10" t="str">
        <f>IF(PaymentSchedule[[#This Row],[PMT NO]]&lt;&gt;"",SUM(INDEX(PaymentSchedule[INTEREST],1,1):PaymentSchedule[[#This Row],[INTEREST]]),"")</f>
        <v/>
      </c>
    </row>
    <row r="92" spans="2:11">
      <c r="B92" s="12" t="str">
        <f>IF(LoanIsGood,IF(ROW()-ROW(PaymentSchedule[[#Headers],[PMT NO]])&gt;ScheduledNumberOfPayments,"",ROW()-ROW(PaymentSchedule[[#Headers],[PMT NO]])),"")</f>
        <v/>
      </c>
      <c r="C92" s="11" t="str">
        <f>IF(PaymentSchedule[[#This Row],[PMT NO]]&lt;&gt;"",EOMONTH(LoanStartDate,ROW(PaymentSchedule[[#This Row],[PMT NO]])-ROW(PaymentSchedule[[#Headers],[PMT NO]])-2)+DAY(LoanStartDate),"")</f>
        <v/>
      </c>
      <c r="D9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2" s="10" t="str">
        <f>IF(PaymentSchedule[[#This Row],[PMT NO]]&lt;&gt;"",ScheduledPayment,"")</f>
        <v/>
      </c>
      <c r="F9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2" s="10" t="str">
        <f>IF(PaymentSchedule[[#This Row],[PMT NO]]&lt;&gt;"",PaymentSchedule[[#This Row],[TOTAL PAYMENT]]-PaymentSchedule[[#This Row],[INTEREST]],"")</f>
        <v/>
      </c>
      <c r="I92" s="10" t="str">
        <f>IF(PaymentSchedule[[#This Row],[PMT NO]]&lt;&gt;"",PaymentSchedule[[#This Row],[BEGINNING BALANCE]]*(InterestRate/PaymentsPerYear),"")</f>
        <v/>
      </c>
      <c r="J9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2" s="10" t="str">
        <f>IF(PaymentSchedule[[#This Row],[PMT NO]]&lt;&gt;"",SUM(INDEX(PaymentSchedule[INTEREST],1,1):PaymentSchedule[[#This Row],[INTEREST]]),"")</f>
        <v/>
      </c>
    </row>
    <row r="93" spans="2:11">
      <c r="B93" s="12" t="str">
        <f>IF(LoanIsGood,IF(ROW()-ROW(PaymentSchedule[[#Headers],[PMT NO]])&gt;ScheduledNumberOfPayments,"",ROW()-ROW(PaymentSchedule[[#Headers],[PMT NO]])),"")</f>
        <v/>
      </c>
      <c r="C93" s="11" t="str">
        <f>IF(PaymentSchedule[[#This Row],[PMT NO]]&lt;&gt;"",EOMONTH(LoanStartDate,ROW(PaymentSchedule[[#This Row],[PMT NO]])-ROW(PaymentSchedule[[#Headers],[PMT NO]])-2)+DAY(LoanStartDate),"")</f>
        <v/>
      </c>
      <c r="D9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3" s="10" t="str">
        <f>IF(PaymentSchedule[[#This Row],[PMT NO]]&lt;&gt;"",ScheduledPayment,"")</f>
        <v/>
      </c>
      <c r="F9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3" s="10" t="str">
        <f>IF(PaymentSchedule[[#This Row],[PMT NO]]&lt;&gt;"",PaymentSchedule[[#This Row],[TOTAL PAYMENT]]-PaymentSchedule[[#This Row],[INTEREST]],"")</f>
        <v/>
      </c>
      <c r="I93" s="10" t="str">
        <f>IF(PaymentSchedule[[#This Row],[PMT NO]]&lt;&gt;"",PaymentSchedule[[#This Row],[BEGINNING BALANCE]]*(InterestRate/PaymentsPerYear),"")</f>
        <v/>
      </c>
      <c r="J9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3" s="10" t="str">
        <f>IF(PaymentSchedule[[#This Row],[PMT NO]]&lt;&gt;"",SUM(INDEX(PaymentSchedule[INTEREST],1,1):PaymentSchedule[[#This Row],[INTEREST]]),"")</f>
        <v/>
      </c>
    </row>
    <row r="94" spans="2:11">
      <c r="B94" s="12" t="str">
        <f>IF(LoanIsGood,IF(ROW()-ROW(PaymentSchedule[[#Headers],[PMT NO]])&gt;ScheduledNumberOfPayments,"",ROW()-ROW(PaymentSchedule[[#Headers],[PMT NO]])),"")</f>
        <v/>
      </c>
      <c r="C94" s="11" t="str">
        <f>IF(PaymentSchedule[[#This Row],[PMT NO]]&lt;&gt;"",EOMONTH(LoanStartDate,ROW(PaymentSchedule[[#This Row],[PMT NO]])-ROW(PaymentSchedule[[#Headers],[PMT NO]])-2)+DAY(LoanStartDate),"")</f>
        <v/>
      </c>
      <c r="D9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4" s="10" t="str">
        <f>IF(PaymentSchedule[[#This Row],[PMT NO]]&lt;&gt;"",ScheduledPayment,"")</f>
        <v/>
      </c>
      <c r="F9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4" s="10" t="str">
        <f>IF(PaymentSchedule[[#This Row],[PMT NO]]&lt;&gt;"",PaymentSchedule[[#This Row],[TOTAL PAYMENT]]-PaymentSchedule[[#This Row],[INTEREST]],"")</f>
        <v/>
      </c>
      <c r="I94" s="10" t="str">
        <f>IF(PaymentSchedule[[#This Row],[PMT NO]]&lt;&gt;"",PaymentSchedule[[#This Row],[BEGINNING BALANCE]]*(InterestRate/PaymentsPerYear),"")</f>
        <v/>
      </c>
      <c r="J9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4" s="10" t="str">
        <f>IF(PaymentSchedule[[#This Row],[PMT NO]]&lt;&gt;"",SUM(INDEX(PaymentSchedule[INTEREST],1,1):PaymentSchedule[[#This Row],[INTEREST]]),"")</f>
        <v/>
      </c>
    </row>
    <row r="95" spans="2:11">
      <c r="B95" s="12" t="str">
        <f>IF(LoanIsGood,IF(ROW()-ROW(PaymentSchedule[[#Headers],[PMT NO]])&gt;ScheduledNumberOfPayments,"",ROW()-ROW(PaymentSchedule[[#Headers],[PMT NO]])),"")</f>
        <v/>
      </c>
      <c r="C95" s="11" t="str">
        <f>IF(PaymentSchedule[[#This Row],[PMT NO]]&lt;&gt;"",EOMONTH(LoanStartDate,ROW(PaymentSchedule[[#This Row],[PMT NO]])-ROW(PaymentSchedule[[#Headers],[PMT NO]])-2)+DAY(LoanStartDate),"")</f>
        <v/>
      </c>
      <c r="D9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5" s="10" t="str">
        <f>IF(PaymentSchedule[[#This Row],[PMT NO]]&lt;&gt;"",ScheduledPayment,"")</f>
        <v/>
      </c>
      <c r="F9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5" s="10" t="str">
        <f>IF(PaymentSchedule[[#This Row],[PMT NO]]&lt;&gt;"",PaymentSchedule[[#This Row],[TOTAL PAYMENT]]-PaymentSchedule[[#This Row],[INTEREST]],"")</f>
        <v/>
      </c>
      <c r="I95" s="10" t="str">
        <f>IF(PaymentSchedule[[#This Row],[PMT NO]]&lt;&gt;"",PaymentSchedule[[#This Row],[BEGINNING BALANCE]]*(InterestRate/PaymentsPerYear),"")</f>
        <v/>
      </c>
      <c r="J9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5" s="10" t="str">
        <f>IF(PaymentSchedule[[#This Row],[PMT NO]]&lt;&gt;"",SUM(INDEX(PaymentSchedule[INTEREST],1,1):PaymentSchedule[[#This Row],[INTEREST]]),"")</f>
        <v/>
      </c>
    </row>
    <row r="96" spans="2:11">
      <c r="B96" s="12" t="str">
        <f>IF(LoanIsGood,IF(ROW()-ROW(PaymentSchedule[[#Headers],[PMT NO]])&gt;ScheduledNumberOfPayments,"",ROW()-ROW(PaymentSchedule[[#Headers],[PMT NO]])),"")</f>
        <v/>
      </c>
      <c r="C96" s="11" t="str">
        <f>IF(PaymentSchedule[[#This Row],[PMT NO]]&lt;&gt;"",EOMONTH(LoanStartDate,ROW(PaymentSchedule[[#This Row],[PMT NO]])-ROW(PaymentSchedule[[#Headers],[PMT NO]])-2)+DAY(LoanStartDate),"")</f>
        <v/>
      </c>
      <c r="D9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6" s="10" t="str">
        <f>IF(PaymentSchedule[[#This Row],[PMT NO]]&lt;&gt;"",ScheduledPayment,"")</f>
        <v/>
      </c>
      <c r="F9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6" s="10" t="str">
        <f>IF(PaymentSchedule[[#This Row],[PMT NO]]&lt;&gt;"",PaymentSchedule[[#This Row],[TOTAL PAYMENT]]-PaymentSchedule[[#This Row],[INTEREST]],"")</f>
        <v/>
      </c>
      <c r="I96" s="10" t="str">
        <f>IF(PaymentSchedule[[#This Row],[PMT NO]]&lt;&gt;"",PaymentSchedule[[#This Row],[BEGINNING BALANCE]]*(InterestRate/PaymentsPerYear),"")</f>
        <v/>
      </c>
      <c r="J9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6" s="10" t="str">
        <f>IF(PaymentSchedule[[#This Row],[PMT NO]]&lt;&gt;"",SUM(INDEX(PaymentSchedule[INTEREST],1,1):PaymentSchedule[[#This Row],[INTEREST]]),"")</f>
        <v/>
      </c>
    </row>
    <row r="97" spans="2:11">
      <c r="B97" s="12" t="str">
        <f>IF(LoanIsGood,IF(ROW()-ROW(PaymentSchedule[[#Headers],[PMT NO]])&gt;ScheduledNumberOfPayments,"",ROW()-ROW(PaymentSchedule[[#Headers],[PMT NO]])),"")</f>
        <v/>
      </c>
      <c r="C97" s="11" t="str">
        <f>IF(PaymentSchedule[[#This Row],[PMT NO]]&lt;&gt;"",EOMONTH(LoanStartDate,ROW(PaymentSchedule[[#This Row],[PMT NO]])-ROW(PaymentSchedule[[#Headers],[PMT NO]])-2)+DAY(LoanStartDate),"")</f>
        <v/>
      </c>
      <c r="D9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7" s="10" t="str">
        <f>IF(PaymentSchedule[[#This Row],[PMT NO]]&lt;&gt;"",ScheduledPayment,"")</f>
        <v/>
      </c>
      <c r="F9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7" s="10" t="str">
        <f>IF(PaymentSchedule[[#This Row],[PMT NO]]&lt;&gt;"",PaymentSchedule[[#This Row],[TOTAL PAYMENT]]-PaymentSchedule[[#This Row],[INTEREST]],"")</f>
        <v/>
      </c>
      <c r="I97" s="10" t="str">
        <f>IF(PaymentSchedule[[#This Row],[PMT NO]]&lt;&gt;"",PaymentSchedule[[#This Row],[BEGINNING BALANCE]]*(InterestRate/PaymentsPerYear),"")</f>
        <v/>
      </c>
      <c r="J9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7" s="10" t="str">
        <f>IF(PaymentSchedule[[#This Row],[PMT NO]]&lt;&gt;"",SUM(INDEX(PaymentSchedule[INTEREST],1,1):PaymentSchedule[[#This Row],[INTEREST]]),"")</f>
        <v/>
      </c>
    </row>
    <row r="98" spans="2:11">
      <c r="B98" s="12" t="str">
        <f>IF(LoanIsGood,IF(ROW()-ROW(PaymentSchedule[[#Headers],[PMT NO]])&gt;ScheduledNumberOfPayments,"",ROW()-ROW(PaymentSchedule[[#Headers],[PMT NO]])),"")</f>
        <v/>
      </c>
      <c r="C98" s="11" t="str">
        <f>IF(PaymentSchedule[[#This Row],[PMT NO]]&lt;&gt;"",EOMONTH(LoanStartDate,ROW(PaymentSchedule[[#This Row],[PMT NO]])-ROW(PaymentSchedule[[#Headers],[PMT NO]])-2)+DAY(LoanStartDate),"")</f>
        <v/>
      </c>
      <c r="D9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8" s="10" t="str">
        <f>IF(PaymentSchedule[[#This Row],[PMT NO]]&lt;&gt;"",ScheduledPayment,"")</f>
        <v/>
      </c>
      <c r="F9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8" s="10" t="str">
        <f>IF(PaymentSchedule[[#This Row],[PMT NO]]&lt;&gt;"",PaymentSchedule[[#This Row],[TOTAL PAYMENT]]-PaymentSchedule[[#This Row],[INTEREST]],"")</f>
        <v/>
      </c>
      <c r="I98" s="10" t="str">
        <f>IF(PaymentSchedule[[#This Row],[PMT NO]]&lt;&gt;"",PaymentSchedule[[#This Row],[BEGINNING BALANCE]]*(InterestRate/PaymentsPerYear),"")</f>
        <v/>
      </c>
      <c r="J9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8" s="10" t="str">
        <f>IF(PaymentSchedule[[#This Row],[PMT NO]]&lt;&gt;"",SUM(INDEX(PaymentSchedule[INTEREST],1,1):PaymentSchedule[[#This Row],[INTEREST]]),"")</f>
        <v/>
      </c>
    </row>
    <row r="99" spans="2:11">
      <c r="B99" s="12" t="str">
        <f>IF(LoanIsGood,IF(ROW()-ROW(PaymentSchedule[[#Headers],[PMT NO]])&gt;ScheduledNumberOfPayments,"",ROW()-ROW(PaymentSchedule[[#Headers],[PMT NO]])),"")</f>
        <v/>
      </c>
      <c r="C99" s="11" t="str">
        <f>IF(PaymentSchedule[[#This Row],[PMT NO]]&lt;&gt;"",EOMONTH(LoanStartDate,ROW(PaymentSchedule[[#This Row],[PMT NO]])-ROW(PaymentSchedule[[#Headers],[PMT NO]])-2)+DAY(LoanStartDate),"")</f>
        <v/>
      </c>
      <c r="D9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9" s="10" t="str">
        <f>IF(PaymentSchedule[[#This Row],[PMT NO]]&lt;&gt;"",ScheduledPayment,"")</f>
        <v/>
      </c>
      <c r="F9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9" s="10" t="str">
        <f>IF(PaymentSchedule[[#This Row],[PMT NO]]&lt;&gt;"",PaymentSchedule[[#This Row],[TOTAL PAYMENT]]-PaymentSchedule[[#This Row],[INTEREST]],"")</f>
        <v/>
      </c>
      <c r="I99" s="10" t="str">
        <f>IF(PaymentSchedule[[#This Row],[PMT NO]]&lt;&gt;"",PaymentSchedule[[#This Row],[BEGINNING BALANCE]]*(InterestRate/PaymentsPerYear),"")</f>
        <v/>
      </c>
      <c r="J9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9" s="10" t="str">
        <f>IF(PaymentSchedule[[#This Row],[PMT NO]]&lt;&gt;"",SUM(INDEX(PaymentSchedule[INTEREST],1,1):PaymentSchedule[[#This Row],[INTEREST]]),"")</f>
        <v/>
      </c>
    </row>
    <row r="100" spans="2:11">
      <c r="B100" s="12" t="str">
        <f>IF(LoanIsGood,IF(ROW()-ROW(PaymentSchedule[[#Headers],[PMT NO]])&gt;ScheduledNumberOfPayments,"",ROW()-ROW(PaymentSchedule[[#Headers],[PMT NO]])),"")</f>
        <v/>
      </c>
      <c r="C100" s="11" t="str">
        <f>IF(PaymentSchedule[[#This Row],[PMT NO]]&lt;&gt;"",EOMONTH(LoanStartDate,ROW(PaymentSchedule[[#This Row],[PMT NO]])-ROW(PaymentSchedule[[#Headers],[PMT NO]])-2)+DAY(LoanStartDate),"")</f>
        <v/>
      </c>
      <c r="D10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0" s="10" t="str">
        <f>IF(PaymentSchedule[[#This Row],[PMT NO]]&lt;&gt;"",ScheduledPayment,"")</f>
        <v/>
      </c>
      <c r="F10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0" s="10" t="str">
        <f>IF(PaymentSchedule[[#This Row],[PMT NO]]&lt;&gt;"",PaymentSchedule[[#This Row],[TOTAL PAYMENT]]-PaymentSchedule[[#This Row],[INTEREST]],"")</f>
        <v/>
      </c>
      <c r="I100" s="10" t="str">
        <f>IF(PaymentSchedule[[#This Row],[PMT NO]]&lt;&gt;"",PaymentSchedule[[#This Row],[BEGINNING BALANCE]]*(InterestRate/PaymentsPerYear),"")</f>
        <v/>
      </c>
      <c r="J10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0" s="10" t="str">
        <f>IF(PaymentSchedule[[#This Row],[PMT NO]]&lt;&gt;"",SUM(INDEX(PaymentSchedule[INTEREST],1,1):PaymentSchedule[[#This Row],[INTEREST]]),"")</f>
        <v/>
      </c>
    </row>
    <row r="101" spans="2:11">
      <c r="B101" s="12" t="str">
        <f>IF(LoanIsGood,IF(ROW()-ROW(PaymentSchedule[[#Headers],[PMT NO]])&gt;ScheduledNumberOfPayments,"",ROW()-ROW(PaymentSchedule[[#Headers],[PMT NO]])),"")</f>
        <v/>
      </c>
      <c r="C101" s="11" t="str">
        <f>IF(PaymentSchedule[[#This Row],[PMT NO]]&lt;&gt;"",EOMONTH(LoanStartDate,ROW(PaymentSchedule[[#This Row],[PMT NO]])-ROW(PaymentSchedule[[#Headers],[PMT NO]])-2)+DAY(LoanStartDate),"")</f>
        <v/>
      </c>
      <c r="D10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1" s="10" t="str">
        <f>IF(PaymentSchedule[[#This Row],[PMT NO]]&lt;&gt;"",ScheduledPayment,"")</f>
        <v/>
      </c>
      <c r="F10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1" s="10" t="str">
        <f>IF(PaymentSchedule[[#This Row],[PMT NO]]&lt;&gt;"",PaymentSchedule[[#This Row],[TOTAL PAYMENT]]-PaymentSchedule[[#This Row],[INTEREST]],"")</f>
        <v/>
      </c>
      <c r="I101" s="10" t="str">
        <f>IF(PaymentSchedule[[#This Row],[PMT NO]]&lt;&gt;"",PaymentSchedule[[#This Row],[BEGINNING BALANCE]]*(InterestRate/PaymentsPerYear),"")</f>
        <v/>
      </c>
      <c r="J10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1" s="10" t="str">
        <f>IF(PaymentSchedule[[#This Row],[PMT NO]]&lt;&gt;"",SUM(INDEX(PaymentSchedule[INTEREST],1,1):PaymentSchedule[[#This Row],[INTEREST]]),"")</f>
        <v/>
      </c>
    </row>
    <row r="102" spans="2:11">
      <c r="B102" s="12" t="str">
        <f>IF(LoanIsGood,IF(ROW()-ROW(PaymentSchedule[[#Headers],[PMT NO]])&gt;ScheduledNumberOfPayments,"",ROW()-ROW(PaymentSchedule[[#Headers],[PMT NO]])),"")</f>
        <v/>
      </c>
      <c r="C102" s="11" t="str">
        <f>IF(PaymentSchedule[[#This Row],[PMT NO]]&lt;&gt;"",EOMONTH(LoanStartDate,ROW(PaymentSchedule[[#This Row],[PMT NO]])-ROW(PaymentSchedule[[#Headers],[PMT NO]])-2)+DAY(LoanStartDate),"")</f>
        <v/>
      </c>
      <c r="D10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2" s="10" t="str">
        <f>IF(PaymentSchedule[[#This Row],[PMT NO]]&lt;&gt;"",ScheduledPayment,"")</f>
        <v/>
      </c>
      <c r="F10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2" s="10" t="str">
        <f>IF(PaymentSchedule[[#This Row],[PMT NO]]&lt;&gt;"",PaymentSchedule[[#This Row],[TOTAL PAYMENT]]-PaymentSchedule[[#This Row],[INTEREST]],"")</f>
        <v/>
      </c>
      <c r="I102" s="10" t="str">
        <f>IF(PaymentSchedule[[#This Row],[PMT NO]]&lt;&gt;"",PaymentSchedule[[#This Row],[BEGINNING BALANCE]]*(InterestRate/PaymentsPerYear),"")</f>
        <v/>
      </c>
      <c r="J10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2" s="10" t="str">
        <f>IF(PaymentSchedule[[#This Row],[PMT NO]]&lt;&gt;"",SUM(INDEX(PaymentSchedule[INTEREST],1,1):PaymentSchedule[[#This Row],[INTEREST]]),"")</f>
        <v/>
      </c>
    </row>
    <row r="103" spans="2:11">
      <c r="B103" s="12" t="str">
        <f>IF(LoanIsGood,IF(ROW()-ROW(PaymentSchedule[[#Headers],[PMT NO]])&gt;ScheduledNumberOfPayments,"",ROW()-ROW(PaymentSchedule[[#Headers],[PMT NO]])),"")</f>
        <v/>
      </c>
      <c r="C103" s="11" t="str">
        <f>IF(PaymentSchedule[[#This Row],[PMT NO]]&lt;&gt;"",EOMONTH(LoanStartDate,ROW(PaymentSchedule[[#This Row],[PMT NO]])-ROW(PaymentSchedule[[#Headers],[PMT NO]])-2)+DAY(LoanStartDate),"")</f>
        <v/>
      </c>
      <c r="D10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3" s="10" t="str">
        <f>IF(PaymentSchedule[[#This Row],[PMT NO]]&lt;&gt;"",ScheduledPayment,"")</f>
        <v/>
      </c>
      <c r="F10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3" s="10" t="str">
        <f>IF(PaymentSchedule[[#This Row],[PMT NO]]&lt;&gt;"",PaymentSchedule[[#This Row],[TOTAL PAYMENT]]-PaymentSchedule[[#This Row],[INTEREST]],"")</f>
        <v/>
      </c>
      <c r="I103" s="10" t="str">
        <f>IF(PaymentSchedule[[#This Row],[PMT NO]]&lt;&gt;"",PaymentSchedule[[#This Row],[BEGINNING BALANCE]]*(InterestRate/PaymentsPerYear),"")</f>
        <v/>
      </c>
      <c r="J10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3" s="10" t="str">
        <f>IF(PaymentSchedule[[#This Row],[PMT NO]]&lt;&gt;"",SUM(INDEX(PaymentSchedule[INTEREST],1,1):PaymentSchedule[[#This Row],[INTEREST]]),"")</f>
        <v/>
      </c>
    </row>
    <row r="104" spans="2:11">
      <c r="B104" s="12" t="str">
        <f>IF(LoanIsGood,IF(ROW()-ROW(PaymentSchedule[[#Headers],[PMT NO]])&gt;ScheduledNumberOfPayments,"",ROW()-ROW(PaymentSchedule[[#Headers],[PMT NO]])),"")</f>
        <v/>
      </c>
      <c r="C104" s="11" t="str">
        <f>IF(PaymentSchedule[[#This Row],[PMT NO]]&lt;&gt;"",EOMONTH(LoanStartDate,ROW(PaymentSchedule[[#This Row],[PMT NO]])-ROW(PaymentSchedule[[#Headers],[PMT NO]])-2)+DAY(LoanStartDate),"")</f>
        <v/>
      </c>
      <c r="D10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4" s="10" t="str">
        <f>IF(PaymentSchedule[[#This Row],[PMT NO]]&lt;&gt;"",ScheduledPayment,"")</f>
        <v/>
      </c>
      <c r="F10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4" s="10" t="str">
        <f>IF(PaymentSchedule[[#This Row],[PMT NO]]&lt;&gt;"",PaymentSchedule[[#This Row],[TOTAL PAYMENT]]-PaymentSchedule[[#This Row],[INTEREST]],"")</f>
        <v/>
      </c>
      <c r="I104" s="10" t="str">
        <f>IF(PaymentSchedule[[#This Row],[PMT NO]]&lt;&gt;"",PaymentSchedule[[#This Row],[BEGINNING BALANCE]]*(InterestRate/PaymentsPerYear),"")</f>
        <v/>
      </c>
      <c r="J10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4" s="10" t="str">
        <f>IF(PaymentSchedule[[#This Row],[PMT NO]]&lt;&gt;"",SUM(INDEX(PaymentSchedule[INTEREST],1,1):PaymentSchedule[[#This Row],[INTEREST]]),"")</f>
        <v/>
      </c>
    </row>
    <row r="105" spans="2:11">
      <c r="B105" s="12" t="str">
        <f>IF(LoanIsGood,IF(ROW()-ROW(PaymentSchedule[[#Headers],[PMT NO]])&gt;ScheduledNumberOfPayments,"",ROW()-ROW(PaymentSchedule[[#Headers],[PMT NO]])),"")</f>
        <v/>
      </c>
      <c r="C105" s="11" t="str">
        <f>IF(PaymentSchedule[[#This Row],[PMT NO]]&lt;&gt;"",EOMONTH(LoanStartDate,ROW(PaymentSchedule[[#This Row],[PMT NO]])-ROW(PaymentSchedule[[#Headers],[PMT NO]])-2)+DAY(LoanStartDate),"")</f>
        <v/>
      </c>
      <c r="D10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5" s="10" t="str">
        <f>IF(PaymentSchedule[[#This Row],[PMT NO]]&lt;&gt;"",ScheduledPayment,"")</f>
        <v/>
      </c>
      <c r="F10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5" s="10" t="str">
        <f>IF(PaymentSchedule[[#This Row],[PMT NO]]&lt;&gt;"",PaymentSchedule[[#This Row],[TOTAL PAYMENT]]-PaymentSchedule[[#This Row],[INTEREST]],"")</f>
        <v/>
      </c>
      <c r="I105" s="10" t="str">
        <f>IF(PaymentSchedule[[#This Row],[PMT NO]]&lt;&gt;"",PaymentSchedule[[#This Row],[BEGINNING BALANCE]]*(InterestRate/PaymentsPerYear),"")</f>
        <v/>
      </c>
      <c r="J10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5" s="10" t="str">
        <f>IF(PaymentSchedule[[#This Row],[PMT NO]]&lt;&gt;"",SUM(INDEX(PaymentSchedule[INTEREST],1,1):PaymentSchedule[[#This Row],[INTEREST]]),"")</f>
        <v/>
      </c>
    </row>
    <row r="106" spans="2:11">
      <c r="B106" s="12" t="str">
        <f>IF(LoanIsGood,IF(ROW()-ROW(PaymentSchedule[[#Headers],[PMT NO]])&gt;ScheduledNumberOfPayments,"",ROW()-ROW(PaymentSchedule[[#Headers],[PMT NO]])),"")</f>
        <v/>
      </c>
      <c r="C106" s="11" t="str">
        <f>IF(PaymentSchedule[[#This Row],[PMT NO]]&lt;&gt;"",EOMONTH(LoanStartDate,ROW(PaymentSchedule[[#This Row],[PMT NO]])-ROW(PaymentSchedule[[#Headers],[PMT NO]])-2)+DAY(LoanStartDate),"")</f>
        <v/>
      </c>
      <c r="D10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6" s="10" t="str">
        <f>IF(PaymentSchedule[[#This Row],[PMT NO]]&lt;&gt;"",ScheduledPayment,"")</f>
        <v/>
      </c>
      <c r="F10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6" s="10" t="str">
        <f>IF(PaymentSchedule[[#This Row],[PMT NO]]&lt;&gt;"",PaymentSchedule[[#This Row],[TOTAL PAYMENT]]-PaymentSchedule[[#This Row],[INTEREST]],"")</f>
        <v/>
      </c>
      <c r="I106" s="10" t="str">
        <f>IF(PaymentSchedule[[#This Row],[PMT NO]]&lt;&gt;"",PaymentSchedule[[#This Row],[BEGINNING BALANCE]]*(InterestRate/PaymentsPerYear),"")</f>
        <v/>
      </c>
      <c r="J10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6" s="10" t="str">
        <f>IF(PaymentSchedule[[#This Row],[PMT NO]]&lt;&gt;"",SUM(INDEX(PaymentSchedule[INTEREST],1,1):PaymentSchedule[[#This Row],[INTEREST]]),"")</f>
        <v/>
      </c>
    </row>
    <row r="107" spans="2:11">
      <c r="B107" s="12" t="str">
        <f>IF(LoanIsGood,IF(ROW()-ROW(PaymentSchedule[[#Headers],[PMT NO]])&gt;ScheduledNumberOfPayments,"",ROW()-ROW(PaymentSchedule[[#Headers],[PMT NO]])),"")</f>
        <v/>
      </c>
      <c r="C107" s="11" t="str">
        <f>IF(PaymentSchedule[[#This Row],[PMT NO]]&lt;&gt;"",EOMONTH(LoanStartDate,ROW(PaymentSchedule[[#This Row],[PMT NO]])-ROW(PaymentSchedule[[#Headers],[PMT NO]])-2)+DAY(LoanStartDate),"")</f>
        <v/>
      </c>
      <c r="D10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7" s="10" t="str">
        <f>IF(PaymentSchedule[[#This Row],[PMT NO]]&lt;&gt;"",ScheduledPayment,"")</f>
        <v/>
      </c>
      <c r="F10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7" s="10" t="str">
        <f>IF(PaymentSchedule[[#This Row],[PMT NO]]&lt;&gt;"",PaymentSchedule[[#This Row],[TOTAL PAYMENT]]-PaymentSchedule[[#This Row],[INTEREST]],"")</f>
        <v/>
      </c>
      <c r="I107" s="10" t="str">
        <f>IF(PaymentSchedule[[#This Row],[PMT NO]]&lt;&gt;"",PaymentSchedule[[#This Row],[BEGINNING BALANCE]]*(InterestRate/PaymentsPerYear),"")</f>
        <v/>
      </c>
      <c r="J10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7" s="10" t="str">
        <f>IF(PaymentSchedule[[#This Row],[PMT NO]]&lt;&gt;"",SUM(INDEX(PaymentSchedule[INTEREST],1,1):PaymentSchedule[[#This Row],[INTEREST]]),"")</f>
        <v/>
      </c>
    </row>
    <row r="108" spans="2:11">
      <c r="B108" s="12" t="str">
        <f>IF(LoanIsGood,IF(ROW()-ROW(PaymentSchedule[[#Headers],[PMT NO]])&gt;ScheduledNumberOfPayments,"",ROW()-ROW(PaymentSchedule[[#Headers],[PMT NO]])),"")</f>
        <v/>
      </c>
      <c r="C108" s="11" t="str">
        <f>IF(PaymentSchedule[[#This Row],[PMT NO]]&lt;&gt;"",EOMONTH(LoanStartDate,ROW(PaymentSchedule[[#This Row],[PMT NO]])-ROW(PaymentSchedule[[#Headers],[PMT NO]])-2)+DAY(LoanStartDate),"")</f>
        <v/>
      </c>
      <c r="D10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8" s="10" t="str">
        <f>IF(PaymentSchedule[[#This Row],[PMT NO]]&lt;&gt;"",ScheduledPayment,"")</f>
        <v/>
      </c>
      <c r="F10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8" s="10" t="str">
        <f>IF(PaymentSchedule[[#This Row],[PMT NO]]&lt;&gt;"",PaymentSchedule[[#This Row],[TOTAL PAYMENT]]-PaymentSchedule[[#This Row],[INTEREST]],"")</f>
        <v/>
      </c>
      <c r="I108" s="10" t="str">
        <f>IF(PaymentSchedule[[#This Row],[PMT NO]]&lt;&gt;"",PaymentSchedule[[#This Row],[BEGINNING BALANCE]]*(InterestRate/PaymentsPerYear),"")</f>
        <v/>
      </c>
      <c r="J10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8" s="10" t="str">
        <f>IF(PaymentSchedule[[#This Row],[PMT NO]]&lt;&gt;"",SUM(INDEX(PaymentSchedule[INTEREST],1,1):PaymentSchedule[[#This Row],[INTEREST]]),"")</f>
        <v/>
      </c>
    </row>
    <row r="109" spans="2:11">
      <c r="B109" s="12" t="str">
        <f>IF(LoanIsGood,IF(ROW()-ROW(PaymentSchedule[[#Headers],[PMT NO]])&gt;ScheduledNumberOfPayments,"",ROW()-ROW(PaymentSchedule[[#Headers],[PMT NO]])),"")</f>
        <v/>
      </c>
      <c r="C109" s="11" t="str">
        <f>IF(PaymentSchedule[[#This Row],[PMT NO]]&lt;&gt;"",EOMONTH(LoanStartDate,ROW(PaymentSchedule[[#This Row],[PMT NO]])-ROW(PaymentSchedule[[#Headers],[PMT NO]])-2)+DAY(LoanStartDate),"")</f>
        <v/>
      </c>
      <c r="D10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9" s="10" t="str">
        <f>IF(PaymentSchedule[[#This Row],[PMT NO]]&lt;&gt;"",ScheduledPayment,"")</f>
        <v/>
      </c>
      <c r="F10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9" s="10" t="str">
        <f>IF(PaymentSchedule[[#This Row],[PMT NO]]&lt;&gt;"",PaymentSchedule[[#This Row],[TOTAL PAYMENT]]-PaymentSchedule[[#This Row],[INTEREST]],"")</f>
        <v/>
      </c>
      <c r="I109" s="10" t="str">
        <f>IF(PaymentSchedule[[#This Row],[PMT NO]]&lt;&gt;"",PaymentSchedule[[#This Row],[BEGINNING BALANCE]]*(InterestRate/PaymentsPerYear),"")</f>
        <v/>
      </c>
      <c r="J10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9" s="10" t="str">
        <f>IF(PaymentSchedule[[#This Row],[PMT NO]]&lt;&gt;"",SUM(INDEX(PaymentSchedule[INTEREST],1,1):PaymentSchedule[[#This Row],[INTEREST]]),"")</f>
        <v/>
      </c>
    </row>
    <row r="110" spans="2:11">
      <c r="B110" s="12" t="str">
        <f>IF(LoanIsGood,IF(ROW()-ROW(PaymentSchedule[[#Headers],[PMT NO]])&gt;ScheduledNumberOfPayments,"",ROW()-ROW(PaymentSchedule[[#Headers],[PMT NO]])),"")</f>
        <v/>
      </c>
      <c r="C110" s="11" t="str">
        <f>IF(PaymentSchedule[[#This Row],[PMT NO]]&lt;&gt;"",EOMONTH(LoanStartDate,ROW(PaymentSchedule[[#This Row],[PMT NO]])-ROW(PaymentSchedule[[#Headers],[PMT NO]])-2)+DAY(LoanStartDate),"")</f>
        <v/>
      </c>
      <c r="D11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0" s="10" t="str">
        <f>IF(PaymentSchedule[[#This Row],[PMT NO]]&lt;&gt;"",ScheduledPayment,"")</f>
        <v/>
      </c>
      <c r="F11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0" s="10" t="str">
        <f>IF(PaymentSchedule[[#This Row],[PMT NO]]&lt;&gt;"",PaymentSchedule[[#This Row],[TOTAL PAYMENT]]-PaymentSchedule[[#This Row],[INTEREST]],"")</f>
        <v/>
      </c>
      <c r="I110" s="10" t="str">
        <f>IF(PaymentSchedule[[#This Row],[PMT NO]]&lt;&gt;"",PaymentSchedule[[#This Row],[BEGINNING BALANCE]]*(InterestRate/PaymentsPerYear),"")</f>
        <v/>
      </c>
      <c r="J11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0" s="10" t="str">
        <f>IF(PaymentSchedule[[#This Row],[PMT NO]]&lt;&gt;"",SUM(INDEX(PaymentSchedule[INTEREST],1,1):PaymentSchedule[[#This Row],[INTEREST]]),"")</f>
        <v/>
      </c>
    </row>
    <row r="111" spans="2:11">
      <c r="B111" s="12" t="str">
        <f>IF(LoanIsGood,IF(ROW()-ROW(PaymentSchedule[[#Headers],[PMT NO]])&gt;ScheduledNumberOfPayments,"",ROW()-ROW(PaymentSchedule[[#Headers],[PMT NO]])),"")</f>
        <v/>
      </c>
      <c r="C111" s="11" t="str">
        <f>IF(PaymentSchedule[[#This Row],[PMT NO]]&lt;&gt;"",EOMONTH(LoanStartDate,ROW(PaymentSchedule[[#This Row],[PMT NO]])-ROW(PaymentSchedule[[#Headers],[PMT NO]])-2)+DAY(LoanStartDate),"")</f>
        <v/>
      </c>
      <c r="D11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1" s="10" t="str">
        <f>IF(PaymentSchedule[[#This Row],[PMT NO]]&lt;&gt;"",ScheduledPayment,"")</f>
        <v/>
      </c>
      <c r="F11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1" s="10" t="str">
        <f>IF(PaymentSchedule[[#This Row],[PMT NO]]&lt;&gt;"",PaymentSchedule[[#This Row],[TOTAL PAYMENT]]-PaymentSchedule[[#This Row],[INTEREST]],"")</f>
        <v/>
      </c>
      <c r="I111" s="10" t="str">
        <f>IF(PaymentSchedule[[#This Row],[PMT NO]]&lt;&gt;"",PaymentSchedule[[#This Row],[BEGINNING BALANCE]]*(InterestRate/PaymentsPerYear),"")</f>
        <v/>
      </c>
      <c r="J11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1" s="10" t="str">
        <f>IF(PaymentSchedule[[#This Row],[PMT NO]]&lt;&gt;"",SUM(INDEX(PaymentSchedule[INTEREST],1,1):PaymentSchedule[[#This Row],[INTEREST]]),"")</f>
        <v/>
      </c>
    </row>
    <row r="112" spans="2:11">
      <c r="B112" s="12" t="str">
        <f>IF(LoanIsGood,IF(ROW()-ROW(PaymentSchedule[[#Headers],[PMT NO]])&gt;ScheduledNumberOfPayments,"",ROW()-ROW(PaymentSchedule[[#Headers],[PMT NO]])),"")</f>
        <v/>
      </c>
      <c r="C112" s="11" t="str">
        <f>IF(PaymentSchedule[[#This Row],[PMT NO]]&lt;&gt;"",EOMONTH(LoanStartDate,ROW(PaymentSchedule[[#This Row],[PMT NO]])-ROW(PaymentSchedule[[#Headers],[PMT NO]])-2)+DAY(LoanStartDate),"")</f>
        <v/>
      </c>
      <c r="D11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2" s="10" t="str">
        <f>IF(PaymentSchedule[[#This Row],[PMT NO]]&lt;&gt;"",ScheduledPayment,"")</f>
        <v/>
      </c>
      <c r="F11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2" s="10" t="str">
        <f>IF(PaymentSchedule[[#This Row],[PMT NO]]&lt;&gt;"",PaymentSchedule[[#This Row],[TOTAL PAYMENT]]-PaymentSchedule[[#This Row],[INTEREST]],"")</f>
        <v/>
      </c>
      <c r="I112" s="10" t="str">
        <f>IF(PaymentSchedule[[#This Row],[PMT NO]]&lt;&gt;"",PaymentSchedule[[#This Row],[BEGINNING BALANCE]]*(InterestRate/PaymentsPerYear),"")</f>
        <v/>
      </c>
      <c r="J11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2" s="10" t="str">
        <f>IF(PaymentSchedule[[#This Row],[PMT NO]]&lt;&gt;"",SUM(INDEX(PaymentSchedule[INTEREST],1,1):PaymentSchedule[[#This Row],[INTEREST]]),"")</f>
        <v/>
      </c>
    </row>
    <row r="113" spans="2:11">
      <c r="B113" s="12" t="str">
        <f>IF(LoanIsGood,IF(ROW()-ROW(PaymentSchedule[[#Headers],[PMT NO]])&gt;ScheduledNumberOfPayments,"",ROW()-ROW(PaymentSchedule[[#Headers],[PMT NO]])),"")</f>
        <v/>
      </c>
      <c r="C113" s="11" t="str">
        <f>IF(PaymentSchedule[[#This Row],[PMT NO]]&lt;&gt;"",EOMONTH(LoanStartDate,ROW(PaymentSchedule[[#This Row],[PMT NO]])-ROW(PaymentSchedule[[#Headers],[PMT NO]])-2)+DAY(LoanStartDate),"")</f>
        <v/>
      </c>
      <c r="D11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3" s="10" t="str">
        <f>IF(PaymentSchedule[[#This Row],[PMT NO]]&lt;&gt;"",ScheduledPayment,"")</f>
        <v/>
      </c>
      <c r="F11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3" s="10" t="str">
        <f>IF(PaymentSchedule[[#This Row],[PMT NO]]&lt;&gt;"",PaymentSchedule[[#This Row],[TOTAL PAYMENT]]-PaymentSchedule[[#This Row],[INTEREST]],"")</f>
        <v/>
      </c>
      <c r="I113" s="10" t="str">
        <f>IF(PaymentSchedule[[#This Row],[PMT NO]]&lt;&gt;"",PaymentSchedule[[#This Row],[BEGINNING BALANCE]]*(InterestRate/PaymentsPerYear),"")</f>
        <v/>
      </c>
      <c r="J11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3" s="10" t="str">
        <f>IF(PaymentSchedule[[#This Row],[PMT NO]]&lt;&gt;"",SUM(INDEX(PaymentSchedule[INTEREST],1,1):PaymentSchedule[[#This Row],[INTEREST]]),"")</f>
        <v/>
      </c>
    </row>
    <row r="114" spans="2:11">
      <c r="B114" s="12" t="str">
        <f>IF(LoanIsGood,IF(ROW()-ROW(PaymentSchedule[[#Headers],[PMT NO]])&gt;ScheduledNumberOfPayments,"",ROW()-ROW(PaymentSchedule[[#Headers],[PMT NO]])),"")</f>
        <v/>
      </c>
      <c r="C114" s="11" t="str">
        <f>IF(PaymentSchedule[[#This Row],[PMT NO]]&lt;&gt;"",EOMONTH(LoanStartDate,ROW(PaymentSchedule[[#This Row],[PMT NO]])-ROW(PaymentSchedule[[#Headers],[PMT NO]])-2)+DAY(LoanStartDate),"")</f>
        <v/>
      </c>
      <c r="D11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4" s="10" t="str">
        <f>IF(PaymentSchedule[[#This Row],[PMT NO]]&lt;&gt;"",ScheduledPayment,"")</f>
        <v/>
      </c>
      <c r="F11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4" s="10" t="str">
        <f>IF(PaymentSchedule[[#This Row],[PMT NO]]&lt;&gt;"",PaymentSchedule[[#This Row],[TOTAL PAYMENT]]-PaymentSchedule[[#This Row],[INTEREST]],"")</f>
        <v/>
      </c>
      <c r="I114" s="10" t="str">
        <f>IF(PaymentSchedule[[#This Row],[PMT NO]]&lt;&gt;"",PaymentSchedule[[#This Row],[BEGINNING BALANCE]]*(InterestRate/PaymentsPerYear),"")</f>
        <v/>
      </c>
      <c r="J11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4" s="10" t="str">
        <f>IF(PaymentSchedule[[#This Row],[PMT NO]]&lt;&gt;"",SUM(INDEX(PaymentSchedule[INTEREST],1,1):PaymentSchedule[[#This Row],[INTEREST]]),"")</f>
        <v/>
      </c>
    </row>
    <row r="115" spans="2:11">
      <c r="B115" s="12" t="str">
        <f>IF(LoanIsGood,IF(ROW()-ROW(PaymentSchedule[[#Headers],[PMT NO]])&gt;ScheduledNumberOfPayments,"",ROW()-ROW(PaymentSchedule[[#Headers],[PMT NO]])),"")</f>
        <v/>
      </c>
      <c r="C115" s="11" t="str">
        <f>IF(PaymentSchedule[[#This Row],[PMT NO]]&lt;&gt;"",EOMONTH(LoanStartDate,ROW(PaymentSchedule[[#This Row],[PMT NO]])-ROW(PaymentSchedule[[#Headers],[PMT NO]])-2)+DAY(LoanStartDate),"")</f>
        <v/>
      </c>
      <c r="D11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5" s="10" t="str">
        <f>IF(PaymentSchedule[[#This Row],[PMT NO]]&lt;&gt;"",ScheduledPayment,"")</f>
        <v/>
      </c>
      <c r="F11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5" s="10" t="str">
        <f>IF(PaymentSchedule[[#This Row],[PMT NO]]&lt;&gt;"",PaymentSchedule[[#This Row],[TOTAL PAYMENT]]-PaymentSchedule[[#This Row],[INTEREST]],"")</f>
        <v/>
      </c>
      <c r="I115" s="10" t="str">
        <f>IF(PaymentSchedule[[#This Row],[PMT NO]]&lt;&gt;"",PaymentSchedule[[#This Row],[BEGINNING BALANCE]]*(InterestRate/PaymentsPerYear),"")</f>
        <v/>
      </c>
      <c r="J11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5" s="10" t="str">
        <f>IF(PaymentSchedule[[#This Row],[PMT NO]]&lt;&gt;"",SUM(INDEX(PaymentSchedule[INTEREST],1,1):PaymentSchedule[[#This Row],[INTEREST]]),"")</f>
        <v/>
      </c>
    </row>
    <row r="116" spans="2:11">
      <c r="B116" s="12" t="str">
        <f>IF(LoanIsGood,IF(ROW()-ROW(PaymentSchedule[[#Headers],[PMT NO]])&gt;ScheduledNumberOfPayments,"",ROW()-ROW(PaymentSchedule[[#Headers],[PMT NO]])),"")</f>
        <v/>
      </c>
      <c r="C116" s="11" t="str">
        <f>IF(PaymentSchedule[[#This Row],[PMT NO]]&lt;&gt;"",EOMONTH(LoanStartDate,ROW(PaymentSchedule[[#This Row],[PMT NO]])-ROW(PaymentSchedule[[#Headers],[PMT NO]])-2)+DAY(LoanStartDate),"")</f>
        <v/>
      </c>
      <c r="D11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6" s="10" t="str">
        <f>IF(PaymentSchedule[[#This Row],[PMT NO]]&lt;&gt;"",ScheduledPayment,"")</f>
        <v/>
      </c>
      <c r="F11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6" s="10" t="str">
        <f>IF(PaymentSchedule[[#This Row],[PMT NO]]&lt;&gt;"",PaymentSchedule[[#This Row],[TOTAL PAYMENT]]-PaymentSchedule[[#This Row],[INTEREST]],"")</f>
        <v/>
      </c>
      <c r="I116" s="10" t="str">
        <f>IF(PaymentSchedule[[#This Row],[PMT NO]]&lt;&gt;"",PaymentSchedule[[#This Row],[BEGINNING BALANCE]]*(InterestRate/PaymentsPerYear),"")</f>
        <v/>
      </c>
      <c r="J11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6" s="10" t="str">
        <f>IF(PaymentSchedule[[#This Row],[PMT NO]]&lt;&gt;"",SUM(INDEX(PaymentSchedule[INTEREST],1,1):PaymentSchedule[[#This Row],[INTEREST]]),"")</f>
        <v/>
      </c>
    </row>
    <row r="117" spans="2:11">
      <c r="B117" s="12" t="str">
        <f>IF(LoanIsGood,IF(ROW()-ROW(PaymentSchedule[[#Headers],[PMT NO]])&gt;ScheduledNumberOfPayments,"",ROW()-ROW(PaymentSchedule[[#Headers],[PMT NO]])),"")</f>
        <v/>
      </c>
      <c r="C117" s="11" t="str">
        <f>IF(PaymentSchedule[[#This Row],[PMT NO]]&lt;&gt;"",EOMONTH(LoanStartDate,ROW(PaymentSchedule[[#This Row],[PMT NO]])-ROW(PaymentSchedule[[#Headers],[PMT NO]])-2)+DAY(LoanStartDate),"")</f>
        <v/>
      </c>
      <c r="D11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7" s="10" t="str">
        <f>IF(PaymentSchedule[[#This Row],[PMT NO]]&lt;&gt;"",ScheduledPayment,"")</f>
        <v/>
      </c>
      <c r="F11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7" s="10" t="str">
        <f>IF(PaymentSchedule[[#This Row],[PMT NO]]&lt;&gt;"",PaymentSchedule[[#This Row],[TOTAL PAYMENT]]-PaymentSchedule[[#This Row],[INTEREST]],"")</f>
        <v/>
      </c>
      <c r="I117" s="10" t="str">
        <f>IF(PaymentSchedule[[#This Row],[PMT NO]]&lt;&gt;"",PaymentSchedule[[#This Row],[BEGINNING BALANCE]]*(InterestRate/PaymentsPerYear),"")</f>
        <v/>
      </c>
      <c r="J11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7" s="10" t="str">
        <f>IF(PaymentSchedule[[#This Row],[PMT NO]]&lt;&gt;"",SUM(INDEX(PaymentSchedule[INTEREST],1,1):PaymentSchedule[[#This Row],[INTEREST]]),"")</f>
        <v/>
      </c>
    </row>
    <row r="118" spans="2:11">
      <c r="B118" s="12" t="str">
        <f>IF(LoanIsGood,IF(ROW()-ROW(PaymentSchedule[[#Headers],[PMT NO]])&gt;ScheduledNumberOfPayments,"",ROW()-ROW(PaymentSchedule[[#Headers],[PMT NO]])),"")</f>
        <v/>
      </c>
      <c r="C118" s="11" t="str">
        <f>IF(PaymentSchedule[[#This Row],[PMT NO]]&lt;&gt;"",EOMONTH(LoanStartDate,ROW(PaymentSchedule[[#This Row],[PMT NO]])-ROW(PaymentSchedule[[#Headers],[PMT NO]])-2)+DAY(LoanStartDate),"")</f>
        <v/>
      </c>
      <c r="D11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8" s="10" t="str">
        <f>IF(PaymentSchedule[[#This Row],[PMT NO]]&lt;&gt;"",ScheduledPayment,"")</f>
        <v/>
      </c>
      <c r="F11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8" s="10" t="str">
        <f>IF(PaymentSchedule[[#This Row],[PMT NO]]&lt;&gt;"",PaymentSchedule[[#This Row],[TOTAL PAYMENT]]-PaymentSchedule[[#This Row],[INTEREST]],"")</f>
        <v/>
      </c>
      <c r="I118" s="10" t="str">
        <f>IF(PaymentSchedule[[#This Row],[PMT NO]]&lt;&gt;"",PaymentSchedule[[#This Row],[BEGINNING BALANCE]]*(InterestRate/PaymentsPerYear),"")</f>
        <v/>
      </c>
      <c r="J11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8" s="10" t="str">
        <f>IF(PaymentSchedule[[#This Row],[PMT NO]]&lt;&gt;"",SUM(INDEX(PaymentSchedule[INTEREST],1,1):PaymentSchedule[[#This Row],[INTEREST]]),"")</f>
        <v/>
      </c>
    </row>
    <row r="119" spans="2:11">
      <c r="B119" s="12" t="str">
        <f>IF(LoanIsGood,IF(ROW()-ROW(PaymentSchedule[[#Headers],[PMT NO]])&gt;ScheduledNumberOfPayments,"",ROW()-ROW(PaymentSchedule[[#Headers],[PMT NO]])),"")</f>
        <v/>
      </c>
      <c r="C119" s="11" t="str">
        <f>IF(PaymentSchedule[[#This Row],[PMT NO]]&lt;&gt;"",EOMONTH(LoanStartDate,ROW(PaymentSchedule[[#This Row],[PMT NO]])-ROW(PaymentSchedule[[#Headers],[PMT NO]])-2)+DAY(LoanStartDate),"")</f>
        <v/>
      </c>
      <c r="D11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9" s="10" t="str">
        <f>IF(PaymentSchedule[[#This Row],[PMT NO]]&lt;&gt;"",ScheduledPayment,"")</f>
        <v/>
      </c>
      <c r="F11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9" s="10" t="str">
        <f>IF(PaymentSchedule[[#This Row],[PMT NO]]&lt;&gt;"",PaymentSchedule[[#This Row],[TOTAL PAYMENT]]-PaymentSchedule[[#This Row],[INTEREST]],"")</f>
        <v/>
      </c>
      <c r="I119" s="10" t="str">
        <f>IF(PaymentSchedule[[#This Row],[PMT NO]]&lt;&gt;"",PaymentSchedule[[#This Row],[BEGINNING BALANCE]]*(InterestRate/PaymentsPerYear),"")</f>
        <v/>
      </c>
      <c r="J11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9" s="10" t="str">
        <f>IF(PaymentSchedule[[#This Row],[PMT NO]]&lt;&gt;"",SUM(INDEX(PaymentSchedule[INTEREST],1,1):PaymentSchedule[[#This Row],[INTEREST]]),"")</f>
        <v/>
      </c>
    </row>
    <row r="120" spans="2:11">
      <c r="B120" s="12" t="str">
        <f>IF(LoanIsGood,IF(ROW()-ROW(PaymentSchedule[[#Headers],[PMT NO]])&gt;ScheduledNumberOfPayments,"",ROW()-ROW(PaymentSchedule[[#Headers],[PMT NO]])),"")</f>
        <v/>
      </c>
      <c r="C120" s="11" t="str">
        <f>IF(PaymentSchedule[[#This Row],[PMT NO]]&lt;&gt;"",EOMONTH(LoanStartDate,ROW(PaymentSchedule[[#This Row],[PMT NO]])-ROW(PaymentSchedule[[#Headers],[PMT NO]])-2)+DAY(LoanStartDate),"")</f>
        <v/>
      </c>
      <c r="D12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0" s="10" t="str">
        <f>IF(PaymentSchedule[[#This Row],[PMT NO]]&lt;&gt;"",ScheduledPayment,"")</f>
        <v/>
      </c>
      <c r="F12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0" s="10" t="str">
        <f>IF(PaymentSchedule[[#This Row],[PMT NO]]&lt;&gt;"",PaymentSchedule[[#This Row],[TOTAL PAYMENT]]-PaymentSchedule[[#This Row],[INTEREST]],"")</f>
        <v/>
      </c>
      <c r="I120" s="10" t="str">
        <f>IF(PaymentSchedule[[#This Row],[PMT NO]]&lt;&gt;"",PaymentSchedule[[#This Row],[BEGINNING BALANCE]]*(InterestRate/PaymentsPerYear),"")</f>
        <v/>
      </c>
      <c r="J12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0" s="10" t="str">
        <f>IF(PaymentSchedule[[#This Row],[PMT NO]]&lt;&gt;"",SUM(INDEX(PaymentSchedule[INTEREST],1,1):PaymentSchedule[[#This Row],[INTEREST]]),"")</f>
        <v/>
      </c>
    </row>
    <row r="121" spans="2:11">
      <c r="B121" s="12" t="str">
        <f>IF(LoanIsGood,IF(ROW()-ROW(PaymentSchedule[[#Headers],[PMT NO]])&gt;ScheduledNumberOfPayments,"",ROW()-ROW(PaymentSchedule[[#Headers],[PMT NO]])),"")</f>
        <v/>
      </c>
      <c r="C121" s="11" t="str">
        <f>IF(PaymentSchedule[[#This Row],[PMT NO]]&lt;&gt;"",EOMONTH(LoanStartDate,ROW(PaymentSchedule[[#This Row],[PMT NO]])-ROW(PaymentSchedule[[#Headers],[PMT NO]])-2)+DAY(LoanStartDate),"")</f>
        <v/>
      </c>
      <c r="D12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1" s="10" t="str">
        <f>IF(PaymentSchedule[[#This Row],[PMT NO]]&lt;&gt;"",ScheduledPayment,"")</f>
        <v/>
      </c>
      <c r="F12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1" s="10" t="str">
        <f>IF(PaymentSchedule[[#This Row],[PMT NO]]&lt;&gt;"",PaymentSchedule[[#This Row],[TOTAL PAYMENT]]-PaymentSchedule[[#This Row],[INTEREST]],"")</f>
        <v/>
      </c>
      <c r="I121" s="10" t="str">
        <f>IF(PaymentSchedule[[#This Row],[PMT NO]]&lt;&gt;"",PaymentSchedule[[#This Row],[BEGINNING BALANCE]]*(InterestRate/PaymentsPerYear),"")</f>
        <v/>
      </c>
      <c r="J12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1" s="10" t="str">
        <f>IF(PaymentSchedule[[#This Row],[PMT NO]]&lt;&gt;"",SUM(INDEX(PaymentSchedule[INTEREST],1,1):PaymentSchedule[[#This Row],[INTEREST]]),"")</f>
        <v/>
      </c>
    </row>
    <row r="122" spans="2:11">
      <c r="B122" s="12" t="str">
        <f>IF(LoanIsGood,IF(ROW()-ROW(PaymentSchedule[[#Headers],[PMT NO]])&gt;ScheduledNumberOfPayments,"",ROW()-ROW(PaymentSchedule[[#Headers],[PMT NO]])),"")</f>
        <v/>
      </c>
      <c r="C122" s="11" t="str">
        <f>IF(PaymentSchedule[[#This Row],[PMT NO]]&lt;&gt;"",EOMONTH(LoanStartDate,ROW(PaymentSchedule[[#This Row],[PMT NO]])-ROW(PaymentSchedule[[#Headers],[PMT NO]])-2)+DAY(LoanStartDate),"")</f>
        <v/>
      </c>
      <c r="D12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2" s="10" t="str">
        <f>IF(PaymentSchedule[[#This Row],[PMT NO]]&lt;&gt;"",ScheduledPayment,"")</f>
        <v/>
      </c>
      <c r="F12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2" s="10" t="str">
        <f>IF(PaymentSchedule[[#This Row],[PMT NO]]&lt;&gt;"",PaymentSchedule[[#This Row],[TOTAL PAYMENT]]-PaymentSchedule[[#This Row],[INTEREST]],"")</f>
        <v/>
      </c>
      <c r="I122" s="10" t="str">
        <f>IF(PaymentSchedule[[#This Row],[PMT NO]]&lt;&gt;"",PaymentSchedule[[#This Row],[BEGINNING BALANCE]]*(InterestRate/PaymentsPerYear),"")</f>
        <v/>
      </c>
      <c r="J12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2" s="10" t="str">
        <f>IF(PaymentSchedule[[#This Row],[PMT NO]]&lt;&gt;"",SUM(INDEX(PaymentSchedule[INTEREST],1,1):PaymentSchedule[[#This Row],[INTEREST]]),"")</f>
        <v/>
      </c>
    </row>
    <row r="123" spans="2:11">
      <c r="B123" s="12" t="str">
        <f>IF(LoanIsGood,IF(ROW()-ROW(PaymentSchedule[[#Headers],[PMT NO]])&gt;ScheduledNumberOfPayments,"",ROW()-ROW(PaymentSchedule[[#Headers],[PMT NO]])),"")</f>
        <v/>
      </c>
      <c r="C123" s="11" t="str">
        <f>IF(PaymentSchedule[[#This Row],[PMT NO]]&lt;&gt;"",EOMONTH(LoanStartDate,ROW(PaymentSchedule[[#This Row],[PMT NO]])-ROW(PaymentSchedule[[#Headers],[PMT NO]])-2)+DAY(LoanStartDate),"")</f>
        <v/>
      </c>
      <c r="D12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3" s="10" t="str">
        <f>IF(PaymentSchedule[[#This Row],[PMT NO]]&lt;&gt;"",ScheduledPayment,"")</f>
        <v/>
      </c>
      <c r="F12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3" s="10" t="str">
        <f>IF(PaymentSchedule[[#This Row],[PMT NO]]&lt;&gt;"",PaymentSchedule[[#This Row],[TOTAL PAYMENT]]-PaymentSchedule[[#This Row],[INTEREST]],"")</f>
        <v/>
      </c>
      <c r="I123" s="10" t="str">
        <f>IF(PaymentSchedule[[#This Row],[PMT NO]]&lt;&gt;"",PaymentSchedule[[#This Row],[BEGINNING BALANCE]]*(InterestRate/PaymentsPerYear),"")</f>
        <v/>
      </c>
      <c r="J12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3" s="10" t="str">
        <f>IF(PaymentSchedule[[#This Row],[PMT NO]]&lt;&gt;"",SUM(INDEX(PaymentSchedule[INTEREST],1,1):PaymentSchedule[[#This Row],[INTEREST]]),"")</f>
        <v/>
      </c>
    </row>
    <row r="124" spans="2:11">
      <c r="B124" s="12" t="str">
        <f>IF(LoanIsGood,IF(ROW()-ROW(PaymentSchedule[[#Headers],[PMT NO]])&gt;ScheduledNumberOfPayments,"",ROW()-ROW(PaymentSchedule[[#Headers],[PMT NO]])),"")</f>
        <v/>
      </c>
      <c r="C124" s="11" t="str">
        <f>IF(PaymentSchedule[[#This Row],[PMT NO]]&lt;&gt;"",EOMONTH(LoanStartDate,ROW(PaymentSchedule[[#This Row],[PMT NO]])-ROW(PaymentSchedule[[#Headers],[PMT NO]])-2)+DAY(LoanStartDate),"")</f>
        <v/>
      </c>
      <c r="D12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4" s="10" t="str">
        <f>IF(PaymentSchedule[[#This Row],[PMT NO]]&lt;&gt;"",ScheduledPayment,"")</f>
        <v/>
      </c>
      <c r="F12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4" s="10" t="str">
        <f>IF(PaymentSchedule[[#This Row],[PMT NO]]&lt;&gt;"",PaymentSchedule[[#This Row],[TOTAL PAYMENT]]-PaymentSchedule[[#This Row],[INTEREST]],"")</f>
        <v/>
      </c>
      <c r="I124" s="10" t="str">
        <f>IF(PaymentSchedule[[#This Row],[PMT NO]]&lt;&gt;"",PaymentSchedule[[#This Row],[BEGINNING BALANCE]]*(InterestRate/PaymentsPerYear),"")</f>
        <v/>
      </c>
      <c r="J12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4" s="10" t="str">
        <f>IF(PaymentSchedule[[#This Row],[PMT NO]]&lt;&gt;"",SUM(INDEX(PaymentSchedule[INTEREST],1,1):PaymentSchedule[[#This Row],[INTEREST]]),"")</f>
        <v/>
      </c>
    </row>
    <row r="125" spans="2:11">
      <c r="B125" s="12" t="str">
        <f>IF(LoanIsGood,IF(ROW()-ROW(PaymentSchedule[[#Headers],[PMT NO]])&gt;ScheduledNumberOfPayments,"",ROW()-ROW(PaymentSchedule[[#Headers],[PMT NO]])),"")</f>
        <v/>
      </c>
      <c r="C125" s="11" t="str">
        <f>IF(PaymentSchedule[[#This Row],[PMT NO]]&lt;&gt;"",EOMONTH(LoanStartDate,ROW(PaymentSchedule[[#This Row],[PMT NO]])-ROW(PaymentSchedule[[#Headers],[PMT NO]])-2)+DAY(LoanStartDate),"")</f>
        <v/>
      </c>
      <c r="D12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5" s="10" t="str">
        <f>IF(PaymentSchedule[[#This Row],[PMT NO]]&lt;&gt;"",ScheduledPayment,"")</f>
        <v/>
      </c>
      <c r="F12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5" s="10" t="str">
        <f>IF(PaymentSchedule[[#This Row],[PMT NO]]&lt;&gt;"",PaymentSchedule[[#This Row],[TOTAL PAYMENT]]-PaymentSchedule[[#This Row],[INTEREST]],"")</f>
        <v/>
      </c>
      <c r="I125" s="10" t="str">
        <f>IF(PaymentSchedule[[#This Row],[PMT NO]]&lt;&gt;"",PaymentSchedule[[#This Row],[BEGINNING BALANCE]]*(InterestRate/PaymentsPerYear),"")</f>
        <v/>
      </c>
      <c r="J12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5" s="10" t="str">
        <f>IF(PaymentSchedule[[#This Row],[PMT NO]]&lt;&gt;"",SUM(INDEX(PaymentSchedule[INTEREST],1,1):PaymentSchedule[[#This Row],[INTEREST]]),"")</f>
        <v/>
      </c>
    </row>
    <row r="126" spans="2:11">
      <c r="B126" s="12" t="str">
        <f>IF(LoanIsGood,IF(ROW()-ROW(PaymentSchedule[[#Headers],[PMT NO]])&gt;ScheduledNumberOfPayments,"",ROW()-ROW(PaymentSchedule[[#Headers],[PMT NO]])),"")</f>
        <v/>
      </c>
      <c r="C126" s="11" t="str">
        <f>IF(PaymentSchedule[[#This Row],[PMT NO]]&lt;&gt;"",EOMONTH(LoanStartDate,ROW(PaymentSchedule[[#This Row],[PMT NO]])-ROW(PaymentSchedule[[#Headers],[PMT NO]])-2)+DAY(LoanStartDate),"")</f>
        <v/>
      </c>
      <c r="D12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6" s="10" t="str">
        <f>IF(PaymentSchedule[[#This Row],[PMT NO]]&lt;&gt;"",ScheduledPayment,"")</f>
        <v/>
      </c>
      <c r="F12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6" s="10" t="str">
        <f>IF(PaymentSchedule[[#This Row],[PMT NO]]&lt;&gt;"",PaymentSchedule[[#This Row],[TOTAL PAYMENT]]-PaymentSchedule[[#This Row],[INTEREST]],"")</f>
        <v/>
      </c>
      <c r="I126" s="10" t="str">
        <f>IF(PaymentSchedule[[#This Row],[PMT NO]]&lt;&gt;"",PaymentSchedule[[#This Row],[BEGINNING BALANCE]]*(InterestRate/PaymentsPerYear),"")</f>
        <v/>
      </c>
      <c r="J12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6" s="10" t="str">
        <f>IF(PaymentSchedule[[#This Row],[PMT NO]]&lt;&gt;"",SUM(INDEX(PaymentSchedule[INTEREST],1,1):PaymentSchedule[[#This Row],[INTEREST]]),"")</f>
        <v/>
      </c>
    </row>
    <row r="127" spans="2:11">
      <c r="B127" s="12" t="str">
        <f>IF(LoanIsGood,IF(ROW()-ROW(PaymentSchedule[[#Headers],[PMT NO]])&gt;ScheduledNumberOfPayments,"",ROW()-ROW(PaymentSchedule[[#Headers],[PMT NO]])),"")</f>
        <v/>
      </c>
      <c r="C127" s="11" t="str">
        <f>IF(PaymentSchedule[[#This Row],[PMT NO]]&lt;&gt;"",EOMONTH(LoanStartDate,ROW(PaymentSchedule[[#This Row],[PMT NO]])-ROW(PaymentSchedule[[#Headers],[PMT NO]])-2)+DAY(LoanStartDate),"")</f>
        <v/>
      </c>
      <c r="D12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7" s="10" t="str">
        <f>IF(PaymentSchedule[[#This Row],[PMT NO]]&lt;&gt;"",ScheduledPayment,"")</f>
        <v/>
      </c>
      <c r="F12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7" s="10" t="str">
        <f>IF(PaymentSchedule[[#This Row],[PMT NO]]&lt;&gt;"",PaymentSchedule[[#This Row],[TOTAL PAYMENT]]-PaymentSchedule[[#This Row],[INTEREST]],"")</f>
        <v/>
      </c>
      <c r="I127" s="10" t="str">
        <f>IF(PaymentSchedule[[#This Row],[PMT NO]]&lt;&gt;"",PaymentSchedule[[#This Row],[BEGINNING BALANCE]]*(InterestRate/PaymentsPerYear),"")</f>
        <v/>
      </c>
      <c r="J12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7" s="10" t="str">
        <f>IF(PaymentSchedule[[#This Row],[PMT NO]]&lt;&gt;"",SUM(INDEX(PaymentSchedule[INTEREST],1,1):PaymentSchedule[[#This Row],[INTEREST]]),"")</f>
        <v/>
      </c>
    </row>
    <row r="128" spans="2:11">
      <c r="B128" s="12" t="str">
        <f>IF(LoanIsGood,IF(ROW()-ROW(PaymentSchedule[[#Headers],[PMT NO]])&gt;ScheduledNumberOfPayments,"",ROW()-ROW(PaymentSchedule[[#Headers],[PMT NO]])),"")</f>
        <v/>
      </c>
      <c r="C128" s="11" t="str">
        <f>IF(PaymentSchedule[[#This Row],[PMT NO]]&lt;&gt;"",EOMONTH(LoanStartDate,ROW(PaymentSchedule[[#This Row],[PMT NO]])-ROW(PaymentSchedule[[#Headers],[PMT NO]])-2)+DAY(LoanStartDate),"")</f>
        <v/>
      </c>
      <c r="D12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8" s="10" t="str">
        <f>IF(PaymentSchedule[[#This Row],[PMT NO]]&lt;&gt;"",ScheduledPayment,"")</f>
        <v/>
      </c>
      <c r="F12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8" s="10" t="str">
        <f>IF(PaymentSchedule[[#This Row],[PMT NO]]&lt;&gt;"",PaymentSchedule[[#This Row],[TOTAL PAYMENT]]-PaymentSchedule[[#This Row],[INTEREST]],"")</f>
        <v/>
      </c>
      <c r="I128" s="10" t="str">
        <f>IF(PaymentSchedule[[#This Row],[PMT NO]]&lt;&gt;"",PaymentSchedule[[#This Row],[BEGINNING BALANCE]]*(InterestRate/PaymentsPerYear),"")</f>
        <v/>
      </c>
      <c r="J12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8" s="10" t="str">
        <f>IF(PaymentSchedule[[#This Row],[PMT NO]]&lt;&gt;"",SUM(INDEX(PaymentSchedule[INTEREST],1,1):PaymentSchedule[[#This Row],[INTEREST]]),"")</f>
        <v/>
      </c>
    </row>
    <row r="129" spans="2:11">
      <c r="B129" s="12" t="str">
        <f>IF(LoanIsGood,IF(ROW()-ROW(PaymentSchedule[[#Headers],[PMT NO]])&gt;ScheduledNumberOfPayments,"",ROW()-ROW(PaymentSchedule[[#Headers],[PMT NO]])),"")</f>
        <v/>
      </c>
      <c r="C129" s="11" t="str">
        <f>IF(PaymentSchedule[[#This Row],[PMT NO]]&lt;&gt;"",EOMONTH(LoanStartDate,ROW(PaymentSchedule[[#This Row],[PMT NO]])-ROW(PaymentSchedule[[#Headers],[PMT NO]])-2)+DAY(LoanStartDate),"")</f>
        <v/>
      </c>
      <c r="D12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9" s="10" t="str">
        <f>IF(PaymentSchedule[[#This Row],[PMT NO]]&lt;&gt;"",ScheduledPayment,"")</f>
        <v/>
      </c>
      <c r="F12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9" s="10" t="str">
        <f>IF(PaymentSchedule[[#This Row],[PMT NO]]&lt;&gt;"",PaymentSchedule[[#This Row],[TOTAL PAYMENT]]-PaymentSchedule[[#This Row],[INTEREST]],"")</f>
        <v/>
      </c>
      <c r="I129" s="10" t="str">
        <f>IF(PaymentSchedule[[#This Row],[PMT NO]]&lt;&gt;"",PaymentSchedule[[#This Row],[BEGINNING BALANCE]]*(InterestRate/PaymentsPerYear),"")</f>
        <v/>
      </c>
      <c r="J12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9" s="10" t="str">
        <f>IF(PaymentSchedule[[#This Row],[PMT NO]]&lt;&gt;"",SUM(INDEX(PaymentSchedule[INTEREST],1,1):PaymentSchedule[[#This Row],[INTEREST]]),"")</f>
        <v/>
      </c>
    </row>
    <row r="130" spans="2:11">
      <c r="B130" s="12" t="str">
        <f>IF(LoanIsGood,IF(ROW()-ROW(PaymentSchedule[[#Headers],[PMT NO]])&gt;ScheduledNumberOfPayments,"",ROW()-ROW(PaymentSchedule[[#Headers],[PMT NO]])),"")</f>
        <v/>
      </c>
      <c r="C130" s="11" t="str">
        <f>IF(PaymentSchedule[[#This Row],[PMT NO]]&lt;&gt;"",EOMONTH(LoanStartDate,ROW(PaymentSchedule[[#This Row],[PMT NO]])-ROW(PaymentSchedule[[#Headers],[PMT NO]])-2)+DAY(LoanStartDate),"")</f>
        <v/>
      </c>
      <c r="D13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0" s="10" t="str">
        <f>IF(PaymentSchedule[[#This Row],[PMT NO]]&lt;&gt;"",ScheduledPayment,"")</f>
        <v/>
      </c>
      <c r="F13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0" s="10" t="str">
        <f>IF(PaymentSchedule[[#This Row],[PMT NO]]&lt;&gt;"",PaymentSchedule[[#This Row],[TOTAL PAYMENT]]-PaymentSchedule[[#This Row],[INTEREST]],"")</f>
        <v/>
      </c>
      <c r="I130" s="10" t="str">
        <f>IF(PaymentSchedule[[#This Row],[PMT NO]]&lt;&gt;"",PaymentSchedule[[#This Row],[BEGINNING BALANCE]]*(InterestRate/PaymentsPerYear),"")</f>
        <v/>
      </c>
      <c r="J13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0" s="10" t="str">
        <f>IF(PaymentSchedule[[#This Row],[PMT NO]]&lt;&gt;"",SUM(INDEX(PaymentSchedule[INTEREST],1,1):PaymentSchedule[[#This Row],[INTEREST]]),"")</f>
        <v/>
      </c>
    </row>
    <row r="131" spans="2:11">
      <c r="B131" s="12" t="str">
        <f>IF(LoanIsGood,IF(ROW()-ROW(PaymentSchedule[[#Headers],[PMT NO]])&gt;ScheduledNumberOfPayments,"",ROW()-ROW(PaymentSchedule[[#Headers],[PMT NO]])),"")</f>
        <v/>
      </c>
      <c r="C131" s="11" t="str">
        <f>IF(PaymentSchedule[[#This Row],[PMT NO]]&lt;&gt;"",EOMONTH(LoanStartDate,ROW(PaymentSchedule[[#This Row],[PMT NO]])-ROW(PaymentSchedule[[#Headers],[PMT NO]])-2)+DAY(LoanStartDate),"")</f>
        <v/>
      </c>
      <c r="D13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1" s="10" t="str">
        <f>IF(PaymentSchedule[[#This Row],[PMT NO]]&lt;&gt;"",ScheduledPayment,"")</f>
        <v/>
      </c>
      <c r="F13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1" s="10" t="str">
        <f>IF(PaymentSchedule[[#This Row],[PMT NO]]&lt;&gt;"",PaymentSchedule[[#This Row],[TOTAL PAYMENT]]-PaymentSchedule[[#This Row],[INTEREST]],"")</f>
        <v/>
      </c>
      <c r="I131" s="10" t="str">
        <f>IF(PaymentSchedule[[#This Row],[PMT NO]]&lt;&gt;"",PaymentSchedule[[#This Row],[BEGINNING BALANCE]]*(InterestRate/PaymentsPerYear),"")</f>
        <v/>
      </c>
      <c r="J13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1" s="10" t="str">
        <f>IF(PaymentSchedule[[#This Row],[PMT NO]]&lt;&gt;"",SUM(INDEX(PaymentSchedule[INTEREST],1,1):PaymentSchedule[[#This Row],[INTEREST]]),"")</f>
        <v/>
      </c>
    </row>
    <row r="132" spans="2:11">
      <c r="B132" s="12" t="str">
        <f>IF(LoanIsGood,IF(ROW()-ROW(PaymentSchedule[[#Headers],[PMT NO]])&gt;ScheduledNumberOfPayments,"",ROW()-ROW(PaymentSchedule[[#Headers],[PMT NO]])),"")</f>
        <v/>
      </c>
      <c r="C132" s="11" t="str">
        <f>IF(PaymentSchedule[[#This Row],[PMT NO]]&lt;&gt;"",EOMONTH(LoanStartDate,ROW(PaymentSchedule[[#This Row],[PMT NO]])-ROW(PaymentSchedule[[#Headers],[PMT NO]])-2)+DAY(LoanStartDate),"")</f>
        <v/>
      </c>
      <c r="D13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2" s="10" t="str">
        <f>IF(PaymentSchedule[[#This Row],[PMT NO]]&lt;&gt;"",ScheduledPayment,"")</f>
        <v/>
      </c>
      <c r="F13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2" s="10" t="str">
        <f>IF(PaymentSchedule[[#This Row],[PMT NO]]&lt;&gt;"",PaymentSchedule[[#This Row],[TOTAL PAYMENT]]-PaymentSchedule[[#This Row],[INTEREST]],"")</f>
        <v/>
      </c>
      <c r="I132" s="10" t="str">
        <f>IF(PaymentSchedule[[#This Row],[PMT NO]]&lt;&gt;"",PaymentSchedule[[#This Row],[BEGINNING BALANCE]]*(InterestRate/PaymentsPerYear),"")</f>
        <v/>
      </c>
      <c r="J13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2" s="10" t="str">
        <f>IF(PaymentSchedule[[#This Row],[PMT NO]]&lt;&gt;"",SUM(INDEX(PaymentSchedule[INTEREST],1,1):PaymentSchedule[[#This Row],[INTEREST]]),"")</f>
        <v/>
      </c>
    </row>
    <row r="133" spans="2:11">
      <c r="B133" s="12" t="str">
        <f>IF(LoanIsGood,IF(ROW()-ROW(PaymentSchedule[[#Headers],[PMT NO]])&gt;ScheduledNumberOfPayments,"",ROW()-ROW(PaymentSchedule[[#Headers],[PMT NO]])),"")</f>
        <v/>
      </c>
      <c r="C133" s="11" t="str">
        <f>IF(PaymentSchedule[[#This Row],[PMT NO]]&lt;&gt;"",EOMONTH(LoanStartDate,ROW(PaymentSchedule[[#This Row],[PMT NO]])-ROW(PaymentSchedule[[#Headers],[PMT NO]])-2)+DAY(LoanStartDate),"")</f>
        <v/>
      </c>
      <c r="D13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3" s="10" t="str">
        <f>IF(PaymentSchedule[[#This Row],[PMT NO]]&lt;&gt;"",ScheduledPayment,"")</f>
        <v/>
      </c>
      <c r="F13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3" s="10" t="str">
        <f>IF(PaymentSchedule[[#This Row],[PMT NO]]&lt;&gt;"",PaymentSchedule[[#This Row],[TOTAL PAYMENT]]-PaymentSchedule[[#This Row],[INTEREST]],"")</f>
        <v/>
      </c>
      <c r="I133" s="10" t="str">
        <f>IF(PaymentSchedule[[#This Row],[PMT NO]]&lt;&gt;"",PaymentSchedule[[#This Row],[BEGINNING BALANCE]]*(InterestRate/PaymentsPerYear),"")</f>
        <v/>
      </c>
      <c r="J13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3" s="10" t="str">
        <f>IF(PaymentSchedule[[#This Row],[PMT NO]]&lt;&gt;"",SUM(INDEX(PaymentSchedule[INTEREST],1,1):PaymentSchedule[[#This Row],[INTEREST]]),"")</f>
        <v/>
      </c>
    </row>
    <row r="134" spans="2:11">
      <c r="B134" s="12" t="str">
        <f>IF(LoanIsGood,IF(ROW()-ROW(PaymentSchedule[[#Headers],[PMT NO]])&gt;ScheduledNumberOfPayments,"",ROW()-ROW(PaymentSchedule[[#Headers],[PMT NO]])),"")</f>
        <v/>
      </c>
      <c r="C134" s="11" t="str">
        <f>IF(PaymentSchedule[[#This Row],[PMT NO]]&lt;&gt;"",EOMONTH(LoanStartDate,ROW(PaymentSchedule[[#This Row],[PMT NO]])-ROW(PaymentSchedule[[#Headers],[PMT NO]])-2)+DAY(LoanStartDate),"")</f>
        <v/>
      </c>
      <c r="D13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4" s="10" t="str">
        <f>IF(PaymentSchedule[[#This Row],[PMT NO]]&lt;&gt;"",ScheduledPayment,"")</f>
        <v/>
      </c>
      <c r="F13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4" s="10" t="str">
        <f>IF(PaymentSchedule[[#This Row],[PMT NO]]&lt;&gt;"",PaymentSchedule[[#This Row],[TOTAL PAYMENT]]-PaymentSchedule[[#This Row],[INTEREST]],"")</f>
        <v/>
      </c>
      <c r="I134" s="10" t="str">
        <f>IF(PaymentSchedule[[#This Row],[PMT NO]]&lt;&gt;"",PaymentSchedule[[#This Row],[BEGINNING BALANCE]]*(InterestRate/PaymentsPerYear),"")</f>
        <v/>
      </c>
      <c r="J13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4" s="10" t="str">
        <f>IF(PaymentSchedule[[#This Row],[PMT NO]]&lt;&gt;"",SUM(INDEX(PaymentSchedule[INTEREST],1,1):PaymentSchedule[[#This Row],[INTEREST]]),"")</f>
        <v/>
      </c>
    </row>
    <row r="135" spans="2:11">
      <c r="B135" s="12" t="str">
        <f>IF(LoanIsGood,IF(ROW()-ROW(PaymentSchedule[[#Headers],[PMT NO]])&gt;ScheduledNumberOfPayments,"",ROW()-ROW(PaymentSchedule[[#Headers],[PMT NO]])),"")</f>
        <v/>
      </c>
      <c r="C135" s="11" t="str">
        <f>IF(PaymentSchedule[[#This Row],[PMT NO]]&lt;&gt;"",EOMONTH(LoanStartDate,ROW(PaymentSchedule[[#This Row],[PMT NO]])-ROW(PaymentSchedule[[#Headers],[PMT NO]])-2)+DAY(LoanStartDate),"")</f>
        <v/>
      </c>
      <c r="D13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5" s="10" t="str">
        <f>IF(PaymentSchedule[[#This Row],[PMT NO]]&lt;&gt;"",ScheduledPayment,"")</f>
        <v/>
      </c>
      <c r="F13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5" s="10" t="str">
        <f>IF(PaymentSchedule[[#This Row],[PMT NO]]&lt;&gt;"",PaymentSchedule[[#This Row],[TOTAL PAYMENT]]-PaymentSchedule[[#This Row],[INTEREST]],"")</f>
        <v/>
      </c>
      <c r="I135" s="10" t="str">
        <f>IF(PaymentSchedule[[#This Row],[PMT NO]]&lt;&gt;"",PaymentSchedule[[#This Row],[BEGINNING BALANCE]]*(InterestRate/PaymentsPerYear),"")</f>
        <v/>
      </c>
      <c r="J13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5" s="10" t="str">
        <f>IF(PaymentSchedule[[#This Row],[PMT NO]]&lt;&gt;"",SUM(INDEX(PaymentSchedule[INTEREST],1,1):PaymentSchedule[[#This Row],[INTEREST]]),"")</f>
        <v/>
      </c>
    </row>
    <row r="136" spans="2:11">
      <c r="B136" s="12" t="str">
        <f>IF(LoanIsGood,IF(ROW()-ROW(PaymentSchedule[[#Headers],[PMT NO]])&gt;ScheduledNumberOfPayments,"",ROW()-ROW(PaymentSchedule[[#Headers],[PMT NO]])),"")</f>
        <v/>
      </c>
      <c r="C136" s="11" t="str">
        <f>IF(PaymentSchedule[[#This Row],[PMT NO]]&lt;&gt;"",EOMONTH(LoanStartDate,ROW(PaymentSchedule[[#This Row],[PMT NO]])-ROW(PaymentSchedule[[#Headers],[PMT NO]])-2)+DAY(LoanStartDate),"")</f>
        <v/>
      </c>
      <c r="D13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6" s="10" t="str">
        <f>IF(PaymentSchedule[[#This Row],[PMT NO]]&lt;&gt;"",ScheduledPayment,"")</f>
        <v/>
      </c>
      <c r="F13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6" s="10" t="str">
        <f>IF(PaymentSchedule[[#This Row],[PMT NO]]&lt;&gt;"",PaymentSchedule[[#This Row],[TOTAL PAYMENT]]-PaymentSchedule[[#This Row],[INTEREST]],"")</f>
        <v/>
      </c>
      <c r="I136" s="10" t="str">
        <f>IF(PaymentSchedule[[#This Row],[PMT NO]]&lt;&gt;"",PaymentSchedule[[#This Row],[BEGINNING BALANCE]]*(InterestRate/PaymentsPerYear),"")</f>
        <v/>
      </c>
      <c r="J13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6" s="10" t="str">
        <f>IF(PaymentSchedule[[#This Row],[PMT NO]]&lt;&gt;"",SUM(INDEX(PaymentSchedule[INTEREST],1,1):PaymentSchedule[[#This Row],[INTEREST]]),"")</f>
        <v/>
      </c>
    </row>
    <row r="137" spans="2:11">
      <c r="B137" s="12" t="str">
        <f>IF(LoanIsGood,IF(ROW()-ROW(PaymentSchedule[[#Headers],[PMT NO]])&gt;ScheduledNumberOfPayments,"",ROW()-ROW(PaymentSchedule[[#Headers],[PMT NO]])),"")</f>
        <v/>
      </c>
      <c r="C137" s="11" t="str">
        <f>IF(PaymentSchedule[[#This Row],[PMT NO]]&lt;&gt;"",EOMONTH(LoanStartDate,ROW(PaymentSchedule[[#This Row],[PMT NO]])-ROW(PaymentSchedule[[#Headers],[PMT NO]])-2)+DAY(LoanStartDate),"")</f>
        <v/>
      </c>
      <c r="D13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7" s="10" t="str">
        <f>IF(PaymentSchedule[[#This Row],[PMT NO]]&lt;&gt;"",ScheduledPayment,"")</f>
        <v/>
      </c>
      <c r="F13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7" s="10" t="str">
        <f>IF(PaymentSchedule[[#This Row],[PMT NO]]&lt;&gt;"",PaymentSchedule[[#This Row],[TOTAL PAYMENT]]-PaymentSchedule[[#This Row],[INTEREST]],"")</f>
        <v/>
      </c>
      <c r="I137" s="10" t="str">
        <f>IF(PaymentSchedule[[#This Row],[PMT NO]]&lt;&gt;"",PaymentSchedule[[#This Row],[BEGINNING BALANCE]]*(InterestRate/PaymentsPerYear),"")</f>
        <v/>
      </c>
      <c r="J13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7" s="10" t="str">
        <f>IF(PaymentSchedule[[#This Row],[PMT NO]]&lt;&gt;"",SUM(INDEX(PaymentSchedule[INTEREST],1,1):PaymentSchedule[[#This Row],[INTEREST]]),"")</f>
        <v/>
      </c>
    </row>
    <row r="138" spans="2:11">
      <c r="B138" s="12" t="str">
        <f>IF(LoanIsGood,IF(ROW()-ROW(PaymentSchedule[[#Headers],[PMT NO]])&gt;ScheduledNumberOfPayments,"",ROW()-ROW(PaymentSchedule[[#Headers],[PMT NO]])),"")</f>
        <v/>
      </c>
      <c r="C138" s="11" t="str">
        <f>IF(PaymentSchedule[[#This Row],[PMT NO]]&lt;&gt;"",EOMONTH(LoanStartDate,ROW(PaymentSchedule[[#This Row],[PMT NO]])-ROW(PaymentSchedule[[#Headers],[PMT NO]])-2)+DAY(LoanStartDate),"")</f>
        <v/>
      </c>
      <c r="D13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8" s="10" t="str">
        <f>IF(PaymentSchedule[[#This Row],[PMT NO]]&lt;&gt;"",ScheduledPayment,"")</f>
        <v/>
      </c>
      <c r="F13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8" s="10" t="str">
        <f>IF(PaymentSchedule[[#This Row],[PMT NO]]&lt;&gt;"",PaymentSchedule[[#This Row],[TOTAL PAYMENT]]-PaymentSchedule[[#This Row],[INTEREST]],"")</f>
        <v/>
      </c>
      <c r="I138" s="10" t="str">
        <f>IF(PaymentSchedule[[#This Row],[PMT NO]]&lt;&gt;"",PaymentSchedule[[#This Row],[BEGINNING BALANCE]]*(InterestRate/PaymentsPerYear),"")</f>
        <v/>
      </c>
      <c r="J13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8" s="10" t="str">
        <f>IF(PaymentSchedule[[#This Row],[PMT NO]]&lt;&gt;"",SUM(INDEX(PaymentSchedule[INTEREST],1,1):PaymentSchedule[[#This Row],[INTEREST]]),"")</f>
        <v/>
      </c>
    </row>
    <row r="139" spans="2:11">
      <c r="B139" s="12" t="str">
        <f>IF(LoanIsGood,IF(ROW()-ROW(PaymentSchedule[[#Headers],[PMT NO]])&gt;ScheduledNumberOfPayments,"",ROW()-ROW(PaymentSchedule[[#Headers],[PMT NO]])),"")</f>
        <v/>
      </c>
      <c r="C139" s="11" t="str">
        <f>IF(PaymentSchedule[[#This Row],[PMT NO]]&lt;&gt;"",EOMONTH(LoanStartDate,ROW(PaymentSchedule[[#This Row],[PMT NO]])-ROW(PaymentSchedule[[#Headers],[PMT NO]])-2)+DAY(LoanStartDate),"")</f>
        <v/>
      </c>
      <c r="D13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9" s="10" t="str">
        <f>IF(PaymentSchedule[[#This Row],[PMT NO]]&lt;&gt;"",ScheduledPayment,"")</f>
        <v/>
      </c>
      <c r="F13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9" s="10" t="str">
        <f>IF(PaymentSchedule[[#This Row],[PMT NO]]&lt;&gt;"",PaymentSchedule[[#This Row],[TOTAL PAYMENT]]-PaymentSchedule[[#This Row],[INTEREST]],"")</f>
        <v/>
      </c>
      <c r="I139" s="10" t="str">
        <f>IF(PaymentSchedule[[#This Row],[PMT NO]]&lt;&gt;"",PaymentSchedule[[#This Row],[BEGINNING BALANCE]]*(InterestRate/PaymentsPerYear),"")</f>
        <v/>
      </c>
      <c r="J13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9" s="10" t="str">
        <f>IF(PaymentSchedule[[#This Row],[PMT NO]]&lt;&gt;"",SUM(INDEX(PaymentSchedule[INTEREST],1,1):PaymentSchedule[[#This Row],[INTEREST]]),"")</f>
        <v/>
      </c>
    </row>
    <row r="140" spans="2:11">
      <c r="B140" s="12" t="str">
        <f>IF(LoanIsGood,IF(ROW()-ROW(PaymentSchedule[[#Headers],[PMT NO]])&gt;ScheduledNumberOfPayments,"",ROW()-ROW(PaymentSchedule[[#Headers],[PMT NO]])),"")</f>
        <v/>
      </c>
      <c r="C140" s="11" t="str">
        <f>IF(PaymentSchedule[[#This Row],[PMT NO]]&lt;&gt;"",EOMONTH(LoanStartDate,ROW(PaymentSchedule[[#This Row],[PMT NO]])-ROW(PaymentSchedule[[#Headers],[PMT NO]])-2)+DAY(LoanStartDate),"")</f>
        <v/>
      </c>
      <c r="D14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0" s="10" t="str">
        <f>IF(PaymentSchedule[[#This Row],[PMT NO]]&lt;&gt;"",ScheduledPayment,"")</f>
        <v/>
      </c>
      <c r="F14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0" s="10" t="str">
        <f>IF(PaymentSchedule[[#This Row],[PMT NO]]&lt;&gt;"",PaymentSchedule[[#This Row],[TOTAL PAYMENT]]-PaymentSchedule[[#This Row],[INTEREST]],"")</f>
        <v/>
      </c>
      <c r="I140" s="10" t="str">
        <f>IF(PaymentSchedule[[#This Row],[PMT NO]]&lt;&gt;"",PaymentSchedule[[#This Row],[BEGINNING BALANCE]]*(InterestRate/PaymentsPerYear),"")</f>
        <v/>
      </c>
      <c r="J14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0" s="10" t="str">
        <f>IF(PaymentSchedule[[#This Row],[PMT NO]]&lt;&gt;"",SUM(INDEX(PaymentSchedule[INTEREST],1,1):PaymentSchedule[[#This Row],[INTEREST]]),"")</f>
        <v/>
      </c>
    </row>
    <row r="141" spans="2:11">
      <c r="B141" s="12" t="str">
        <f>IF(LoanIsGood,IF(ROW()-ROW(PaymentSchedule[[#Headers],[PMT NO]])&gt;ScheduledNumberOfPayments,"",ROW()-ROW(PaymentSchedule[[#Headers],[PMT NO]])),"")</f>
        <v/>
      </c>
      <c r="C141" s="11" t="str">
        <f>IF(PaymentSchedule[[#This Row],[PMT NO]]&lt;&gt;"",EOMONTH(LoanStartDate,ROW(PaymentSchedule[[#This Row],[PMT NO]])-ROW(PaymentSchedule[[#Headers],[PMT NO]])-2)+DAY(LoanStartDate),"")</f>
        <v/>
      </c>
      <c r="D14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1" s="10" t="str">
        <f>IF(PaymentSchedule[[#This Row],[PMT NO]]&lt;&gt;"",ScheduledPayment,"")</f>
        <v/>
      </c>
      <c r="F14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1" s="10" t="str">
        <f>IF(PaymentSchedule[[#This Row],[PMT NO]]&lt;&gt;"",PaymentSchedule[[#This Row],[TOTAL PAYMENT]]-PaymentSchedule[[#This Row],[INTEREST]],"")</f>
        <v/>
      </c>
      <c r="I141" s="10" t="str">
        <f>IF(PaymentSchedule[[#This Row],[PMT NO]]&lt;&gt;"",PaymentSchedule[[#This Row],[BEGINNING BALANCE]]*(InterestRate/PaymentsPerYear),"")</f>
        <v/>
      </c>
      <c r="J14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1" s="10" t="str">
        <f>IF(PaymentSchedule[[#This Row],[PMT NO]]&lt;&gt;"",SUM(INDEX(PaymentSchedule[INTEREST],1,1):PaymentSchedule[[#This Row],[INTEREST]]),"")</f>
        <v/>
      </c>
    </row>
    <row r="142" spans="2:11">
      <c r="B142" s="12" t="str">
        <f>IF(LoanIsGood,IF(ROW()-ROW(PaymentSchedule[[#Headers],[PMT NO]])&gt;ScheduledNumberOfPayments,"",ROW()-ROW(PaymentSchedule[[#Headers],[PMT NO]])),"")</f>
        <v/>
      </c>
      <c r="C142" s="11" t="str">
        <f>IF(PaymentSchedule[[#This Row],[PMT NO]]&lt;&gt;"",EOMONTH(LoanStartDate,ROW(PaymentSchedule[[#This Row],[PMT NO]])-ROW(PaymentSchedule[[#Headers],[PMT NO]])-2)+DAY(LoanStartDate),"")</f>
        <v/>
      </c>
      <c r="D14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2" s="10" t="str">
        <f>IF(PaymentSchedule[[#This Row],[PMT NO]]&lt;&gt;"",ScheduledPayment,"")</f>
        <v/>
      </c>
      <c r="F14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2" s="10" t="str">
        <f>IF(PaymentSchedule[[#This Row],[PMT NO]]&lt;&gt;"",PaymentSchedule[[#This Row],[TOTAL PAYMENT]]-PaymentSchedule[[#This Row],[INTEREST]],"")</f>
        <v/>
      </c>
      <c r="I142" s="10" t="str">
        <f>IF(PaymentSchedule[[#This Row],[PMT NO]]&lt;&gt;"",PaymentSchedule[[#This Row],[BEGINNING BALANCE]]*(InterestRate/PaymentsPerYear),"")</f>
        <v/>
      </c>
      <c r="J14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2" s="10" t="str">
        <f>IF(PaymentSchedule[[#This Row],[PMT NO]]&lt;&gt;"",SUM(INDEX(PaymentSchedule[INTEREST],1,1):PaymentSchedule[[#This Row],[INTEREST]]),"")</f>
        <v/>
      </c>
    </row>
    <row r="143" spans="2:11">
      <c r="B143" s="12" t="str">
        <f>IF(LoanIsGood,IF(ROW()-ROW(PaymentSchedule[[#Headers],[PMT NO]])&gt;ScheduledNumberOfPayments,"",ROW()-ROW(PaymentSchedule[[#Headers],[PMT NO]])),"")</f>
        <v/>
      </c>
      <c r="C143" s="11" t="str">
        <f>IF(PaymentSchedule[[#This Row],[PMT NO]]&lt;&gt;"",EOMONTH(LoanStartDate,ROW(PaymentSchedule[[#This Row],[PMT NO]])-ROW(PaymentSchedule[[#Headers],[PMT NO]])-2)+DAY(LoanStartDate),"")</f>
        <v/>
      </c>
      <c r="D14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3" s="10" t="str">
        <f>IF(PaymentSchedule[[#This Row],[PMT NO]]&lt;&gt;"",ScheduledPayment,"")</f>
        <v/>
      </c>
      <c r="F14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3" s="10" t="str">
        <f>IF(PaymentSchedule[[#This Row],[PMT NO]]&lt;&gt;"",PaymentSchedule[[#This Row],[TOTAL PAYMENT]]-PaymentSchedule[[#This Row],[INTEREST]],"")</f>
        <v/>
      </c>
      <c r="I143" s="10" t="str">
        <f>IF(PaymentSchedule[[#This Row],[PMT NO]]&lt;&gt;"",PaymentSchedule[[#This Row],[BEGINNING BALANCE]]*(InterestRate/PaymentsPerYear),"")</f>
        <v/>
      </c>
      <c r="J14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3" s="10" t="str">
        <f>IF(PaymentSchedule[[#This Row],[PMT NO]]&lt;&gt;"",SUM(INDEX(PaymentSchedule[INTEREST],1,1):PaymentSchedule[[#This Row],[INTEREST]]),"")</f>
        <v/>
      </c>
    </row>
    <row r="144" spans="2:11">
      <c r="B144" s="12" t="str">
        <f>IF(LoanIsGood,IF(ROW()-ROW(PaymentSchedule[[#Headers],[PMT NO]])&gt;ScheduledNumberOfPayments,"",ROW()-ROW(PaymentSchedule[[#Headers],[PMT NO]])),"")</f>
        <v/>
      </c>
      <c r="C144" s="11" t="str">
        <f>IF(PaymentSchedule[[#This Row],[PMT NO]]&lt;&gt;"",EOMONTH(LoanStartDate,ROW(PaymentSchedule[[#This Row],[PMT NO]])-ROW(PaymentSchedule[[#Headers],[PMT NO]])-2)+DAY(LoanStartDate),"")</f>
        <v/>
      </c>
      <c r="D14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4" s="10" t="str">
        <f>IF(PaymentSchedule[[#This Row],[PMT NO]]&lt;&gt;"",ScheduledPayment,"")</f>
        <v/>
      </c>
      <c r="F14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4" s="10" t="str">
        <f>IF(PaymentSchedule[[#This Row],[PMT NO]]&lt;&gt;"",PaymentSchedule[[#This Row],[TOTAL PAYMENT]]-PaymentSchedule[[#This Row],[INTEREST]],"")</f>
        <v/>
      </c>
      <c r="I144" s="10" t="str">
        <f>IF(PaymentSchedule[[#This Row],[PMT NO]]&lt;&gt;"",PaymentSchedule[[#This Row],[BEGINNING BALANCE]]*(InterestRate/PaymentsPerYear),"")</f>
        <v/>
      </c>
      <c r="J14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4" s="10" t="str">
        <f>IF(PaymentSchedule[[#This Row],[PMT NO]]&lt;&gt;"",SUM(INDEX(PaymentSchedule[INTEREST],1,1):PaymentSchedule[[#This Row],[INTEREST]]),"")</f>
        <v/>
      </c>
    </row>
    <row r="145" spans="2:11">
      <c r="B145" s="12" t="str">
        <f>IF(LoanIsGood,IF(ROW()-ROW(PaymentSchedule[[#Headers],[PMT NO]])&gt;ScheduledNumberOfPayments,"",ROW()-ROW(PaymentSchedule[[#Headers],[PMT NO]])),"")</f>
        <v/>
      </c>
      <c r="C145" s="11" t="str">
        <f>IF(PaymentSchedule[[#This Row],[PMT NO]]&lt;&gt;"",EOMONTH(LoanStartDate,ROW(PaymentSchedule[[#This Row],[PMT NO]])-ROW(PaymentSchedule[[#Headers],[PMT NO]])-2)+DAY(LoanStartDate),"")</f>
        <v/>
      </c>
      <c r="D14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5" s="10" t="str">
        <f>IF(PaymentSchedule[[#This Row],[PMT NO]]&lt;&gt;"",ScheduledPayment,"")</f>
        <v/>
      </c>
      <c r="F14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5" s="10" t="str">
        <f>IF(PaymentSchedule[[#This Row],[PMT NO]]&lt;&gt;"",PaymentSchedule[[#This Row],[TOTAL PAYMENT]]-PaymentSchedule[[#This Row],[INTEREST]],"")</f>
        <v/>
      </c>
      <c r="I145" s="10" t="str">
        <f>IF(PaymentSchedule[[#This Row],[PMT NO]]&lt;&gt;"",PaymentSchedule[[#This Row],[BEGINNING BALANCE]]*(InterestRate/PaymentsPerYear),"")</f>
        <v/>
      </c>
      <c r="J14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5" s="10" t="str">
        <f>IF(PaymentSchedule[[#This Row],[PMT NO]]&lt;&gt;"",SUM(INDEX(PaymentSchedule[INTEREST],1,1):PaymentSchedule[[#This Row],[INTEREST]]),"")</f>
        <v/>
      </c>
    </row>
    <row r="146" spans="2:11">
      <c r="B146" s="12" t="str">
        <f>IF(LoanIsGood,IF(ROW()-ROW(PaymentSchedule[[#Headers],[PMT NO]])&gt;ScheduledNumberOfPayments,"",ROW()-ROW(PaymentSchedule[[#Headers],[PMT NO]])),"")</f>
        <v/>
      </c>
      <c r="C146" s="11" t="str">
        <f>IF(PaymentSchedule[[#This Row],[PMT NO]]&lt;&gt;"",EOMONTH(LoanStartDate,ROW(PaymentSchedule[[#This Row],[PMT NO]])-ROW(PaymentSchedule[[#Headers],[PMT NO]])-2)+DAY(LoanStartDate),"")</f>
        <v/>
      </c>
      <c r="D14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6" s="10" t="str">
        <f>IF(PaymentSchedule[[#This Row],[PMT NO]]&lt;&gt;"",ScheduledPayment,"")</f>
        <v/>
      </c>
      <c r="F14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6" s="10" t="str">
        <f>IF(PaymentSchedule[[#This Row],[PMT NO]]&lt;&gt;"",PaymentSchedule[[#This Row],[TOTAL PAYMENT]]-PaymentSchedule[[#This Row],[INTEREST]],"")</f>
        <v/>
      </c>
      <c r="I146" s="10" t="str">
        <f>IF(PaymentSchedule[[#This Row],[PMT NO]]&lt;&gt;"",PaymentSchedule[[#This Row],[BEGINNING BALANCE]]*(InterestRate/PaymentsPerYear),"")</f>
        <v/>
      </c>
      <c r="J14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6" s="10" t="str">
        <f>IF(PaymentSchedule[[#This Row],[PMT NO]]&lt;&gt;"",SUM(INDEX(PaymentSchedule[INTEREST],1,1):PaymentSchedule[[#This Row],[INTEREST]]),"")</f>
        <v/>
      </c>
    </row>
    <row r="147" spans="2:11">
      <c r="B147" s="12" t="str">
        <f>IF(LoanIsGood,IF(ROW()-ROW(PaymentSchedule[[#Headers],[PMT NO]])&gt;ScheduledNumberOfPayments,"",ROW()-ROW(PaymentSchedule[[#Headers],[PMT NO]])),"")</f>
        <v/>
      </c>
      <c r="C147" s="11" t="str">
        <f>IF(PaymentSchedule[[#This Row],[PMT NO]]&lt;&gt;"",EOMONTH(LoanStartDate,ROW(PaymentSchedule[[#This Row],[PMT NO]])-ROW(PaymentSchedule[[#Headers],[PMT NO]])-2)+DAY(LoanStartDate),"")</f>
        <v/>
      </c>
      <c r="D14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7" s="10" t="str">
        <f>IF(PaymentSchedule[[#This Row],[PMT NO]]&lt;&gt;"",ScheduledPayment,"")</f>
        <v/>
      </c>
      <c r="F14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7" s="10" t="str">
        <f>IF(PaymentSchedule[[#This Row],[PMT NO]]&lt;&gt;"",PaymentSchedule[[#This Row],[TOTAL PAYMENT]]-PaymentSchedule[[#This Row],[INTEREST]],"")</f>
        <v/>
      </c>
      <c r="I147" s="10" t="str">
        <f>IF(PaymentSchedule[[#This Row],[PMT NO]]&lt;&gt;"",PaymentSchedule[[#This Row],[BEGINNING BALANCE]]*(InterestRate/PaymentsPerYear),"")</f>
        <v/>
      </c>
      <c r="J14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7" s="10" t="str">
        <f>IF(PaymentSchedule[[#This Row],[PMT NO]]&lt;&gt;"",SUM(INDEX(PaymentSchedule[INTEREST],1,1):PaymentSchedule[[#This Row],[INTEREST]]),"")</f>
        <v/>
      </c>
    </row>
    <row r="148" spans="2:11">
      <c r="B148" s="12" t="str">
        <f>IF(LoanIsGood,IF(ROW()-ROW(PaymentSchedule[[#Headers],[PMT NO]])&gt;ScheduledNumberOfPayments,"",ROW()-ROW(PaymentSchedule[[#Headers],[PMT NO]])),"")</f>
        <v/>
      </c>
      <c r="C148" s="11" t="str">
        <f>IF(PaymentSchedule[[#This Row],[PMT NO]]&lt;&gt;"",EOMONTH(LoanStartDate,ROW(PaymentSchedule[[#This Row],[PMT NO]])-ROW(PaymentSchedule[[#Headers],[PMT NO]])-2)+DAY(LoanStartDate),"")</f>
        <v/>
      </c>
      <c r="D14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8" s="10" t="str">
        <f>IF(PaymentSchedule[[#This Row],[PMT NO]]&lt;&gt;"",ScheduledPayment,"")</f>
        <v/>
      </c>
      <c r="F14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8" s="10" t="str">
        <f>IF(PaymentSchedule[[#This Row],[PMT NO]]&lt;&gt;"",PaymentSchedule[[#This Row],[TOTAL PAYMENT]]-PaymentSchedule[[#This Row],[INTEREST]],"")</f>
        <v/>
      </c>
      <c r="I148" s="10" t="str">
        <f>IF(PaymentSchedule[[#This Row],[PMT NO]]&lt;&gt;"",PaymentSchedule[[#This Row],[BEGINNING BALANCE]]*(InterestRate/PaymentsPerYear),"")</f>
        <v/>
      </c>
      <c r="J14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8" s="10" t="str">
        <f>IF(PaymentSchedule[[#This Row],[PMT NO]]&lt;&gt;"",SUM(INDEX(PaymentSchedule[INTEREST],1,1):PaymentSchedule[[#This Row],[INTEREST]]),"")</f>
        <v/>
      </c>
    </row>
    <row r="149" spans="2:11">
      <c r="B149" s="12" t="str">
        <f>IF(LoanIsGood,IF(ROW()-ROW(PaymentSchedule[[#Headers],[PMT NO]])&gt;ScheduledNumberOfPayments,"",ROW()-ROW(PaymentSchedule[[#Headers],[PMT NO]])),"")</f>
        <v/>
      </c>
      <c r="C149" s="11" t="str">
        <f>IF(PaymentSchedule[[#This Row],[PMT NO]]&lt;&gt;"",EOMONTH(LoanStartDate,ROW(PaymentSchedule[[#This Row],[PMT NO]])-ROW(PaymentSchedule[[#Headers],[PMT NO]])-2)+DAY(LoanStartDate),"")</f>
        <v/>
      </c>
      <c r="D14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9" s="10" t="str">
        <f>IF(PaymentSchedule[[#This Row],[PMT NO]]&lt;&gt;"",ScheduledPayment,"")</f>
        <v/>
      </c>
      <c r="F14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9" s="10" t="str">
        <f>IF(PaymentSchedule[[#This Row],[PMT NO]]&lt;&gt;"",PaymentSchedule[[#This Row],[TOTAL PAYMENT]]-PaymentSchedule[[#This Row],[INTEREST]],"")</f>
        <v/>
      </c>
      <c r="I149" s="10" t="str">
        <f>IF(PaymentSchedule[[#This Row],[PMT NO]]&lt;&gt;"",PaymentSchedule[[#This Row],[BEGINNING BALANCE]]*(InterestRate/PaymentsPerYear),"")</f>
        <v/>
      </c>
      <c r="J14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9" s="10" t="str">
        <f>IF(PaymentSchedule[[#This Row],[PMT NO]]&lt;&gt;"",SUM(INDEX(PaymentSchedule[INTEREST],1,1):PaymentSchedule[[#This Row],[INTEREST]]),"")</f>
        <v/>
      </c>
    </row>
    <row r="150" spans="2:11">
      <c r="B150" s="12" t="str">
        <f>IF(LoanIsGood,IF(ROW()-ROW(PaymentSchedule[[#Headers],[PMT NO]])&gt;ScheduledNumberOfPayments,"",ROW()-ROW(PaymentSchedule[[#Headers],[PMT NO]])),"")</f>
        <v/>
      </c>
      <c r="C150" s="11" t="str">
        <f>IF(PaymentSchedule[[#This Row],[PMT NO]]&lt;&gt;"",EOMONTH(LoanStartDate,ROW(PaymentSchedule[[#This Row],[PMT NO]])-ROW(PaymentSchedule[[#Headers],[PMT NO]])-2)+DAY(LoanStartDate),"")</f>
        <v/>
      </c>
      <c r="D15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0" s="10" t="str">
        <f>IF(PaymentSchedule[[#This Row],[PMT NO]]&lt;&gt;"",ScheduledPayment,"")</f>
        <v/>
      </c>
      <c r="F15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0" s="10" t="str">
        <f>IF(PaymentSchedule[[#This Row],[PMT NO]]&lt;&gt;"",PaymentSchedule[[#This Row],[TOTAL PAYMENT]]-PaymentSchedule[[#This Row],[INTEREST]],"")</f>
        <v/>
      </c>
      <c r="I150" s="10" t="str">
        <f>IF(PaymentSchedule[[#This Row],[PMT NO]]&lt;&gt;"",PaymentSchedule[[#This Row],[BEGINNING BALANCE]]*(InterestRate/PaymentsPerYear),"")</f>
        <v/>
      </c>
      <c r="J15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0" s="10" t="str">
        <f>IF(PaymentSchedule[[#This Row],[PMT NO]]&lt;&gt;"",SUM(INDEX(PaymentSchedule[INTEREST],1,1):PaymentSchedule[[#This Row],[INTEREST]]),"")</f>
        <v/>
      </c>
    </row>
    <row r="151" spans="2:11">
      <c r="B151" s="12" t="str">
        <f>IF(LoanIsGood,IF(ROW()-ROW(PaymentSchedule[[#Headers],[PMT NO]])&gt;ScheduledNumberOfPayments,"",ROW()-ROW(PaymentSchedule[[#Headers],[PMT NO]])),"")</f>
        <v/>
      </c>
      <c r="C151" s="11" t="str">
        <f>IF(PaymentSchedule[[#This Row],[PMT NO]]&lt;&gt;"",EOMONTH(LoanStartDate,ROW(PaymentSchedule[[#This Row],[PMT NO]])-ROW(PaymentSchedule[[#Headers],[PMT NO]])-2)+DAY(LoanStartDate),"")</f>
        <v/>
      </c>
      <c r="D15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1" s="10" t="str">
        <f>IF(PaymentSchedule[[#This Row],[PMT NO]]&lt;&gt;"",ScheduledPayment,"")</f>
        <v/>
      </c>
      <c r="F15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1" s="10" t="str">
        <f>IF(PaymentSchedule[[#This Row],[PMT NO]]&lt;&gt;"",PaymentSchedule[[#This Row],[TOTAL PAYMENT]]-PaymentSchedule[[#This Row],[INTEREST]],"")</f>
        <v/>
      </c>
      <c r="I151" s="10" t="str">
        <f>IF(PaymentSchedule[[#This Row],[PMT NO]]&lt;&gt;"",PaymentSchedule[[#This Row],[BEGINNING BALANCE]]*(InterestRate/PaymentsPerYear),"")</f>
        <v/>
      </c>
      <c r="J15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1" s="10" t="str">
        <f>IF(PaymentSchedule[[#This Row],[PMT NO]]&lt;&gt;"",SUM(INDEX(PaymentSchedule[INTEREST],1,1):PaymentSchedule[[#This Row],[INTEREST]]),"")</f>
        <v/>
      </c>
    </row>
    <row r="152" spans="2:11">
      <c r="B152" s="12" t="str">
        <f>IF(LoanIsGood,IF(ROW()-ROW(PaymentSchedule[[#Headers],[PMT NO]])&gt;ScheduledNumberOfPayments,"",ROW()-ROW(PaymentSchedule[[#Headers],[PMT NO]])),"")</f>
        <v/>
      </c>
      <c r="C152" s="11" t="str">
        <f>IF(PaymentSchedule[[#This Row],[PMT NO]]&lt;&gt;"",EOMONTH(LoanStartDate,ROW(PaymentSchedule[[#This Row],[PMT NO]])-ROW(PaymentSchedule[[#Headers],[PMT NO]])-2)+DAY(LoanStartDate),"")</f>
        <v/>
      </c>
      <c r="D15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2" s="10" t="str">
        <f>IF(PaymentSchedule[[#This Row],[PMT NO]]&lt;&gt;"",ScheduledPayment,"")</f>
        <v/>
      </c>
      <c r="F15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2" s="10" t="str">
        <f>IF(PaymentSchedule[[#This Row],[PMT NO]]&lt;&gt;"",PaymentSchedule[[#This Row],[TOTAL PAYMENT]]-PaymentSchedule[[#This Row],[INTEREST]],"")</f>
        <v/>
      </c>
      <c r="I152" s="10" t="str">
        <f>IF(PaymentSchedule[[#This Row],[PMT NO]]&lt;&gt;"",PaymentSchedule[[#This Row],[BEGINNING BALANCE]]*(InterestRate/PaymentsPerYear),"")</f>
        <v/>
      </c>
      <c r="J15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2" s="10" t="str">
        <f>IF(PaymentSchedule[[#This Row],[PMT NO]]&lt;&gt;"",SUM(INDEX(PaymentSchedule[INTEREST],1,1):PaymentSchedule[[#This Row],[INTEREST]]),"")</f>
        <v/>
      </c>
    </row>
    <row r="153" spans="2:11">
      <c r="B153" s="12" t="str">
        <f>IF(LoanIsGood,IF(ROW()-ROW(PaymentSchedule[[#Headers],[PMT NO]])&gt;ScheduledNumberOfPayments,"",ROW()-ROW(PaymentSchedule[[#Headers],[PMT NO]])),"")</f>
        <v/>
      </c>
      <c r="C153" s="11" t="str">
        <f>IF(PaymentSchedule[[#This Row],[PMT NO]]&lt;&gt;"",EOMONTH(LoanStartDate,ROW(PaymentSchedule[[#This Row],[PMT NO]])-ROW(PaymentSchedule[[#Headers],[PMT NO]])-2)+DAY(LoanStartDate),"")</f>
        <v/>
      </c>
      <c r="D15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3" s="10" t="str">
        <f>IF(PaymentSchedule[[#This Row],[PMT NO]]&lt;&gt;"",ScheduledPayment,"")</f>
        <v/>
      </c>
      <c r="F15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3" s="10" t="str">
        <f>IF(PaymentSchedule[[#This Row],[PMT NO]]&lt;&gt;"",PaymentSchedule[[#This Row],[TOTAL PAYMENT]]-PaymentSchedule[[#This Row],[INTEREST]],"")</f>
        <v/>
      </c>
      <c r="I153" s="10" t="str">
        <f>IF(PaymentSchedule[[#This Row],[PMT NO]]&lt;&gt;"",PaymentSchedule[[#This Row],[BEGINNING BALANCE]]*(InterestRate/PaymentsPerYear),"")</f>
        <v/>
      </c>
      <c r="J15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3" s="10" t="str">
        <f>IF(PaymentSchedule[[#This Row],[PMT NO]]&lt;&gt;"",SUM(INDEX(PaymentSchedule[INTEREST],1,1):PaymentSchedule[[#This Row],[INTEREST]]),"")</f>
        <v/>
      </c>
    </row>
    <row r="154" spans="2:11">
      <c r="B154" s="12" t="str">
        <f>IF(LoanIsGood,IF(ROW()-ROW(PaymentSchedule[[#Headers],[PMT NO]])&gt;ScheduledNumberOfPayments,"",ROW()-ROW(PaymentSchedule[[#Headers],[PMT NO]])),"")</f>
        <v/>
      </c>
      <c r="C154" s="11" t="str">
        <f>IF(PaymentSchedule[[#This Row],[PMT NO]]&lt;&gt;"",EOMONTH(LoanStartDate,ROW(PaymentSchedule[[#This Row],[PMT NO]])-ROW(PaymentSchedule[[#Headers],[PMT NO]])-2)+DAY(LoanStartDate),"")</f>
        <v/>
      </c>
      <c r="D15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4" s="10" t="str">
        <f>IF(PaymentSchedule[[#This Row],[PMT NO]]&lt;&gt;"",ScheduledPayment,"")</f>
        <v/>
      </c>
      <c r="F15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4" s="10" t="str">
        <f>IF(PaymentSchedule[[#This Row],[PMT NO]]&lt;&gt;"",PaymentSchedule[[#This Row],[TOTAL PAYMENT]]-PaymentSchedule[[#This Row],[INTEREST]],"")</f>
        <v/>
      </c>
      <c r="I154" s="10" t="str">
        <f>IF(PaymentSchedule[[#This Row],[PMT NO]]&lt;&gt;"",PaymentSchedule[[#This Row],[BEGINNING BALANCE]]*(InterestRate/PaymentsPerYear),"")</f>
        <v/>
      </c>
      <c r="J15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4" s="10" t="str">
        <f>IF(PaymentSchedule[[#This Row],[PMT NO]]&lt;&gt;"",SUM(INDEX(PaymentSchedule[INTEREST],1,1):PaymentSchedule[[#This Row],[INTEREST]]),"")</f>
        <v/>
      </c>
    </row>
    <row r="155" spans="2:11">
      <c r="B155" s="12" t="str">
        <f>IF(LoanIsGood,IF(ROW()-ROW(PaymentSchedule[[#Headers],[PMT NO]])&gt;ScheduledNumberOfPayments,"",ROW()-ROW(PaymentSchedule[[#Headers],[PMT NO]])),"")</f>
        <v/>
      </c>
      <c r="C155" s="11" t="str">
        <f>IF(PaymentSchedule[[#This Row],[PMT NO]]&lt;&gt;"",EOMONTH(LoanStartDate,ROW(PaymentSchedule[[#This Row],[PMT NO]])-ROW(PaymentSchedule[[#Headers],[PMT NO]])-2)+DAY(LoanStartDate),"")</f>
        <v/>
      </c>
      <c r="D15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5" s="10" t="str">
        <f>IF(PaymentSchedule[[#This Row],[PMT NO]]&lt;&gt;"",ScheduledPayment,"")</f>
        <v/>
      </c>
      <c r="F15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5" s="10" t="str">
        <f>IF(PaymentSchedule[[#This Row],[PMT NO]]&lt;&gt;"",PaymentSchedule[[#This Row],[TOTAL PAYMENT]]-PaymentSchedule[[#This Row],[INTEREST]],"")</f>
        <v/>
      </c>
      <c r="I155" s="10" t="str">
        <f>IF(PaymentSchedule[[#This Row],[PMT NO]]&lt;&gt;"",PaymentSchedule[[#This Row],[BEGINNING BALANCE]]*(InterestRate/PaymentsPerYear),"")</f>
        <v/>
      </c>
      <c r="J15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5" s="10" t="str">
        <f>IF(PaymentSchedule[[#This Row],[PMT NO]]&lt;&gt;"",SUM(INDEX(PaymentSchedule[INTEREST],1,1):PaymentSchedule[[#This Row],[INTEREST]]),"")</f>
        <v/>
      </c>
    </row>
    <row r="156" spans="2:11">
      <c r="B156" s="12" t="str">
        <f>IF(LoanIsGood,IF(ROW()-ROW(PaymentSchedule[[#Headers],[PMT NO]])&gt;ScheduledNumberOfPayments,"",ROW()-ROW(PaymentSchedule[[#Headers],[PMT NO]])),"")</f>
        <v/>
      </c>
      <c r="C156" s="11" t="str">
        <f>IF(PaymentSchedule[[#This Row],[PMT NO]]&lt;&gt;"",EOMONTH(LoanStartDate,ROW(PaymentSchedule[[#This Row],[PMT NO]])-ROW(PaymentSchedule[[#Headers],[PMT NO]])-2)+DAY(LoanStartDate),"")</f>
        <v/>
      </c>
      <c r="D15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6" s="10" t="str">
        <f>IF(PaymentSchedule[[#This Row],[PMT NO]]&lt;&gt;"",ScheduledPayment,"")</f>
        <v/>
      </c>
      <c r="F15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6" s="10" t="str">
        <f>IF(PaymentSchedule[[#This Row],[PMT NO]]&lt;&gt;"",PaymentSchedule[[#This Row],[TOTAL PAYMENT]]-PaymentSchedule[[#This Row],[INTEREST]],"")</f>
        <v/>
      </c>
      <c r="I156" s="10" t="str">
        <f>IF(PaymentSchedule[[#This Row],[PMT NO]]&lt;&gt;"",PaymentSchedule[[#This Row],[BEGINNING BALANCE]]*(InterestRate/PaymentsPerYear),"")</f>
        <v/>
      </c>
      <c r="J15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6" s="10" t="str">
        <f>IF(PaymentSchedule[[#This Row],[PMT NO]]&lt;&gt;"",SUM(INDEX(PaymentSchedule[INTEREST],1,1):PaymentSchedule[[#This Row],[INTEREST]]),"")</f>
        <v/>
      </c>
    </row>
    <row r="157" spans="2:11">
      <c r="B157" s="12" t="str">
        <f>IF(LoanIsGood,IF(ROW()-ROW(PaymentSchedule[[#Headers],[PMT NO]])&gt;ScheduledNumberOfPayments,"",ROW()-ROW(PaymentSchedule[[#Headers],[PMT NO]])),"")</f>
        <v/>
      </c>
      <c r="C157" s="11" t="str">
        <f>IF(PaymentSchedule[[#This Row],[PMT NO]]&lt;&gt;"",EOMONTH(LoanStartDate,ROW(PaymentSchedule[[#This Row],[PMT NO]])-ROW(PaymentSchedule[[#Headers],[PMT NO]])-2)+DAY(LoanStartDate),"")</f>
        <v/>
      </c>
      <c r="D15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7" s="10" t="str">
        <f>IF(PaymentSchedule[[#This Row],[PMT NO]]&lt;&gt;"",ScheduledPayment,"")</f>
        <v/>
      </c>
      <c r="F15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7" s="10" t="str">
        <f>IF(PaymentSchedule[[#This Row],[PMT NO]]&lt;&gt;"",PaymentSchedule[[#This Row],[TOTAL PAYMENT]]-PaymentSchedule[[#This Row],[INTEREST]],"")</f>
        <v/>
      </c>
      <c r="I157" s="10" t="str">
        <f>IF(PaymentSchedule[[#This Row],[PMT NO]]&lt;&gt;"",PaymentSchedule[[#This Row],[BEGINNING BALANCE]]*(InterestRate/PaymentsPerYear),"")</f>
        <v/>
      </c>
      <c r="J15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7" s="10" t="str">
        <f>IF(PaymentSchedule[[#This Row],[PMT NO]]&lt;&gt;"",SUM(INDEX(PaymentSchedule[INTEREST],1,1):PaymentSchedule[[#This Row],[INTEREST]]),"")</f>
        <v/>
      </c>
    </row>
    <row r="158" spans="2:11">
      <c r="B158" s="12" t="str">
        <f>IF(LoanIsGood,IF(ROW()-ROW(PaymentSchedule[[#Headers],[PMT NO]])&gt;ScheduledNumberOfPayments,"",ROW()-ROW(PaymentSchedule[[#Headers],[PMT NO]])),"")</f>
        <v/>
      </c>
      <c r="C158" s="11" t="str">
        <f>IF(PaymentSchedule[[#This Row],[PMT NO]]&lt;&gt;"",EOMONTH(LoanStartDate,ROW(PaymentSchedule[[#This Row],[PMT NO]])-ROW(PaymentSchedule[[#Headers],[PMT NO]])-2)+DAY(LoanStartDate),"")</f>
        <v/>
      </c>
      <c r="D15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8" s="10" t="str">
        <f>IF(PaymentSchedule[[#This Row],[PMT NO]]&lt;&gt;"",ScheduledPayment,"")</f>
        <v/>
      </c>
      <c r="F15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8" s="10" t="str">
        <f>IF(PaymentSchedule[[#This Row],[PMT NO]]&lt;&gt;"",PaymentSchedule[[#This Row],[TOTAL PAYMENT]]-PaymentSchedule[[#This Row],[INTEREST]],"")</f>
        <v/>
      </c>
      <c r="I158" s="10" t="str">
        <f>IF(PaymentSchedule[[#This Row],[PMT NO]]&lt;&gt;"",PaymentSchedule[[#This Row],[BEGINNING BALANCE]]*(InterestRate/PaymentsPerYear),"")</f>
        <v/>
      </c>
      <c r="J15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8" s="10" t="str">
        <f>IF(PaymentSchedule[[#This Row],[PMT NO]]&lt;&gt;"",SUM(INDEX(PaymentSchedule[INTEREST],1,1):PaymentSchedule[[#This Row],[INTEREST]]),"")</f>
        <v/>
      </c>
    </row>
    <row r="159" spans="2:11">
      <c r="B159" s="12" t="str">
        <f>IF(LoanIsGood,IF(ROW()-ROW(PaymentSchedule[[#Headers],[PMT NO]])&gt;ScheduledNumberOfPayments,"",ROW()-ROW(PaymentSchedule[[#Headers],[PMT NO]])),"")</f>
        <v/>
      </c>
      <c r="C159" s="11" t="str">
        <f>IF(PaymentSchedule[[#This Row],[PMT NO]]&lt;&gt;"",EOMONTH(LoanStartDate,ROW(PaymentSchedule[[#This Row],[PMT NO]])-ROW(PaymentSchedule[[#Headers],[PMT NO]])-2)+DAY(LoanStartDate),"")</f>
        <v/>
      </c>
      <c r="D15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9" s="10" t="str">
        <f>IF(PaymentSchedule[[#This Row],[PMT NO]]&lt;&gt;"",ScheduledPayment,"")</f>
        <v/>
      </c>
      <c r="F15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9" s="10" t="str">
        <f>IF(PaymentSchedule[[#This Row],[PMT NO]]&lt;&gt;"",PaymentSchedule[[#This Row],[TOTAL PAYMENT]]-PaymentSchedule[[#This Row],[INTEREST]],"")</f>
        <v/>
      </c>
      <c r="I159" s="10" t="str">
        <f>IF(PaymentSchedule[[#This Row],[PMT NO]]&lt;&gt;"",PaymentSchedule[[#This Row],[BEGINNING BALANCE]]*(InterestRate/PaymentsPerYear),"")</f>
        <v/>
      </c>
      <c r="J15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9" s="10" t="str">
        <f>IF(PaymentSchedule[[#This Row],[PMT NO]]&lt;&gt;"",SUM(INDEX(PaymentSchedule[INTEREST],1,1):PaymentSchedule[[#This Row],[INTEREST]]),"")</f>
        <v/>
      </c>
    </row>
    <row r="160" spans="2:11">
      <c r="B160" s="12" t="str">
        <f>IF(LoanIsGood,IF(ROW()-ROW(PaymentSchedule[[#Headers],[PMT NO]])&gt;ScheduledNumberOfPayments,"",ROW()-ROW(PaymentSchedule[[#Headers],[PMT NO]])),"")</f>
        <v/>
      </c>
      <c r="C160" s="11" t="str">
        <f>IF(PaymentSchedule[[#This Row],[PMT NO]]&lt;&gt;"",EOMONTH(LoanStartDate,ROW(PaymentSchedule[[#This Row],[PMT NO]])-ROW(PaymentSchedule[[#Headers],[PMT NO]])-2)+DAY(LoanStartDate),"")</f>
        <v/>
      </c>
      <c r="D16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0" s="10" t="str">
        <f>IF(PaymentSchedule[[#This Row],[PMT NO]]&lt;&gt;"",ScheduledPayment,"")</f>
        <v/>
      </c>
      <c r="F16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0" s="10" t="str">
        <f>IF(PaymentSchedule[[#This Row],[PMT NO]]&lt;&gt;"",PaymentSchedule[[#This Row],[TOTAL PAYMENT]]-PaymentSchedule[[#This Row],[INTEREST]],"")</f>
        <v/>
      </c>
      <c r="I160" s="10" t="str">
        <f>IF(PaymentSchedule[[#This Row],[PMT NO]]&lt;&gt;"",PaymentSchedule[[#This Row],[BEGINNING BALANCE]]*(InterestRate/PaymentsPerYear),"")</f>
        <v/>
      </c>
      <c r="J16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0" s="10" t="str">
        <f>IF(PaymentSchedule[[#This Row],[PMT NO]]&lt;&gt;"",SUM(INDEX(PaymentSchedule[INTEREST],1,1):PaymentSchedule[[#This Row],[INTEREST]]),"")</f>
        <v/>
      </c>
    </row>
    <row r="161" spans="2:11">
      <c r="B161" s="12" t="str">
        <f>IF(LoanIsGood,IF(ROW()-ROW(PaymentSchedule[[#Headers],[PMT NO]])&gt;ScheduledNumberOfPayments,"",ROW()-ROW(PaymentSchedule[[#Headers],[PMT NO]])),"")</f>
        <v/>
      </c>
      <c r="C161" s="11" t="str">
        <f>IF(PaymentSchedule[[#This Row],[PMT NO]]&lt;&gt;"",EOMONTH(LoanStartDate,ROW(PaymentSchedule[[#This Row],[PMT NO]])-ROW(PaymentSchedule[[#Headers],[PMT NO]])-2)+DAY(LoanStartDate),"")</f>
        <v/>
      </c>
      <c r="D16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1" s="10" t="str">
        <f>IF(PaymentSchedule[[#This Row],[PMT NO]]&lt;&gt;"",ScheduledPayment,"")</f>
        <v/>
      </c>
      <c r="F16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1" s="10" t="str">
        <f>IF(PaymentSchedule[[#This Row],[PMT NO]]&lt;&gt;"",PaymentSchedule[[#This Row],[TOTAL PAYMENT]]-PaymentSchedule[[#This Row],[INTEREST]],"")</f>
        <v/>
      </c>
      <c r="I161" s="10" t="str">
        <f>IF(PaymentSchedule[[#This Row],[PMT NO]]&lt;&gt;"",PaymentSchedule[[#This Row],[BEGINNING BALANCE]]*(InterestRate/PaymentsPerYear),"")</f>
        <v/>
      </c>
      <c r="J16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1" s="10" t="str">
        <f>IF(PaymentSchedule[[#This Row],[PMT NO]]&lt;&gt;"",SUM(INDEX(PaymentSchedule[INTEREST],1,1):PaymentSchedule[[#This Row],[INTEREST]]),"")</f>
        <v/>
      </c>
    </row>
    <row r="162" spans="2:11">
      <c r="B162" s="12" t="str">
        <f>IF(LoanIsGood,IF(ROW()-ROW(PaymentSchedule[[#Headers],[PMT NO]])&gt;ScheduledNumberOfPayments,"",ROW()-ROW(PaymentSchedule[[#Headers],[PMT NO]])),"")</f>
        <v/>
      </c>
      <c r="C162" s="11" t="str">
        <f>IF(PaymentSchedule[[#This Row],[PMT NO]]&lt;&gt;"",EOMONTH(LoanStartDate,ROW(PaymentSchedule[[#This Row],[PMT NO]])-ROW(PaymentSchedule[[#Headers],[PMT NO]])-2)+DAY(LoanStartDate),"")</f>
        <v/>
      </c>
      <c r="D16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2" s="10" t="str">
        <f>IF(PaymentSchedule[[#This Row],[PMT NO]]&lt;&gt;"",ScheduledPayment,"")</f>
        <v/>
      </c>
      <c r="F16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2" s="10" t="str">
        <f>IF(PaymentSchedule[[#This Row],[PMT NO]]&lt;&gt;"",PaymentSchedule[[#This Row],[TOTAL PAYMENT]]-PaymentSchedule[[#This Row],[INTEREST]],"")</f>
        <v/>
      </c>
      <c r="I162" s="10" t="str">
        <f>IF(PaymentSchedule[[#This Row],[PMT NO]]&lt;&gt;"",PaymentSchedule[[#This Row],[BEGINNING BALANCE]]*(InterestRate/PaymentsPerYear),"")</f>
        <v/>
      </c>
      <c r="J16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2" s="10" t="str">
        <f>IF(PaymentSchedule[[#This Row],[PMT NO]]&lt;&gt;"",SUM(INDEX(PaymentSchedule[INTEREST],1,1):PaymentSchedule[[#This Row],[INTEREST]]),"")</f>
        <v/>
      </c>
    </row>
    <row r="163" spans="2:11">
      <c r="B163" s="12" t="str">
        <f>IF(LoanIsGood,IF(ROW()-ROW(PaymentSchedule[[#Headers],[PMT NO]])&gt;ScheduledNumberOfPayments,"",ROW()-ROW(PaymentSchedule[[#Headers],[PMT NO]])),"")</f>
        <v/>
      </c>
      <c r="C163" s="11" t="str">
        <f>IF(PaymentSchedule[[#This Row],[PMT NO]]&lt;&gt;"",EOMONTH(LoanStartDate,ROW(PaymentSchedule[[#This Row],[PMT NO]])-ROW(PaymentSchedule[[#Headers],[PMT NO]])-2)+DAY(LoanStartDate),"")</f>
        <v/>
      </c>
      <c r="D16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3" s="10" t="str">
        <f>IF(PaymentSchedule[[#This Row],[PMT NO]]&lt;&gt;"",ScheduledPayment,"")</f>
        <v/>
      </c>
      <c r="F16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3" s="10" t="str">
        <f>IF(PaymentSchedule[[#This Row],[PMT NO]]&lt;&gt;"",PaymentSchedule[[#This Row],[TOTAL PAYMENT]]-PaymentSchedule[[#This Row],[INTEREST]],"")</f>
        <v/>
      </c>
      <c r="I163" s="10" t="str">
        <f>IF(PaymentSchedule[[#This Row],[PMT NO]]&lt;&gt;"",PaymentSchedule[[#This Row],[BEGINNING BALANCE]]*(InterestRate/PaymentsPerYear),"")</f>
        <v/>
      </c>
      <c r="J16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3" s="10" t="str">
        <f>IF(PaymentSchedule[[#This Row],[PMT NO]]&lt;&gt;"",SUM(INDEX(PaymentSchedule[INTEREST],1,1):PaymentSchedule[[#This Row],[INTEREST]]),"")</f>
        <v/>
      </c>
    </row>
    <row r="164" spans="2:11">
      <c r="B164" s="12" t="str">
        <f>IF(LoanIsGood,IF(ROW()-ROW(PaymentSchedule[[#Headers],[PMT NO]])&gt;ScheduledNumberOfPayments,"",ROW()-ROW(PaymentSchedule[[#Headers],[PMT NO]])),"")</f>
        <v/>
      </c>
      <c r="C164" s="11" t="str">
        <f>IF(PaymentSchedule[[#This Row],[PMT NO]]&lt;&gt;"",EOMONTH(LoanStartDate,ROW(PaymentSchedule[[#This Row],[PMT NO]])-ROW(PaymentSchedule[[#Headers],[PMT NO]])-2)+DAY(LoanStartDate),"")</f>
        <v/>
      </c>
      <c r="D16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4" s="10" t="str">
        <f>IF(PaymentSchedule[[#This Row],[PMT NO]]&lt;&gt;"",ScheduledPayment,"")</f>
        <v/>
      </c>
      <c r="F16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4" s="10" t="str">
        <f>IF(PaymentSchedule[[#This Row],[PMT NO]]&lt;&gt;"",PaymentSchedule[[#This Row],[TOTAL PAYMENT]]-PaymentSchedule[[#This Row],[INTEREST]],"")</f>
        <v/>
      </c>
      <c r="I164" s="10" t="str">
        <f>IF(PaymentSchedule[[#This Row],[PMT NO]]&lt;&gt;"",PaymentSchedule[[#This Row],[BEGINNING BALANCE]]*(InterestRate/PaymentsPerYear),"")</f>
        <v/>
      </c>
      <c r="J16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4" s="10" t="str">
        <f>IF(PaymentSchedule[[#This Row],[PMT NO]]&lt;&gt;"",SUM(INDEX(PaymentSchedule[INTEREST],1,1):PaymentSchedule[[#This Row],[INTEREST]]),"")</f>
        <v/>
      </c>
    </row>
    <row r="165" spans="2:11">
      <c r="B165" s="12" t="str">
        <f>IF(LoanIsGood,IF(ROW()-ROW(PaymentSchedule[[#Headers],[PMT NO]])&gt;ScheduledNumberOfPayments,"",ROW()-ROW(PaymentSchedule[[#Headers],[PMT NO]])),"")</f>
        <v/>
      </c>
      <c r="C165" s="11" t="str">
        <f>IF(PaymentSchedule[[#This Row],[PMT NO]]&lt;&gt;"",EOMONTH(LoanStartDate,ROW(PaymentSchedule[[#This Row],[PMT NO]])-ROW(PaymentSchedule[[#Headers],[PMT NO]])-2)+DAY(LoanStartDate),"")</f>
        <v/>
      </c>
      <c r="D16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5" s="10" t="str">
        <f>IF(PaymentSchedule[[#This Row],[PMT NO]]&lt;&gt;"",ScheduledPayment,"")</f>
        <v/>
      </c>
      <c r="F16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5" s="10" t="str">
        <f>IF(PaymentSchedule[[#This Row],[PMT NO]]&lt;&gt;"",PaymentSchedule[[#This Row],[TOTAL PAYMENT]]-PaymentSchedule[[#This Row],[INTEREST]],"")</f>
        <v/>
      </c>
      <c r="I165" s="10" t="str">
        <f>IF(PaymentSchedule[[#This Row],[PMT NO]]&lt;&gt;"",PaymentSchedule[[#This Row],[BEGINNING BALANCE]]*(InterestRate/PaymentsPerYear),"")</f>
        <v/>
      </c>
      <c r="J16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5" s="10" t="str">
        <f>IF(PaymentSchedule[[#This Row],[PMT NO]]&lt;&gt;"",SUM(INDEX(PaymentSchedule[INTEREST],1,1):PaymentSchedule[[#This Row],[INTEREST]]),"")</f>
        <v/>
      </c>
    </row>
    <row r="166" spans="2:11">
      <c r="B166" s="12" t="str">
        <f>IF(LoanIsGood,IF(ROW()-ROW(PaymentSchedule[[#Headers],[PMT NO]])&gt;ScheduledNumberOfPayments,"",ROW()-ROW(PaymentSchedule[[#Headers],[PMT NO]])),"")</f>
        <v/>
      </c>
      <c r="C166" s="11" t="str">
        <f>IF(PaymentSchedule[[#This Row],[PMT NO]]&lt;&gt;"",EOMONTH(LoanStartDate,ROW(PaymentSchedule[[#This Row],[PMT NO]])-ROW(PaymentSchedule[[#Headers],[PMT NO]])-2)+DAY(LoanStartDate),"")</f>
        <v/>
      </c>
      <c r="D16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6" s="10" t="str">
        <f>IF(PaymentSchedule[[#This Row],[PMT NO]]&lt;&gt;"",ScheduledPayment,"")</f>
        <v/>
      </c>
      <c r="F16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6" s="10" t="str">
        <f>IF(PaymentSchedule[[#This Row],[PMT NO]]&lt;&gt;"",PaymentSchedule[[#This Row],[TOTAL PAYMENT]]-PaymentSchedule[[#This Row],[INTEREST]],"")</f>
        <v/>
      </c>
      <c r="I166" s="10" t="str">
        <f>IF(PaymentSchedule[[#This Row],[PMT NO]]&lt;&gt;"",PaymentSchedule[[#This Row],[BEGINNING BALANCE]]*(InterestRate/PaymentsPerYear),"")</f>
        <v/>
      </c>
      <c r="J16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6" s="10" t="str">
        <f>IF(PaymentSchedule[[#This Row],[PMT NO]]&lt;&gt;"",SUM(INDEX(PaymentSchedule[INTEREST],1,1):PaymentSchedule[[#This Row],[INTEREST]]),"")</f>
        <v/>
      </c>
    </row>
    <row r="167" spans="2:11">
      <c r="B167" s="12" t="str">
        <f>IF(LoanIsGood,IF(ROW()-ROW(PaymentSchedule[[#Headers],[PMT NO]])&gt;ScheduledNumberOfPayments,"",ROW()-ROW(PaymentSchedule[[#Headers],[PMT NO]])),"")</f>
        <v/>
      </c>
      <c r="C167" s="11" t="str">
        <f>IF(PaymentSchedule[[#This Row],[PMT NO]]&lt;&gt;"",EOMONTH(LoanStartDate,ROW(PaymentSchedule[[#This Row],[PMT NO]])-ROW(PaymentSchedule[[#Headers],[PMT NO]])-2)+DAY(LoanStartDate),"")</f>
        <v/>
      </c>
      <c r="D16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7" s="10" t="str">
        <f>IF(PaymentSchedule[[#This Row],[PMT NO]]&lt;&gt;"",ScheduledPayment,"")</f>
        <v/>
      </c>
      <c r="F16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7" s="10" t="str">
        <f>IF(PaymentSchedule[[#This Row],[PMT NO]]&lt;&gt;"",PaymentSchedule[[#This Row],[TOTAL PAYMENT]]-PaymentSchedule[[#This Row],[INTEREST]],"")</f>
        <v/>
      </c>
      <c r="I167" s="10" t="str">
        <f>IF(PaymentSchedule[[#This Row],[PMT NO]]&lt;&gt;"",PaymentSchedule[[#This Row],[BEGINNING BALANCE]]*(InterestRate/PaymentsPerYear),"")</f>
        <v/>
      </c>
      <c r="J16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7" s="10" t="str">
        <f>IF(PaymentSchedule[[#This Row],[PMT NO]]&lt;&gt;"",SUM(INDEX(PaymentSchedule[INTEREST],1,1):PaymentSchedule[[#This Row],[INTEREST]]),"")</f>
        <v/>
      </c>
    </row>
    <row r="168" spans="2:11">
      <c r="B168" s="12" t="str">
        <f>IF(LoanIsGood,IF(ROW()-ROW(PaymentSchedule[[#Headers],[PMT NO]])&gt;ScheduledNumberOfPayments,"",ROW()-ROW(PaymentSchedule[[#Headers],[PMT NO]])),"")</f>
        <v/>
      </c>
      <c r="C168" s="11" t="str">
        <f>IF(PaymentSchedule[[#This Row],[PMT NO]]&lt;&gt;"",EOMONTH(LoanStartDate,ROW(PaymentSchedule[[#This Row],[PMT NO]])-ROW(PaymentSchedule[[#Headers],[PMT NO]])-2)+DAY(LoanStartDate),"")</f>
        <v/>
      </c>
      <c r="D16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8" s="10" t="str">
        <f>IF(PaymentSchedule[[#This Row],[PMT NO]]&lt;&gt;"",ScheduledPayment,"")</f>
        <v/>
      </c>
      <c r="F16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8" s="10" t="str">
        <f>IF(PaymentSchedule[[#This Row],[PMT NO]]&lt;&gt;"",PaymentSchedule[[#This Row],[TOTAL PAYMENT]]-PaymentSchedule[[#This Row],[INTEREST]],"")</f>
        <v/>
      </c>
      <c r="I168" s="10" t="str">
        <f>IF(PaymentSchedule[[#This Row],[PMT NO]]&lt;&gt;"",PaymentSchedule[[#This Row],[BEGINNING BALANCE]]*(InterestRate/PaymentsPerYear),"")</f>
        <v/>
      </c>
      <c r="J16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8" s="10" t="str">
        <f>IF(PaymentSchedule[[#This Row],[PMT NO]]&lt;&gt;"",SUM(INDEX(PaymentSchedule[INTEREST],1,1):PaymentSchedule[[#This Row],[INTEREST]]),"")</f>
        <v/>
      </c>
    </row>
    <row r="169" spans="2:11">
      <c r="B169" s="12" t="str">
        <f>IF(LoanIsGood,IF(ROW()-ROW(PaymentSchedule[[#Headers],[PMT NO]])&gt;ScheduledNumberOfPayments,"",ROW()-ROW(PaymentSchedule[[#Headers],[PMT NO]])),"")</f>
        <v/>
      </c>
      <c r="C169" s="11" t="str">
        <f>IF(PaymentSchedule[[#This Row],[PMT NO]]&lt;&gt;"",EOMONTH(LoanStartDate,ROW(PaymentSchedule[[#This Row],[PMT NO]])-ROW(PaymentSchedule[[#Headers],[PMT NO]])-2)+DAY(LoanStartDate),"")</f>
        <v/>
      </c>
      <c r="D16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9" s="10" t="str">
        <f>IF(PaymentSchedule[[#This Row],[PMT NO]]&lt;&gt;"",ScheduledPayment,"")</f>
        <v/>
      </c>
      <c r="F16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9" s="10" t="str">
        <f>IF(PaymentSchedule[[#This Row],[PMT NO]]&lt;&gt;"",PaymentSchedule[[#This Row],[TOTAL PAYMENT]]-PaymentSchedule[[#This Row],[INTEREST]],"")</f>
        <v/>
      </c>
      <c r="I169" s="10" t="str">
        <f>IF(PaymentSchedule[[#This Row],[PMT NO]]&lt;&gt;"",PaymentSchedule[[#This Row],[BEGINNING BALANCE]]*(InterestRate/PaymentsPerYear),"")</f>
        <v/>
      </c>
      <c r="J16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9" s="10" t="str">
        <f>IF(PaymentSchedule[[#This Row],[PMT NO]]&lt;&gt;"",SUM(INDEX(PaymentSchedule[INTEREST],1,1):PaymentSchedule[[#This Row],[INTEREST]]),"")</f>
        <v/>
      </c>
    </row>
    <row r="170" spans="2:11">
      <c r="B170" s="12" t="str">
        <f>IF(LoanIsGood,IF(ROW()-ROW(PaymentSchedule[[#Headers],[PMT NO]])&gt;ScheduledNumberOfPayments,"",ROW()-ROW(PaymentSchedule[[#Headers],[PMT NO]])),"")</f>
        <v/>
      </c>
      <c r="C170" s="11" t="str">
        <f>IF(PaymentSchedule[[#This Row],[PMT NO]]&lt;&gt;"",EOMONTH(LoanStartDate,ROW(PaymentSchedule[[#This Row],[PMT NO]])-ROW(PaymentSchedule[[#Headers],[PMT NO]])-2)+DAY(LoanStartDate),"")</f>
        <v/>
      </c>
      <c r="D17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0" s="10" t="str">
        <f>IF(PaymentSchedule[[#This Row],[PMT NO]]&lt;&gt;"",ScheduledPayment,"")</f>
        <v/>
      </c>
      <c r="F17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0" s="10" t="str">
        <f>IF(PaymentSchedule[[#This Row],[PMT NO]]&lt;&gt;"",PaymentSchedule[[#This Row],[TOTAL PAYMENT]]-PaymentSchedule[[#This Row],[INTEREST]],"")</f>
        <v/>
      </c>
      <c r="I170" s="10" t="str">
        <f>IF(PaymentSchedule[[#This Row],[PMT NO]]&lt;&gt;"",PaymentSchedule[[#This Row],[BEGINNING BALANCE]]*(InterestRate/PaymentsPerYear),"")</f>
        <v/>
      </c>
      <c r="J17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0" s="10" t="str">
        <f>IF(PaymentSchedule[[#This Row],[PMT NO]]&lt;&gt;"",SUM(INDEX(PaymentSchedule[INTEREST],1,1):PaymentSchedule[[#This Row],[INTEREST]]),"")</f>
        <v/>
      </c>
    </row>
    <row r="171" spans="2:11">
      <c r="B171" s="12" t="str">
        <f>IF(LoanIsGood,IF(ROW()-ROW(PaymentSchedule[[#Headers],[PMT NO]])&gt;ScheduledNumberOfPayments,"",ROW()-ROW(PaymentSchedule[[#Headers],[PMT NO]])),"")</f>
        <v/>
      </c>
      <c r="C171" s="11" t="str">
        <f>IF(PaymentSchedule[[#This Row],[PMT NO]]&lt;&gt;"",EOMONTH(LoanStartDate,ROW(PaymentSchedule[[#This Row],[PMT NO]])-ROW(PaymentSchedule[[#Headers],[PMT NO]])-2)+DAY(LoanStartDate),"")</f>
        <v/>
      </c>
      <c r="D17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1" s="10" t="str">
        <f>IF(PaymentSchedule[[#This Row],[PMT NO]]&lt;&gt;"",ScheduledPayment,"")</f>
        <v/>
      </c>
      <c r="F17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1" s="10" t="str">
        <f>IF(PaymentSchedule[[#This Row],[PMT NO]]&lt;&gt;"",PaymentSchedule[[#This Row],[TOTAL PAYMENT]]-PaymentSchedule[[#This Row],[INTEREST]],"")</f>
        <v/>
      </c>
      <c r="I171" s="10" t="str">
        <f>IF(PaymentSchedule[[#This Row],[PMT NO]]&lt;&gt;"",PaymentSchedule[[#This Row],[BEGINNING BALANCE]]*(InterestRate/PaymentsPerYear),"")</f>
        <v/>
      </c>
      <c r="J17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1" s="10" t="str">
        <f>IF(PaymentSchedule[[#This Row],[PMT NO]]&lt;&gt;"",SUM(INDEX(PaymentSchedule[INTEREST],1,1):PaymentSchedule[[#This Row],[INTEREST]]),"")</f>
        <v/>
      </c>
    </row>
    <row r="172" spans="2:11">
      <c r="B172" s="12" t="str">
        <f>IF(LoanIsGood,IF(ROW()-ROW(PaymentSchedule[[#Headers],[PMT NO]])&gt;ScheduledNumberOfPayments,"",ROW()-ROW(PaymentSchedule[[#Headers],[PMT NO]])),"")</f>
        <v/>
      </c>
      <c r="C172" s="11" t="str">
        <f>IF(PaymentSchedule[[#This Row],[PMT NO]]&lt;&gt;"",EOMONTH(LoanStartDate,ROW(PaymentSchedule[[#This Row],[PMT NO]])-ROW(PaymentSchedule[[#Headers],[PMT NO]])-2)+DAY(LoanStartDate),"")</f>
        <v/>
      </c>
      <c r="D17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2" s="10" t="str">
        <f>IF(PaymentSchedule[[#This Row],[PMT NO]]&lt;&gt;"",ScheduledPayment,"")</f>
        <v/>
      </c>
      <c r="F17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2" s="10" t="str">
        <f>IF(PaymentSchedule[[#This Row],[PMT NO]]&lt;&gt;"",PaymentSchedule[[#This Row],[TOTAL PAYMENT]]-PaymentSchedule[[#This Row],[INTEREST]],"")</f>
        <v/>
      </c>
      <c r="I172" s="10" t="str">
        <f>IF(PaymentSchedule[[#This Row],[PMT NO]]&lt;&gt;"",PaymentSchedule[[#This Row],[BEGINNING BALANCE]]*(InterestRate/PaymentsPerYear),"")</f>
        <v/>
      </c>
      <c r="J17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2" s="10" t="str">
        <f>IF(PaymentSchedule[[#This Row],[PMT NO]]&lt;&gt;"",SUM(INDEX(PaymentSchedule[INTEREST],1,1):PaymentSchedule[[#This Row],[INTEREST]]),"")</f>
        <v/>
      </c>
    </row>
    <row r="173" spans="2:11">
      <c r="B173" s="12" t="str">
        <f>IF(LoanIsGood,IF(ROW()-ROW(PaymentSchedule[[#Headers],[PMT NO]])&gt;ScheduledNumberOfPayments,"",ROW()-ROW(PaymentSchedule[[#Headers],[PMT NO]])),"")</f>
        <v/>
      </c>
      <c r="C173" s="11" t="str">
        <f>IF(PaymentSchedule[[#This Row],[PMT NO]]&lt;&gt;"",EOMONTH(LoanStartDate,ROW(PaymentSchedule[[#This Row],[PMT NO]])-ROW(PaymentSchedule[[#Headers],[PMT NO]])-2)+DAY(LoanStartDate),"")</f>
        <v/>
      </c>
      <c r="D17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3" s="10" t="str">
        <f>IF(PaymentSchedule[[#This Row],[PMT NO]]&lt;&gt;"",ScheduledPayment,"")</f>
        <v/>
      </c>
      <c r="F17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3" s="10" t="str">
        <f>IF(PaymentSchedule[[#This Row],[PMT NO]]&lt;&gt;"",PaymentSchedule[[#This Row],[TOTAL PAYMENT]]-PaymentSchedule[[#This Row],[INTEREST]],"")</f>
        <v/>
      </c>
      <c r="I173" s="10" t="str">
        <f>IF(PaymentSchedule[[#This Row],[PMT NO]]&lt;&gt;"",PaymentSchedule[[#This Row],[BEGINNING BALANCE]]*(InterestRate/PaymentsPerYear),"")</f>
        <v/>
      </c>
      <c r="J17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3" s="10" t="str">
        <f>IF(PaymentSchedule[[#This Row],[PMT NO]]&lt;&gt;"",SUM(INDEX(PaymentSchedule[INTEREST],1,1):PaymentSchedule[[#This Row],[INTEREST]]),"")</f>
        <v/>
      </c>
    </row>
    <row r="174" spans="2:11">
      <c r="B174" s="12" t="str">
        <f>IF(LoanIsGood,IF(ROW()-ROW(PaymentSchedule[[#Headers],[PMT NO]])&gt;ScheduledNumberOfPayments,"",ROW()-ROW(PaymentSchedule[[#Headers],[PMT NO]])),"")</f>
        <v/>
      </c>
      <c r="C174" s="11" t="str">
        <f>IF(PaymentSchedule[[#This Row],[PMT NO]]&lt;&gt;"",EOMONTH(LoanStartDate,ROW(PaymentSchedule[[#This Row],[PMT NO]])-ROW(PaymentSchedule[[#Headers],[PMT NO]])-2)+DAY(LoanStartDate),"")</f>
        <v/>
      </c>
      <c r="D17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4" s="10" t="str">
        <f>IF(PaymentSchedule[[#This Row],[PMT NO]]&lt;&gt;"",ScheduledPayment,"")</f>
        <v/>
      </c>
      <c r="F17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4" s="10" t="str">
        <f>IF(PaymentSchedule[[#This Row],[PMT NO]]&lt;&gt;"",PaymentSchedule[[#This Row],[TOTAL PAYMENT]]-PaymentSchedule[[#This Row],[INTEREST]],"")</f>
        <v/>
      </c>
      <c r="I174" s="10" t="str">
        <f>IF(PaymentSchedule[[#This Row],[PMT NO]]&lt;&gt;"",PaymentSchedule[[#This Row],[BEGINNING BALANCE]]*(InterestRate/PaymentsPerYear),"")</f>
        <v/>
      </c>
      <c r="J17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4" s="10" t="str">
        <f>IF(PaymentSchedule[[#This Row],[PMT NO]]&lt;&gt;"",SUM(INDEX(PaymentSchedule[INTEREST],1,1):PaymentSchedule[[#This Row],[INTEREST]]),"")</f>
        <v/>
      </c>
    </row>
    <row r="175" spans="2:11">
      <c r="B175" s="12" t="str">
        <f>IF(LoanIsGood,IF(ROW()-ROW(PaymentSchedule[[#Headers],[PMT NO]])&gt;ScheduledNumberOfPayments,"",ROW()-ROW(PaymentSchedule[[#Headers],[PMT NO]])),"")</f>
        <v/>
      </c>
      <c r="C175" s="11" t="str">
        <f>IF(PaymentSchedule[[#This Row],[PMT NO]]&lt;&gt;"",EOMONTH(LoanStartDate,ROW(PaymentSchedule[[#This Row],[PMT NO]])-ROW(PaymentSchedule[[#Headers],[PMT NO]])-2)+DAY(LoanStartDate),"")</f>
        <v/>
      </c>
      <c r="D17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5" s="10" t="str">
        <f>IF(PaymentSchedule[[#This Row],[PMT NO]]&lt;&gt;"",ScheduledPayment,"")</f>
        <v/>
      </c>
      <c r="F17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5" s="10" t="str">
        <f>IF(PaymentSchedule[[#This Row],[PMT NO]]&lt;&gt;"",PaymentSchedule[[#This Row],[TOTAL PAYMENT]]-PaymentSchedule[[#This Row],[INTEREST]],"")</f>
        <v/>
      </c>
      <c r="I175" s="10" t="str">
        <f>IF(PaymentSchedule[[#This Row],[PMT NO]]&lt;&gt;"",PaymentSchedule[[#This Row],[BEGINNING BALANCE]]*(InterestRate/PaymentsPerYear),"")</f>
        <v/>
      </c>
      <c r="J17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5" s="10" t="str">
        <f>IF(PaymentSchedule[[#This Row],[PMT NO]]&lt;&gt;"",SUM(INDEX(PaymentSchedule[INTEREST],1,1):PaymentSchedule[[#This Row],[INTEREST]]),"")</f>
        <v/>
      </c>
    </row>
    <row r="176" spans="2:11">
      <c r="B176" s="12" t="str">
        <f>IF(LoanIsGood,IF(ROW()-ROW(PaymentSchedule[[#Headers],[PMT NO]])&gt;ScheduledNumberOfPayments,"",ROW()-ROW(PaymentSchedule[[#Headers],[PMT NO]])),"")</f>
        <v/>
      </c>
      <c r="C176" s="11" t="str">
        <f>IF(PaymentSchedule[[#This Row],[PMT NO]]&lt;&gt;"",EOMONTH(LoanStartDate,ROW(PaymentSchedule[[#This Row],[PMT NO]])-ROW(PaymentSchedule[[#Headers],[PMT NO]])-2)+DAY(LoanStartDate),"")</f>
        <v/>
      </c>
      <c r="D17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6" s="10" t="str">
        <f>IF(PaymentSchedule[[#This Row],[PMT NO]]&lt;&gt;"",ScheduledPayment,"")</f>
        <v/>
      </c>
      <c r="F17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6" s="10" t="str">
        <f>IF(PaymentSchedule[[#This Row],[PMT NO]]&lt;&gt;"",PaymentSchedule[[#This Row],[TOTAL PAYMENT]]-PaymentSchedule[[#This Row],[INTEREST]],"")</f>
        <v/>
      </c>
      <c r="I176" s="10" t="str">
        <f>IF(PaymentSchedule[[#This Row],[PMT NO]]&lt;&gt;"",PaymentSchedule[[#This Row],[BEGINNING BALANCE]]*(InterestRate/PaymentsPerYear),"")</f>
        <v/>
      </c>
      <c r="J17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6" s="10" t="str">
        <f>IF(PaymentSchedule[[#This Row],[PMT NO]]&lt;&gt;"",SUM(INDEX(PaymentSchedule[INTEREST],1,1):PaymentSchedule[[#This Row],[INTEREST]]),"")</f>
        <v/>
      </c>
    </row>
    <row r="177" spans="2:11">
      <c r="B177" s="12" t="str">
        <f>IF(LoanIsGood,IF(ROW()-ROW(PaymentSchedule[[#Headers],[PMT NO]])&gt;ScheduledNumberOfPayments,"",ROW()-ROW(PaymentSchedule[[#Headers],[PMT NO]])),"")</f>
        <v/>
      </c>
      <c r="C177" s="11" t="str">
        <f>IF(PaymentSchedule[[#This Row],[PMT NO]]&lt;&gt;"",EOMONTH(LoanStartDate,ROW(PaymentSchedule[[#This Row],[PMT NO]])-ROW(PaymentSchedule[[#Headers],[PMT NO]])-2)+DAY(LoanStartDate),"")</f>
        <v/>
      </c>
      <c r="D17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7" s="10" t="str">
        <f>IF(PaymentSchedule[[#This Row],[PMT NO]]&lt;&gt;"",ScheduledPayment,"")</f>
        <v/>
      </c>
      <c r="F17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7" s="10" t="str">
        <f>IF(PaymentSchedule[[#This Row],[PMT NO]]&lt;&gt;"",PaymentSchedule[[#This Row],[TOTAL PAYMENT]]-PaymentSchedule[[#This Row],[INTEREST]],"")</f>
        <v/>
      </c>
      <c r="I177" s="10" t="str">
        <f>IF(PaymentSchedule[[#This Row],[PMT NO]]&lt;&gt;"",PaymentSchedule[[#This Row],[BEGINNING BALANCE]]*(InterestRate/PaymentsPerYear),"")</f>
        <v/>
      </c>
      <c r="J17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7" s="10" t="str">
        <f>IF(PaymentSchedule[[#This Row],[PMT NO]]&lt;&gt;"",SUM(INDEX(PaymentSchedule[INTEREST],1,1):PaymentSchedule[[#This Row],[INTEREST]]),"")</f>
        <v/>
      </c>
    </row>
    <row r="178" spans="2:11">
      <c r="B178" s="12" t="str">
        <f>IF(LoanIsGood,IF(ROW()-ROW(PaymentSchedule[[#Headers],[PMT NO]])&gt;ScheduledNumberOfPayments,"",ROW()-ROW(PaymentSchedule[[#Headers],[PMT NO]])),"")</f>
        <v/>
      </c>
      <c r="C178" s="11" t="str">
        <f>IF(PaymentSchedule[[#This Row],[PMT NO]]&lt;&gt;"",EOMONTH(LoanStartDate,ROW(PaymentSchedule[[#This Row],[PMT NO]])-ROW(PaymentSchedule[[#Headers],[PMT NO]])-2)+DAY(LoanStartDate),"")</f>
        <v/>
      </c>
      <c r="D17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8" s="10" t="str">
        <f>IF(PaymentSchedule[[#This Row],[PMT NO]]&lt;&gt;"",ScheduledPayment,"")</f>
        <v/>
      </c>
      <c r="F17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8" s="10" t="str">
        <f>IF(PaymentSchedule[[#This Row],[PMT NO]]&lt;&gt;"",PaymentSchedule[[#This Row],[TOTAL PAYMENT]]-PaymentSchedule[[#This Row],[INTEREST]],"")</f>
        <v/>
      </c>
      <c r="I178" s="10" t="str">
        <f>IF(PaymentSchedule[[#This Row],[PMT NO]]&lt;&gt;"",PaymentSchedule[[#This Row],[BEGINNING BALANCE]]*(InterestRate/PaymentsPerYear),"")</f>
        <v/>
      </c>
      <c r="J17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8" s="10" t="str">
        <f>IF(PaymentSchedule[[#This Row],[PMT NO]]&lt;&gt;"",SUM(INDEX(PaymentSchedule[INTEREST],1,1):PaymentSchedule[[#This Row],[INTEREST]]),"")</f>
        <v/>
      </c>
    </row>
    <row r="179" spans="2:11">
      <c r="B179" s="12" t="str">
        <f>IF(LoanIsGood,IF(ROW()-ROW(PaymentSchedule[[#Headers],[PMT NO]])&gt;ScheduledNumberOfPayments,"",ROW()-ROW(PaymentSchedule[[#Headers],[PMT NO]])),"")</f>
        <v/>
      </c>
      <c r="C179" s="11" t="str">
        <f>IF(PaymentSchedule[[#This Row],[PMT NO]]&lt;&gt;"",EOMONTH(LoanStartDate,ROW(PaymentSchedule[[#This Row],[PMT NO]])-ROW(PaymentSchedule[[#Headers],[PMT NO]])-2)+DAY(LoanStartDate),"")</f>
        <v/>
      </c>
      <c r="D17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9" s="10" t="str">
        <f>IF(PaymentSchedule[[#This Row],[PMT NO]]&lt;&gt;"",ScheduledPayment,"")</f>
        <v/>
      </c>
      <c r="F17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9" s="10" t="str">
        <f>IF(PaymentSchedule[[#This Row],[PMT NO]]&lt;&gt;"",PaymentSchedule[[#This Row],[TOTAL PAYMENT]]-PaymentSchedule[[#This Row],[INTEREST]],"")</f>
        <v/>
      </c>
      <c r="I179" s="10" t="str">
        <f>IF(PaymentSchedule[[#This Row],[PMT NO]]&lt;&gt;"",PaymentSchedule[[#This Row],[BEGINNING BALANCE]]*(InterestRate/PaymentsPerYear),"")</f>
        <v/>
      </c>
      <c r="J17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9" s="10" t="str">
        <f>IF(PaymentSchedule[[#This Row],[PMT NO]]&lt;&gt;"",SUM(INDEX(PaymentSchedule[INTEREST],1,1):PaymentSchedule[[#This Row],[INTEREST]]),"")</f>
        <v/>
      </c>
    </row>
    <row r="180" spans="2:11">
      <c r="B180" s="12" t="str">
        <f>IF(LoanIsGood,IF(ROW()-ROW(PaymentSchedule[[#Headers],[PMT NO]])&gt;ScheduledNumberOfPayments,"",ROW()-ROW(PaymentSchedule[[#Headers],[PMT NO]])),"")</f>
        <v/>
      </c>
      <c r="C180" s="11" t="str">
        <f>IF(PaymentSchedule[[#This Row],[PMT NO]]&lt;&gt;"",EOMONTH(LoanStartDate,ROW(PaymentSchedule[[#This Row],[PMT NO]])-ROW(PaymentSchedule[[#Headers],[PMT NO]])-2)+DAY(LoanStartDate),"")</f>
        <v/>
      </c>
      <c r="D18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0" s="10" t="str">
        <f>IF(PaymentSchedule[[#This Row],[PMT NO]]&lt;&gt;"",ScheduledPayment,"")</f>
        <v/>
      </c>
      <c r="F18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0" s="10" t="str">
        <f>IF(PaymentSchedule[[#This Row],[PMT NO]]&lt;&gt;"",PaymentSchedule[[#This Row],[TOTAL PAYMENT]]-PaymentSchedule[[#This Row],[INTEREST]],"")</f>
        <v/>
      </c>
      <c r="I180" s="10" t="str">
        <f>IF(PaymentSchedule[[#This Row],[PMT NO]]&lt;&gt;"",PaymentSchedule[[#This Row],[BEGINNING BALANCE]]*(InterestRate/PaymentsPerYear),"")</f>
        <v/>
      </c>
      <c r="J18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0" s="10" t="str">
        <f>IF(PaymentSchedule[[#This Row],[PMT NO]]&lt;&gt;"",SUM(INDEX(PaymentSchedule[INTEREST],1,1):PaymentSchedule[[#This Row],[INTEREST]]),"")</f>
        <v/>
      </c>
    </row>
    <row r="181" spans="2:11">
      <c r="B181" s="12" t="str">
        <f>IF(LoanIsGood,IF(ROW()-ROW(PaymentSchedule[[#Headers],[PMT NO]])&gt;ScheduledNumberOfPayments,"",ROW()-ROW(PaymentSchedule[[#Headers],[PMT NO]])),"")</f>
        <v/>
      </c>
      <c r="C181" s="11" t="str">
        <f>IF(PaymentSchedule[[#This Row],[PMT NO]]&lt;&gt;"",EOMONTH(LoanStartDate,ROW(PaymentSchedule[[#This Row],[PMT NO]])-ROW(PaymentSchedule[[#Headers],[PMT NO]])-2)+DAY(LoanStartDate),"")</f>
        <v/>
      </c>
      <c r="D18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1" s="10" t="str">
        <f>IF(PaymentSchedule[[#This Row],[PMT NO]]&lt;&gt;"",ScheduledPayment,"")</f>
        <v/>
      </c>
      <c r="F18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1" s="10" t="str">
        <f>IF(PaymentSchedule[[#This Row],[PMT NO]]&lt;&gt;"",PaymentSchedule[[#This Row],[TOTAL PAYMENT]]-PaymentSchedule[[#This Row],[INTEREST]],"")</f>
        <v/>
      </c>
      <c r="I181" s="10" t="str">
        <f>IF(PaymentSchedule[[#This Row],[PMT NO]]&lt;&gt;"",PaymentSchedule[[#This Row],[BEGINNING BALANCE]]*(InterestRate/PaymentsPerYear),"")</f>
        <v/>
      </c>
      <c r="J18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1" s="10" t="str">
        <f>IF(PaymentSchedule[[#This Row],[PMT NO]]&lt;&gt;"",SUM(INDEX(PaymentSchedule[INTEREST],1,1):PaymentSchedule[[#This Row],[INTEREST]]),"")</f>
        <v/>
      </c>
    </row>
    <row r="182" spans="2:11">
      <c r="B182" s="12" t="str">
        <f>IF(LoanIsGood,IF(ROW()-ROW(PaymentSchedule[[#Headers],[PMT NO]])&gt;ScheduledNumberOfPayments,"",ROW()-ROW(PaymentSchedule[[#Headers],[PMT NO]])),"")</f>
        <v/>
      </c>
      <c r="C182" s="11" t="str">
        <f>IF(PaymentSchedule[[#This Row],[PMT NO]]&lt;&gt;"",EOMONTH(LoanStartDate,ROW(PaymentSchedule[[#This Row],[PMT NO]])-ROW(PaymentSchedule[[#Headers],[PMT NO]])-2)+DAY(LoanStartDate),"")</f>
        <v/>
      </c>
      <c r="D18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2" s="10" t="str">
        <f>IF(PaymentSchedule[[#This Row],[PMT NO]]&lt;&gt;"",ScheduledPayment,"")</f>
        <v/>
      </c>
      <c r="F18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2" s="10" t="str">
        <f>IF(PaymentSchedule[[#This Row],[PMT NO]]&lt;&gt;"",PaymentSchedule[[#This Row],[TOTAL PAYMENT]]-PaymentSchedule[[#This Row],[INTEREST]],"")</f>
        <v/>
      </c>
      <c r="I182" s="10" t="str">
        <f>IF(PaymentSchedule[[#This Row],[PMT NO]]&lt;&gt;"",PaymentSchedule[[#This Row],[BEGINNING BALANCE]]*(InterestRate/PaymentsPerYear),"")</f>
        <v/>
      </c>
      <c r="J18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2" s="10" t="str">
        <f>IF(PaymentSchedule[[#This Row],[PMT NO]]&lt;&gt;"",SUM(INDEX(PaymentSchedule[INTEREST],1,1):PaymentSchedule[[#This Row],[INTEREST]]),"")</f>
        <v/>
      </c>
    </row>
    <row r="183" spans="2:11">
      <c r="B183" s="12" t="str">
        <f>IF(LoanIsGood,IF(ROW()-ROW(PaymentSchedule[[#Headers],[PMT NO]])&gt;ScheduledNumberOfPayments,"",ROW()-ROW(PaymentSchedule[[#Headers],[PMT NO]])),"")</f>
        <v/>
      </c>
      <c r="C183" s="11" t="str">
        <f>IF(PaymentSchedule[[#This Row],[PMT NO]]&lt;&gt;"",EOMONTH(LoanStartDate,ROW(PaymentSchedule[[#This Row],[PMT NO]])-ROW(PaymentSchedule[[#Headers],[PMT NO]])-2)+DAY(LoanStartDate),"")</f>
        <v/>
      </c>
      <c r="D18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3" s="10" t="str">
        <f>IF(PaymentSchedule[[#This Row],[PMT NO]]&lt;&gt;"",ScheduledPayment,"")</f>
        <v/>
      </c>
      <c r="F18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3" s="10" t="str">
        <f>IF(PaymentSchedule[[#This Row],[PMT NO]]&lt;&gt;"",PaymentSchedule[[#This Row],[TOTAL PAYMENT]]-PaymentSchedule[[#This Row],[INTEREST]],"")</f>
        <v/>
      </c>
      <c r="I183" s="10" t="str">
        <f>IF(PaymentSchedule[[#This Row],[PMT NO]]&lt;&gt;"",PaymentSchedule[[#This Row],[BEGINNING BALANCE]]*(InterestRate/PaymentsPerYear),"")</f>
        <v/>
      </c>
      <c r="J18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3" s="10" t="str">
        <f>IF(PaymentSchedule[[#This Row],[PMT NO]]&lt;&gt;"",SUM(INDEX(PaymentSchedule[INTEREST],1,1):PaymentSchedule[[#This Row],[INTEREST]]),"")</f>
        <v/>
      </c>
    </row>
    <row r="184" spans="2:11">
      <c r="B184" s="12" t="str">
        <f>IF(LoanIsGood,IF(ROW()-ROW(PaymentSchedule[[#Headers],[PMT NO]])&gt;ScheduledNumberOfPayments,"",ROW()-ROW(PaymentSchedule[[#Headers],[PMT NO]])),"")</f>
        <v/>
      </c>
      <c r="C184" s="11" t="str">
        <f>IF(PaymentSchedule[[#This Row],[PMT NO]]&lt;&gt;"",EOMONTH(LoanStartDate,ROW(PaymentSchedule[[#This Row],[PMT NO]])-ROW(PaymentSchedule[[#Headers],[PMT NO]])-2)+DAY(LoanStartDate),"")</f>
        <v/>
      </c>
      <c r="D18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4" s="10" t="str">
        <f>IF(PaymentSchedule[[#This Row],[PMT NO]]&lt;&gt;"",ScheduledPayment,"")</f>
        <v/>
      </c>
      <c r="F18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4" s="10" t="str">
        <f>IF(PaymentSchedule[[#This Row],[PMT NO]]&lt;&gt;"",PaymentSchedule[[#This Row],[TOTAL PAYMENT]]-PaymentSchedule[[#This Row],[INTEREST]],"")</f>
        <v/>
      </c>
      <c r="I184" s="10" t="str">
        <f>IF(PaymentSchedule[[#This Row],[PMT NO]]&lt;&gt;"",PaymentSchedule[[#This Row],[BEGINNING BALANCE]]*(InterestRate/PaymentsPerYear),"")</f>
        <v/>
      </c>
      <c r="J18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4" s="10" t="str">
        <f>IF(PaymentSchedule[[#This Row],[PMT NO]]&lt;&gt;"",SUM(INDEX(PaymentSchedule[INTEREST],1,1):PaymentSchedule[[#This Row],[INTEREST]]),"")</f>
        <v/>
      </c>
    </row>
    <row r="185" spans="2:11">
      <c r="B185" s="12" t="str">
        <f>IF(LoanIsGood,IF(ROW()-ROW(PaymentSchedule[[#Headers],[PMT NO]])&gt;ScheduledNumberOfPayments,"",ROW()-ROW(PaymentSchedule[[#Headers],[PMT NO]])),"")</f>
        <v/>
      </c>
      <c r="C185" s="11" t="str">
        <f>IF(PaymentSchedule[[#This Row],[PMT NO]]&lt;&gt;"",EOMONTH(LoanStartDate,ROW(PaymentSchedule[[#This Row],[PMT NO]])-ROW(PaymentSchedule[[#Headers],[PMT NO]])-2)+DAY(LoanStartDate),"")</f>
        <v/>
      </c>
      <c r="D18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5" s="10" t="str">
        <f>IF(PaymentSchedule[[#This Row],[PMT NO]]&lt;&gt;"",ScheduledPayment,"")</f>
        <v/>
      </c>
      <c r="F18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5" s="10" t="str">
        <f>IF(PaymentSchedule[[#This Row],[PMT NO]]&lt;&gt;"",PaymentSchedule[[#This Row],[TOTAL PAYMENT]]-PaymentSchedule[[#This Row],[INTEREST]],"")</f>
        <v/>
      </c>
      <c r="I185" s="10" t="str">
        <f>IF(PaymentSchedule[[#This Row],[PMT NO]]&lt;&gt;"",PaymentSchedule[[#This Row],[BEGINNING BALANCE]]*(InterestRate/PaymentsPerYear),"")</f>
        <v/>
      </c>
      <c r="J18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5" s="10" t="str">
        <f>IF(PaymentSchedule[[#This Row],[PMT NO]]&lt;&gt;"",SUM(INDEX(PaymentSchedule[INTEREST],1,1):PaymentSchedule[[#This Row],[INTEREST]]),"")</f>
        <v/>
      </c>
    </row>
    <row r="186" spans="2:11">
      <c r="B186" s="12" t="str">
        <f>IF(LoanIsGood,IF(ROW()-ROW(PaymentSchedule[[#Headers],[PMT NO]])&gt;ScheduledNumberOfPayments,"",ROW()-ROW(PaymentSchedule[[#Headers],[PMT NO]])),"")</f>
        <v/>
      </c>
      <c r="C186" s="11" t="str">
        <f>IF(PaymentSchedule[[#This Row],[PMT NO]]&lt;&gt;"",EOMONTH(LoanStartDate,ROW(PaymentSchedule[[#This Row],[PMT NO]])-ROW(PaymentSchedule[[#Headers],[PMT NO]])-2)+DAY(LoanStartDate),"")</f>
        <v/>
      </c>
      <c r="D18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6" s="10" t="str">
        <f>IF(PaymentSchedule[[#This Row],[PMT NO]]&lt;&gt;"",ScheduledPayment,"")</f>
        <v/>
      </c>
      <c r="F18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6" s="10" t="str">
        <f>IF(PaymentSchedule[[#This Row],[PMT NO]]&lt;&gt;"",PaymentSchedule[[#This Row],[TOTAL PAYMENT]]-PaymentSchedule[[#This Row],[INTEREST]],"")</f>
        <v/>
      </c>
      <c r="I186" s="10" t="str">
        <f>IF(PaymentSchedule[[#This Row],[PMT NO]]&lt;&gt;"",PaymentSchedule[[#This Row],[BEGINNING BALANCE]]*(InterestRate/PaymentsPerYear),"")</f>
        <v/>
      </c>
      <c r="J18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6" s="10" t="str">
        <f>IF(PaymentSchedule[[#This Row],[PMT NO]]&lt;&gt;"",SUM(INDEX(PaymentSchedule[INTEREST],1,1):PaymentSchedule[[#This Row],[INTEREST]]),"")</f>
        <v/>
      </c>
    </row>
    <row r="187" spans="2:11">
      <c r="B187" s="12" t="str">
        <f>IF(LoanIsGood,IF(ROW()-ROW(PaymentSchedule[[#Headers],[PMT NO]])&gt;ScheduledNumberOfPayments,"",ROW()-ROW(PaymentSchedule[[#Headers],[PMT NO]])),"")</f>
        <v/>
      </c>
      <c r="C187" s="11" t="str">
        <f>IF(PaymentSchedule[[#This Row],[PMT NO]]&lt;&gt;"",EOMONTH(LoanStartDate,ROW(PaymentSchedule[[#This Row],[PMT NO]])-ROW(PaymentSchedule[[#Headers],[PMT NO]])-2)+DAY(LoanStartDate),"")</f>
        <v/>
      </c>
      <c r="D18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7" s="10" t="str">
        <f>IF(PaymentSchedule[[#This Row],[PMT NO]]&lt;&gt;"",ScheduledPayment,"")</f>
        <v/>
      </c>
      <c r="F18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7" s="10" t="str">
        <f>IF(PaymentSchedule[[#This Row],[PMT NO]]&lt;&gt;"",PaymentSchedule[[#This Row],[TOTAL PAYMENT]]-PaymentSchedule[[#This Row],[INTEREST]],"")</f>
        <v/>
      </c>
      <c r="I187" s="10" t="str">
        <f>IF(PaymentSchedule[[#This Row],[PMT NO]]&lt;&gt;"",PaymentSchedule[[#This Row],[BEGINNING BALANCE]]*(InterestRate/PaymentsPerYear),"")</f>
        <v/>
      </c>
      <c r="J18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7" s="10" t="str">
        <f>IF(PaymentSchedule[[#This Row],[PMT NO]]&lt;&gt;"",SUM(INDEX(PaymentSchedule[INTEREST],1,1):PaymentSchedule[[#This Row],[INTEREST]]),"")</f>
        <v/>
      </c>
    </row>
    <row r="188" spans="2:11">
      <c r="B188" s="12" t="str">
        <f>IF(LoanIsGood,IF(ROW()-ROW(PaymentSchedule[[#Headers],[PMT NO]])&gt;ScheduledNumberOfPayments,"",ROW()-ROW(PaymentSchedule[[#Headers],[PMT NO]])),"")</f>
        <v/>
      </c>
      <c r="C188" s="11" t="str">
        <f>IF(PaymentSchedule[[#This Row],[PMT NO]]&lt;&gt;"",EOMONTH(LoanStartDate,ROW(PaymentSchedule[[#This Row],[PMT NO]])-ROW(PaymentSchedule[[#Headers],[PMT NO]])-2)+DAY(LoanStartDate),"")</f>
        <v/>
      </c>
      <c r="D18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8" s="10" t="str">
        <f>IF(PaymentSchedule[[#This Row],[PMT NO]]&lt;&gt;"",ScheduledPayment,"")</f>
        <v/>
      </c>
      <c r="F18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8" s="10" t="str">
        <f>IF(PaymentSchedule[[#This Row],[PMT NO]]&lt;&gt;"",PaymentSchedule[[#This Row],[TOTAL PAYMENT]]-PaymentSchedule[[#This Row],[INTEREST]],"")</f>
        <v/>
      </c>
      <c r="I188" s="10" t="str">
        <f>IF(PaymentSchedule[[#This Row],[PMT NO]]&lt;&gt;"",PaymentSchedule[[#This Row],[BEGINNING BALANCE]]*(InterestRate/PaymentsPerYear),"")</f>
        <v/>
      </c>
      <c r="J18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8" s="10" t="str">
        <f>IF(PaymentSchedule[[#This Row],[PMT NO]]&lt;&gt;"",SUM(INDEX(PaymentSchedule[INTEREST],1,1):PaymentSchedule[[#This Row],[INTEREST]]),"")</f>
        <v/>
      </c>
    </row>
    <row r="189" spans="2:11">
      <c r="B189" s="12" t="str">
        <f>IF(LoanIsGood,IF(ROW()-ROW(PaymentSchedule[[#Headers],[PMT NO]])&gt;ScheduledNumberOfPayments,"",ROW()-ROW(PaymentSchedule[[#Headers],[PMT NO]])),"")</f>
        <v/>
      </c>
      <c r="C189" s="11" t="str">
        <f>IF(PaymentSchedule[[#This Row],[PMT NO]]&lt;&gt;"",EOMONTH(LoanStartDate,ROW(PaymentSchedule[[#This Row],[PMT NO]])-ROW(PaymentSchedule[[#Headers],[PMT NO]])-2)+DAY(LoanStartDate),"")</f>
        <v/>
      </c>
      <c r="D18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9" s="10" t="str">
        <f>IF(PaymentSchedule[[#This Row],[PMT NO]]&lt;&gt;"",ScheduledPayment,"")</f>
        <v/>
      </c>
      <c r="F18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9" s="10" t="str">
        <f>IF(PaymentSchedule[[#This Row],[PMT NO]]&lt;&gt;"",PaymentSchedule[[#This Row],[TOTAL PAYMENT]]-PaymentSchedule[[#This Row],[INTEREST]],"")</f>
        <v/>
      </c>
      <c r="I189" s="10" t="str">
        <f>IF(PaymentSchedule[[#This Row],[PMT NO]]&lt;&gt;"",PaymentSchedule[[#This Row],[BEGINNING BALANCE]]*(InterestRate/PaymentsPerYear),"")</f>
        <v/>
      </c>
      <c r="J18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9" s="10" t="str">
        <f>IF(PaymentSchedule[[#This Row],[PMT NO]]&lt;&gt;"",SUM(INDEX(PaymentSchedule[INTEREST],1,1):PaymentSchedule[[#This Row],[INTEREST]]),"")</f>
        <v/>
      </c>
    </row>
    <row r="190" spans="2:11">
      <c r="B190" s="12" t="str">
        <f>IF(LoanIsGood,IF(ROW()-ROW(PaymentSchedule[[#Headers],[PMT NO]])&gt;ScheduledNumberOfPayments,"",ROW()-ROW(PaymentSchedule[[#Headers],[PMT NO]])),"")</f>
        <v/>
      </c>
      <c r="C190" s="11" t="str">
        <f>IF(PaymentSchedule[[#This Row],[PMT NO]]&lt;&gt;"",EOMONTH(LoanStartDate,ROW(PaymentSchedule[[#This Row],[PMT NO]])-ROW(PaymentSchedule[[#Headers],[PMT NO]])-2)+DAY(LoanStartDate),"")</f>
        <v/>
      </c>
      <c r="D19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0" s="10" t="str">
        <f>IF(PaymentSchedule[[#This Row],[PMT NO]]&lt;&gt;"",ScheduledPayment,"")</f>
        <v/>
      </c>
      <c r="F19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0" s="10" t="str">
        <f>IF(PaymentSchedule[[#This Row],[PMT NO]]&lt;&gt;"",PaymentSchedule[[#This Row],[TOTAL PAYMENT]]-PaymentSchedule[[#This Row],[INTEREST]],"")</f>
        <v/>
      </c>
      <c r="I190" s="10" t="str">
        <f>IF(PaymentSchedule[[#This Row],[PMT NO]]&lt;&gt;"",PaymentSchedule[[#This Row],[BEGINNING BALANCE]]*(InterestRate/PaymentsPerYear),"")</f>
        <v/>
      </c>
      <c r="J19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0" s="10" t="str">
        <f>IF(PaymentSchedule[[#This Row],[PMT NO]]&lt;&gt;"",SUM(INDEX(PaymentSchedule[INTEREST],1,1):PaymentSchedule[[#This Row],[INTEREST]]),"")</f>
        <v/>
      </c>
    </row>
    <row r="191" spans="2:11">
      <c r="B191" s="12" t="str">
        <f>IF(LoanIsGood,IF(ROW()-ROW(PaymentSchedule[[#Headers],[PMT NO]])&gt;ScheduledNumberOfPayments,"",ROW()-ROW(PaymentSchedule[[#Headers],[PMT NO]])),"")</f>
        <v/>
      </c>
      <c r="C191" s="11" t="str">
        <f>IF(PaymentSchedule[[#This Row],[PMT NO]]&lt;&gt;"",EOMONTH(LoanStartDate,ROW(PaymentSchedule[[#This Row],[PMT NO]])-ROW(PaymentSchedule[[#Headers],[PMT NO]])-2)+DAY(LoanStartDate),"")</f>
        <v/>
      </c>
      <c r="D19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1" s="10" t="str">
        <f>IF(PaymentSchedule[[#This Row],[PMT NO]]&lt;&gt;"",ScheduledPayment,"")</f>
        <v/>
      </c>
      <c r="F19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1" s="10" t="str">
        <f>IF(PaymentSchedule[[#This Row],[PMT NO]]&lt;&gt;"",PaymentSchedule[[#This Row],[TOTAL PAYMENT]]-PaymentSchedule[[#This Row],[INTEREST]],"")</f>
        <v/>
      </c>
      <c r="I191" s="10" t="str">
        <f>IF(PaymentSchedule[[#This Row],[PMT NO]]&lt;&gt;"",PaymentSchedule[[#This Row],[BEGINNING BALANCE]]*(InterestRate/PaymentsPerYear),"")</f>
        <v/>
      </c>
      <c r="J19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1" s="10" t="str">
        <f>IF(PaymentSchedule[[#This Row],[PMT NO]]&lt;&gt;"",SUM(INDEX(PaymentSchedule[INTEREST],1,1):PaymentSchedule[[#This Row],[INTEREST]]),"")</f>
        <v/>
      </c>
    </row>
    <row r="192" spans="2:11">
      <c r="B192" s="12" t="str">
        <f>IF(LoanIsGood,IF(ROW()-ROW(PaymentSchedule[[#Headers],[PMT NO]])&gt;ScheduledNumberOfPayments,"",ROW()-ROW(PaymentSchedule[[#Headers],[PMT NO]])),"")</f>
        <v/>
      </c>
      <c r="C192" s="11" t="str">
        <f>IF(PaymentSchedule[[#This Row],[PMT NO]]&lt;&gt;"",EOMONTH(LoanStartDate,ROW(PaymentSchedule[[#This Row],[PMT NO]])-ROW(PaymentSchedule[[#Headers],[PMT NO]])-2)+DAY(LoanStartDate),"")</f>
        <v/>
      </c>
      <c r="D19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2" s="10" t="str">
        <f>IF(PaymentSchedule[[#This Row],[PMT NO]]&lt;&gt;"",ScheduledPayment,"")</f>
        <v/>
      </c>
      <c r="F19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2" s="10" t="str">
        <f>IF(PaymentSchedule[[#This Row],[PMT NO]]&lt;&gt;"",PaymentSchedule[[#This Row],[TOTAL PAYMENT]]-PaymentSchedule[[#This Row],[INTEREST]],"")</f>
        <v/>
      </c>
      <c r="I192" s="10" t="str">
        <f>IF(PaymentSchedule[[#This Row],[PMT NO]]&lt;&gt;"",PaymentSchedule[[#This Row],[BEGINNING BALANCE]]*(InterestRate/PaymentsPerYear),"")</f>
        <v/>
      </c>
      <c r="J19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2" s="10" t="str">
        <f>IF(PaymentSchedule[[#This Row],[PMT NO]]&lt;&gt;"",SUM(INDEX(PaymentSchedule[INTEREST],1,1):PaymentSchedule[[#This Row],[INTEREST]]),"")</f>
        <v/>
      </c>
    </row>
    <row r="193" spans="2:11">
      <c r="B193" s="12" t="str">
        <f>IF(LoanIsGood,IF(ROW()-ROW(PaymentSchedule[[#Headers],[PMT NO]])&gt;ScheduledNumberOfPayments,"",ROW()-ROW(PaymentSchedule[[#Headers],[PMT NO]])),"")</f>
        <v/>
      </c>
      <c r="C193" s="11" t="str">
        <f>IF(PaymentSchedule[[#This Row],[PMT NO]]&lt;&gt;"",EOMONTH(LoanStartDate,ROW(PaymentSchedule[[#This Row],[PMT NO]])-ROW(PaymentSchedule[[#Headers],[PMT NO]])-2)+DAY(LoanStartDate),"")</f>
        <v/>
      </c>
      <c r="D19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3" s="10" t="str">
        <f>IF(PaymentSchedule[[#This Row],[PMT NO]]&lt;&gt;"",ScheduledPayment,"")</f>
        <v/>
      </c>
      <c r="F19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3" s="10" t="str">
        <f>IF(PaymentSchedule[[#This Row],[PMT NO]]&lt;&gt;"",PaymentSchedule[[#This Row],[TOTAL PAYMENT]]-PaymentSchedule[[#This Row],[INTEREST]],"")</f>
        <v/>
      </c>
      <c r="I193" s="10" t="str">
        <f>IF(PaymentSchedule[[#This Row],[PMT NO]]&lt;&gt;"",PaymentSchedule[[#This Row],[BEGINNING BALANCE]]*(InterestRate/PaymentsPerYear),"")</f>
        <v/>
      </c>
      <c r="J19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3" s="10" t="str">
        <f>IF(PaymentSchedule[[#This Row],[PMT NO]]&lt;&gt;"",SUM(INDEX(PaymentSchedule[INTEREST],1,1):PaymentSchedule[[#This Row],[INTEREST]]),"")</f>
        <v/>
      </c>
    </row>
    <row r="194" spans="2:11">
      <c r="B194" s="12" t="str">
        <f>IF(LoanIsGood,IF(ROW()-ROW(PaymentSchedule[[#Headers],[PMT NO]])&gt;ScheduledNumberOfPayments,"",ROW()-ROW(PaymentSchedule[[#Headers],[PMT NO]])),"")</f>
        <v/>
      </c>
      <c r="C194" s="11" t="str">
        <f>IF(PaymentSchedule[[#This Row],[PMT NO]]&lt;&gt;"",EOMONTH(LoanStartDate,ROW(PaymentSchedule[[#This Row],[PMT NO]])-ROW(PaymentSchedule[[#Headers],[PMT NO]])-2)+DAY(LoanStartDate),"")</f>
        <v/>
      </c>
      <c r="D19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4" s="10" t="str">
        <f>IF(PaymentSchedule[[#This Row],[PMT NO]]&lt;&gt;"",ScheduledPayment,"")</f>
        <v/>
      </c>
      <c r="F19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4" s="10" t="str">
        <f>IF(PaymentSchedule[[#This Row],[PMT NO]]&lt;&gt;"",PaymentSchedule[[#This Row],[TOTAL PAYMENT]]-PaymentSchedule[[#This Row],[INTEREST]],"")</f>
        <v/>
      </c>
      <c r="I194" s="10" t="str">
        <f>IF(PaymentSchedule[[#This Row],[PMT NO]]&lt;&gt;"",PaymentSchedule[[#This Row],[BEGINNING BALANCE]]*(InterestRate/PaymentsPerYear),"")</f>
        <v/>
      </c>
      <c r="J19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4" s="10" t="str">
        <f>IF(PaymentSchedule[[#This Row],[PMT NO]]&lt;&gt;"",SUM(INDEX(PaymentSchedule[INTEREST],1,1):PaymentSchedule[[#This Row],[INTEREST]]),"")</f>
        <v/>
      </c>
    </row>
    <row r="195" spans="2:11">
      <c r="B195" s="12" t="str">
        <f>IF(LoanIsGood,IF(ROW()-ROW(PaymentSchedule[[#Headers],[PMT NO]])&gt;ScheduledNumberOfPayments,"",ROW()-ROW(PaymentSchedule[[#Headers],[PMT NO]])),"")</f>
        <v/>
      </c>
      <c r="C195" s="11" t="str">
        <f>IF(PaymentSchedule[[#This Row],[PMT NO]]&lt;&gt;"",EOMONTH(LoanStartDate,ROW(PaymentSchedule[[#This Row],[PMT NO]])-ROW(PaymentSchedule[[#Headers],[PMT NO]])-2)+DAY(LoanStartDate),"")</f>
        <v/>
      </c>
      <c r="D19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5" s="10" t="str">
        <f>IF(PaymentSchedule[[#This Row],[PMT NO]]&lt;&gt;"",ScheduledPayment,"")</f>
        <v/>
      </c>
      <c r="F19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5" s="10" t="str">
        <f>IF(PaymentSchedule[[#This Row],[PMT NO]]&lt;&gt;"",PaymentSchedule[[#This Row],[TOTAL PAYMENT]]-PaymentSchedule[[#This Row],[INTEREST]],"")</f>
        <v/>
      </c>
      <c r="I195" s="10" t="str">
        <f>IF(PaymentSchedule[[#This Row],[PMT NO]]&lt;&gt;"",PaymentSchedule[[#This Row],[BEGINNING BALANCE]]*(InterestRate/PaymentsPerYear),"")</f>
        <v/>
      </c>
      <c r="J19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5" s="10" t="str">
        <f>IF(PaymentSchedule[[#This Row],[PMT NO]]&lt;&gt;"",SUM(INDEX(PaymentSchedule[INTEREST],1,1):PaymentSchedule[[#This Row],[INTEREST]]),"")</f>
        <v/>
      </c>
    </row>
    <row r="196" spans="2:11">
      <c r="B196" s="12" t="str">
        <f>IF(LoanIsGood,IF(ROW()-ROW(PaymentSchedule[[#Headers],[PMT NO]])&gt;ScheduledNumberOfPayments,"",ROW()-ROW(PaymentSchedule[[#Headers],[PMT NO]])),"")</f>
        <v/>
      </c>
      <c r="C196" s="11" t="str">
        <f>IF(PaymentSchedule[[#This Row],[PMT NO]]&lt;&gt;"",EOMONTH(LoanStartDate,ROW(PaymentSchedule[[#This Row],[PMT NO]])-ROW(PaymentSchedule[[#Headers],[PMT NO]])-2)+DAY(LoanStartDate),"")</f>
        <v/>
      </c>
      <c r="D19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6" s="10" t="str">
        <f>IF(PaymentSchedule[[#This Row],[PMT NO]]&lt;&gt;"",ScheduledPayment,"")</f>
        <v/>
      </c>
      <c r="F19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6" s="10" t="str">
        <f>IF(PaymentSchedule[[#This Row],[PMT NO]]&lt;&gt;"",PaymentSchedule[[#This Row],[TOTAL PAYMENT]]-PaymentSchedule[[#This Row],[INTEREST]],"")</f>
        <v/>
      </c>
      <c r="I196" s="10" t="str">
        <f>IF(PaymentSchedule[[#This Row],[PMT NO]]&lt;&gt;"",PaymentSchedule[[#This Row],[BEGINNING BALANCE]]*(InterestRate/PaymentsPerYear),"")</f>
        <v/>
      </c>
      <c r="J19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6" s="10" t="str">
        <f>IF(PaymentSchedule[[#This Row],[PMT NO]]&lt;&gt;"",SUM(INDEX(PaymentSchedule[INTEREST],1,1):PaymentSchedule[[#This Row],[INTEREST]]),"")</f>
        <v/>
      </c>
    </row>
    <row r="197" spans="2:11">
      <c r="B197" s="12" t="str">
        <f>IF(LoanIsGood,IF(ROW()-ROW(PaymentSchedule[[#Headers],[PMT NO]])&gt;ScheduledNumberOfPayments,"",ROW()-ROW(PaymentSchedule[[#Headers],[PMT NO]])),"")</f>
        <v/>
      </c>
      <c r="C197" s="11" t="str">
        <f>IF(PaymentSchedule[[#This Row],[PMT NO]]&lt;&gt;"",EOMONTH(LoanStartDate,ROW(PaymentSchedule[[#This Row],[PMT NO]])-ROW(PaymentSchedule[[#Headers],[PMT NO]])-2)+DAY(LoanStartDate),"")</f>
        <v/>
      </c>
      <c r="D19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7" s="10" t="str">
        <f>IF(PaymentSchedule[[#This Row],[PMT NO]]&lt;&gt;"",ScheduledPayment,"")</f>
        <v/>
      </c>
      <c r="F19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7" s="10" t="str">
        <f>IF(PaymentSchedule[[#This Row],[PMT NO]]&lt;&gt;"",PaymentSchedule[[#This Row],[TOTAL PAYMENT]]-PaymentSchedule[[#This Row],[INTEREST]],"")</f>
        <v/>
      </c>
      <c r="I197" s="10" t="str">
        <f>IF(PaymentSchedule[[#This Row],[PMT NO]]&lt;&gt;"",PaymentSchedule[[#This Row],[BEGINNING BALANCE]]*(InterestRate/PaymentsPerYear),"")</f>
        <v/>
      </c>
      <c r="J19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7" s="10" t="str">
        <f>IF(PaymentSchedule[[#This Row],[PMT NO]]&lt;&gt;"",SUM(INDEX(PaymentSchedule[INTEREST],1,1):PaymentSchedule[[#This Row],[INTEREST]]),"")</f>
        <v/>
      </c>
    </row>
    <row r="198" spans="2:11">
      <c r="B198" s="12" t="str">
        <f>IF(LoanIsGood,IF(ROW()-ROW(PaymentSchedule[[#Headers],[PMT NO]])&gt;ScheduledNumberOfPayments,"",ROW()-ROW(PaymentSchedule[[#Headers],[PMT NO]])),"")</f>
        <v/>
      </c>
      <c r="C198" s="11" t="str">
        <f>IF(PaymentSchedule[[#This Row],[PMT NO]]&lt;&gt;"",EOMONTH(LoanStartDate,ROW(PaymentSchedule[[#This Row],[PMT NO]])-ROW(PaymentSchedule[[#Headers],[PMT NO]])-2)+DAY(LoanStartDate),"")</f>
        <v/>
      </c>
      <c r="D19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8" s="10" t="str">
        <f>IF(PaymentSchedule[[#This Row],[PMT NO]]&lt;&gt;"",ScheduledPayment,"")</f>
        <v/>
      </c>
      <c r="F19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8" s="10" t="str">
        <f>IF(PaymentSchedule[[#This Row],[PMT NO]]&lt;&gt;"",PaymentSchedule[[#This Row],[TOTAL PAYMENT]]-PaymentSchedule[[#This Row],[INTEREST]],"")</f>
        <v/>
      </c>
      <c r="I198" s="10" t="str">
        <f>IF(PaymentSchedule[[#This Row],[PMT NO]]&lt;&gt;"",PaymentSchedule[[#This Row],[BEGINNING BALANCE]]*(InterestRate/PaymentsPerYear),"")</f>
        <v/>
      </c>
      <c r="J19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8" s="10" t="str">
        <f>IF(PaymentSchedule[[#This Row],[PMT NO]]&lt;&gt;"",SUM(INDEX(PaymentSchedule[INTEREST],1,1):PaymentSchedule[[#This Row],[INTEREST]]),"")</f>
        <v/>
      </c>
    </row>
    <row r="199" spans="2:11">
      <c r="B199" s="12" t="str">
        <f>IF(LoanIsGood,IF(ROW()-ROW(PaymentSchedule[[#Headers],[PMT NO]])&gt;ScheduledNumberOfPayments,"",ROW()-ROW(PaymentSchedule[[#Headers],[PMT NO]])),"")</f>
        <v/>
      </c>
      <c r="C199" s="11" t="str">
        <f>IF(PaymentSchedule[[#This Row],[PMT NO]]&lt;&gt;"",EOMONTH(LoanStartDate,ROW(PaymentSchedule[[#This Row],[PMT NO]])-ROW(PaymentSchedule[[#Headers],[PMT NO]])-2)+DAY(LoanStartDate),"")</f>
        <v/>
      </c>
      <c r="D19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9" s="10" t="str">
        <f>IF(PaymentSchedule[[#This Row],[PMT NO]]&lt;&gt;"",ScheduledPayment,"")</f>
        <v/>
      </c>
      <c r="F19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9" s="10" t="str">
        <f>IF(PaymentSchedule[[#This Row],[PMT NO]]&lt;&gt;"",PaymentSchedule[[#This Row],[TOTAL PAYMENT]]-PaymentSchedule[[#This Row],[INTEREST]],"")</f>
        <v/>
      </c>
      <c r="I199" s="10" t="str">
        <f>IF(PaymentSchedule[[#This Row],[PMT NO]]&lt;&gt;"",PaymentSchedule[[#This Row],[BEGINNING BALANCE]]*(InterestRate/PaymentsPerYear),"")</f>
        <v/>
      </c>
      <c r="J19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9" s="10" t="str">
        <f>IF(PaymentSchedule[[#This Row],[PMT NO]]&lt;&gt;"",SUM(INDEX(PaymentSchedule[INTEREST],1,1):PaymentSchedule[[#This Row],[INTEREST]]),"")</f>
        <v/>
      </c>
    </row>
    <row r="200" spans="2:11">
      <c r="B200" s="12" t="str">
        <f>IF(LoanIsGood,IF(ROW()-ROW(PaymentSchedule[[#Headers],[PMT NO]])&gt;ScheduledNumberOfPayments,"",ROW()-ROW(PaymentSchedule[[#Headers],[PMT NO]])),"")</f>
        <v/>
      </c>
      <c r="C200" s="11" t="str">
        <f>IF(PaymentSchedule[[#This Row],[PMT NO]]&lt;&gt;"",EOMONTH(LoanStartDate,ROW(PaymentSchedule[[#This Row],[PMT NO]])-ROW(PaymentSchedule[[#Headers],[PMT NO]])-2)+DAY(LoanStartDate),"")</f>
        <v/>
      </c>
      <c r="D20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0" s="10" t="str">
        <f>IF(PaymentSchedule[[#This Row],[PMT NO]]&lt;&gt;"",ScheduledPayment,"")</f>
        <v/>
      </c>
      <c r="F20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0" s="10" t="str">
        <f>IF(PaymentSchedule[[#This Row],[PMT NO]]&lt;&gt;"",PaymentSchedule[[#This Row],[TOTAL PAYMENT]]-PaymentSchedule[[#This Row],[INTEREST]],"")</f>
        <v/>
      </c>
      <c r="I200" s="10" t="str">
        <f>IF(PaymentSchedule[[#This Row],[PMT NO]]&lt;&gt;"",PaymentSchedule[[#This Row],[BEGINNING BALANCE]]*(InterestRate/PaymentsPerYear),"")</f>
        <v/>
      </c>
      <c r="J20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0" s="10" t="str">
        <f>IF(PaymentSchedule[[#This Row],[PMT NO]]&lt;&gt;"",SUM(INDEX(PaymentSchedule[INTEREST],1,1):PaymentSchedule[[#This Row],[INTEREST]]),"")</f>
        <v/>
      </c>
    </row>
    <row r="201" spans="2:11">
      <c r="B201" s="12" t="str">
        <f>IF(LoanIsGood,IF(ROW()-ROW(PaymentSchedule[[#Headers],[PMT NO]])&gt;ScheduledNumberOfPayments,"",ROW()-ROW(PaymentSchedule[[#Headers],[PMT NO]])),"")</f>
        <v/>
      </c>
      <c r="C201" s="11" t="str">
        <f>IF(PaymentSchedule[[#This Row],[PMT NO]]&lt;&gt;"",EOMONTH(LoanStartDate,ROW(PaymentSchedule[[#This Row],[PMT NO]])-ROW(PaymentSchedule[[#Headers],[PMT NO]])-2)+DAY(LoanStartDate),"")</f>
        <v/>
      </c>
      <c r="D20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1" s="10" t="str">
        <f>IF(PaymentSchedule[[#This Row],[PMT NO]]&lt;&gt;"",ScheduledPayment,"")</f>
        <v/>
      </c>
      <c r="F20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1" s="10" t="str">
        <f>IF(PaymentSchedule[[#This Row],[PMT NO]]&lt;&gt;"",PaymentSchedule[[#This Row],[TOTAL PAYMENT]]-PaymentSchedule[[#This Row],[INTEREST]],"")</f>
        <v/>
      </c>
      <c r="I201" s="10" t="str">
        <f>IF(PaymentSchedule[[#This Row],[PMT NO]]&lt;&gt;"",PaymentSchedule[[#This Row],[BEGINNING BALANCE]]*(InterestRate/PaymentsPerYear),"")</f>
        <v/>
      </c>
      <c r="J20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1" s="10" t="str">
        <f>IF(PaymentSchedule[[#This Row],[PMT NO]]&lt;&gt;"",SUM(INDEX(PaymentSchedule[INTEREST],1,1):PaymentSchedule[[#This Row],[INTEREST]]),"")</f>
        <v/>
      </c>
    </row>
    <row r="202" spans="2:11">
      <c r="B202" s="12" t="str">
        <f>IF(LoanIsGood,IF(ROW()-ROW(PaymentSchedule[[#Headers],[PMT NO]])&gt;ScheduledNumberOfPayments,"",ROW()-ROW(PaymentSchedule[[#Headers],[PMT NO]])),"")</f>
        <v/>
      </c>
      <c r="C202" s="11" t="str">
        <f>IF(PaymentSchedule[[#This Row],[PMT NO]]&lt;&gt;"",EOMONTH(LoanStartDate,ROW(PaymentSchedule[[#This Row],[PMT NO]])-ROW(PaymentSchedule[[#Headers],[PMT NO]])-2)+DAY(LoanStartDate),"")</f>
        <v/>
      </c>
      <c r="D20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2" s="10" t="str">
        <f>IF(PaymentSchedule[[#This Row],[PMT NO]]&lt;&gt;"",ScheduledPayment,"")</f>
        <v/>
      </c>
      <c r="F20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2" s="10" t="str">
        <f>IF(PaymentSchedule[[#This Row],[PMT NO]]&lt;&gt;"",PaymentSchedule[[#This Row],[TOTAL PAYMENT]]-PaymentSchedule[[#This Row],[INTEREST]],"")</f>
        <v/>
      </c>
      <c r="I202" s="10" t="str">
        <f>IF(PaymentSchedule[[#This Row],[PMT NO]]&lt;&gt;"",PaymentSchedule[[#This Row],[BEGINNING BALANCE]]*(InterestRate/PaymentsPerYear),"")</f>
        <v/>
      </c>
      <c r="J20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2" s="10" t="str">
        <f>IF(PaymentSchedule[[#This Row],[PMT NO]]&lt;&gt;"",SUM(INDEX(PaymentSchedule[INTEREST],1,1):PaymentSchedule[[#This Row],[INTEREST]]),"")</f>
        <v/>
      </c>
    </row>
    <row r="203" spans="2:11">
      <c r="B203" s="12" t="str">
        <f>IF(LoanIsGood,IF(ROW()-ROW(PaymentSchedule[[#Headers],[PMT NO]])&gt;ScheduledNumberOfPayments,"",ROW()-ROW(PaymentSchedule[[#Headers],[PMT NO]])),"")</f>
        <v/>
      </c>
      <c r="C203" s="11" t="str">
        <f>IF(PaymentSchedule[[#This Row],[PMT NO]]&lt;&gt;"",EOMONTH(LoanStartDate,ROW(PaymentSchedule[[#This Row],[PMT NO]])-ROW(PaymentSchedule[[#Headers],[PMT NO]])-2)+DAY(LoanStartDate),"")</f>
        <v/>
      </c>
      <c r="D20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3" s="10" t="str">
        <f>IF(PaymentSchedule[[#This Row],[PMT NO]]&lt;&gt;"",ScheduledPayment,"")</f>
        <v/>
      </c>
      <c r="F20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3" s="10" t="str">
        <f>IF(PaymentSchedule[[#This Row],[PMT NO]]&lt;&gt;"",PaymentSchedule[[#This Row],[TOTAL PAYMENT]]-PaymentSchedule[[#This Row],[INTEREST]],"")</f>
        <v/>
      </c>
      <c r="I203" s="10" t="str">
        <f>IF(PaymentSchedule[[#This Row],[PMT NO]]&lt;&gt;"",PaymentSchedule[[#This Row],[BEGINNING BALANCE]]*(InterestRate/PaymentsPerYear),"")</f>
        <v/>
      </c>
      <c r="J20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3" s="10" t="str">
        <f>IF(PaymentSchedule[[#This Row],[PMT NO]]&lt;&gt;"",SUM(INDEX(PaymentSchedule[INTEREST],1,1):PaymentSchedule[[#This Row],[INTEREST]]),"")</f>
        <v/>
      </c>
    </row>
    <row r="204" spans="2:11">
      <c r="B204" s="12" t="str">
        <f>IF(LoanIsGood,IF(ROW()-ROW(PaymentSchedule[[#Headers],[PMT NO]])&gt;ScheduledNumberOfPayments,"",ROW()-ROW(PaymentSchedule[[#Headers],[PMT NO]])),"")</f>
        <v/>
      </c>
      <c r="C204" s="11" t="str">
        <f>IF(PaymentSchedule[[#This Row],[PMT NO]]&lt;&gt;"",EOMONTH(LoanStartDate,ROW(PaymentSchedule[[#This Row],[PMT NO]])-ROW(PaymentSchedule[[#Headers],[PMT NO]])-2)+DAY(LoanStartDate),"")</f>
        <v/>
      </c>
      <c r="D20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4" s="10" t="str">
        <f>IF(PaymentSchedule[[#This Row],[PMT NO]]&lt;&gt;"",ScheduledPayment,"")</f>
        <v/>
      </c>
      <c r="F20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4" s="10" t="str">
        <f>IF(PaymentSchedule[[#This Row],[PMT NO]]&lt;&gt;"",PaymentSchedule[[#This Row],[TOTAL PAYMENT]]-PaymentSchedule[[#This Row],[INTEREST]],"")</f>
        <v/>
      </c>
      <c r="I204" s="10" t="str">
        <f>IF(PaymentSchedule[[#This Row],[PMT NO]]&lt;&gt;"",PaymentSchedule[[#This Row],[BEGINNING BALANCE]]*(InterestRate/PaymentsPerYear),"")</f>
        <v/>
      </c>
      <c r="J20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4" s="10" t="str">
        <f>IF(PaymentSchedule[[#This Row],[PMT NO]]&lt;&gt;"",SUM(INDEX(PaymentSchedule[INTEREST],1,1):PaymentSchedule[[#This Row],[INTEREST]]),"")</f>
        <v/>
      </c>
    </row>
    <row r="205" spans="2:11">
      <c r="B205" s="12" t="str">
        <f>IF(LoanIsGood,IF(ROW()-ROW(PaymentSchedule[[#Headers],[PMT NO]])&gt;ScheduledNumberOfPayments,"",ROW()-ROW(PaymentSchedule[[#Headers],[PMT NO]])),"")</f>
        <v/>
      </c>
      <c r="C205" s="11" t="str">
        <f>IF(PaymentSchedule[[#This Row],[PMT NO]]&lt;&gt;"",EOMONTH(LoanStartDate,ROW(PaymentSchedule[[#This Row],[PMT NO]])-ROW(PaymentSchedule[[#Headers],[PMT NO]])-2)+DAY(LoanStartDate),"")</f>
        <v/>
      </c>
      <c r="D20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5" s="10" t="str">
        <f>IF(PaymentSchedule[[#This Row],[PMT NO]]&lt;&gt;"",ScheduledPayment,"")</f>
        <v/>
      </c>
      <c r="F20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5" s="10" t="str">
        <f>IF(PaymentSchedule[[#This Row],[PMT NO]]&lt;&gt;"",PaymentSchedule[[#This Row],[TOTAL PAYMENT]]-PaymentSchedule[[#This Row],[INTEREST]],"")</f>
        <v/>
      </c>
      <c r="I205" s="10" t="str">
        <f>IF(PaymentSchedule[[#This Row],[PMT NO]]&lt;&gt;"",PaymentSchedule[[#This Row],[BEGINNING BALANCE]]*(InterestRate/PaymentsPerYear),"")</f>
        <v/>
      </c>
      <c r="J20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5" s="10" t="str">
        <f>IF(PaymentSchedule[[#This Row],[PMT NO]]&lt;&gt;"",SUM(INDEX(PaymentSchedule[INTEREST],1,1):PaymentSchedule[[#This Row],[INTEREST]]),"")</f>
        <v/>
      </c>
    </row>
    <row r="206" spans="2:11">
      <c r="B206" s="12" t="str">
        <f>IF(LoanIsGood,IF(ROW()-ROW(PaymentSchedule[[#Headers],[PMT NO]])&gt;ScheduledNumberOfPayments,"",ROW()-ROW(PaymentSchedule[[#Headers],[PMT NO]])),"")</f>
        <v/>
      </c>
      <c r="C206" s="11" t="str">
        <f>IF(PaymentSchedule[[#This Row],[PMT NO]]&lt;&gt;"",EOMONTH(LoanStartDate,ROW(PaymentSchedule[[#This Row],[PMT NO]])-ROW(PaymentSchedule[[#Headers],[PMT NO]])-2)+DAY(LoanStartDate),"")</f>
        <v/>
      </c>
      <c r="D20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6" s="10" t="str">
        <f>IF(PaymentSchedule[[#This Row],[PMT NO]]&lt;&gt;"",ScheduledPayment,"")</f>
        <v/>
      </c>
      <c r="F20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6" s="10" t="str">
        <f>IF(PaymentSchedule[[#This Row],[PMT NO]]&lt;&gt;"",PaymentSchedule[[#This Row],[TOTAL PAYMENT]]-PaymentSchedule[[#This Row],[INTEREST]],"")</f>
        <v/>
      </c>
      <c r="I206" s="10" t="str">
        <f>IF(PaymentSchedule[[#This Row],[PMT NO]]&lt;&gt;"",PaymentSchedule[[#This Row],[BEGINNING BALANCE]]*(InterestRate/PaymentsPerYear),"")</f>
        <v/>
      </c>
      <c r="J20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6" s="10" t="str">
        <f>IF(PaymentSchedule[[#This Row],[PMT NO]]&lt;&gt;"",SUM(INDEX(PaymentSchedule[INTEREST],1,1):PaymentSchedule[[#This Row],[INTEREST]]),"")</f>
        <v/>
      </c>
    </row>
    <row r="207" spans="2:11">
      <c r="B207" s="12" t="str">
        <f>IF(LoanIsGood,IF(ROW()-ROW(PaymentSchedule[[#Headers],[PMT NO]])&gt;ScheduledNumberOfPayments,"",ROW()-ROW(PaymentSchedule[[#Headers],[PMT NO]])),"")</f>
        <v/>
      </c>
      <c r="C207" s="11" t="str">
        <f>IF(PaymentSchedule[[#This Row],[PMT NO]]&lt;&gt;"",EOMONTH(LoanStartDate,ROW(PaymentSchedule[[#This Row],[PMT NO]])-ROW(PaymentSchedule[[#Headers],[PMT NO]])-2)+DAY(LoanStartDate),"")</f>
        <v/>
      </c>
      <c r="D20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7" s="10" t="str">
        <f>IF(PaymentSchedule[[#This Row],[PMT NO]]&lt;&gt;"",ScheduledPayment,"")</f>
        <v/>
      </c>
      <c r="F20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7" s="10" t="str">
        <f>IF(PaymentSchedule[[#This Row],[PMT NO]]&lt;&gt;"",PaymentSchedule[[#This Row],[TOTAL PAYMENT]]-PaymentSchedule[[#This Row],[INTEREST]],"")</f>
        <v/>
      </c>
      <c r="I207" s="10" t="str">
        <f>IF(PaymentSchedule[[#This Row],[PMT NO]]&lt;&gt;"",PaymentSchedule[[#This Row],[BEGINNING BALANCE]]*(InterestRate/PaymentsPerYear),"")</f>
        <v/>
      </c>
      <c r="J20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7" s="10" t="str">
        <f>IF(PaymentSchedule[[#This Row],[PMT NO]]&lt;&gt;"",SUM(INDEX(PaymentSchedule[INTEREST],1,1):PaymentSchedule[[#This Row],[INTEREST]]),"")</f>
        <v/>
      </c>
    </row>
    <row r="208" spans="2:11">
      <c r="B208" s="12" t="str">
        <f>IF(LoanIsGood,IF(ROW()-ROW(PaymentSchedule[[#Headers],[PMT NO]])&gt;ScheduledNumberOfPayments,"",ROW()-ROW(PaymentSchedule[[#Headers],[PMT NO]])),"")</f>
        <v/>
      </c>
      <c r="C208" s="11" t="str">
        <f>IF(PaymentSchedule[[#This Row],[PMT NO]]&lt;&gt;"",EOMONTH(LoanStartDate,ROW(PaymentSchedule[[#This Row],[PMT NO]])-ROW(PaymentSchedule[[#Headers],[PMT NO]])-2)+DAY(LoanStartDate),"")</f>
        <v/>
      </c>
      <c r="D20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8" s="10" t="str">
        <f>IF(PaymentSchedule[[#This Row],[PMT NO]]&lt;&gt;"",ScheduledPayment,"")</f>
        <v/>
      </c>
      <c r="F20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8" s="10" t="str">
        <f>IF(PaymentSchedule[[#This Row],[PMT NO]]&lt;&gt;"",PaymentSchedule[[#This Row],[TOTAL PAYMENT]]-PaymentSchedule[[#This Row],[INTEREST]],"")</f>
        <v/>
      </c>
      <c r="I208" s="10" t="str">
        <f>IF(PaymentSchedule[[#This Row],[PMT NO]]&lt;&gt;"",PaymentSchedule[[#This Row],[BEGINNING BALANCE]]*(InterestRate/PaymentsPerYear),"")</f>
        <v/>
      </c>
      <c r="J20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8" s="10" t="str">
        <f>IF(PaymentSchedule[[#This Row],[PMT NO]]&lt;&gt;"",SUM(INDEX(PaymentSchedule[INTEREST],1,1):PaymentSchedule[[#This Row],[INTEREST]]),"")</f>
        <v/>
      </c>
    </row>
    <row r="209" spans="2:11">
      <c r="B209" s="12" t="str">
        <f>IF(LoanIsGood,IF(ROW()-ROW(PaymentSchedule[[#Headers],[PMT NO]])&gt;ScheduledNumberOfPayments,"",ROW()-ROW(PaymentSchedule[[#Headers],[PMT NO]])),"")</f>
        <v/>
      </c>
      <c r="C209" s="11" t="str">
        <f>IF(PaymentSchedule[[#This Row],[PMT NO]]&lt;&gt;"",EOMONTH(LoanStartDate,ROW(PaymentSchedule[[#This Row],[PMT NO]])-ROW(PaymentSchedule[[#Headers],[PMT NO]])-2)+DAY(LoanStartDate),"")</f>
        <v/>
      </c>
      <c r="D20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9" s="10" t="str">
        <f>IF(PaymentSchedule[[#This Row],[PMT NO]]&lt;&gt;"",ScheduledPayment,"")</f>
        <v/>
      </c>
      <c r="F20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9" s="10" t="str">
        <f>IF(PaymentSchedule[[#This Row],[PMT NO]]&lt;&gt;"",PaymentSchedule[[#This Row],[TOTAL PAYMENT]]-PaymentSchedule[[#This Row],[INTEREST]],"")</f>
        <v/>
      </c>
      <c r="I209" s="10" t="str">
        <f>IF(PaymentSchedule[[#This Row],[PMT NO]]&lt;&gt;"",PaymentSchedule[[#This Row],[BEGINNING BALANCE]]*(InterestRate/PaymentsPerYear),"")</f>
        <v/>
      </c>
      <c r="J20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9" s="10" t="str">
        <f>IF(PaymentSchedule[[#This Row],[PMT NO]]&lt;&gt;"",SUM(INDEX(PaymentSchedule[INTEREST],1,1):PaymentSchedule[[#This Row],[INTEREST]]),"")</f>
        <v/>
      </c>
    </row>
    <row r="210" spans="2:11">
      <c r="B210" s="12" t="str">
        <f>IF(LoanIsGood,IF(ROW()-ROW(PaymentSchedule[[#Headers],[PMT NO]])&gt;ScheduledNumberOfPayments,"",ROW()-ROW(PaymentSchedule[[#Headers],[PMT NO]])),"")</f>
        <v/>
      </c>
      <c r="C210" s="11" t="str">
        <f>IF(PaymentSchedule[[#This Row],[PMT NO]]&lt;&gt;"",EOMONTH(LoanStartDate,ROW(PaymentSchedule[[#This Row],[PMT NO]])-ROW(PaymentSchedule[[#Headers],[PMT NO]])-2)+DAY(LoanStartDate),"")</f>
        <v/>
      </c>
      <c r="D21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0" s="10" t="str">
        <f>IF(PaymentSchedule[[#This Row],[PMT NO]]&lt;&gt;"",ScheduledPayment,"")</f>
        <v/>
      </c>
      <c r="F21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0" s="10" t="str">
        <f>IF(PaymentSchedule[[#This Row],[PMT NO]]&lt;&gt;"",PaymentSchedule[[#This Row],[TOTAL PAYMENT]]-PaymentSchedule[[#This Row],[INTEREST]],"")</f>
        <v/>
      </c>
      <c r="I210" s="10" t="str">
        <f>IF(PaymentSchedule[[#This Row],[PMT NO]]&lt;&gt;"",PaymentSchedule[[#This Row],[BEGINNING BALANCE]]*(InterestRate/PaymentsPerYear),"")</f>
        <v/>
      </c>
      <c r="J21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0" s="10" t="str">
        <f>IF(PaymentSchedule[[#This Row],[PMT NO]]&lt;&gt;"",SUM(INDEX(PaymentSchedule[INTEREST],1,1):PaymentSchedule[[#This Row],[INTEREST]]),"")</f>
        <v/>
      </c>
    </row>
    <row r="211" spans="2:11">
      <c r="B211" s="12" t="str">
        <f>IF(LoanIsGood,IF(ROW()-ROW(PaymentSchedule[[#Headers],[PMT NO]])&gt;ScheduledNumberOfPayments,"",ROW()-ROW(PaymentSchedule[[#Headers],[PMT NO]])),"")</f>
        <v/>
      </c>
      <c r="C211" s="11" t="str">
        <f>IF(PaymentSchedule[[#This Row],[PMT NO]]&lt;&gt;"",EOMONTH(LoanStartDate,ROW(PaymentSchedule[[#This Row],[PMT NO]])-ROW(PaymentSchedule[[#Headers],[PMT NO]])-2)+DAY(LoanStartDate),"")</f>
        <v/>
      </c>
      <c r="D21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1" s="10" t="str">
        <f>IF(PaymentSchedule[[#This Row],[PMT NO]]&lt;&gt;"",ScheduledPayment,"")</f>
        <v/>
      </c>
      <c r="F21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1" s="10" t="str">
        <f>IF(PaymentSchedule[[#This Row],[PMT NO]]&lt;&gt;"",PaymentSchedule[[#This Row],[TOTAL PAYMENT]]-PaymentSchedule[[#This Row],[INTEREST]],"")</f>
        <v/>
      </c>
      <c r="I211" s="10" t="str">
        <f>IF(PaymentSchedule[[#This Row],[PMT NO]]&lt;&gt;"",PaymentSchedule[[#This Row],[BEGINNING BALANCE]]*(InterestRate/PaymentsPerYear),"")</f>
        <v/>
      </c>
      <c r="J21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1" s="10" t="str">
        <f>IF(PaymentSchedule[[#This Row],[PMT NO]]&lt;&gt;"",SUM(INDEX(PaymentSchedule[INTEREST],1,1):PaymentSchedule[[#This Row],[INTEREST]]),"")</f>
        <v/>
      </c>
    </row>
    <row r="212" spans="2:11">
      <c r="B212" s="12" t="str">
        <f>IF(LoanIsGood,IF(ROW()-ROW(PaymentSchedule[[#Headers],[PMT NO]])&gt;ScheduledNumberOfPayments,"",ROW()-ROW(PaymentSchedule[[#Headers],[PMT NO]])),"")</f>
        <v/>
      </c>
      <c r="C212" s="11" t="str">
        <f>IF(PaymentSchedule[[#This Row],[PMT NO]]&lt;&gt;"",EOMONTH(LoanStartDate,ROW(PaymentSchedule[[#This Row],[PMT NO]])-ROW(PaymentSchedule[[#Headers],[PMT NO]])-2)+DAY(LoanStartDate),"")</f>
        <v/>
      </c>
      <c r="D21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2" s="10" t="str">
        <f>IF(PaymentSchedule[[#This Row],[PMT NO]]&lt;&gt;"",ScheduledPayment,"")</f>
        <v/>
      </c>
      <c r="F21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2" s="10" t="str">
        <f>IF(PaymentSchedule[[#This Row],[PMT NO]]&lt;&gt;"",PaymentSchedule[[#This Row],[TOTAL PAYMENT]]-PaymentSchedule[[#This Row],[INTEREST]],"")</f>
        <v/>
      </c>
      <c r="I212" s="10" t="str">
        <f>IF(PaymentSchedule[[#This Row],[PMT NO]]&lt;&gt;"",PaymentSchedule[[#This Row],[BEGINNING BALANCE]]*(InterestRate/PaymentsPerYear),"")</f>
        <v/>
      </c>
      <c r="J21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2" s="10" t="str">
        <f>IF(PaymentSchedule[[#This Row],[PMT NO]]&lt;&gt;"",SUM(INDEX(PaymentSchedule[INTEREST],1,1):PaymentSchedule[[#This Row],[INTEREST]]),"")</f>
        <v/>
      </c>
    </row>
    <row r="213" spans="2:11">
      <c r="B213" s="12" t="str">
        <f>IF(LoanIsGood,IF(ROW()-ROW(PaymentSchedule[[#Headers],[PMT NO]])&gt;ScheduledNumberOfPayments,"",ROW()-ROW(PaymentSchedule[[#Headers],[PMT NO]])),"")</f>
        <v/>
      </c>
      <c r="C213" s="11" t="str">
        <f>IF(PaymentSchedule[[#This Row],[PMT NO]]&lt;&gt;"",EOMONTH(LoanStartDate,ROW(PaymentSchedule[[#This Row],[PMT NO]])-ROW(PaymentSchedule[[#Headers],[PMT NO]])-2)+DAY(LoanStartDate),"")</f>
        <v/>
      </c>
      <c r="D21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3" s="10" t="str">
        <f>IF(PaymentSchedule[[#This Row],[PMT NO]]&lt;&gt;"",ScheduledPayment,"")</f>
        <v/>
      </c>
      <c r="F21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3" s="10" t="str">
        <f>IF(PaymentSchedule[[#This Row],[PMT NO]]&lt;&gt;"",PaymentSchedule[[#This Row],[TOTAL PAYMENT]]-PaymentSchedule[[#This Row],[INTEREST]],"")</f>
        <v/>
      </c>
      <c r="I213" s="10" t="str">
        <f>IF(PaymentSchedule[[#This Row],[PMT NO]]&lt;&gt;"",PaymentSchedule[[#This Row],[BEGINNING BALANCE]]*(InterestRate/PaymentsPerYear),"")</f>
        <v/>
      </c>
      <c r="J21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3" s="10" t="str">
        <f>IF(PaymentSchedule[[#This Row],[PMT NO]]&lt;&gt;"",SUM(INDEX(PaymentSchedule[INTEREST],1,1):PaymentSchedule[[#This Row],[INTEREST]]),"")</f>
        <v/>
      </c>
    </row>
    <row r="214" spans="2:11">
      <c r="B214" s="12" t="str">
        <f>IF(LoanIsGood,IF(ROW()-ROW(PaymentSchedule[[#Headers],[PMT NO]])&gt;ScheduledNumberOfPayments,"",ROW()-ROW(PaymentSchedule[[#Headers],[PMT NO]])),"")</f>
        <v/>
      </c>
      <c r="C214" s="11" t="str">
        <f>IF(PaymentSchedule[[#This Row],[PMT NO]]&lt;&gt;"",EOMONTH(LoanStartDate,ROW(PaymentSchedule[[#This Row],[PMT NO]])-ROW(PaymentSchedule[[#Headers],[PMT NO]])-2)+DAY(LoanStartDate),"")</f>
        <v/>
      </c>
      <c r="D21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4" s="10" t="str">
        <f>IF(PaymentSchedule[[#This Row],[PMT NO]]&lt;&gt;"",ScheduledPayment,"")</f>
        <v/>
      </c>
      <c r="F21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4" s="10" t="str">
        <f>IF(PaymentSchedule[[#This Row],[PMT NO]]&lt;&gt;"",PaymentSchedule[[#This Row],[TOTAL PAYMENT]]-PaymentSchedule[[#This Row],[INTEREST]],"")</f>
        <v/>
      </c>
      <c r="I214" s="10" t="str">
        <f>IF(PaymentSchedule[[#This Row],[PMT NO]]&lt;&gt;"",PaymentSchedule[[#This Row],[BEGINNING BALANCE]]*(InterestRate/PaymentsPerYear),"")</f>
        <v/>
      </c>
      <c r="J21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4" s="10" t="str">
        <f>IF(PaymentSchedule[[#This Row],[PMT NO]]&lt;&gt;"",SUM(INDEX(PaymentSchedule[INTEREST],1,1):PaymentSchedule[[#This Row],[INTEREST]]),"")</f>
        <v/>
      </c>
    </row>
    <row r="215" spans="2:11">
      <c r="B215" s="12" t="str">
        <f>IF(LoanIsGood,IF(ROW()-ROW(PaymentSchedule[[#Headers],[PMT NO]])&gt;ScheduledNumberOfPayments,"",ROW()-ROW(PaymentSchedule[[#Headers],[PMT NO]])),"")</f>
        <v/>
      </c>
      <c r="C215" s="11" t="str">
        <f>IF(PaymentSchedule[[#This Row],[PMT NO]]&lt;&gt;"",EOMONTH(LoanStartDate,ROW(PaymentSchedule[[#This Row],[PMT NO]])-ROW(PaymentSchedule[[#Headers],[PMT NO]])-2)+DAY(LoanStartDate),"")</f>
        <v/>
      </c>
      <c r="D21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5" s="10" t="str">
        <f>IF(PaymentSchedule[[#This Row],[PMT NO]]&lt;&gt;"",ScheduledPayment,"")</f>
        <v/>
      </c>
      <c r="F21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5" s="10" t="str">
        <f>IF(PaymentSchedule[[#This Row],[PMT NO]]&lt;&gt;"",PaymentSchedule[[#This Row],[TOTAL PAYMENT]]-PaymentSchedule[[#This Row],[INTEREST]],"")</f>
        <v/>
      </c>
      <c r="I215" s="10" t="str">
        <f>IF(PaymentSchedule[[#This Row],[PMT NO]]&lt;&gt;"",PaymentSchedule[[#This Row],[BEGINNING BALANCE]]*(InterestRate/PaymentsPerYear),"")</f>
        <v/>
      </c>
      <c r="J21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5" s="10" t="str">
        <f>IF(PaymentSchedule[[#This Row],[PMT NO]]&lt;&gt;"",SUM(INDEX(PaymentSchedule[INTEREST],1,1):PaymentSchedule[[#This Row],[INTEREST]]),"")</f>
        <v/>
      </c>
    </row>
    <row r="216" spans="2:11">
      <c r="B216" s="12" t="str">
        <f>IF(LoanIsGood,IF(ROW()-ROW(PaymentSchedule[[#Headers],[PMT NO]])&gt;ScheduledNumberOfPayments,"",ROW()-ROW(PaymentSchedule[[#Headers],[PMT NO]])),"")</f>
        <v/>
      </c>
      <c r="C216" s="11" t="str">
        <f>IF(PaymentSchedule[[#This Row],[PMT NO]]&lt;&gt;"",EOMONTH(LoanStartDate,ROW(PaymentSchedule[[#This Row],[PMT NO]])-ROW(PaymentSchedule[[#Headers],[PMT NO]])-2)+DAY(LoanStartDate),"")</f>
        <v/>
      </c>
      <c r="D21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6" s="10" t="str">
        <f>IF(PaymentSchedule[[#This Row],[PMT NO]]&lt;&gt;"",ScheduledPayment,"")</f>
        <v/>
      </c>
      <c r="F21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6" s="10" t="str">
        <f>IF(PaymentSchedule[[#This Row],[PMT NO]]&lt;&gt;"",PaymentSchedule[[#This Row],[TOTAL PAYMENT]]-PaymentSchedule[[#This Row],[INTEREST]],"")</f>
        <v/>
      </c>
      <c r="I216" s="10" t="str">
        <f>IF(PaymentSchedule[[#This Row],[PMT NO]]&lt;&gt;"",PaymentSchedule[[#This Row],[BEGINNING BALANCE]]*(InterestRate/PaymentsPerYear),"")</f>
        <v/>
      </c>
      <c r="J21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6" s="10" t="str">
        <f>IF(PaymentSchedule[[#This Row],[PMT NO]]&lt;&gt;"",SUM(INDEX(PaymentSchedule[INTEREST],1,1):PaymentSchedule[[#This Row],[INTEREST]]),"")</f>
        <v/>
      </c>
    </row>
    <row r="217" spans="2:11">
      <c r="B217" s="12" t="str">
        <f>IF(LoanIsGood,IF(ROW()-ROW(PaymentSchedule[[#Headers],[PMT NO]])&gt;ScheduledNumberOfPayments,"",ROW()-ROW(PaymentSchedule[[#Headers],[PMT NO]])),"")</f>
        <v/>
      </c>
      <c r="C217" s="11" t="str">
        <f>IF(PaymentSchedule[[#This Row],[PMT NO]]&lt;&gt;"",EOMONTH(LoanStartDate,ROW(PaymentSchedule[[#This Row],[PMT NO]])-ROW(PaymentSchedule[[#Headers],[PMT NO]])-2)+DAY(LoanStartDate),"")</f>
        <v/>
      </c>
      <c r="D21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7" s="10" t="str">
        <f>IF(PaymentSchedule[[#This Row],[PMT NO]]&lt;&gt;"",ScheduledPayment,"")</f>
        <v/>
      </c>
      <c r="F21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7" s="10" t="str">
        <f>IF(PaymentSchedule[[#This Row],[PMT NO]]&lt;&gt;"",PaymentSchedule[[#This Row],[TOTAL PAYMENT]]-PaymentSchedule[[#This Row],[INTEREST]],"")</f>
        <v/>
      </c>
      <c r="I217" s="10" t="str">
        <f>IF(PaymentSchedule[[#This Row],[PMT NO]]&lt;&gt;"",PaymentSchedule[[#This Row],[BEGINNING BALANCE]]*(InterestRate/PaymentsPerYear),"")</f>
        <v/>
      </c>
      <c r="J21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7" s="10" t="str">
        <f>IF(PaymentSchedule[[#This Row],[PMT NO]]&lt;&gt;"",SUM(INDEX(PaymentSchedule[INTEREST],1,1):PaymentSchedule[[#This Row],[INTEREST]]),"")</f>
        <v/>
      </c>
    </row>
    <row r="218" spans="2:11">
      <c r="B218" s="12" t="str">
        <f>IF(LoanIsGood,IF(ROW()-ROW(PaymentSchedule[[#Headers],[PMT NO]])&gt;ScheduledNumberOfPayments,"",ROW()-ROW(PaymentSchedule[[#Headers],[PMT NO]])),"")</f>
        <v/>
      </c>
      <c r="C218" s="11" t="str">
        <f>IF(PaymentSchedule[[#This Row],[PMT NO]]&lt;&gt;"",EOMONTH(LoanStartDate,ROW(PaymentSchedule[[#This Row],[PMT NO]])-ROW(PaymentSchedule[[#Headers],[PMT NO]])-2)+DAY(LoanStartDate),"")</f>
        <v/>
      </c>
      <c r="D21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8" s="10" t="str">
        <f>IF(PaymentSchedule[[#This Row],[PMT NO]]&lt;&gt;"",ScheduledPayment,"")</f>
        <v/>
      </c>
      <c r="F21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8" s="10" t="str">
        <f>IF(PaymentSchedule[[#This Row],[PMT NO]]&lt;&gt;"",PaymentSchedule[[#This Row],[TOTAL PAYMENT]]-PaymentSchedule[[#This Row],[INTEREST]],"")</f>
        <v/>
      </c>
      <c r="I218" s="10" t="str">
        <f>IF(PaymentSchedule[[#This Row],[PMT NO]]&lt;&gt;"",PaymentSchedule[[#This Row],[BEGINNING BALANCE]]*(InterestRate/PaymentsPerYear),"")</f>
        <v/>
      </c>
      <c r="J21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8" s="10" t="str">
        <f>IF(PaymentSchedule[[#This Row],[PMT NO]]&lt;&gt;"",SUM(INDEX(PaymentSchedule[INTEREST],1,1):PaymentSchedule[[#This Row],[INTEREST]]),"")</f>
        <v/>
      </c>
    </row>
    <row r="219" spans="2:11">
      <c r="B219" s="12" t="str">
        <f>IF(LoanIsGood,IF(ROW()-ROW(PaymentSchedule[[#Headers],[PMT NO]])&gt;ScheduledNumberOfPayments,"",ROW()-ROW(PaymentSchedule[[#Headers],[PMT NO]])),"")</f>
        <v/>
      </c>
      <c r="C219" s="11" t="str">
        <f>IF(PaymentSchedule[[#This Row],[PMT NO]]&lt;&gt;"",EOMONTH(LoanStartDate,ROW(PaymentSchedule[[#This Row],[PMT NO]])-ROW(PaymentSchedule[[#Headers],[PMT NO]])-2)+DAY(LoanStartDate),"")</f>
        <v/>
      </c>
      <c r="D21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9" s="10" t="str">
        <f>IF(PaymentSchedule[[#This Row],[PMT NO]]&lt;&gt;"",ScheduledPayment,"")</f>
        <v/>
      </c>
      <c r="F21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9" s="10" t="str">
        <f>IF(PaymentSchedule[[#This Row],[PMT NO]]&lt;&gt;"",PaymentSchedule[[#This Row],[TOTAL PAYMENT]]-PaymentSchedule[[#This Row],[INTEREST]],"")</f>
        <v/>
      </c>
      <c r="I219" s="10" t="str">
        <f>IF(PaymentSchedule[[#This Row],[PMT NO]]&lt;&gt;"",PaymentSchedule[[#This Row],[BEGINNING BALANCE]]*(InterestRate/PaymentsPerYear),"")</f>
        <v/>
      </c>
      <c r="J21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9" s="10" t="str">
        <f>IF(PaymentSchedule[[#This Row],[PMT NO]]&lt;&gt;"",SUM(INDEX(PaymentSchedule[INTEREST],1,1):PaymentSchedule[[#This Row],[INTEREST]]),"")</f>
        <v/>
      </c>
    </row>
    <row r="220" spans="2:11">
      <c r="B220" s="12" t="str">
        <f>IF(LoanIsGood,IF(ROW()-ROW(PaymentSchedule[[#Headers],[PMT NO]])&gt;ScheduledNumberOfPayments,"",ROW()-ROW(PaymentSchedule[[#Headers],[PMT NO]])),"")</f>
        <v/>
      </c>
      <c r="C220" s="11" t="str">
        <f>IF(PaymentSchedule[[#This Row],[PMT NO]]&lt;&gt;"",EOMONTH(LoanStartDate,ROW(PaymentSchedule[[#This Row],[PMT NO]])-ROW(PaymentSchedule[[#Headers],[PMT NO]])-2)+DAY(LoanStartDate),"")</f>
        <v/>
      </c>
      <c r="D22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0" s="10" t="str">
        <f>IF(PaymentSchedule[[#This Row],[PMT NO]]&lt;&gt;"",ScheduledPayment,"")</f>
        <v/>
      </c>
      <c r="F22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0" s="10" t="str">
        <f>IF(PaymentSchedule[[#This Row],[PMT NO]]&lt;&gt;"",PaymentSchedule[[#This Row],[TOTAL PAYMENT]]-PaymentSchedule[[#This Row],[INTEREST]],"")</f>
        <v/>
      </c>
      <c r="I220" s="10" t="str">
        <f>IF(PaymentSchedule[[#This Row],[PMT NO]]&lt;&gt;"",PaymentSchedule[[#This Row],[BEGINNING BALANCE]]*(InterestRate/PaymentsPerYear),"")</f>
        <v/>
      </c>
      <c r="J22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0" s="10" t="str">
        <f>IF(PaymentSchedule[[#This Row],[PMT NO]]&lt;&gt;"",SUM(INDEX(PaymentSchedule[INTEREST],1,1):PaymentSchedule[[#This Row],[INTEREST]]),"")</f>
        <v/>
      </c>
    </row>
    <row r="221" spans="2:11">
      <c r="B221" s="12" t="str">
        <f>IF(LoanIsGood,IF(ROW()-ROW(PaymentSchedule[[#Headers],[PMT NO]])&gt;ScheduledNumberOfPayments,"",ROW()-ROW(PaymentSchedule[[#Headers],[PMT NO]])),"")</f>
        <v/>
      </c>
      <c r="C221" s="11" t="str">
        <f>IF(PaymentSchedule[[#This Row],[PMT NO]]&lt;&gt;"",EOMONTH(LoanStartDate,ROW(PaymentSchedule[[#This Row],[PMT NO]])-ROW(PaymentSchedule[[#Headers],[PMT NO]])-2)+DAY(LoanStartDate),"")</f>
        <v/>
      </c>
      <c r="D22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1" s="10" t="str">
        <f>IF(PaymentSchedule[[#This Row],[PMT NO]]&lt;&gt;"",ScheduledPayment,"")</f>
        <v/>
      </c>
      <c r="F22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1" s="10" t="str">
        <f>IF(PaymentSchedule[[#This Row],[PMT NO]]&lt;&gt;"",PaymentSchedule[[#This Row],[TOTAL PAYMENT]]-PaymentSchedule[[#This Row],[INTEREST]],"")</f>
        <v/>
      </c>
      <c r="I221" s="10" t="str">
        <f>IF(PaymentSchedule[[#This Row],[PMT NO]]&lt;&gt;"",PaymentSchedule[[#This Row],[BEGINNING BALANCE]]*(InterestRate/PaymentsPerYear),"")</f>
        <v/>
      </c>
      <c r="J22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1" s="10" t="str">
        <f>IF(PaymentSchedule[[#This Row],[PMT NO]]&lt;&gt;"",SUM(INDEX(PaymentSchedule[INTEREST],1,1):PaymentSchedule[[#This Row],[INTEREST]]),"")</f>
        <v/>
      </c>
    </row>
    <row r="222" spans="2:11">
      <c r="B222" s="12" t="str">
        <f>IF(LoanIsGood,IF(ROW()-ROW(PaymentSchedule[[#Headers],[PMT NO]])&gt;ScheduledNumberOfPayments,"",ROW()-ROW(PaymentSchedule[[#Headers],[PMT NO]])),"")</f>
        <v/>
      </c>
      <c r="C222" s="11" t="str">
        <f>IF(PaymentSchedule[[#This Row],[PMT NO]]&lt;&gt;"",EOMONTH(LoanStartDate,ROW(PaymentSchedule[[#This Row],[PMT NO]])-ROW(PaymentSchedule[[#Headers],[PMT NO]])-2)+DAY(LoanStartDate),"")</f>
        <v/>
      </c>
      <c r="D22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2" s="10" t="str">
        <f>IF(PaymentSchedule[[#This Row],[PMT NO]]&lt;&gt;"",ScheduledPayment,"")</f>
        <v/>
      </c>
      <c r="F22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2" s="10" t="str">
        <f>IF(PaymentSchedule[[#This Row],[PMT NO]]&lt;&gt;"",PaymentSchedule[[#This Row],[TOTAL PAYMENT]]-PaymentSchedule[[#This Row],[INTEREST]],"")</f>
        <v/>
      </c>
      <c r="I222" s="10" t="str">
        <f>IF(PaymentSchedule[[#This Row],[PMT NO]]&lt;&gt;"",PaymentSchedule[[#This Row],[BEGINNING BALANCE]]*(InterestRate/PaymentsPerYear),"")</f>
        <v/>
      </c>
      <c r="J22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2" s="10" t="str">
        <f>IF(PaymentSchedule[[#This Row],[PMT NO]]&lt;&gt;"",SUM(INDEX(PaymentSchedule[INTEREST],1,1):PaymentSchedule[[#This Row],[INTEREST]]),"")</f>
        <v/>
      </c>
    </row>
    <row r="223" spans="2:11">
      <c r="B223" s="12" t="str">
        <f>IF(LoanIsGood,IF(ROW()-ROW(PaymentSchedule[[#Headers],[PMT NO]])&gt;ScheduledNumberOfPayments,"",ROW()-ROW(PaymentSchedule[[#Headers],[PMT NO]])),"")</f>
        <v/>
      </c>
      <c r="C223" s="11" t="str">
        <f>IF(PaymentSchedule[[#This Row],[PMT NO]]&lt;&gt;"",EOMONTH(LoanStartDate,ROW(PaymentSchedule[[#This Row],[PMT NO]])-ROW(PaymentSchedule[[#Headers],[PMT NO]])-2)+DAY(LoanStartDate),"")</f>
        <v/>
      </c>
      <c r="D22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3" s="10" t="str">
        <f>IF(PaymentSchedule[[#This Row],[PMT NO]]&lt;&gt;"",ScheduledPayment,"")</f>
        <v/>
      </c>
      <c r="F22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3" s="10" t="str">
        <f>IF(PaymentSchedule[[#This Row],[PMT NO]]&lt;&gt;"",PaymentSchedule[[#This Row],[TOTAL PAYMENT]]-PaymentSchedule[[#This Row],[INTEREST]],"")</f>
        <v/>
      </c>
      <c r="I223" s="10" t="str">
        <f>IF(PaymentSchedule[[#This Row],[PMT NO]]&lt;&gt;"",PaymentSchedule[[#This Row],[BEGINNING BALANCE]]*(InterestRate/PaymentsPerYear),"")</f>
        <v/>
      </c>
      <c r="J22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3" s="10" t="str">
        <f>IF(PaymentSchedule[[#This Row],[PMT NO]]&lt;&gt;"",SUM(INDEX(PaymentSchedule[INTEREST],1,1):PaymentSchedule[[#This Row],[INTEREST]]),"")</f>
        <v/>
      </c>
    </row>
    <row r="224" spans="2:11">
      <c r="B224" s="12" t="str">
        <f>IF(LoanIsGood,IF(ROW()-ROW(PaymentSchedule[[#Headers],[PMT NO]])&gt;ScheduledNumberOfPayments,"",ROW()-ROW(PaymentSchedule[[#Headers],[PMT NO]])),"")</f>
        <v/>
      </c>
      <c r="C224" s="11" t="str">
        <f>IF(PaymentSchedule[[#This Row],[PMT NO]]&lt;&gt;"",EOMONTH(LoanStartDate,ROW(PaymentSchedule[[#This Row],[PMT NO]])-ROW(PaymentSchedule[[#Headers],[PMT NO]])-2)+DAY(LoanStartDate),"")</f>
        <v/>
      </c>
      <c r="D22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4" s="10" t="str">
        <f>IF(PaymentSchedule[[#This Row],[PMT NO]]&lt;&gt;"",ScheduledPayment,"")</f>
        <v/>
      </c>
      <c r="F22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4" s="10" t="str">
        <f>IF(PaymentSchedule[[#This Row],[PMT NO]]&lt;&gt;"",PaymentSchedule[[#This Row],[TOTAL PAYMENT]]-PaymentSchedule[[#This Row],[INTEREST]],"")</f>
        <v/>
      </c>
      <c r="I224" s="10" t="str">
        <f>IF(PaymentSchedule[[#This Row],[PMT NO]]&lt;&gt;"",PaymentSchedule[[#This Row],[BEGINNING BALANCE]]*(InterestRate/PaymentsPerYear),"")</f>
        <v/>
      </c>
      <c r="J22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4" s="10" t="str">
        <f>IF(PaymentSchedule[[#This Row],[PMT NO]]&lt;&gt;"",SUM(INDEX(PaymentSchedule[INTEREST],1,1):PaymentSchedule[[#This Row],[INTEREST]]),"")</f>
        <v/>
      </c>
    </row>
    <row r="225" spans="2:11">
      <c r="B225" s="12" t="str">
        <f>IF(LoanIsGood,IF(ROW()-ROW(PaymentSchedule[[#Headers],[PMT NO]])&gt;ScheduledNumberOfPayments,"",ROW()-ROW(PaymentSchedule[[#Headers],[PMT NO]])),"")</f>
        <v/>
      </c>
      <c r="C225" s="11" t="str">
        <f>IF(PaymentSchedule[[#This Row],[PMT NO]]&lt;&gt;"",EOMONTH(LoanStartDate,ROW(PaymentSchedule[[#This Row],[PMT NO]])-ROW(PaymentSchedule[[#Headers],[PMT NO]])-2)+DAY(LoanStartDate),"")</f>
        <v/>
      </c>
      <c r="D22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5" s="10" t="str">
        <f>IF(PaymentSchedule[[#This Row],[PMT NO]]&lt;&gt;"",ScheduledPayment,"")</f>
        <v/>
      </c>
      <c r="F22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5" s="10" t="str">
        <f>IF(PaymentSchedule[[#This Row],[PMT NO]]&lt;&gt;"",PaymentSchedule[[#This Row],[TOTAL PAYMENT]]-PaymentSchedule[[#This Row],[INTEREST]],"")</f>
        <v/>
      </c>
      <c r="I225" s="10" t="str">
        <f>IF(PaymentSchedule[[#This Row],[PMT NO]]&lt;&gt;"",PaymentSchedule[[#This Row],[BEGINNING BALANCE]]*(InterestRate/PaymentsPerYear),"")</f>
        <v/>
      </c>
      <c r="J22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5" s="10" t="str">
        <f>IF(PaymentSchedule[[#This Row],[PMT NO]]&lt;&gt;"",SUM(INDEX(PaymentSchedule[INTEREST],1,1):PaymentSchedule[[#This Row],[INTEREST]]),"")</f>
        <v/>
      </c>
    </row>
    <row r="226" spans="2:11">
      <c r="B226" s="12" t="str">
        <f>IF(LoanIsGood,IF(ROW()-ROW(PaymentSchedule[[#Headers],[PMT NO]])&gt;ScheduledNumberOfPayments,"",ROW()-ROW(PaymentSchedule[[#Headers],[PMT NO]])),"")</f>
        <v/>
      </c>
      <c r="C226" s="11" t="str">
        <f>IF(PaymentSchedule[[#This Row],[PMT NO]]&lt;&gt;"",EOMONTH(LoanStartDate,ROW(PaymentSchedule[[#This Row],[PMT NO]])-ROW(PaymentSchedule[[#Headers],[PMT NO]])-2)+DAY(LoanStartDate),"")</f>
        <v/>
      </c>
      <c r="D22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6" s="10" t="str">
        <f>IF(PaymentSchedule[[#This Row],[PMT NO]]&lt;&gt;"",ScheduledPayment,"")</f>
        <v/>
      </c>
      <c r="F22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6" s="10" t="str">
        <f>IF(PaymentSchedule[[#This Row],[PMT NO]]&lt;&gt;"",PaymentSchedule[[#This Row],[TOTAL PAYMENT]]-PaymentSchedule[[#This Row],[INTEREST]],"")</f>
        <v/>
      </c>
      <c r="I226" s="10" t="str">
        <f>IF(PaymentSchedule[[#This Row],[PMT NO]]&lt;&gt;"",PaymentSchedule[[#This Row],[BEGINNING BALANCE]]*(InterestRate/PaymentsPerYear),"")</f>
        <v/>
      </c>
      <c r="J22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6" s="10" t="str">
        <f>IF(PaymentSchedule[[#This Row],[PMT NO]]&lt;&gt;"",SUM(INDEX(PaymentSchedule[INTEREST],1,1):PaymentSchedule[[#This Row],[INTEREST]]),"")</f>
        <v/>
      </c>
    </row>
    <row r="227" spans="2:11">
      <c r="B227" s="12" t="str">
        <f>IF(LoanIsGood,IF(ROW()-ROW(PaymentSchedule[[#Headers],[PMT NO]])&gt;ScheduledNumberOfPayments,"",ROW()-ROW(PaymentSchedule[[#Headers],[PMT NO]])),"")</f>
        <v/>
      </c>
      <c r="C227" s="11" t="str">
        <f>IF(PaymentSchedule[[#This Row],[PMT NO]]&lt;&gt;"",EOMONTH(LoanStartDate,ROW(PaymentSchedule[[#This Row],[PMT NO]])-ROW(PaymentSchedule[[#Headers],[PMT NO]])-2)+DAY(LoanStartDate),"")</f>
        <v/>
      </c>
      <c r="D22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7" s="10" t="str">
        <f>IF(PaymentSchedule[[#This Row],[PMT NO]]&lt;&gt;"",ScheduledPayment,"")</f>
        <v/>
      </c>
      <c r="F22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7" s="10" t="str">
        <f>IF(PaymentSchedule[[#This Row],[PMT NO]]&lt;&gt;"",PaymentSchedule[[#This Row],[TOTAL PAYMENT]]-PaymentSchedule[[#This Row],[INTEREST]],"")</f>
        <v/>
      </c>
      <c r="I227" s="10" t="str">
        <f>IF(PaymentSchedule[[#This Row],[PMT NO]]&lt;&gt;"",PaymentSchedule[[#This Row],[BEGINNING BALANCE]]*(InterestRate/PaymentsPerYear),"")</f>
        <v/>
      </c>
      <c r="J22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7" s="10" t="str">
        <f>IF(PaymentSchedule[[#This Row],[PMT NO]]&lt;&gt;"",SUM(INDEX(PaymentSchedule[INTEREST],1,1):PaymentSchedule[[#This Row],[INTEREST]]),"")</f>
        <v/>
      </c>
    </row>
    <row r="228" spans="2:11">
      <c r="B228" s="12" t="str">
        <f>IF(LoanIsGood,IF(ROW()-ROW(PaymentSchedule[[#Headers],[PMT NO]])&gt;ScheduledNumberOfPayments,"",ROW()-ROW(PaymentSchedule[[#Headers],[PMT NO]])),"")</f>
        <v/>
      </c>
      <c r="C228" s="11" t="str">
        <f>IF(PaymentSchedule[[#This Row],[PMT NO]]&lt;&gt;"",EOMONTH(LoanStartDate,ROW(PaymentSchedule[[#This Row],[PMT NO]])-ROW(PaymentSchedule[[#Headers],[PMT NO]])-2)+DAY(LoanStartDate),"")</f>
        <v/>
      </c>
      <c r="D22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8" s="10" t="str">
        <f>IF(PaymentSchedule[[#This Row],[PMT NO]]&lt;&gt;"",ScheduledPayment,"")</f>
        <v/>
      </c>
      <c r="F22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8" s="10" t="str">
        <f>IF(PaymentSchedule[[#This Row],[PMT NO]]&lt;&gt;"",PaymentSchedule[[#This Row],[TOTAL PAYMENT]]-PaymentSchedule[[#This Row],[INTEREST]],"")</f>
        <v/>
      </c>
      <c r="I228" s="10" t="str">
        <f>IF(PaymentSchedule[[#This Row],[PMT NO]]&lt;&gt;"",PaymentSchedule[[#This Row],[BEGINNING BALANCE]]*(InterestRate/PaymentsPerYear),"")</f>
        <v/>
      </c>
      <c r="J22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8" s="10" t="str">
        <f>IF(PaymentSchedule[[#This Row],[PMT NO]]&lt;&gt;"",SUM(INDEX(PaymentSchedule[INTEREST],1,1):PaymentSchedule[[#This Row],[INTEREST]]),"")</f>
        <v/>
      </c>
    </row>
    <row r="229" spans="2:11">
      <c r="B229" s="12" t="str">
        <f>IF(LoanIsGood,IF(ROW()-ROW(PaymentSchedule[[#Headers],[PMT NO]])&gt;ScheduledNumberOfPayments,"",ROW()-ROW(PaymentSchedule[[#Headers],[PMT NO]])),"")</f>
        <v/>
      </c>
      <c r="C229" s="11" t="str">
        <f>IF(PaymentSchedule[[#This Row],[PMT NO]]&lt;&gt;"",EOMONTH(LoanStartDate,ROW(PaymentSchedule[[#This Row],[PMT NO]])-ROW(PaymentSchedule[[#Headers],[PMT NO]])-2)+DAY(LoanStartDate),"")</f>
        <v/>
      </c>
      <c r="D22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9" s="10" t="str">
        <f>IF(PaymentSchedule[[#This Row],[PMT NO]]&lt;&gt;"",ScheduledPayment,"")</f>
        <v/>
      </c>
      <c r="F22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9" s="10" t="str">
        <f>IF(PaymentSchedule[[#This Row],[PMT NO]]&lt;&gt;"",PaymentSchedule[[#This Row],[TOTAL PAYMENT]]-PaymentSchedule[[#This Row],[INTEREST]],"")</f>
        <v/>
      </c>
      <c r="I229" s="10" t="str">
        <f>IF(PaymentSchedule[[#This Row],[PMT NO]]&lt;&gt;"",PaymentSchedule[[#This Row],[BEGINNING BALANCE]]*(InterestRate/PaymentsPerYear),"")</f>
        <v/>
      </c>
      <c r="J22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9" s="10" t="str">
        <f>IF(PaymentSchedule[[#This Row],[PMT NO]]&lt;&gt;"",SUM(INDEX(PaymentSchedule[INTEREST],1,1):PaymentSchedule[[#This Row],[INTEREST]]),"")</f>
        <v/>
      </c>
    </row>
    <row r="230" spans="2:11">
      <c r="B230" s="12" t="str">
        <f>IF(LoanIsGood,IF(ROW()-ROW(PaymentSchedule[[#Headers],[PMT NO]])&gt;ScheduledNumberOfPayments,"",ROW()-ROW(PaymentSchedule[[#Headers],[PMT NO]])),"")</f>
        <v/>
      </c>
      <c r="C230" s="11" t="str">
        <f>IF(PaymentSchedule[[#This Row],[PMT NO]]&lt;&gt;"",EOMONTH(LoanStartDate,ROW(PaymentSchedule[[#This Row],[PMT NO]])-ROW(PaymentSchedule[[#Headers],[PMT NO]])-2)+DAY(LoanStartDate),"")</f>
        <v/>
      </c>
      <c r="D23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0" s="10" t="str">
        <f>IF(PaymentSchedule[[#This Row],[PMT NO]]&lt;&gt;"",ScheduledPayment,"")</f>
        <v/>
      </c>
      <c r="F23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0" s="10" t="str">
        <f>IF(PaymentSchedule[[#This Row],[PMT NO]]&lt;&gt;"",PaymentSchedule[[#This Row],[TOTAL PAYMENT]]-PaymentSchedule[[#This Row],[INTEREST]],"")</f>
        <v/>
      </c>
      <c r="I230" s="10" t="str">
        <f>IF(PaymentSchedule[[#This Row],[PMT NO]]&lt;&gt;"",PaymentSchedule[[#This Row],[BEGINNING BALANCE]]*(InterestRate/PaymentsPerYear),"")</f>
        <v/>
      </c>
      <c r="J23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0" s="10" t="str">
        <f>IF(PaymentSchedule[[#This Row],[PMT NO]]&lt;&gt;"",SUM(INDEX(PaymentSchedule[INTEREST],1,1):PaymentSchedule[[#This Row],[INTEREST]]),"")</f>
        <v/>
      </c>
    </row>
    <row r="231" spans="2:11">
      <c r="B231" s="12" t="str">
        <f>IF(LoanIsGood,IF(ROW()-ROW(PaymentSchedule[[#Headers],[PMT NO]])&gt;ScheduledNumberOfPayments,"",ROW()-ROW(PaymentSchedule[[#Headers],[PMT NO]])),"")</f>
        <v/>
      </c>
      <c r="C231" s="11" t="str">
        <f>IF(PaymentSchedule[[#This Row],[PMT NO]]&lt;&gt;"",EOMONTH(LoanStartDate,ROW(PaymentSchedule[[#This Row],[PMT NO]])-ROW(PaymentSchedule[[#Headers],[PMT NO]])-2)+DAY(LoanStartDate),"")</f>
        <v/>
      </c>
      <c r="D23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1" s="10" t="str">
        <f>IF(PaymentSchedule[[#This Row],[PMT NO]]&lt;&gt;"",ScheduledPayment,"")</f>
        <v/>
      </c>
      <c r="F23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1" s="10" t="str">
        <f>IF(PaymentSchedule[[#This Row],[PMT NO]]&lt;&gt;"",PaymentSchedule[[#This Row],[TOTAL PAYMENT]]-PaymentSchedule[[#This Row],[INTEREST]],"")</f>
        <v/>
      </c>
      <c r="I231" s="10" t="str">
        <f>IF(PaymentSchedule[[#This Row],[PMT NO]]&lt;&gt;"",PaymentSchedule[[#This Row],[BEGINNING BALANCE]]*(InterestRate/PaymentsPerYear),"")</f>
        <v/>
      </c>
      <c r="J23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1" s="10" t="str">
        <f>IF(PaymentSchedule[[#This Row],[PMT NO]]&lt;&gt;"",SUM(INDEX(PaymentSchedule[INTEREST],1,1):PaymentSchedule[[#This Row],[INTEREST]]),"")</f>
        <v/>
      </c>
    </row>
    <row r="232" spans="2:11">
      <c r="B232" s="12" t="str">
        <f>IF(LoanIsGood,IF(ROW()-ROW(PaymentSchedule[[#Headers],[PMT NO]])&gt;ScheduledNumberOfPayments,"",ROW()-ROW(PaymentSchedule[[#Headers],[PMT NO]])),"")</f>
        <v/>
      </c>
      <c r="C232" s="11" t="str">
        <f>IF(PaymentSchedule[[#This Row],[PMT NO]]&lt;&gt;"",EOMONTH(LoanStartDate,ROW(PaymentSchedule[[#This Row],[PMT NO]])-ROW(PaymentSchedule[[#Headers],[PMT NO]])-2)+DAY(LoanStartDate),"")</f>
        <v/>
      </c>
      <c r="D23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2" s="10" t="str">
        <f>IF(PaymentSchedule[[#This Row],[PMT NO]]&lt;&gt;"",ScheduledPayment,"")</f>
        <v/>
      </c>
      <c r="F23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2" s="10" t="str">
        <f>IF(PaymentSchedule[[#This Row],[PMT NO]]&lt;&gt;"",PaymentSchedule[[#This Row],[TOTAL PAYMENT]]-PaymentSchedule[[#This Row],[INTEREST]],"")</f>
        <v/>
      </c>
      <c r="I232" s="10" t="str">
        <f>IF(PaymentSchedule[[#This Row],[PMT NO]]&lt;&gt;"",PaymentSchedule[[#This Row],[BEGINNING BALANCE]]*(InterestRate/PaymentsPerYear),"")</f>
        <v/>
      </c>
      <c r="J23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2" s="10" t="str">
        <f>IF(PaymentSchedule[[#This Row],[PMT NO]]&lt;&gt;"",SUM(INDEX(PaymentSchedule[INTEREST],1,1):PaymentSchedule[[#This Row],[INTEREST]]),"")</f>
        <v/>
      </c>
    </row>
    <row r="233" spans="2:11">
      <c r="B233" s="12" t="str">
        <f>IF(LoanIsGood,IF(ROW()-ROW(PaymentSchedule[[#Headers],[PMT NO]])&gt;ScheduledNumberOfPayments,"",ROW()-ROW(PaymentSchedule[[#Headers],[PMT NO]])),"")</f>
        <v/>
      </c>
      <c r="C233" s="11" t="str">
        <f>IF(PaymentSchedule[[#This Row],[PMT NO]]&lt;&gt;"",EOMONTH(LoanStartDate,ROW(PaymentSchedule[[#This Row],[PMT NO]])-ROW(PaymentSchedule[[#Headers],[PMT NO]])-2)+DAY(LoanStartDate),"")</f>
        <v/>
      </c>
      <c r="D23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3" s="10" t="str">
        <f>IF(PaymentSchedule[[#This Row],[PMT NO]]&lt;&gt;"",ScheduledPayment,"")</f>
        <v/>
      </c>
      <c r="F23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3" s="10" t="str">
        <f>IF(PaymentSchedule[[#This Row],[PMT NO]]&lt;&gt;"",PaymentSchedule[[#This Row],[TOTAL PAYMENT]]-PaymentSchedule[[#This Row],[INTEREST]],"")</f>
        <v/>
      </c>
      <c r="I233" s="10" t="str">
        <f>IF(PaymentSchedule[[#This Row],[PMT NO]]&lt;&gt;"",PaymentSchedule[[#This Row],[BEGINNING BALANCE]]*(InterestRate/PaymentsPerYear),"")</f>
        <v/>
      </c>
      <c r="J23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3" s="10" t="str">
        <f>IF(PaymentSchedule[[#This Row],[PMT NO]]&lt;&gt;"",SUM(INDEX(PaymentSchedule[INTEREST],1,1):PaymentSchedule[[#This Row],[INTEREST]]),"")</f>
        <v/>
      </c>
    </row>
    <row r="234" spans="2:11">
      <c r="B234" s="12" t="str">
        <f>IF(LoanIsGood,IF(ROW()-ROW(PaymentSchedule[[#Headers],[PMT NO]])&gt;ScheduledNumberOfPayments,"",ROW()-ROW(PaymentSchedule[[#Headers],[PMT NO]])),"")</f>
        <v/>
      </c>
      <c r="C234" s="11" t="str">
        <f>IF(PaymentSchedule[[#This Row],[PMT NO]]&lt;&gt;"",EOMONTH(LoanStartDate,ROW(PaymentSchedule[[#This Row],[PMT NO]])-ROW(PaymentSchedule[[#Headers],[PMT NO]])-2)+DAY(LoanStartDate),"")</f>
        <v/>
      </c>
      <c r="D23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4" s="10" t="str">
        <f>IF(PaymentSchedule[[#This Row],[PMT NO]]&lt;&gt;"",ScheduledPayment,"")</f>
        <v/>
      </c>
      <c r="F23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4" s="10" t="str">
        <f>IF(PaymentSchedule[[#This Row],[PMT NO]]&lt;&gt;"",PaymentSchedule[[#This Row],[TOTAL PAYMENT]]-PaymentSchedule[[#This Row],[INTEREST]],"")</f>
        <v/>
      </c>
      <c r="I234" s="10" t="str">
        <f>IF(PaymentSchedule[[#This Row],[PMT NO]]&lt;&gt;"",PaymentSchedule[[#This Row],[BEGINNING BALANCE]]*(InterestRate/PaymentsPerYear),"")</f>
        <v/>
      </c>
      <c r="J23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4" s="10" t="str">
        <f>IF(PaymentSchedule[[#This Row],[PMT NO]]&lt;&gt;"",SUM(INDEX(PaymentSchedule[INTEREST],1,1):PaymentSchedule[[#This Row],[INTEREST]]),"")</f>
        <v/>
      </c>
    </row>
    <row r="235" spans="2:11">
      <c r="B235" s="12" t="str">
        <f>IF(LoanIsGood,IF(ROW()-ROW(PaymentSchedule[[#Headers],[PMT NO]])&gt;ScheduledNumberOfPayments,"",ROW()-ROW(PaymentSchedule[[#Headers],[PMT NO]])),"")</f>
        <v/>
      </c>
      <c r="C235" s="11" t="str">
        <f>IF(PaymentSchedule[[#This Row],[PMT NO]]&lt;&gt;"",EOMONTH(LoanStartDate,ROW(PaymentSchedule[[#This Row],[PMT NO]])-ROW(PaymentSchedule[[#Headers],[PMT NO]])-2)+DAY(LoanStartDate),"")</f>
        <v/>
      </c>
      <c r="D23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5" s="10" t="str">
        <f>IF(PaymentSchedule[[#This Row],[PMT NO]]&lt;&gt;"",ScheduledPayment,"")</f>
        <v/>
      </c>
      <c r="F23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5" s="10" t="str">
        <f>IF(PaymentSchedule[[#This Row],[PMT NO]]&lt;&gt;"",PaymentSchedule[[#This Row],[TOTAL PAYMENT]]-PaymentSchedule[[#This Row],[INTEREST]],"")</f>
        <v/>
      </c>
      <c r="I235" s="10" t="str">
        <f>IF(PaymentSchedule[[#This Row],[PMT NO]]&lt;&gt;"",PaymentSchedule[[#This Row],[BEGINNING BALANCE]]*(InterestRate/PaymentsPerYear),"")</f>
        <v/>
      </c>
      <c r="J23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5" s="10" t="str">
        <f>IF(PaymentSchedule[[#This Row],[PMT NO]]&lt;&gt;"",SUM(INDEX(PaymentSchedule[INTEREST],1,1):PaymentSchedule[[#This Row],[INTEREST]]),"")</f>
        <v/>
      </c>
    </row>
    <row r="236" spans="2:11">
      <c r="B236" s="12" t="str">
        <f>IF(LoanIsGood,IF(ROW()-ROW(PaymentSchedule[[#Headers],[PMT NO]])&gt;ScheduledNumberOfPayments,"",ROW()-ROW(PaymentSchedule[[#Headers],[PMT NO]])),"")</f>
        <v/>
      </c>
      <c r="C236" s="11" t="str">
        <f>IF(PaymentSchedule[[#This Row],[PMT NO]]&lt;&gt;"",EOMONTH(LoanStartDate,ROW(PaymentSchedule[[#This Row],[PMT NO]])-ROW(PaymentSchedule[[#Headers],[PMT NO]])-2)+DAY(LoanStartDate),"")</f>
        <v/>
      </c>
      <c r="D23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6" s="10" t="str">
        <f>IF(PaymentSchedule[[#This Row],[PMT NO]]&lt;&gt;"",ScheduledPayment,"")</f>
        <v/>
      </c>
      <c r="F23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6" s="10" t="str">
        <f>IF(PaymentSchedule[[#This Row],[PMT NO]]&lt;&gt;"",PaymentSchedule[[#This Row],[TOTAL PAYMENT]]-PaymentSchedule[[#This Row],[INTEREST]],"")</f>
        <v/>
      </c>
      <c r="I236" s="10" t="str">
        <f>IF(PaymentSchedule[[#This Row],[PMT NO]]&lt;&gt;"",PaymentSchedule[[#This Row],[BEGINNING BALANCE]]*(InterestRate/PaymentsPerYear),"")</f>
        <v/>
      </c>
      <c r="J23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6" s="10" t="str">
        <f>IF(PaymentSchedule[[#This Row],[PMT NO]]&lt;&gt;"",SUM(INDEX(PaymentSchedule[INTEREST],1,1):PaymentSchedule[[#This Row],[INTEREST]]),"")</f>
        <v/>
      </c>
    </row>
    <row r="237" spans="2:11">
      <c r="B237" s="12" t="str">
        <f>IF(LoanIsGood,IF(ROW()-ROW(PaymentSchedule[[#Headers],[PMT NO]])&gt;ScheduledNumberOfPayments,"",ROW()-ROW(PaymentSchedule[[#Headers],[PMT NO]])),"")</f>
        <v/>
      </c>
      <c r="C237" s="11" t="str">
        <f>IF(PaymentSchedule[[#This Row],[PMT NO]]&lt;&gt;"",EOMONTH(LoanStartDate,ROW(PaymentSchedule[[#This Row],[PMT NO]])-ROW(PaymentSchedule[[#Headers],[PMT NO]])-2)+DAY(LoanStartDate),"")</f>
        <v/>
      </c>
      <c r="D23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7" s="10" t="str">
        <f>IF(PaymentSchedule[[#This Row],[PMT NO]]&lt;&gt;"",ScheduledPayment,"")</f>
        <v/>
      </c>
      <c r="F23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7" s="10" t="str">
        <f>IF(PaymentSchedule[[#This Row],[PMT NO]]&lt;&gt;"",PaymentSchedule[[#This Row],[TOTAL PAYMENT]]-PaymentSchedule[[#This Row],[INTEREST]],"")</f>
        <v/>
      </c>
      <c r="I237" s="10" t="str">
        <f>IF(PaymentSchedule[[#This Row],[PMT NO]]&lt;&gt;"",PaymentSchedule[[#This Row],[BEGINNING BALANCE]]*(InterestRate/PaymentsPerYear),"")</f>
        <v/>
      </c>
      <c r="J23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7" s="10" t="str">
        <f>IF(PaymentSchedule[[#This Row],[PMT NO]]&lt;&gt;"",SUM(INDEX(PaymentSchedule[INTEREST],1,1):PaymentSchedule[[#This Row],[INTEREST]]),"")</f>
        <v/>
      </c>
    </row>
    <row r="238" spans="2:11">
      <c r="B238" s="12" t="str">
        <f>IF(LoanIsGood,IF(ROW()-ROW(PaymentSchedule[[#Headers],[PMT NO]])&gt;ScheduledNumberOfPayments,"",ROW()-ROW(PaymentSchedule[[#Headers],[PMT NO]])),"")</f>
        <v/>
      </c>
      <c r="C238" s="11" t="str">
        <f>IF(PaymentSchedule[[#This Row],[PMT NO]]&lt;&gt;"",EOMONTH(LoanStartDate,ROW(PaymentSchedule[[#This Row],[PMT NO]])-ROW(PaymentSchedule[[#Headers],[PMT NO]])-2)+DAY(LoanStartDate),"")</f>
        <v/>
      </c>
      <c r="D23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8" s="10" t="str">
        <f>IF(PaymentSchedule[[#This Row],[PMT NO]]&lt;&gt;"",ScheduledPayment,"")</f>
        <v/>
      </c>
      <c r="F23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8" s="10" t="str">
        <f>IF(PaymentSchedule[[#This Row],[PMT NO]]&lt;&gt;"",PaymentSchedule[[#This Row],[TOTAL PAYMENT]]-PaymentSchedule[[#This Row],[INTEREST]],"")</f>
        <v/>
      </c>
      <c r="I238" s="10" t="str">
        <f>IF(PaymentSchedule[[#This Row],[PMT NO]]&lt;&gt;"",PaymentSchedule[[#This Row],[BEGINNING BALANCE]]*(InterestRate/PaymentsPerYear),"")</f>
        <v/>
      </c>
      <c r="J23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8" s="10" t="str">
        <f>IF(PaymentSchedule[[#This Row],[PMT NO]]&lt;&gt;"",SUM(INDEX(PaymentSchedule[INTEREST],1,1):PaymentSchedule[[#This Row],[INTEREST]]),"")</f>
        <v/>
      </c>
    </row>
    <row r="239" spans="2:11">
      <c r="B239" s="12" t="str">
        <f>IF(LoanIsGood,IF(ROW()-ROW(PaymentSchedule[[#Headers],[PMT NO]])&gt;ScheduledNumberOfPayments,"",ROW()-ROW(PaymentSchedule[[#Headers],[PMT NO]])),"")</f>
        <v/>
      </c>
      <c r="C239" s="11" t="str">
        <f>IF(PaymentSchedule[[#This Row],[PMT NO]]&lt;&gt;"",EOMONTH(LoanStartDate,ROW(PaymentSchedule[[#This Row],[PMT NO]])-ROW(PaymentSchedule[[#Headers],[PMT NO]])-2)+DAY(LoanStartDate),"")</f>
        <v/>
      </c>
      <c r="D23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9" s="10" t="str">
        <f>IF(PaymentSchedule[[#This Row],[PMT NO]]&lt;&gt;"",ScheduledPayment,"")</f>
        <v/>
      </c>
      <c r="F23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9" s="10" t="str">
        <f>IF(PaymentSchedule[[#This Row],[PMT NO]]&lt;&gt;"",PaymentSchedule[[#This Row],[TOTAL PAYMENT]]-PaymentSchedule[[#This Row],[INTEREST]],"")</f>
        <v/>
      </c>
      <c r="I239" s="10" t="str">
        <f>IF(PaymentSchedule[[#This Row],[PMT NO]]&lt;&gt;"",PaymentSchedule[[#This Row],[BEGINNING BALANCE]]*(InterestRate/PaymentsPerYear),"")</f>
        <v/>
      </c>
      <c r="J23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9" s="10" t="str">
        <f>IF(PaymentSchedule[[#This Row],[PMT NO]]&lt;&gt;"",SUM(INDEX(PaymentSchedule[INTEREST],1,1):PaymentSchedule[[#This Row],[INTEREST]]),"")</f>
        <v/>
      </c>
    </row>
    <row r="240" spans="2:11">
      <c r="B240" s="12" t="str">
        <f>IF(LoanIsGood,IF(ROW()-ROW(PaymentSchedule[[#Headers],[PMT NO]])&gt;ScheduledNumberOfPayments,"",ROW()-ROW(PaymentSchedule[[#Headers],[PMT NO]])),"")</f>
        <v/>
      </c>
      <c r="C240" s="11" t="str">
        <f>IF(PaymentSchedule[[#This Row],[PMT NO]]&lt;&gt;"",EOMONTH(LoanStartDate,ROW(PaymentSchedule[[#This Row],[PMT NO]])-ROW(PaymentSchedule[[#Headers],[PMT NO]])-2)+DAY(LoanStartDate),"")</f>
        <v/>
      </c>
      <c r="D24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0" s="10" t="str">
        <f>IF(PaymentSchedule[[#This Row],[PMT NO]]&lt;&gt;"",ScheduledPayment,"")</f>
        <v/>
      </c>
      <c r="F24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0" s="10" t="str">
        <f>IF(PaymentSchedule[[#This Row],[PMT NO]]&lt;&gt;"",PaymentSchedule[[#This Row],[TOTAL PAYMENT]]-PaymentSchedule[[#This Row],[INTEREST]],"")</f>
        <v/>
      </c>
      <c r="I240" s="10" t="str">
        <f>IF(PaymentSchedule[[#This Row],[PMT NO]]&lt;&gt;"",PaymentSchedule[[#This Row],[BEGINNING BALANCE]]*(InterestRate/PaymentsPerYear),"")</f>
        <v/>
      </c>
      <c r="J24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0" s="10" t="str">
        <f>IF(PaymentSchedule[[#This Row],[PMT NO]]&lt;&gt;"",SUM(INDEX(PaymentSchedule[INTEREST],1,1):PaymentSchedule[[#This Row],[INTEREST]]),"")</f>
        <v/>
      </c>
    </row>
    <row r="241" spans="2:11">
      <c r="B241" s="12" t="str">
        <f>IF(LoanIsGood,IF(ROW()-ROW(PaymentSchedule[[#Headers],[PMT NO]])&gt;ScheduledNumberOfPayments,"",ROW()-ROW(PaymentSchedule[[#Headers],[PMT NO]])),"")</f>
        <v/>
      </c>
      <c r="C241" s="11" t="str">
        <f>IF(PaymentSchedule[[#This Row],[PMT NO]]&lt;&gt;"",EOMONTH(LoanStartDate,ROW(PaymentSchedule[[#This Row],[PMT NO]])-ROW(PaymentSchedule[[#Headers],[PMT NO]])-2)+DAY(LoanStartDate),"")</f>
        <v/>
      </c>
      <c r="D24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1" s="10" t="str">
        <f>IF(PaymentSchedule[[#This Row],[PMT NO]]&lt;&gt;"",ScheduledPayment,"")</f>
        <v/>
      </c>
      <c r="F24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1" s="10" t="str">
        <f>IF(PaymentSchedule[[#This Row],[PMT NO]]&lt;&gt;"",PaymentSchedule[[#This Row],[TOTAL PAYMENT]]-PaymentSchedule[[#This Row],[INTEREST]],"")</f>
        <v/>
      </c>
      <c r="I241" s="10" t="str">
        <f>IF(PaymentSchedule[[#This Row],[PMT NO]]&lt;&gt;"",PaymentSchedule[[#This Row],[BEGINNING BALANCE]]*(InterestRate/PaymentsPerYear),"")</f>
        <v/>
      </c>
      <c r="J24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1" s="10" t="str">
        <f>IF(PaymentSchedule[[#This Row],[PMT NO]]&lt;&gt;"",SUM(INDEX(PaymentSchedule[INTEREST],1,1):PaymentSchedule[[#This Row],[INTEREST]]),"")</f>
        <v/>
      </c>
    </row>
    <row r="242" spans="2:11">
      <c r="B242" s="12" t="str">
        <f>IF(LoanIsGood,IF(ROW()-ROW(PaymentSchedule[[#Headers],[PMT NO]])&gt;ScheduledNumberOfPayments,"",ROW()-ROW(PaymentSchedule[[#Headers],[PMT NO]])),"")</f>
        <v/>
      </c>
      <c r="C242" s="11" t="str">
        <f>IF(PaymentSchedule[[#This Row],[PMT NO]]&lt;&gt;"",EOMONTH(LoanStartDate,ROW(PaymentSchedule[[#This Row],[PMT NO]])-ROW(PaymentSchedule[[#Headers],[PMT NO]])-2)+DAY(LoanStartDate),"")</f>
        <v/>
      </c>
      <c r="D24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2" s="10" t="str">
        <f>IF(PaymentSchedule[[#This Row],[PMT NO]]&lt;&gt;"",ScheduledPayment,"")</f>
        <v/>
      </c>
      <c r="F24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2" s="10" t="str">
        <f>IF(PaymentSchedule[[#This Row],[PMT NO]]&lt;&gt;"",PaymentSchedule[[#This Row],[TOTAL PAYMENT]]-PaymentSchedule[[#This Row],[INTEREST]],"")</f>
        <v/>
      </c>
      <c r="I242" s="10" t="str">
        <f>IF(PaymentSchedule[[#This Row],[PMT NO]]&lt;&gt;"",PaymentSchedule[[#This Row],[BEGINNING BALANCE]]*(InterestRate/PaymentsPerYear),"")</f>
        <v/>
      </c>
      <c r="J24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2" s="10" t="str">
        <f>IF(PaymentSchedule[[#This Row],[PMT NO]]&lt;&gt;"",SUM(INDEX(PaymentSchedule[INTEREST],1,1):PaymentSchedule[[#This Row],[INTEREST]]),"")</f>
        <v/>
      </c>
    </row>
    <row r="243" spans="2:11">
      <c r="B243" s="12" t="str">
        <f>IF(LoanIsGood,IF(ROW()-ROW(PaymentSchedule[[#Headers],[PMT NO]])&gt;ScheduledNumberOfPayments,"",ROW()-ROW(PaymentSchedule[[#Headers],[PMT NO]])),"")</f>
        <v/>
      </c>
      <c r="C243" s="11" t="str">
        <f>IF(PaymentSchedule[[#This Row],[PMT NO]]&lt;&gt;"",EOMONTH(LoanStartDate,ROW(PaymentSchedule[[#This Row],[PMT NO]])-ROW(PaymentSchedule[[#Headers],[PMT NO]])-2)+DAY(LoanStartDate),"")</f>
        <v/>
      </c>
      <c r="D24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3" s="10" t="str">
        <f>IF(PaymentSchedule[[#This Row],[PMT NO]]&lt;&gt;"",ScheduledPayment,"")</f>
        <v/>
      </c>
      <c r="F24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3" s="10" t="str">
        <f>IF(PaymentSchedule[[#This Row],[PMT NO]]&lt;&gt;"",PaymentSchedule[[#This Row],[TOTAL PAYMENT]]-PaymentSchedule[[#This Row],[INTEREST]],"")</f>
        <v/>
      </c>
      <c r="I243" s="10" t="str">
        <f>IF(PaymentSchedule[[#This Row],[PMT NO]]&lt;&gt;"",PaymentSchedule[[#This Row],[BEGINNING BALANCE]]*(InterestRate/PaymentsPerYear),"")</f>
        <v/>
      </c>
      <c r="J24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3" s="10" t="str">
        <f>IF(PaymentSchedule[[#This Row],[PMT NO]]&lt;&gt;"",SUM(INDEX(PaymentSchedule[INTEREST],1,1):PaymentSchedule[[#This Row],[INTEREST]]),"")</f>
        <v/>
      </c>
    </row>
    <row r="244" spans="2:11">
      <c r="B244" s="12" t="str">
        <f>IF(LoanIsGood,IF(ROW()-ROW(PaymentSchedule[[#Headers],[PMT NO]])&gt;ScheduledNumberOfPayments,"",ROW()-ROW(PaymentSchedule[[#Headers],[PMT NO]])),"")</f>
        <v/>
      </c>
      <c r="C244" s="11" t="str">
        <f>IF(PaymentSchedule[[#This Row],[PMT NO]]&lt;&gt;"",EOMONTH(LoanStartDate,ROW(PaymentSchedule[[#This Row],[PMT NO]])-ROW(PaymentSchedule[[#Headers],[PMT NO]])-2)+DAY(LoanStartDate),"")</f>
        <v/>
      </c>
      <c r="D24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4" s="10" t="str">
        <f>IF(PaymentSchedule[[#This Row],[PMT NO]]&lt;&gt;"",ScheduledPayment,"")</f>
        <v/>
      </c>
      <c r="F24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4" s="10" t="str">
        <f>IF(PaymentSchedule[[#This Row],[PMT NO]]&lt;&gt;"",PaymentSchedule[[#This Row],[TOTAL PAYMENT]]-PaymentSchedule[[#This Row],[INTEREST]],"")</f>
        <v/>
      </c>
      <c r="I244" s="10" t="str">
        <f>IF(PaymentSchedule[[#This Row],[PMT NO]]&lt;&gt;"",PaymentSchedule[[#This Row],[BEGINNING BALANCE]]*(InterestRate/PaymentsPerYear),"")</f>
        <v/>
      </c>
      <c r="J24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4" s="10" t="str">
        <f>IF(PaymentSchedule[[#This Row],[PMT NO]]&lt;&gt;"",SUM(INDEX(PaymentSchedule[INTEREST],1,1):PaymentSchedule[[#This Row],[INTEREST]]),"")</f>
        <v/>
      </c>
    </row>
    <row r="245" spans="2:11">
      <c r="B245" s="12" t="str">
        <f>IF(LoanIsGood,IF(ROW()-ROW(PaymentSchedule[[#Headers],[PMT NO]])&gt;ScheduledNumberOfPayments,"",ROW()-ROW(PaymentSchedule[[#Headers],[PMT NO]])),"")</f>
        <v/>
      </c>
      <c r="C245" s="11" t="str">
        <f>IF(PaymentSchedule[[#This Row],[PMT NO]]&lt;&gt;"",EOMONTH(LoanStartDate,ROW(PaymentSchedule[[#This Row],[PMT NO]])-ROW(PaymentSchedule[[#Headers],[PMT NO]])-2)+DAY(LoanStartDate),"")</f>
        <v/>
      </c>
      <c r="D24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5" s="10" t="str">
        <f>IF(PaymentSchedule[[#This Row],[PMT NO]]&lt;&gt;"",ScheduledPayment,"")</f>
        <v/>
      </c>
      <c r="F24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5" s="10" t="str">
        <f>IF(PaymentSchedule[[#This Row],[PMT NO]]&lt;&gt;"",PaymentSchedule[[#This Row],[TOTAL PAYMENT]]-PaymentSchedule[[#This Row],[INTEREST]],"")</f>
        <v/>
      </c>
      <c r="I245" s="10" t="str">
        <f>IF(PaymentSchedule[[#This Row],[PMT NO]]&lt;&gt;"",PaymentSchedule[[#This Row],[BEGINNING BALANCE]]*(InterestRate/PaymentsPerYear),"")</f>
        <v/>
      </c>
      <c r="J24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5" s="10" t="str">
        <f>IF(PaymentSchedule[[#This Row],[PMT NO]]&lt;&gt;"",SUM(INDEX(PaymentSchedule[INTEREST],1,1):PaymentSchedule[[#This Row],[INTEREST]]),"")</f>
        <v/>
      </c>
    </row>
    <row r="246" spans="2:11">
      <c r="B246" s="12" t="str">
        <f>IF(LoanIsGood,IF(ROW()-ROW(PaymentSchedule[[#Headers],[PMT NO]])&gt;ScheduledNumberOfPayments,"",ROW()-ROW(PaymentSchedule[[#Headers],[PMT NO]])),"")</f>
        <v/>
      </c>
      <c r="C246" s="11" t="str">
        <f>IF(PaymentSchedule[[#This Row],[PMT NO]]&lt;&gt;"",EOMONTH(LoanStartDate,ROW(PaymentSchedule[[#This Row],[PMT NO]])-ROW(PaymentSchedule[[#Headers],[PMT NO]])-2)+DAY(LoanStartDate),"")</f>
        <v/>
      </c>
      <c r="D24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6" s="10" t="str">
        <f>IF(PaymentSchedule[[#This Row],[PMT NO]]&lt;&gt;"",ScheduledPayment,"")</f>
        <v/>
      </c>
      <c r="F24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6" s="10" t="str">
        <f>IF(PaymentSchedule[[#This Row],[PMT NO]]&lt;&gt;"",PaymentSchedule[[#This Row],[TOTAL PAYMENT]]-PaymentSchedule[[#This Row],[INTEREST]],"")</f>
        <v/>
      </c>
      <c r="I246" s="10" t="str">
        <f>IF(PaymentSchedule[[#This Row],[PMT NO]]&lt;&gt;"",PaymentSchedule[[#This Row],[BEGINNING BALANCE]]*(InterestRate/PaymentsPerYear),"")</f>
        <v/>
      </c>
      <c r="J24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6" s="10" t="str">
        <f>IF(PaymentSchedule[[#This Row],[PMT NO]]&lt;&gt;"",SUM(INDEX(PaymentSchedule[INTEREST],1,1):PaymentSchedule[[#This Row],[INTEREST]]),"")</f>
        <v/>
      </c>
    </row>
    <row r="247" spans="2:11">
      <c r="B247" s="12" t="str">
        <f>IF(LoanIsGood,IF(ROW()-ROW(PaymentSchedule[[#Headers],[PMT NO]])&gt;ScheduledNumberOfPayments,"",ROW()-ROW(PaymentSchedule[[#Headers],[PMT NO]])),"")</f>
        <v/>
      </c>
      <c r="C247" s="11" t="str">
        <f>IF(PaymentSchedule[[#This Row],[PMT NO]]&lt;&gt;"",EOMONTH(LoanStartDate,ROW(PaymentSchedule[[#This Row],[PMT NO]])-ROW(PaymentSchedule[[#Headers],[PMT NO]])-2)+DAY(LoanStartDate),"")</f>
        <v/>
      </c>
      <c r="D24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7" s="10" t="str">
        <f>IF(PaymentSchedule[[#This Row],[PMT NO]]&lt;&gt;"",ScheduledPayment,"")</f>
        <v/>
      </c>
      <c r="F24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7" s="10" t="str">
        <f>IF(PaymentSchedule[[#This Row],[PMT NO]]&lt;&gt;"",PaymentSchedule[[#This Row],[TOTAL PAYMENT]]-PaymentSchedule[[#This Row],[INTEREST]],"")</f>
        <v/>
      </c>
      <c r="I247" s="10" t="str">
        <f>IF(PaymentSchedule[[#This Row],[PMT NO]]&lt;&gt;"",PaymentSchedule[[#This Row],[BEGINNING BALANCE]]*(InterestRate/PaymentsPerYear),"")</f>
        <v/>
      </c>
      <c r="J24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7" s="10" t="str">
        <f>IF(PaymentSchedule[[#This Row],[PMT NO]]&lt;&gt;"",SUM(INDEX(PaymentSchedule[INTEREST],1,1):PaymentSchedule[[#This Row],[INTEREST]]),"")</f>
        <v/>
      </c>
    </row>
    <row r="248" spans="2:11">
      <c r="B248" s="12" t="str">
        <f>IF(LoanIsGood,IF(ROW()-ROW(PaymentSchedule[[#Headers],[PMT NO]])&gt;ScheduledNumberOfPayments,"",ROW()-ROW(PaymentSchedule[[#Headers],[PMT NO]])),"")</f>
        <v/>
      </c>
      <c r="C248" s="11" t="str">
        <f>IF(PaymentSchedule[[#This Row],[PMT NO]]&lt;&gt;"",EOMONTH(LoanStartDate,ROW(PaymentSchedule[[#This Row],[PMT NO]])-ROW(PaymentSchedule[[#Headers],[PMT NO]])-2)+DAY(LoanStartDate),"")</f>
        <v/>
      </c>
      <c r="D24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8" s="10" t="str">
        <f>IF(PaymentSchedule[[#This Row],[PMT NO]]&lt;&gt;"",ScheduledPayment,"")</f>
        <v/>
      </c>
      <c r="F24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8" s="10" t="str">
        <f>IF(PaymentSchedule[[#This Row],[PMT NO]]&lt;&gt;"",PaymentSchedule[[#This Row],[TOTAL PAYMENT]]-PaymentSchedule[[#This Row],[INTEREST]],"")</f>
        <v/>
      </c>
      <c r="I248" s="10" t="str">
        <f>IF(PaymentSchedule[[#This Row],[PMT NO]]&lt;&gt;"",PaymentSchedule[[#This Row],[BEGINNING BALANCE]]*(InterestRate/PaymentsPerYear),"")</f>
        <v/>
      </c>
      <c r="J24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8" s="10" t="str">
        <f>IF(PaymentSchedule[[#This Row],[PMT NO]]&lt;&gt;"",SUM(INDEX(PaymentSchedule[INTEREST],1,1):PaymentSchedule[[#This Row],[INTEREST]]),"")</f>
        <v/>
      </c>
    </row>
    <row r="249" spans="2:11">
      <c r="B249" s="12" t="str">
        <f>IF(LoanIsGood,IF(ROW()-ROW(PaymentSchedule[[#Headers],[PMT NO]])&gt;ScheduledNumberOfPayments,"",ROW()-ROW(PaymentSchedule[[#Headers],[PMT NO]])),"")</f>
        <v/>
      </c>
      <c r="C249" s="11" t="str">
        <f>IF(PaymentSchedule[[#This Row],[PMT NO]]&lt;&gt;"",EOMONTH(LoanStartDate,ROW(PaymentSchedule[[#This Row],[PMT NO]])-ROW(PaymentSchedule[[#Headers],[PMT NO]])-2)+DAY(LoanStartDate),"")</f>
        <v/>
      </c>
      <c r="D24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9" s="10" t="str">
        <f>IF(PaymentSchedule[[#This Row],[PMT NO]]&lt;&gt;"",ScheduledPayment,"")</f>
        <v/>
      </c>
      <c r="F24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9" s="10" t="str">
        <f>IF(PaymentSchedule[[#This Row],[PMT NO]]&lt;&gt;"",PaymentSchedule[[#This Row],[TOTAL PAYMENT]]-PaymentSchedule[[#This Row],[INTEREST]],"")</f>
        <v/>
      </c>
      <c r="I249" s="10" t="str">
        <f>IF(PaymentSchedule[[#This Row],[PMT NO]]&lt;&gt;"",PaymentSchedule[[#This Row],[BEGINNING BALANCE]]*(InterestRate/PaymentsPerYear),"")</f>
        <v/>
      </c>
      <c r="J24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9" s="10" t="str">
        <f>IF(PaymentSchedule[[#This Row],[PMT NO]]&lt;&gt;"",SUM(INDEX(PaymentSchedule[INTEREST],1,1):PaymentSchedule[[#This Row],[INTEREST]]),"")</f>
        <v/>
      </c>
    </row>
    <row r="250" spans="2:11">
      <c r="B250" s="12" t="str">
        <f>IF(LoanIsGood,IF(ROW()-ROW(PaymentSchedule[[#Headers],[PMT NO]])&gt;ScheduledNumberOfPayments,"",ROW()-ROW(PaymentSchedule[[#Headers],[PMT NO]])),"")</f>
        <v/>
      </c>
      <c r="C250" s="11" t="str">
        <f>IF(PaymentSchedule[[#This Row],[PMT NO]]&lt;&gt;"",EOMONTH(LoanStartDate,ROW(PaymentSchedule[[#This Row],[PMT NO]])-ROW(PaymentSchedule[[#Headers],[PMT NO]])-2)+DAY(LoanStartDate),"")</f>
        <v/>
      </c>
      <c r="D25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0" s="10" t="str">
        <f>IF(PaymentSchedule[[#This Row],[PMT NO]]&lt;&gt;"",ScheduledPayment,"")</f>
        <v/>
      </c>
      <c r="F25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0" s="10" t="str">
        <f>IF(PaymentSchedule[[#This Row],[PMT NO]]&lt;&gt;"",PaymentSchedule[[#This Row],[TOTAL PAYMENT]]-PaymentSchedule[[#This Row],[INTEREST]],"")</f>
        <v/>
      </c>
      <c r="I250" s="10" t="str">
        <f>IF(PaymentSchedule[[#This Row],[PMT NO]]&lt;&gt;"",PaymentSchedule[[#This Row],[BEGINNING BALANCE]]*(InterestRate/PaymentsPerYear),"")</f>
        <v/>
      </c>
      <c r="J25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0" s="10" t="str">
        <f>IF(PaymentSchedule[[#This Row],[PMT NO]]&lt;&gt;"",SUM(INDEX(PaymentSchedule[INTEREST],1,1):PaymentSchedule[[#This Row],[INTEREST]]),"")</f>
        <v/>
      </c>
    </row>
    <row r="251" spans="2:11">
      <c r="B251" s="12" t="str">
        <f>IF(LoanIsGood,IF(ROW()-ROW(PaymentSchedule[[#Headers],[PMT NO]])&gt;ScheduledNumberOfPayments,"",ROW()-ROW(PaymentSchedule[[#Headers],[PMT NO]])),"")</f>
        <v/>
      </c>
      <c r="C251" s="11" t="str">
        <f>IF(PaymentSchedule[[#This Row],[PMT NO]]&lt;&gt;"",EOMONTH(LoanStartDate,ROW(PaymentSchedule[[#This Row],[PMT NO]])-ROW(PaymentSchedule[[#Headers],[PMT NO]])-2)+DAY(LoanStartDate),"")</f>
        <v/>
      </c>
      <c r="D25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1" s="10" t="str">
        <f>IF(PaymentSchedule[[#This Row],[PMT NO]]&lt;&gt;"",ScheduledPayment,"")</f>
        <v/>
      </c>
      <c r="F25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1" s="10" t="str">
        <f>IF(PaymentSchedule[[#This Row],[PMT NO]]&lt;&gt;"",PaymentSchedule[[#This Row],[TOTAL PAYMENT]]-PaymentSchedule[[#This Row],[INTEREST]],"")</f>
        <v/>
      </c>
      <c r="I251" s="10" t="str">
        <f>IF(PaymentSchedule[[#This Row],[PMT NO]]&lt;&gt;"",PaymentSchedule[[#This Row],[BEGINNING BALANCE]]*(InterestRate/PaymentsPerYear),"")</f>
        <v/>
      </c>
      <c r="J25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1" s="10" t="str">
        <f>IF(PaymentSchedule[[#This Row],[PMT NO]]&lt;&gt;"",SUM(INDEX(PaymentSchedule[INTEREST],1,1):PaymentSchedule[[#This Row],[INTEREST]]),"")</f>
        <v/>
      </c>
    </row>
    <row r="252" spans="2:11">
      <c r="B252" s="12" t="str">
        <f>IF(LoanIsGood,IF(ROW()-ROW(PaymentSchedule[[#Headers],[PMT NO]])&gt;ScheduledNumberOfPayments,"",ROW()-ROW(PaymentSchedule[[#Headers],[PMT NO]])),"")</f>
        <v/>
      </c>
      <c r="C252" s="11" t="str">
        <f>IF(PaymentSchedule[[#This Row],[PMT NO]]&lt;&gt;"",EOMONTH(LoanStartDate,ROW(PaymentSchedule[[#This Row],[PMT NO]])-ROW(PaymentSchedule[[#Headers],[PMT NO]])-2)+DAY(LoanStartDate),"")</f>
        <v/>
      </c>
      <c r="D25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2" s="10" t="str">
        <f>IF(PaymentSchedule[[#This Row],[PMT NO]]&lt;&gt;"",ScheduledPayment,"")</f>
        <v/>
      </c>
      <c r="F25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2" s="10" t="str">
        <f>IF(PaymentSchedule[[#This Row],[PMT NO]]&lt;&gt;"",PaymentSchedule[[#This Row],[TOTAL PAYMENT]]-PaymentSchedule[[#This Row],[INTEREST]],"")</f>
        <v/>
      </c>
      <c r="I252" s="10" t="str">
        <f>IF(PaymentSchedule[[#This Row],[PMT NO]]&lt;&gt;"",PaymentSchedule[[#This Row],[BEGINNING BALANCE]]*(InterestRate/PaymentsPerYear),"")</f>
        <v/>
      </c>
      <c r="J25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2" s="10" t="str">
        <f>IF(PaymentSchedule[[#This Row],[PMT NO]]&lt;&gt;"",SUM(INDEX(PaymentSchedule[INTEREST],1,1):PaymentSchedule[[#This Row],[INTEREST]]),"")</f>
        <v/>
      </c>
    </row>
    <row r="253" spans="2:11">
      <c r="B253" s="12" t="str">
        <f>IF(LoanIsGood,IF(ROW()-ROW(PaymentSchedule[[#Headers],[PMT NO]])&gt;ScheduledNumberOfPayments,"",ROW()-ROW(PaymentSchedule[[#Headers],[PMT NO]])),"")</f>
        <v/>
      </c>
      <c r="C253" s="11" t="str">
        <f>IF(PaymentSchedule[[#This Row],[PMT NO]]&lt;&gt;"",EOMONTH(LoanStartDate,ROW(PaymentSchedule[[#This Row],[PMT NO]])-ROW(PaymentSchedule[[#Headers],[PMT NO]])-2)+DAY(LoanStartDate),"")</f>
        <v/>
      </c>
      <c r="D25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3" s="10" t="str">
        <f>IF(PaymentSchedule[[#This Row],[PMT NO]]&lt;&gt;"",ScheduledPayment,"")</f>
        <v/>
      </c>
      <c r="F25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3" s="10" t="str">
        <f>IF(PaymentSchedule[[#This Row],[PMT NO]]&lt;&gt;"",PaymentSchedule[[#This Row],[TOTAL PAYMENT]]-PaymentSchedule[[#This Row],[INTEREST]],"")</f>
        <v/>
      </c>
      <c r="I253" s="10" t="str">
        <f>IF(PaymentSchedule[[#This Row],[PMT NO]]&lt;&gt;"",PaymentSchedule[[#This Row],[BEGINNING BALANCE]]*(InterestRate/PaymentsPerYear),"")</f>
        <v/>
      </c>
      <c r="J25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3" s="10" t="str">
        <f>IF(PaymentSchedule[[#This Row],[PMT NO]]&lt;&gt;"",SUM(INDEX(PaymentSchedule[INTEREST],1,1):PaymentSchedule[[#This Row],[INTEREST]]),"")</f>
        <v/>
      </c>
    </row>
    <row r="254" spans="2:11">
      <c r="B254" s="12" t="str">
        <f>IF(LoanIsGood,IF(ROW()-ROW(PaymentSchedule[[#Headers],[PMT NO]])&gt;ScheduledNumberOfPayments,"",ROW()-ROW(PaymentSchedule[[#Headers],[PMT NO]])),"")</f>
        <v/>
      </c>
      <c r="C254" s="11" t="str">
        <f>IF(PaymentSchedule[[#This Row],[PMT NO]]&lt;&gt;"",EOMONTH(LoanStartDate,ROW(PaymentSchedule[[#This Row],[PMT NO]])-ROW(PaymentSchedule[[#Headers],[PMT NO]])-2)+DAY(LoanStartDate),"")</f>
        <v/>
      </c>
      <c r="D25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4" s="10" t="str">
        <f>IF(PaymentSchedule[[#This Row],[PMT NO]]&lt;&gt;"",ScheduledPayment,"")</f>
        <v/>
      </c>
      <c r="F25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4" s="10" t="str">
        <f>IF(PaymentSchedule[[#This Row],[PMT NO]]&lt;&gt;"",PaymentSchedule[[#This Row],[TOTAL PAYMENT]]-PaymentSchedule[[#This Row],[INTEREST]],"")</f>
        <v/>
      </c>
      <c r="I254" s="10" t="str">
        <f>IF(PaymentSchedule[[#This Row],[PMT NO]]&lt;&gt;"",PaymentSchedule[[#This Row],[BEGINNING BALANCE]]*(InterestRate/PaymentsPerYear),"")</f>
        <v/>
      </c>
      <c r="J25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4" s="10" t="str">
        <f>IF(PaymentSchedule[[#This Row],[PMT NO]]&lt;&gt;"",SUM(INDEX(PaymentSchedule[INTEREST],1,1):PaymentSchedule[[#This Row],[INTEREST]]),"")</f>
        <v/>
      </c>
    </row>
    <row r="255" spans="2:11">
      <c r="B255" s="12" t="str">
        <f>IF(LoanIsGood,IF(ROW()-ROW(PaymentSchedule[[#Headers],[PMT NO]])&gt;ScheduledNumberOfPayments,"",ROW()-ROW(PaymentSchedule[[#Headers],[PMT NO]])),"")</f>
        <v/>
      </c>
      <c r="C255" s="11" t="str">
        <f>IF(PaymentSchedule[[#This Row],[PMT NO]]&lt;&gt;"",EOMONTH(LoanStartDate,ROW(PaymentSchedule[[#This Row],[PMT NO]])-ROW(PaymentSchedule[[#Headers],[PMT NO]])-2)+DAY(LoanStartDate),"")</f>
        <v/>
      </c>
      <c r="D25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5" s="10" t="str">
        <f>IF(PaymentSchedule[[#This Row],[PMT NO]]&lt;&gt;"",ScheduledPayment,"")</f>
        <v/>
      </c>
      <c r="F25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5" s="10" t="str">
        <f>IF(PaymentSchedule[[#This Row],[PMT NO]]&lt;&gt;"",PaymentSchedule[[#This Row],[TOTAL PAYMENT]]-PaymentSchedule[[#This Row],[INTEREST]],"")</f>
        <v/>
      </c>
      <c r="I255" s="10" t="str">
        <f>IF(PaymentSchedule[[#This Row],[PMT NO]]&lt;&gt;"",PaymentSchedule[[#This Row],[BEGINNING BALANCE]]*(InterestRate/PaymentsPerYear),"")</f>
        <v/>
      </c>
      <c r="J25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5" s="10" t="str">
        <f>IF(PaymentSchedule[[#This Row],[PMT NO]]&lt;&gt;"",SUM(INDEX(PaymentSchedule[INTEREST],1,1):PaymentSchedule[[#This Row],[INTEREST]]),"")</f>
        <v/>
      </c>
    </row>
    <row r="256" spans="2:11">
      <c r="B256" s="12" t="str">
        <f>IF(LoanIsGood,IF(ROW()-ROW(PaymentSchedule[[#Headers],[PMT NO]])&gt;ScheduledNumberOfPayments,"",ROW()-ROW(PaymentSchedule[[#Headers],[PMT NO]])),"")</f>
        <v/>
      </c>
      <c r="C256" s="11" t="str">
        <f>IF(PaymentSchedule[[#This Row],[PMT NO]]&lt;&gt;"",EOMONTH(LoanStartDate,ROW(PaymentSchedule[[#This Row],[PMT NO]])-ROW(PaymentSchedule[[#Headers],[PMT NO]])-2)+DAY(LoanStartDate),"")</f>
        <v/>
      </c>
      <c r="D25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6" s="10" t="str">
        <f>IF(PaymentSchedule[[#This Row],[PMT NO]]&lt;&gt;"",ScheduledPayment,"")</f>
        <v/>
      </c>
      <c r="F25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6" s="10" t="str">
        <f>IF(PaymentSchedule[[#This Row],[PMT NO]]&lt;&gt;"",PaymentSchedule[[#This Row],[TOTAL PAYMENT]]-PaymentSchedule[[#This Row],[INTEREST]],"")</f>
        <v/>
      </c>
      <c r="I256" s="10" t="str">
        <f>IF(PaymentSchedule[[#This Row],[PMT NO]]&lt;&gt;"",PaymentSchedule[[#This Row],[BEGINNING BALANCE]]*(InterestRate/PaymentsPerYear),"")</f>
        <v/>
      </c>
      <c r="J25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6" s="10" t="str">
        <f>IF(PaymentSchedule[[#This Row],[PMT NO]]&lt;&gt;"",SUM(INDEX(PaymentSchedule[INTEREST],1,1):PaymentSchedule[[#This Row],[INTEREST]]),"")</f>
        <v/>
      </c>
    </row>
    <row r="257" spans="2:11">
      <c r="B257" s="12" t="str">
        <f>IF(LoanIsGood,IF(ROW()-ROW(PaymentSchedule[[#Headers],[PMT NO]])&gt;ScheduledNumberOfPayments,"",ROW()-ROW(PaymentSchedule[[#Headers],[PMT NO]])),"")</f>
        <v/>
      </c>
      <c r="C257" s="11" t="str">
        <f>IF(PaymentSchedule[[#This Row],[PMT NO]]&lt;&gt;"",EOMONTH(LoanStartDate,ROW(PaymentSchedule[[#This Row],[PMT NO]])-ROW(PaymentSchedule[[#Headers],[PMT NO]])-2)+DAY(LoanStartDate),"")</f>
        <v/>
      </c>
      <c r="D25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7" s="10" t="str">
        <f>IF(PaymentSchedule[[#This Row],[PMT NO]]&lt;&gt;"",ScheduledPayment,"")</f>
        <v/>
      </c>
      <c r="F25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7" s="10" t="str">
        <f>IF(PaymentSchedule[[#This Row],[PMT NO]]&lt;&gt;"",PaymentSchedule[[#This Row],[TOTAL PAYMENT]]-PaymentSchedule[[#This Row],[INTEREST]],"")</f>
        <v/>
      </c>
      <c r="I257" s="10" t="str">
        <f>IF(PaymentSchedule[[#This Row],[PMT NO]]&lt;&gt;"",PaymentSchedule[[#This Row],[BEGINNING BALANCE]]*(InterestRate/PaymentsPerYear),"")</f>
        <v/>
      </c>
      <c r="J25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7" s="10" t="str">
        <f>IF(PaymentSchedule[[#This Row],[PMT NO]]&lt;&gt;"",SUM(INDEX(PaymentSchedule[INTEREST],1,1):PaymentSchedule[[#This Row],[INTEREST]]),"")</f>
        <v/>
      </c>
    </row>
    <row r="258" spans="2:11">
      <c r="B258" s="12" t="str">
        <f>IF(LoanIsGood,IF(ROW()-ROW(PaymentSchedule[[#Headers],[PMT NO]])&gt;ScheduledNumberOfPayments,"",ROW()-ROW(PaymentSchedule[[#Headers],[PMT NO]])),"")</f>
        <v/>
      </c>
      <c r="C258" s="11" t="str">
        <f>IF(PaymentSchedule[[#This Row],[PMT NO]]&lt;&gt;"",EOMONTH(LoanStartDate,ROW(PaymentSchedule[[#This Row],[PMT NO]])-ROW(PaymentSchedule[[#Headers],[PMT NO]])-2)+DAY(LoanStartDate),"")</f>
        <v/>
      </c>
      <c r="D25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8" s="10" t="str">
        <f>IF(PaymentSchedule[[#This Row],[PMT NO]]&lt;&gt;"",ScheduledPayment,"")</f>
        <v/>
      </c>
      <c r="F25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8" s="10" t="str">
        <f>IF(PaymentSchedule[[#This Row],[PMT NO]]&lt;&gt;"",PaymentSchedule[[#This Row],[TOTAL PAYMENT]]-PaymentSchedule[[#This Row],[INTEREST]],"")</f>
        <v/>
      </c>
      <c r="I258" s="10" t="str">
        <f>IF(PaymentSchedule[[#This Row],[PMT NO]]&lt;&gt;"",PaymentSchedule[[#This Row],[BEGINNING BALANCE]]*(InterestRate/PaymentsPerYear),"")</f>
        <v/>
      </c>
      <c r="J25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8" s="10" t="str">
        <f>IF(PaymentSchedule[[#This Row],[PMT NO]]&lt;&gt;"",SUM(INDEX(PaymentSchedule[INTEREST],1,1):PaymentSchedule[[#This Row],[INTEREST]]),"")</f>
        <v/>
      </c>
    </row>
    <row r="259" spans="2:11">
      <c r="B259" s="12" t="str">
        <f>IF(LoanIsGood,IF(ROW()-ROW(PaymentSchedule[[#Headers],[PMT NO]])&gt;ScheduledNumberOfPayments,"",ROW()-ROW(PaymentSchedule[[#Headers],[PMT NO]])),"")</f>
        <v/>
      </c>
      <c r="C259" s="11" t="str">
        <f>IF(PaymentSchedule[[#This Row],[PMT NO]]&lt;&gt;"",EOMONTH(LoanStartDate,ROW(PaymentSchedule[[#This Row],[PMT NO]])-ROW(PaymentSchedule[[#Headers],[PMT NO]])-2)+DAY(LoanStartDate),"")</f>
        <v/>
      </c>
      <c r="D25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9" s="10" t="str">
        <f>IF(PaymentSchedule[[#This Row],[PMT NO]]&lt;&gt;"",ScheduledPayment,"")</f>
        <v/>
      </c>
      <c r="F25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9" s="10" t="str">
        <f>IF(PaymentSchedule[[#This Row],[PMT NO]]&lt;&gt;"",PaymentSchedule[[#This Row],[TOTAL PAYMENT]]-PaymentSchedule[[#This Row],[INTEREST]],"")</f>
        <v/>
      </c>
      <c r="I259" s="10" t="str">
        <f>IF(PaymentSchedule[[#This Row],[PMT NO]]&lt;&gt;"",PaymentSchedule[[#This Row],[BEGINNING BALANCE]]*(InterestRate/PaymentsPerYear),"")</f>
        <v/>
      </c>
      <c r="J25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9" s="10" t="str">
        <f>IF(PaymentSchedule[[#This Row],[PMT NO]]&lt;&gt;"",SUM(INDEX(PaymentSchedule[INTEREST],1,1):PaymentSchedule[[#This Row],[INTEREST]]),"")</f>
        <v/>
      </c>
    </row>
    <row r="260" spans="2:11">
      <c r="B260" s="12" t="str">
        <f>IF(LoanIsGood,IF(ROW()-ROW(PaymentSchedule[[#Headers],[PMT NO]])&gt;ScheduledNumberOfPayments,"",ROW()-ROW(PaymentSchedule[[#Headers],[PMT NO]])),"")</f>
        <v/>
      </c>
      <c r="C260" s="11" t="str">
        <f>IF(PaymentSchedule[[#This Row],[PMT NO]]&lt;&gt;"",EOMONTH(LoanStartDate,ROW(PaymentSchedule[[#This Row],[PMT NO]])-ROW(PaymentSchedule[[#Headers],[PMT NO]])-2)+DAY(LoanStartDate),"")</f>
        <v/>
      </c>
      <c r="D26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0" s="10" t="str">
        <f>IF(PaymentSchedule[[#This Row],[PMT NO]]&lt;&gt;"",ScheduledPayment,"")</f>
        <v/>
      </c>
      <c r="F26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0" s="10" t="str">
        <f>IF(PaymentSchedule[[#This Row],[PMT NO]]&lt;&gt;"",PaymentSchedule[[#This Row],[TOTAL PAYMENT]]-PaymentSchedule[[#This Row],[INTEREST]],"")</f>
        <v/>
      </c>
      <c r="I260" s="10" t="str">
        <f>IF(PaymentSchedule[[#This Row],[PMT NO]]&lt;&gt;"",PaymentSchedule[[#This Row],[BEGINNING BALANCE]]*(InterestRate/PaymentsPerYear),"")</f>
        <v/>
      </c>
      <c r="J26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0" s="10" t="str">
        <f>IF(PaymentSchedule[[#This Row],[PMT NO]]&lt;&gt;"",SUM(INDEX(PaymentSchedule[INTEREST],1,1):PaymentSchedule[[#This Row],[INTEREST]]),"")</f>
        <v/>
      </c>
    </row>
    <row r="261" spans="2:11">
      <c r="B261" s="12" t="str">
        <f>IF(LoanIsGood,IF(ROW()-ROW(PaymentSchedule[[#Headers],[PMT NO]])&gt;ScheduledNumberOfPayments,"",ROW()-ROW(PaymentSchedule[[#Headers],[PMT NO]])),"")</f>
        <v/>
      </c>
      <c r="C261" s="11" t="str">
        <f>IF(PaymentSchedule[[#This Row],[PMT NO]]&lt;&gt;"",EOMONTH(LoanStartDate,ROW(PaymentSchedule[[#This Row],[PMT NO]])-ROW(PaymentSchedule[[#Headers],[PMT NO]])-2)+DAY(LoanStartDate),"")</f>
        <v/>
      </c>
      <c r="D26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1" s="10" t="str">
        <f>IF(PaymentSchedule[[#This Row],[PMT NO]]&lt;&gt;"",ScheduledPayment,"")</f>
        <v/>
      </c>
      <c r="F26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1" s="10" t="str">
        <f>IF(PaymentSchedule[[#This Row],[PMT NO]]&lt;&gt;"",PaymentSchedule[[#This Row],[TOTAL PAYMENT]]-PaymentSchedule[[#This Row],[INTEREST]],"")</f>
        <v/>
      </c>
      <c r="I261" s="10" t="str">
        <f>IF(PaymentSchedule[[#This Row],[PMT NO]]&lt;&gt;"",PaymentSchedule[[#This Row],[BEGINNING BALANCE]]*(InterestRate/PaymentsPerYear),"")</f>
        <v/>
      </c>
      <c r="J26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1" s="10" t="str">
        <f>IF(PaymentSchedule[[#This Row],[PMT NO]]&lt;&gt;"",SUM(INDEX(PaymentSchedule[INTEREST],1,1):PaymentSchedule[[#This Row],[INTEREST]]),"")</f>
        <v/>
      </c>
    </row>
    <row r="262" spans="2:11">
      <c r="B262" s="12" t="str">
        <f>IF(LoanIsGood,IF(ROW()-ROW(PaymentSchedule[[#Headers],[PMT NO]])&gt;ScheduledNumberOfPayments,"",ROW()-ROW(PaymentSchedule[[#Headers],[PMT NO]])),"")</f>
        <v/>
      </c>
      <c r="C262" s="11" t="str">
        <f>IF(PaymentSchedule[[#This Row],[PMT NO]]&lt;&gt;"",EOMONTH(LoanStartDate,ROW(PaymentSchedule[[#This Row],[PMT NO]])-ROW(PaymentSchedule[[#Headers],[PMT NO]])-2)+DAY(LoanStartDate),"")</f>
        <v/>
      </c>
      <c r="D26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2" s="10" t="str">
        <f>IF(PaymentSchedule[[#This Row],[PMT NO]]&lt;&gt;"",ScheduledPayment,"")</f>
        <v/>
      </c>
      <c r="F26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2" s="10" t="str">
        <f>IF(PaymentSchedule[[#This Row],[PMT NO]]&lt;&gt;"",PaymentSchedule[[#This Row],[TOTAL PAYMENT]]-PaymentSchedule[[#This Row],[INTEREST]],"")</f>
        <v/>
      </c>
      <c r="I262" s="10" t="str">
        <f>IF(PaymentSchedule[[#This Row],[PMT NO]]&lt;&gt;"",PaymentSchedule[[#This Row],[BEGINNING BALANCE]]*(InterestRate/PaymentsPerYear),"")</f>
        <v/>
      </c>
      <c r="J26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2" s="10" t="str">
        <f>IF(PaymentSchedule[[#This Row],[PMT NO]]&lt;&gt;"",SUM(INDEX(PaymentSchedule[INTEREST],1,1):PaymentSchedule[[#This Row],[INTEREST]]),"")</f>
        <v/>
      </c>
    </row>
    <row r="263" spans="2:11">
      <c r="B263" s="12" t="str">
        <f>IF(LoanIsGood,IF(ROW()-ROW(PaymentSchedule[[#Headers],[PMT NO]])&gt;ScheduledNumberOfPayments,"",ROW()-ROW(PaymentSchedule[[#Headers],[PMT NO]])),"")</f>
        <v/>
      </c>
      <c r="C263" s="11" t="str">
        <f>IF(PaymentSchedule[[#This Row],[PMT NO]]&lt;&gt;"",EOMONTH(LoanStartDate,ROW(PaymentSchedule[[#This Row],[PMT NO]])-ROW(PaymentSchedule[[#Headers],[PMT NO]])-2)+DAY(LoanStartDate),"")</f>
        <v/>
      </c>
      <c r="D26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3" s="10" t="str">
        <f>IF(PaymentSchedule[[#This Row],[PMT NO]]&lt;&gt;"",ScheduledPayment,"")</f>
        <v/>
      </c>
      <c r="F26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3" s="10" t="str">
        <f>IF(PaymentSchedule[[#This Row],[PMT NO]]&lt;&gt;"",PaymentSchedule[[#This Row],[TOTAL PAYMENT]]-PaymentSchedule[[#This Row],[INTEREST]],"")</f>
        <v/>
      </c>
      <c r="I263" s="10" t="str">
        <f>IF(PaymentSchedule[[#This Row],[PMT NO]]&lt;&gt;"",PaymentSchedule[[#This Row],[BEGINNING BALANCE]]*(InterestRate/PaymentsPerYear),"")</f>
        <v/>
      </c>
      <c r="J26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3" s="10" t="str">
        <f>IF(PaymentSchedule[[#This Row],[PMT NO]]&lt;&gt;"",SUM(INDEX(PaymentSchedule[INTEREST],1,1):PaymentSchedule[[#This Row],[INTEREST]]),"")</f>
        <v/>
      </c>
    </row>
    <row r="264" spans="2:11">
      <c r="B264" s="12" t="str">
        <f>IF(LoanIsGood,IF(ROW()-ROW(PaymentSchedule[[#Headers],[PMT NO]])&gt;ScheduledNumberOfPayments,"",ROW()-ROW(PaymentSchedule[[#Headers],[PMT NO]])),"")</f>
        <v/>
      </c>
      <c r="C264" s="11" t="str">
        <f>IF(PaymentSchedule[[#This Row],[PMT NO]]&lt;&gt;"",EOMONTH(LoanStartDate,ROW(PaymentSchedule[[#This Row],[PMT NO]])-ROW(PaymentSchedule[[#Headers],[PMT NO]])-2)+DAY(LoanStartDate),"")</f>
        <v/>
      </c>
      <c r="D26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4" s="10" t="str">
        <f>IF(PaymentSchedule[[#This Row],[PMT NO]]&lt;&gt;"",ScheduledPayment,"")</f>
        <v/>
      </c>
      <c r="F26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4" s="10" t="str">
        <f>IF(PaymentSchedule[[#This Row],[PMT NO]]&lt;&gt;"",PaymentSchedule[[#This Row],[TOTAL PAYMENT]]-PaymentSchedule[[#This Row],[INTEREST]],"")</f>
        <v/>
      </c>
      <c r="I264" s="10" t="str">
        <f>IF(PaymentSchedule[[#This Row],[PMT NO]]&lt;&gt;"",PaymentSchedule[[#This Row],[BEGINNING BALANCE]]*(InterestRate/PaymentsPerYear),"")</f>
        <v/>
      </c>
      <c r="J26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4" s="10" t="str">
        <f>IF(PaymentSchedule[[#This Row],[PMT NO]]&lt;&gt;"",SUM(INDEX(PaymentSchedule[INTEREST],1,1):PaymentSchedule[[#This Row],[INTEREST]]),"")</f>
        <v/>
      </c>
    </row>
    <row r="265" spans="2:11">
      <c r="B265" s="12" t="str">
        <f>IF(LoanIsGood,IF(ROW()-ROW(PaymentSchedule[[#Headers],[PMT NO]])&gt;ScheduledNumberOfPayments,"",ROW()-ROW(PaymentSchedule[[#Headers],[PMT NO]])),"")</f>
        <v/>
      </c>
      <c r="C265" s="11" t="str">
        <f>IF(PaymentSchedule[[#This Row],[PMT NO]]&lt;&gt;"",EOMONTH(LoanStartDate,ROW(PaymentSchedule[[#This Row],[PMT NO]])-ROW(PaymentSchedule[[#Headers],[PMT NO]])-2)+DAY(LoanStartDate),"")</f>
        <v/>
      </c>
      <c r="D26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5" s="10" t="str">
        <f>IF(PaymentSchedule[[#This Row],[PMT NO]]&lt;&gt;"",ScheduledPayment,"")</f>
        <v/>
      </c>
      <c r="F26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5" s="10" t="str">
        <f>IF(PaymentSchedule[[#This Row],[PMT NO]]&lt;&gt;"",PaymentSchedule[[#This Row],[TOTAL PAYMENT]]-PaymentSchedule[[#This Row],[INTEREST]],"")</f>
        <v/>
      </c>
      <c r="I265" s="10" t="str">
        <f>IF(PaymentSchedule[[#This Row],[PMT NO]]&lt;&gt;"",PaymentSchedule[[#This Row],[BEGINNING BALANCE]]*(InterestRate/PaymentsPerYear),"")</f>
        <v/>
      </c>
      <c r="J26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5" s="10" t="str">
        <f>IF(PaymentSchedule[[#This Row],[PMT NO]]&lt;&gt;"",SUM(INDEX(PaymentSchedule[INTEREST],1,1):PaymentSchedule[[#This Row],[INTEREST]]),"")</f>
        <v/>
      </c>
    </row>
    <row r="266" spans="2:11">
      <c r="B266" s="12" t="str">
        <f>IF(LoanIsGood,IF(ROW()-ROW(PaymentSchedule[[#Headers],[PMT NO]])&gt;ScheduledNumberOfPayments,"",ROW()-ROW(PaymentSchedule[[#Headers],[PMT NO]])),"")</f>
        <v/>
      </c>
      <c r="C266" s="11" t="str">
        <f>IF(PaymentSchedule[[#This Row],[PMT NO]]&lt;&gt;"",EOMONTH(LoanStartDate,ROW(PaymentSchedule[[#This Row],[PMT NO]])-ROW(PaymentSchedule[[#Headers],[PMT NO]])-2)+DAY(LoanStartDate),"")</f>
        <v/>
      </c>
      <c r="D26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6" s="10" t="str">
        <f>IF(PaymentSchedule[[#This Row],[PMT NO]]&lt;&gt;"",ScheduledPayment,"")</f>
        <v/>
      </c>
      <c r="F26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6" s="10" t="str">
        <f>IF(PaymentSchedule[[#This Row],[PMT NO]]&lt;&gt;"",PaymentSchedule[[#This Row],[TOTAL PAYMENT]]-PaymentSchedule[[#This Row],[INTEREST]],"")</f>
        <v/>
      </c>
      <c r="I266" s="10" t="str">
        <f>IF(PaymentSchedule[[#This Row],[PMT NO]]&lt;&gt;"",PaymentSchedule[[#This Row],[BEGINNING BALANCE]]*(InterestRate/PaymentsPerYear),"")</f>
        <v/>
      </c>
      <c r="J26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6" s="10" t="str">
        <f>IF(PaymentSchedule[[#This Row],[PMT NO]]&lt;&gt;"",SUM(INDEX(PaymentSchedule[INTEREST],1,1):PaymentSchedule[[#This Row],[INTEREST]]),"")</f>
        <v/>
      </c>
    </row>
    <row r="267" spans="2:11">
      <c r="B267" s="12" t="str">
        <f>IF(LoanIsGood,IF(ROW()-ROW(PaymentSchedule[[#Headers],[PMT NO]])&gt;ScheduledNumberOfPayments,"",ROW()-ROW(PaymentSchedule[[#Headers],[PMT NO]])),"")</f>
        <v/>
      </c>
      <c r="C267" s="11" t="str">
        <f>IF(PaymentSchedule[[#This Row],[PMT NO]]&lt;&gt;"",EOMONTH(LoanStartDate,ROW(PaymentSchedule[[#This Row],[PMT NO]])-ROW(PaymentSchedule[[#Headers],[PMT NO]])-2)+DAY(LoanStartDate),"")</f>
        <v/>
      </c>
      <c r="D26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7" s="10" t="str">
        <f>IF(PaymentSchedule[[#This Row],[PMT NO]]&lt;&gt;"",ScheduledPayment,"")</f>
        <v/>
      </c>
      <c r="F26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7" s="10" t="str">
        <f>IF(PaymentSchedule[[#This Row],[PMT NO]]&lt;&gt;"",PaymentSchedule[[#This Row],[TOTAL PAYMENT]]-PaymentSchedule[[#This Row],[INTEREST]],"")</f>
        <v/>
      </c>
      <c r="I267" s="10" t="str">
        <f>IF(PaymentSchedule[[#This Row],[PMT NO]]&lt;&gt;"",PaymentSchedule[[#This Row],[BEGINNING BALANCE]]*(InterestRate/PaymentsPerYear),"")</f>
        <v/>
      </c>
      <c r="J26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7" s="10" t="str">
        <f>IF(PaymentSchedule[[#This Row],[PMT NO]]&lt;&gt;"",SUM(INDEX(PaymentSchedule[INTEREST],1,1):PaymentSchedule[[#This Row],[INTEREST]]),"")</f>
        <v/>
      </c>
    </row>
    <row r="268" spans="2:11">
      <c r="B268" s="12" t="str">
        <f>IF(LoanIsGood,IF(ROW()-ROW(PaymentSchedule[[#Headers],[PMT NO]])&gt;ScheduledNumberOfPayments,"",ROW()-ROW(PaymentSchedule[[#Headers],[PMT NO]])),"")</f>
        <v/>
      </c>
      <c r="C268" s="11" t="str">
        <f>IF(PaymentSchedule[[#This Row],[PMT NO]]&lt;&gt;"",EOMONTH(LoanStartDate,ROW(PaymentSchedule[[#This Row],[PMT NO]])-ROW(PaymentSchedule[[#Headers],[PMT NO]])-2)+DAY(LoanStartDate),"")</f>
        <v/>
      </c>
      <c r="D26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8" s="10" t="str">
        <f>IF(PaymentSchedule[[#This Row],[PMT NO]]&lt;&gt;"",ScheduledPayment,"")</f>
        <v/>
      </c>
      <c r="F26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8" s="10" t="str">
        <f>IF(PaymentSchedule[[#This Row],[PMT NO]]&lt;&gt;"",PaymentSchedule[[#This Row],[TOTAL PAYMENT]]-PaymentSchedule[[#This Row],[INTEREST]],"")</f>
        <v/>
      </c>
      <c r="I268" s="10" t="str">
        <f>IF(PaymentSchedule[[#This Row],[PMT NO]]&lt;&gt;"",PaymentSchedule[[#This Row],[BEGINNING BALANCE]]*(InterestRate/PaymentsPerYear),"")</f>
        <v/>
      </c>
      <c r="J26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8" s="10" t="str">
        <f>IF(PaymentSchedule[[#This Row],[PMT NO]]&lt;&gt;"",SUM(INDEX(PaymentSchedule[INTEREST],1,1):PaymentSchedule[[#This Row],[INTEREST]]),"")</f>
        <v/>
      </c>
    </row>
    <row r="269" spans="2:11">
      <c r="B269" s="12" t="str">
        <f>IF(LoanIsGood,IF(ROW()-ROW(PaymentSchedule[[#Headers],[PMT NO]])&gt;ScheduledNumberOfPayments,"",ROW()-ROW(PaymentSchedule[[#Headers],[PMT NO]])),"")</f>
        <v/>
      </c>
      <c r="C269" s="11" t="str">
        <f>IF(PaymentSchedule[[#This Row],[PMT NO]]&lt;&gt;"",EOMONTH(LoanStartDate,ROW(PaymentSchedule[[#This Row],[PMT NO]])-ROW(PaymentSchedule[[#Headers],[PMT NO]])-2)+DAY(LoanStartDate),"")</f>
        <v/>
      </c>
      <c r="D26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9" s="10" t="str">
        <f>IF(PaymentSchedule[[#This Row],[PMT NO]]&lt;&gt;"",ScheduledPayment,"")</f>
        <v/>
      </c>
      <c r="F26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9" s="10" t="str">
        <f>IF(PaymentSchedule[[#This Row],[PMT NO]]&lt;&gt;"",PaymentSchedule[[#This Row],[TOTAL PAYMENT]]-PaymentSchedule[[#This Row],[INTEREST]],"")</f>
        <v/>
      </c>
      <c r="I269" s="10" t="str">
        <f>IF(PaymentSchedule[[#This Row],[PMT NO]]&lt;&gt;"",PaymentSchedule[[#This Row],[BEGINNING BALANCE]]*(InterestRate/PaymentsPerYear),"")</f>
        <v/>
      </c>
      <c r="J26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9" s="10" t="str">
        <f>IF(PaymentSchedule[[#This Row],[PMT NO]]&lt;&gt;"",SUM(INDEX(PaymentSchedule[INTEREST],1,1):PaymentSchedule[[#This Row],[INTEREST]]),"")</f>
        <v/>
      </c>
    </row>
    <row r="270" spans="2:11">
      <c r="B270" s="12" t="str">
        <f>IF(LoanIsGood,IF(ROW()-ROW(PaymentSchedule[[#Headers],[PMT NO]])&gt;ScheduledNumberOfPayments,"",ROW()-ROW(PaymentSchedule[[#Headers],[PMT NO]])),"")</f>
        <v/>
      </c>
      <c r="C270" s="11" t="str">
        <f>IF(PaymentSchedule[[#This Row],[PMT NO]]&lt;&gt;"",EOMONTH(LoanStartDate,ROW(PaymentSchedule[[#This Row],[PMT NO]])-ROW(PaymentSchedule[[#Headers],[PMT NO]])-2)+DAY(LoanStartDate),"")</f>
        <v/>
      </c>
      <c r="D27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0" s="10" t="str">
        <f>IF(PaymentSchedule[[#This Row],[PMT NO]]&lt;&gt;"",ScheduledPayment,"")</f>
        <v/>
      </c>
      <c r="F27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0" s="10" t="str">
        <f>IF(PaymentSchedule[[#This Row],[PMT NO]]&lt;&gt;"",PaymentSchedule[[#This Row],[TOTAL PAYMENT]]-PaymentSchedule[[#This Row],[INTEREST]],"")</f>
        <v/>
      </c>
      <c r="I270" s="10" t="str">
        <f>IF(PaymentSchedule[[#This Row],[PMT NO]]&lt;&gt;"",PaymentSchedule[[#This Row],[BEGINNING BALANCE]]*(InterestRate/PaymentsPerYear),"")</f>
        <v/>
      </c>
      <c r="J27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0" s="10" t="str">
        <f>IF(PaymentSchedule[[#This Row],[PMT NO]]&lt;&gt;"",SUM(INDEX(PaymentSchedule[INTEREST],1,1):PaymentSchedule[[#This Row],[INTEREST]]),"")</f>
        <v/>
      </c>
    </row>
    <row r="271" spans="2:11">
      <c r="B271" s="12" t="str">
        <f>IF(LoanIsGood,IF(ROW()-ROW(PaymentSchedule[[#Headers],[PMT NO]])&gt;ScheduledNumberOfPayments,"",ROW()-ROW(PaymentSchedule[[#Headers],[PMT NO]])),"")</f>
        <v/>
      </c>
      <c r="C271" s="11" t="str">
        <f>IF(PaymentSchedule[[#This Row],[PMT NO]]&lt;&gt;"",EOMONTH(LoanStartDate,ROW(PaymentSchedule[[#This Row],[PMT NO]])-ROW(PaymentSchedule[[#Headers],[PMT NO]])-2)+DAY(LoanStartDate),"")</f>
        <v/>
      </c>
      <c r="D27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1" s="10" t="str">
        <f>IF(PaymentSchedule[[#This Row],[PMT NO]]&lt;&gt;"",ScheduledPayment,"")</f>
        <v/>
      </c>
      <c r="F27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1" s="10" t="str">
        <f>IF(PaymentSchedule[[#This Row],[PMT NO]]&lt;&gt;"",PaymentSchedule[[#This Row],[TOTAL PAYMENT]]-PaymentSchedule[[#This Row],[INTEREST]],"")</f>
        <v/>
      </c>
      <c r="I271" s="10" t="str">
        <f>IF(PaymentSchedule[[#This Row],[PMT NO]]&lt;&gt;"",PaymentSchedule[[#This Row],[BEGINNING BALANCE]]*(InterestRate/PaymentsPerYear),"")</f>
        <v/>
      </c>
      <c r="J27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1" s="10" t="str">
        <f>IF(PaymentSchedule[[#This Row],[PMT NO]]&lt;&gt;"",SUM(INDEX(PaymentSchedule[INTEREST],1,1):PaymentSchedule[[#This Row],[INTEREST]]),"")</f>
        <v/>
      </c>
    </row>
    <row r="272" spans="2:11">
      <c r="B272" s="12" t="str">
        <f>IF(LoanIsGood,IF(ROW()-ROW(PaymentSchedule[[#Headers],[PMT NO]])&gt;ScheduledNumberOfPayments,"",ROW()-ROW(PaymentSchedule[[#Headers],[PMT NO]])),"")</f>
        <v/>
      </c>
      <c r="C272" s="11" t="str">
        <f>IF(PaymentSchedule[[#This Row],[PMT NO]]&lt;&gt;"",EOMONTH(LoanStartDate,ROW(PaymentSchedule[[#This Row],[PMT NO]])-ROW(PaymentSchedule[[#Headers],[PMT NO]])-2)+DAY(LoanStartDate),"")</f>
        <v/>
      </c>
      <c r="D27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2" s="10" t="str">
        <f>IF(PaymentSchedule[[#This Row],[PMT NO]]&lt;&gt;"",ScheduledPayment,"")</f>
        <v/>
      </c>
      <c r="F27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2" s="10" t="str">
        <f>IF(PaymentSchedule[[#This Row],[PMT NO]]&lt;&gt;"",PaymentSchedule[[#This Row],[TOTAL PAYMENT]]-PaymentSchedule[[#This Row],[INTEREST]],"")</f>
        <v/>
      </c>
      <c r="I272" s="10" t="str">
        <f>IF(PaymentSchedule[[#This Row],[PMT NO]]&lt;&gt;"",PaymentSchedule[[#This Row],[BEGINNING BALANCE]]*(InterestRate/PaymentsPerYear),"")</f>
        <v/>
      </c>
      <c r="J27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2" s="10" t="str">
        <f>IF(PaymentSchedule[[#This Row],[PMT NO]]&lt;&gt;"",SUM(INDEX(PaymentSchedule[INTEREST],1,1):PaymentSchedule[[#This Row],[INTEREST]]),"")</f>
        <v/>
      </c>
    </row>
    <row r="273" spans="2:11">
      <c r="B273" s="12" t="str">
        <f>IF(LoanIsGood,IF(ROW()-ROW(PaymentSchedule[[#Headers],[PMT NO]])&gt;ScheduledNumberOfPayments,"",ROW()-ROW(PaymentSchedule[[#Headers],[PMT NO]])),"")</f>
        <v/>
      </c>
      <c r="C273" s="11" t="str">
        <f>IF(PaymentSchedule[[#This Row],[PMT NO]]&lt;&gt;"",EOMONTH(LoanStartDate,ROW(PaymentSchedule[[#This Row],[PMT NO]])-ROW(PaymentSchedule[[#Headers],[PMT NO]])-2)+DAY(LoanStartDate),"")</f>
        <v/>
      </c>
      <c r="D27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3" s="10" t="str">
        <f>IF(PaymentSchedule[[#This Row],[PMT NO]]&lt;&gt;"",ScheduledPayment,"")</f>
        <v/>
      </c>
      <c r="F27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3" s="10" t="str">
        <f>IF(PaymentSchedule[[#This Row],[PMT NO]]&lt;&gt;"",PaymentSchedule[[#This Row],[TOTAL PAYMENT]]-PaymentSchedule[[#This Row],[INTEREST]],"")</f>
        <v/>
      </c>
      <c r="I273" s="10" t="str">
        <f>IF(PaymentSchedule[[#This Row],[PMT NO]]&lt;&gt;"",PaymentSchedule[[#This Row],[BEGINNING BALANCE]]*(InterestRate/PaymentsPerYear),"")</f>
        <v/>
      </c>
      <c r="J27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3" s="10" t="str">
        <f>IF(PaymentSchedule[[#This Row],[PMT NO]]&lt;&gt;"",SUM(INDEX(PaymentSchedule[INTEREST],1,1):PaymentSchedule[[#This Row],[INTEREST]]),"")</f>
        <v/>
      </c>
    </row>
    <row r="274" spans="2:11">
      <c r="B274" s="12" t="str">
        <f>IF(LoanIsGood,IF(ROW()-ROW(PaymentSchedule[[#Headers],[PMT NO]])&gt;ScheduledNumberOfPayments,"",ROW()-ROW(PaymentSchedule[[#Headers],[PMT NO]])),"")</f>
        <v/>
      </c>
      <c r="C274" s="11" t="str">
        <f>IF(PaymentSchedule[[#This Row],[PMT NO]]&lt;&gt;"",EOMONTH(LoanStartDate,ROW(PaymentSchedule[[#This Row],[PMT NO]])-ROW(PaymentSchedule[[#Headers],[PMT NO]])-2)+DAY(LoanStartDate),"")</f>
        <v/>
      </c>
      <c r="D27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4" s="10" t="str">
        <f>IF(PaymentSchedule[[#This Row],[PMT NO]]&lt;&gt;"",ScheduledPayment,"")</f>
        <v/>
      </c>
      <c r="F27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4" s="10" t="str">
        <f>IF(PaymentSchedule[[#This Row],[PMT NO]]&lt;&gt;"",PaymentSchedule[[#This Row],[TOTAL PAYMENT]]-PaymentSchedule[[#This Row],[INTEREST]],"")</f>
        <v/>
      </c>
      <c r="I274" s="10" t="str">
        <f>IF(PaymentSchedule[[#This Row],[PMT NO]]&lt;&gt;"",PaymentSchedule[[#This Row],[BEGINNING BALANCE]]*(InterestRate/PaymentsPerYear),"")</f>
        <v/>
      </c>
      <c r="J27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4" s="10" t="str">
        <f>IF(PaymentSchedule[[#This Row],[PMT NO]]&lt;&gt;"",SUM(INDEX(PaymentSchedule[INTEREST],1,1):PaymentSchedule[[#This Row],[INTEREST]]),"")</f>
        <v/>
      </c>
    </row>
    <row r="275" spans="2:11">
      <c r="B275" s="12" t="str">
        <f>IF(LoanIsGood,IF(ROW()-ROW(PaymentSchedule[[#Headers],[PMT NO]])&gt;ScheduledNumberOfPayments,"",ROW()-ROW(PaymentSchedule[[#Headers],[PMT NO]])),"")</f>
        <v/>
      </c>
      <c r="C275" s="11" t="str">
        <f>IF(PaymentSchedule[[#This Row],[PMT NO]]&lt;&gt;"",EOMONTH(LoanStartDate,ROW(PaymentSchedule[[#This Row],[PMT NO]])-ROW(PaymentSchedule[[#Headers],[PMT NO]])-2)+DAY(LoanStartDate),"")</f>
        <v/>
      </c>
      <c r="D27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5" s="10" t="str">
        <f>IF(PaymentSchedule[[#This Row],[PMT NO]]&lt;&gt;"",ScheduledPayment,"")</f>
        <v/>
      </c>
      <c r="F27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5" s="10" t="str">
        <f>IF(PaymentSchedule[[#This Row],[PMT NO]]&lt;&gt;"",PaymentSchedule[[#This Row],[TOTAL PAYMENT]]-PaymentSchedule[[#This Row],[INTEREST]],"")</f>
        <v/>
      </c>
      <c r="I275" s="10" t="str">
        <f>IF(PaymentSchedule[[#This Row],[PMT NO]]&lt;&gt;"",PaymentSchedule[[#This Row],[BEGINNING BALANCE]]*(InterestRate/PaymentsPerYear),"")</f>
        <v/>
      </c>
      <c r="J27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5" s="10" t="str">
        <f>IF(PaymentSchedule[[#This Row],[PMT NO]]&lt;&gt;"",SUM(INDEX(PaymentSchedule[INTEREST],1,1):PaymentSchedule[[#This Row],[INTEREST]]),"")</f>
        <v/>
      </c>
    </row>
    <row r="276" spans="2:11">
      <c r="B276" s="12" t="str">
        <f>IF(LoanIsGood,IF(ROW()-ROW(PaymentSchedule[[#Headers],[PMT NO]])&gt;ScheduledNumberOfPayments,"",ROW()-ROW(PaymentSchedule[[#Headers],[PMT NO]])),"")</f>
        <v/>
      </c>
      <c r="C276" s="11" t="str">
        <f>IF(PaymentSchedule[[#This Row],[PMT NO]]&lt;&gt;"",EOMONTH(LoanStartDate,ROW(PaymentSchedule[[#This Row],[PMT NO]])-ROW(PaymentSchedule[[#Headers],[PMT NO]])-2)+DAY(LoanStartDate),"")</f>
        <v/>
      </c>
      <c r="D27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6" s="10" t="str">
        <f>IF(PaymentSchedule[[#This Row],[PMT NO]]&lt;&gt;"",ScheduledPayment,"")</f>
        <v/>
      </c>
      <c r="F27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6" s="10" t="str">
        <f>IF(PaymentSchedule[[#This Row],[PMT NO]]&lt;&gt;"",PaymentSchedule[[#This Row],[TOTAL PAYMENT]]-PaymentSchedule[[#This Row],[INTEREST]],"")</f>
        <v/>
      </c>
      <c r="I276" s="10" t="str">
        <f>IF(PaymentSchedule[[#This Row],[PMT NO]]&lt;&gt;"",PaymentSchedule[[#This Row],[BEGINNING BALANCE]]*(InterestRate/PaymentsPerYear),"")</f>
        <v/>
      </c>
      <c r="J27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6" s="10" t="str">
        <f>IF(PaymentSchedule[[#This Row],[PMT NO]]&lt;&gt;"",SUM(INDEX(PaymentSchedule[INTEREST],1,1):PaymentSchedule[[#This Row],[INTEREST]]),"")</f>
        <v/>
      </c>
    </row>
    <row r="277" spans="2:11">
      <c r="B277" s="12" t="str">
        <f>IF(LoanIsGood,IF(ROW()-ROW(PaymentSchedule[[#Headers],[PMT NO]])&gt;ScheduledNumberOfPayments,"",ROW()-ROW(PaymentSchedule[[#Headers],[PMT NO]])),"")</f>
        <v/>
      </c>
      <c r="C277" s="11" t="str">
        <f>IF(PaymentSchedule[[#This Row],[PMT NO]]&lt;&gt;"",EOMONTH(LoanStartDate,ROW(PaymentSchedule[[#This Row],[PMT NO]])-ROW(PaymentSchedule[[#Headers],[PMT NO]])-2)+DAY(LoanStartDate),"")</f>
        <v/>
      </c>
      <c r="D27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7" s="10" t="str">
        <f>IF(PaymentSchedule[[#This Row],[PMT NO]]&lt;&gt;"",ScheduledPayment,"")</f>
        <v/>
      </c>
      <c r="F27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7" s="10" t="str">
        <f>IF(PaymentSchedule[[#This Row],[PMT NO]]&lt;&gt;"",PaymentSchedule[[#This Row],[TOTAL PAYMENT]]-PaymentSchedule[[#This Row],[INTEREST]],"")</f>
        <v/>
      </c>
      <c r="I277" s="10" t="str">
        <f>IF(PaymentSchedule[[#This Row],[PMT NO]]&lt;&gt;"",PaymentSchedule[[#This Row],[BEGINNING BALANCE]]*(InterestRate/PaymentsPerYear),"")</f>
        <v/>
      </c>
      <c r="J27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7" s="10" t="str">
        <f>IF(PaymentSchedule[[#This Row],[PMT NO]]&lt;&gt;"",SUM(INDEX(PaymentSchedule[INTEREST],1,1):PaymentSchedule[[#This Row],[INTEREST]]),"")</f>
        <v/>
      </c>
    </row>
    <row r="278" spans="2:11">
      <c r="B278" s="12" t="str">
        <f>IF(LoanIsGood,IF(ROW()-ROW(PaymentSchedule[[#Headers],[PMT NO]])&gt;ScheduledNumberOfPayments,"",ROW()-ROW(PaymentSchedule[[#Headers],[PMT NO]])),"")</f>
        <v/>
      </c>
      <c r="C278" s="11" t="str">
        <f>IF(PaymentSchedule[[#This Row],[PMT NO]]&lt;&gt;"",EOMONTH(LoanStartDate,ROW(PaymentSchedule[[#This Row],[PMT NO]])-ROW(PaymentSchedule[[#Headers],[PMT NO]])-2)+DAY(LoanStartDate),"")</f>
        <v/>
      </c>
      <c r="D27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8" s="10" t="str">
        <f>IF(PaymentSchedule[[#This Row],[PMT NO]]&lt;&gt;"",ScheduledPayment,"")</f>
        <v/>
      </c>
      <c r="F27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8" s="10" t="str">
        <f>IF(PaymentSchedule[[#This Row],[PMT NO]]&lt;&gt;"",PaymentSchedule[[#This Row],[TOTAL PAYMENT]]-PaymentSchedule[[#This Row],[INTEREST]],"")</f>
        <v/>
      </c>
      <c r="I278" s="10" t="str">
        <f>IF(PaymentSchedule[[#This Row],[PMT NO]]&lt;&gt;"",PaymentSchedule[[#This Row],[BEGINNING BALANCE]]*(InterestRate/PaymentsPerYear),"")</f>
        <v/>
      </c>
      <c r="J27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8" s="10" t="str">
        <f>IF(PaymentSchedule[[#This Row],[PMT NO]]&lt;&gt;"",SUM(INDEX(PaymentSchedule[INTEREST],1,1):PaymentSchedule[[#This Row],[INTEREST]]),"")</f>
        <v/>
      </c>
    </row>
    <row r="279" spans="2:11">
      <c r="B279" s="12" t="str">
        <f>IF(LoanIsGood,IF(ROW()-ROW(PaymentSchedule[[#Headers],[PMT NO]])&gt;ScheduledNumberOfPayments,"",ROW()-ROW(PaymentSchedule[[#Headers],[PMT NO]])),"")</f>
        <v/>
      </c>
      <c r="C279" s="11" t="str">
        <f>IF(PaymentSchedule[[#This Row],[PMT NO]]&lt;&gt;"",EOMONTH(LoanStartDate,ROW(PaymentSchedule[[#This Row],[PMT NO]])-ROW(PaymentSchedule[[#Headers],[PMT NO]])-2)+DAY(LoanStartDate),"")</f>
        <v/>
      </c>
      <c r="D27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9" s="10" t="str">
        <f>IF(PaymentSchedule[[#This Row],[PMT NO]]&lt;&gt;"",ScheduledPayment,"")</f>
        <v/>
      </c>
      <c r="F27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9" s="10" t="str">
        <f>IF(PaymentSchedule[[#This Row],[PMT NO]]&lt;&gt;"",PaymentSchedule[[#This Row],[TOTAL PAYMENT]]-PaymentSchedule[[#This Row],[INTEREST]],"")</f>
        <v/>
      </c>
      <c r="I279" s="10" t="str">
        <f>IF(PaymentSchedule[[#This Row],[PMT NO]]&lt;&gt;"",PaymentSchedule[[#This Row],[BEGINNING BALANCE]]*(InterestRate/PaymentsPerYear),"")</f>
        <v/>
      </c>
      <c r="J27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9" s="10" t="str">
        <f>IF(PaymentSchedule[[#This Row],[PMT NO]]&lt;&gt;"",SUM(INDEX(PaymentSchedule[INTEREST],1,1):PaymentSchedule[[#This Row],[INTEREST]]),"")</f>
        <v/>
      </c>
    </row>
    <row r="280" spans="2:11">
      <c r="B280" s="12" t="str">
        <f>IF(LoanIsGood,IF(ROW()-ROW(PaymentSchedule[[#Headers],[PMT NO]])&gt;ScheduledNumberOfPayments,"",ROW()-ROW(PaymentSchedule[[#Headers],[PMT NO]])),"")</f>
        <v/>
      </c>
      <c r="C280" s="11" t="str">
        <f>IF(PaymentSchedule[[#This Row],[PMT NO]]&lt;&gt;"",EOMONTH(LoanStartDate,ROW(PaymentSchedule[[#This Row],[PMT NO]])-ROW(PaymentSchedule[[#Headers],[PMT NO]])-2)+DAY(LoanStartDate),"")</f>
        <v/>
      </c>
      <c r="D28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0" s="10" t="str">
        <f>IF(PaymentSchedule[[#This Row],[PMT NO]]&lt;&gt;"",ScheduledPayment,"")</f>
        <v/>
      </c>
      <c r="F28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0" s="10" t="str">
        <f>IF(PaymentSchedule[[#This Row],[PMT NO]]&lt;&gt;"",PaymentSchedule[[#This Row],[TOTAL PAYMENT]]-PaymentSchedule[[#This Row],[INTEREST]],"")</f>
        <v/>
      </c>
      <c r="I280" s="10" t="str">
        <f>IF(PaymentSchedule[[#This Row],[PMT NO]]&lt;&gt;"",PaymentSchedule[[#This Row],[BEGINNING BALANCE]]*(InterestRate/PaymentsPerYear),"")</f>
        <v/>
      </c>
      <c r="J28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0" s="10" t="str">
        <f>IF(PaymentSchedule[[#This Row],[PMT NO]]&lt;&gt;"",SUM(INDEX(PaymentSchedule[INTEREST],1,1):PaymentSchedule[[#This Row],[INTEREST]]),"")</f>
        <v/>
      </c>
    </row>
    <row r="281" spans="2:11">
      <c r="B281" s="12" t="str">
        <f>IF(LoanIsGood,IF(ROW()-ROW(PaymentSchedule[[#Headers],[PMT NO]])&gt;ScheduledNumberOfPayments,"",ROW()-ROW(PaymentSchedule[[#Headers],[PMT NO]])),"")</f>
        <v/>
      </c>
      <c r="C281" s="11" t="str">
        <f>IF(PaymentSchedule[[#This Row],[PMT NO]]&lt;&gt;"",EOMONTH(LoanStartDate,ROW(PaymentSchedule[[#This Row],[PMT NO]])-ROW(PaymentSchedule[[#Headers],[PMT NO]])-2)+DAY(LoanStartDate),"")</f>
        <v/>
      </c>
      <c r="D28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1" s="10" t="str">
        <f>IF(PaymentSchedule[[#This Row],[PMT NO]]&lt;&gt;"",ScheduledPayment,"")</f>
        <v/>
      </c>
      <c r="F28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1" s="10" t="str">
        <f>IF(PaymentSchedule[[#This Row],[PMT NO]]&lt;&gt;"",PaymentSchedule[[#This Row],[TOTAL PAYMENT]]-PaymentSchedule[[#This Row],[INTEREST]],"")</f>
        <v/>
      </c>
      <c r="I281" s="10" t="str">
        <f>IF(PaymentSchedule[[#This Row],[PMT NO]]&lt;&gt;"",PaymentSchedule[[#This Row],[BEGINNING BALANCE]]*(InterestRate/PaymentsPerYear),"")</f>
        <v/>
      </c>
      <c r="J28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1" s="10" t="str">
        <f>IF(PaymentSchedule[[#This Row],[PMT NO]]&lt;&gt;"",SUM(INDEX(PaymentSchedule[INTEREST],1,1):PaymentSchedule[[#This Row],[INTEREST]]),"")</f>
        <v/>
      </c>
    </row>
    <row r="282" spans="2:11">
      <c r="B282" s="12" t="str">
        <f>IF(LoanIsGood,IF(ROW()-ROW(PaymentSchedule[[#Headers],[PMT NO]])&gt;ScheduledNumberOfPayments,"",ROW()-ROW(PaymentSchedule[[#Headers],[PMT NO]])),"")</f>
        <v/>
      </c>
      <c r="C282" s="11" t="str">
        <f>IF(PaymentSchedule[[#This Row],[PMT NO]]&lt;&gt;"",EOMONTH(LoanStartDate,ROW(PaymentSchedule[[#This Row],[PMT NO]])-ROW(PaymentSchedule[[#Headers],[PMT NO]])-2)+DAY(LoanStartDate),"")</f>
        <v/>
      </c>
      <c r="D28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2" s="10" t="str">
        <f>IF(PaymentSchedule[[#This Row],[PMT NO]]&lt;&gt;"",ScheduledPayment,"")</f>
        <v/>
      </c>
      <c r="F28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2" s="10" t="str">
        <f>IF(PaymentSchedule[[#This Row],[PMT NO]]&lt;&gt;"",PaymentSchedule[[#This Row],[TOTAL PAYMENT]]-PaymentSchedule[[#This Row],[INTEREST]],"")</f>
        <v/>
      </c>
      <c r="I282" s="10" t="str">
        <f>IF(PaymentSchedule[[#This Row],[PMT NO]]&lt;&gt;"",PaymentSchedule[[#This Row],[BEGINNING BALANCE]]*(InterestRate/PaymentsPerYear),"")</f>
        <v/>
      </c>
      <c r="J28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2" s="10" t="str">
        <f>IF(PaymentSchedule[[#This Row],[PMT NO]]&lt;&gt;"",SUM(INDEX(PaymentSchedule[INTEREST],1,1):PaymentSchedule[[#This Row],[INTEREST]]),"")</f>
        <v/>
      </c>
    </row>
    <row r="283" spans="2:11">
      <c r="B283" s="12" t="str">
        <f>IF(LoanIsGood,IF(ROW()-ROW(PaymentSchedule[[#Headers],[PMT NO]])&gt;ScheduledNumberOfPayments,"",ROW()-ROW(PaymentSchedule[[#Headers],[PMT NO]])),"")</f>
        <v/>
      </c>
      <c r="C283" s="11" t="str">
        <f>IF(PaymentSchedule[[#This Row],[PMT NO]]&lt;&gt;"",EOMONTH(LoanStartDate,ROW(PaymentSchedule[[#This Row],[PMT NO]])-ROW(PaymentSchedule[[#Headers],[PMT NO]])-2)+DAY(LoanStartDate),"")</f>
        <v/>
      </c>
      <c r="D28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3" s="10" t="str">
        <f>IF(PaymentSchedule[[#This Row],[PMT NO]]&lt;&gt;"",ScheduledPayment,"")</f>
        <v/>
      </c>
      <c r="F28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3" s="10" t="str">
        <f>IF(PaymentSchedule[[#This Row],[PMT NO]]&lt;&gt;"",PaymentSchedule[[#This Row],[TOTAL PAYMENT]]-PaymentSchedule[[#This Row],[INTEREST]],"")</f>
        <v/>
      </c>
      <c r="I283" s="10" t="str">
        <f>IF(PaymentSchedule[[#This Row],[PMT NO]]&lt;&gt;"",PaymentSchedule[[#This Row],[BEGINNING BALANCE]]*(InterestRate/PaymentsPerYear),"")</f>
        <v/>
      </c>
      <c r="J28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3" s="10" t="str">
        <f>IF(PaymentSchedule[[#This Row],[PMT NO]]&lt;&gt;"",SUM(INDEX(PaymentSchedule[INTEREST],1,1):PaymentSchedule[[#This Row],[INTEREST]]),"")</f>
        <v/>
      </c>
    </row>
    <row r="284" spans="2:11">
      <c r="B284" s="12" t="str">
        <f>IF(LoanIsGood,IF(ROW()-ROW(PaymentSchedule[[#Headers],[PMT NO]])&gt;ScheduledNumberOfPayments,"",ROW()-ROW(PaymentSchedule[[#Headers],[PMT NO]])),"")</f>
        <v/>
      </c>
      <c r="C284" s="11" t="str">
        <f>IF(PaymentSchedule[[#This Row],[PMT NO]]&lt;&gt;"",EOMONTH(LoanStartDate,ROW(PaymentSchedule[[#This Row],[PMT NO]])-ROW(PaymentSchedule[[#Headers],[PMT NO]])-2)+DAY(LoanStartDate),"")</f>
        <v/>
      </c>
      <c r="D28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4" s="10" t="str">
        <f>IF(PaymentSchedule[[#This Row],[PMT NO]]&lt;&gt;"",ScheduledPayment,"")</f>
        <v/>
      </c>
      <c r="F28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4" s="10" t="str">
        <f>IF(PaymentSchedule[[#This Row],[PMT NO]]&lt;&gt;"",PaymentSchedule[[#This Row],[TOTAL PAYMENT]]-PaymentSchedule[[#This Row],[INTEREST]],"")</f>
        <v/>
      </c>
      <c r="I284" s="10" t="str">
        <f>IF(PaymentSchedule[[#This Row],[PMT NO]]&lt;&gt;"",PaymentSchedule[[#This Row],[BEGINNING BALANCE]]*(InterestRate/PaymentsPerYear),"")</f>
        <v/>
      </c>
      <c r="J28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4" s="10" t="str">
        <f>IF(PaymentSchedule[[#This Row],[PMT NO]]&lt;&gt;"",SUM(INDEX(PaymentSchedule[INTEREST],1,1):PaymentSchedule[[#This Row],[INTEREST]]),"")</f>
        <v/>
      </c>
    </row>
    <row r="285" spans="2:11">
      <c r="B285" s="12" t="str">
        <f>IF(LoanIsGood,IF(ROW()-ROW(PaymentSchedule[[#Headers],[PMT NO]])&gt;ScheduledNumberOfPayments,"",ROW()-ROW(PaymentSchedule[[#Headers],[PMT NO]])),"")</f>
        <v/>
      </c>
      <c r="C285" s="11" t="str">
        <f>IF(PaymentSchedule[[#This Row],[PMT NO]]&lt;&gt;"",EOMONTH(LoanStartDate,ROW(PaymentSchedule[[#This Row],[PMT NO]])-ROW(PaymentSchedule[[#Headers],[PMT NO]])-2)+DAY(LoanStartDate),"")</f>
        <v/>
      </c>
      <c r="D28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5" s="10" t="str">
        <f>IF(PaymentSchedule[[#This Row],[PMT NO]]&lt;&gt;"",ScheduledPayment,"")</f>
        <v/>
      </c>
      <c r="F28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5" s="10" t="str">
        <f>IF(PaymentSchedule[[#This Row],[PMT NO]]&lt;&gt;"",PaymentSchedule[[#This Row],[TOTAL PAYMENT]]-PaymentSchedule[[#This Row],[INTEREST]],"")</f>
        <v/>
      </c>
      <c r="I285" s="10" t="str">
        <f>IF(PaymentSchedule[[#This Row],[PMT NO]]&lt;&gt;"",PaymentSchedule[[#This Row],[BEGINNING BALANCE]]*(InterestRate/PaymentsPerYear),"")</f>
        <v/>
      </c>
      <c r="J28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5" s="10" t="str">
        <f>IF(PaymentSchedule[[#This Row],[PMT NO]]&lt;&gt;"",SUM(INDEX(PaymentSchedule[INTEREST],1,1):PaymentSchedule[[#This Row],[INTEREST]]),"")</f>
        <v/>
      </c>
    </row>
    <row r="286" spans="2:11">
      <c r="B286" s="12" t="str">
        <f>IF(LoanIsGood,IF(ROW()-ROW(PaymentSchedule[[#Headers],[PMT NO]])&gt;ScheduledNumberOfPayments,"",ROW()-ROW(PaymentSchedule[[#Headers],[PMT NO]])),"")</f>
        <v/>
      </c>
      <c r="C286" s="11" t="str">
        <f>IF(PaymentSchedule[[#This Row],[PMT NO]]&lt;&gt;"",EOMONTH(LoanStartDate,ROW(PaymentSchedule[[#This Row],[PMT NO]])-ROW(PaymentSchedule[[#Headers],[PMT NO]])-2)+DAY(LoanStartDate),"")</f>
        <v/>
      </c>
      <c r="D28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6" s="10" t="str">
        <f>IF(PaymentSchedule[[#This Row],[PMT NO]]&lt;&gt;"",ScheduledPayment,"")</f>
        <v/>
      </c>
      <c r="F28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6" s="10" t="str">
        <f>IF(PaymentSchedule[[#This Row],[PMT NO]]&lt;&gt;"",PaymentSchedule[[#This Row],[TOTAL PAYMENT]]-PaymentSchedule[[#This Row],[INTEREST]],"")</f>
        <v/>
      </c>
      <c r="I286" s="10" t="str">
        <f>IF(PaymentSchedule[[#This Row],[PMT NO]]&lt;&gt;"",PaymentSchedule[[#This Row],[BEGINNING BALANCE]]*(InterestRate/PaymentsPerYear),"")</f>
        <v/>
      </c>
      <c r="J28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6" s="10" t="str">
        <f>IF(PaymentSchedule[[#This Row],[PMT NO]]&lt;&gt;"",SUM(INDEX(PaymentSchedule[INTEREST],1,1):PaymentSchedule[[#This Row],[INTEREST]]),"")</f>
        <v/>
      </c>
    </row>
    <row r="287" spans="2:11">
      <c r="B287" s="12" t="str">
        <f>IF(LoanIsGood,IF(ROW()-ROW(PaymentSchedule[[#Headers],[PMT NO]])&gt;ScheduledNumberOfPayments,"",ROW()-ROW(PaymentSchedule[[#Headers],[PMT NO]])),"")</f>
        <v/>
      </c>
      <c r="C287" s="11" t="str">
        <f>IF(PaymentSchedule[[#This Row],[PMT NO]]&lt;&gt;"",EOMONTH(LoanStartDate,ROW(PaymentSchedule[[#This Row],[PMT NO]])-ROW(PaymentSchedule[[#Headers],[PMT NO]])-2)+DAY(LoanStartDate),"")</f>
        <v/>
      </c>
      <c r="D28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7" s="10" t="str">
        <f>IF(PaymentSchedule[[#This Row],[PMT NO]]&lt;&gt;"",ScheduledPayment,"")</f>
        <v/>
      </c>
      <c r="F28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7" s="10" t="str">
        <f>IF(PaymentSchedule[[#This Row],[PMT NO]]&lt;&gt;"",PaymentSchedule[[#This Row],[TOTAL PAYMENT]]-PaymentSchedule[[#This Row],[INTEREST]],"")</f>
        <v/>
      </c>
      <c r="I287" s="10" t="str">
        <f>IF(PaymentSchedule[[#This Row],[PMT NO]]&lt;&gt;"",PaymentSchedule[[#This Row],[BEGINNING BALANCE]]*(InterestRate/PaymentsPerYear),"")</f>
        <v/>
      </c>
      <c r="J28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7" s="10" t="str">
        <f>IF(PaymentSchedule[[#This Row],[PMT NO]]&lt;&gt;"",SUM(INDEX(PaymentSchedule[INTEREST],1,1):PaymentSchedule[[#This Row],[INTEREST]]),"")</f>
        <v/>
      </c>
    </row>
    <row r="288" spans="2:11">
      <c r="B288" s="12" t="str">
        <f>IF(LoanIsGood,IF(ROW()-ROW(PaymentSchedule[[#Headers],[PMT NO]])&gt;ScheduledNumberOfPayments,"",ROW()-ROW(PaymentSchedule[[#Headers],[PMT NO]])),"")</f>
        <v/>
      </c>
      <c r="C288" s="11" t="str">
        <f>IF(PaymentSchedule[[#This Row],[PMT NO]]&lt;&gt;"",EOMONTH(LoanStartDate,ROW(PaymentSchedule[[#This Row],[PMT NO]])-ROW(PaymentSchedule[[#Headers],[PMT NO]])-2)+DAY(LoanStartDate),"")</f>
        <v/>
      </c>
      <c r="D28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8" s="10" t="str">
        <f>IF(PaymentSchedule[[#This Row],[PMT NO]]&lt;&gt;"",ScheduledPayment,"")</f>
        <v/>
      </c>
      <c r="F28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8" s="10" t="str">
        <f>IF(PaymentSchedule[[#This Row],[PMT NO]]&lt;&gt;"",PaymentSchedule[[#This Row],[TOTAL PAYMENT]]-PaymentSchedule[[#This Row],[INTEREST]],"")</f>
        <v/>
      </c>
      <c r="I288" s="10" t="str">
        <f>IF(PaymentSchedule[[#This Row],[PMT NO]]&lt;&gt;"",PaymentSchedule[[#This Row],[BEGINNING BALANCE]]*(InterestRate/PaymentsPerYear),"")</f>
        <v/>
      </c>
      <c r="J28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8" s="10" t="str">
        <f>IF(PaymentSchedule[[#This Row],[PMT NO]]&lt;&gt;"",SUM(INDEX(PaymentSchedule[INTEREST],1,1):PaymentSchedule[[#This Row],[INTEREST]]),"")</f>
        <v/>
      </c>
    </row>
    <row r="289" spans="2:11">
      <c r="B289" s="12" t="str">
        <f>IF(LoanIsGood,IF(ROW()-ROW(PaymentSchedule[[#Headers],[PMT NO]])&gt;ScheduledNumberOfPayments,"",ROW()-ROW(PaymentSchedule[[#Headers],[PMT NO]])),"")</f>
        <v/>
      </c>
      <c r="C289" s="11" t="str">
        <f>IF(PaymentSchedule[[#This Row],[PMT NO]]&lt;&gt;"",EOMONTH(LoanStartDate,ROW(PaymentSchedule[[#This Row],[PMT NO]])-ROW(PaymentSchedule[[#Headers],[PMT NO]])-2)+DAY(LoanStartDate),"")</f>
        <v/>
      </c>
      <c r="D28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9" s="10" t="str">
        <f>IF(PaymentSchedule[[#This Row],[PMT NO]]&lt;&gt;"",ScheduledPayment,"")</f>
        <v/>
      </c>
      <c r="F28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9" s="10" t="str">
        <f>IF(PaymentSchedule[[#This Row],[PMT NO]]&lt;&gt;"",PaymentSchedule[[#This Row],[TOTAL PAYMENT]]-PaymentSchedule[[#This Row],[INTEREST]],"")</f>
        <v/>
      </c>
      <c r="I289" s="10" t="str">
        <f>IF(PaymentSchedule[[#This Row],[PMT NO]]&lt;&gt;"",PaymentSchedule[[#This Row],[BEGINNING BALANCE]]*(InterestRate/PaymentsPerYear),"")</f>
        <v/>
      </c>
      <c r="J28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9" s="10" t="str">
        <f>IF(PaymentSchedule[[#This Row],[PMT NO]]&lt;&gt;"",SUM(INDEX(PaymentSchedule[INTEREST],1,1):PaymentSchedule[[#This Row],[INTEREST]]),"")</f>
        <v/>
      </c>
    </row>
    <row r="290" spans="2:11">
      <c r="B290" s="12" t="str">
        <f>IF(LoanIsGood,IF(ROW()-ROW(PaymentSchedule[[#Headers],[PMT NO]])&gt;ScheduledNumberOfPayments,"",ROW()-ROW(PaymentSchedule[[#Headers],[PMT NO]])),"")</f>
        <v/>
      </c>
      <c r="C290" s="11" t="str">
        <f>IF(PaymentSchedule[[#This Row],[PMT NO]]&lt;&gt;"",EOMONTH(LoanStartDate,ROW(PaymentSchedule[[#This Row],[PMT NO]])-ROW(PaymentSchedule[[#Headers],[PMT NO]])-2)+DAY(LoanStartDate),"")</f>
        <v/>
      </c>
      <c r="D29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0" s="10" t="str">
        <f>IF(PaymentSchedule[[#This Row],[PMT NO]]&lt;&gt;"",ScheduledPayment,"")</f>
        <v/>
      </c>
      <c r="F29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0" s="10" t="str">
        <f>IF(PaymentSchedule[[#This Row],[PMT NO]]&lt;&gt;"",PaymentSchedule[[#This Row],[TOTAL PAYMENT]]-PaymentSchedule[[#This Row],[INTEREST]],"")</f>
        <v/>
      </c>
      <c r="I290" s="10" t="str">
        <f>IF(PaymentSchedule[[#This Row],[PMT NO]]&lt;&gt;"",PaymentSchedule[[#This Row],[BEGINNING BALANCE]]*(InterestRate/PaymentsPerYear),"")</f>
        <v/>
      </c>
      <c r="J29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0" s="10" t="str">
        <f>IF(PaymentSchedule[[#This Row],[PMT NO]]&lt;&gt;"",SUM(INDEX(PaymentSchedule[INTEREST],1,1):PaymentSchedule[[#This Row],[INTEREST]]),"")</f>
        <v/>
      </c>
    </row>
    <row r="291" spans="2:11">
      <c r="B291" s="12" t="str">
        <f>IF(LoanIsGood,IF(ROW()-ROW(PaymentSchedule[[#Headers],[PMT NO]])&gt;ScheduledNumberOfPayments,"",ROW()-ROW(PaymentSchedule[[#Headers],[PMT NO]])),"")</f>
        <v/>
      </c>
      <c r="C291" s="11" t="str">
        <f>IF(PaymentSchedule[[#This Row],[PMT NO]]&lt;&gt;"",EOMONTH(LoanStartDate,ROW(PaymentSchedule[[#This Row],[PMT NO]])-ROW(PaymentSchedule[[#Headers],[PMT NO]])-2)+DAY(LoanStartDate),"")</f>
        <v/>
      </c>
      <c r="D29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1" s="10" t="str">
        <f>IF(PaymentSchedule[[#This Row],[PMT NO]]&lt;&gt;"",ScheduledPayment,"")</f>
        <v/>
      </c>
      <c r="F29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1" s="10" t="str">
        <f>IF(PaymentSchedule[[#This Row],[PMT NO]]&lt;&gt;"",PaymentSchedule[[#This Row],[TOTAL PAYMENT]]-PaymentSchedule[[#This Row],[INTEREST]],"")</f>
        <v/>
      </c>
      <c r="I291" s="10" t="str">
        <f>IF(PaymentSchedule[[#This Row],[PMT NO]]&lt;&gt;"",PaymentSchedule[[#This Row],[BEGINNING BALANCE]]*(InterestRate/PaymentsPerYear),"")</f>
        <v/>
      </c>
      <c r="J29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1" s="10" t="str">
        <f>IF(PaymentSchedule[[#This Row],[PMT NO]]&lt;&gt;"",SUM(INDEX(PaymentSchedule[INTEREST],1,1):PaymentSchedule[[#This Row],[INTEREST]]),"")</f>
        <v/>
      </c>
    </row>
    <row r="292" spans="2:11">
      <c r="B292" s="12" t="str">
        <f>IF(LoanIsGood,IF(ROW()-ROW(PaymentSchedule[[#Headers],[PMT NO]])&gt;ScheduledNumberOfPayments,"",ROW()-ROW(PaymentSchedule[[#Headers],[PMT NO]])),"")</f>
        <v/>
      </c>
      <c r="C292" s="11" t="str">
        <f>IF(PaymentSchedule[[#This Row],[PMT NO]]&lt;&gt;"",EOMONTH(LoanStartDate,ROW(PaymentSchedule[[#This Row],[PMT NO]])-ROW(PaymentSchedule[[#Headers],[PMT NO]])-2)+DAY(LoanStartDate),"")</f>
        <v/>
      </c>
      <c r="D29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2" s="10" t="str">
        <f>IF(PaymentSchedule[[#This Row],[PMT NO]]&lt;&gt;"",ScheduledPayment,"")</f>
        <v/>
      </c>
      <c r="F29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2" s="10" t="str">
        <f>IF(PaymentSchedule[[#This Row],[PMT NO]]&lt;&gt;"",PaymentSchedule[[#This Row],[TOTAL PAYMENT]]-PaymentSchedule[[#This Row],[INTEREST]],"")</f>
        <v/>
      </c>
      <c r="I292" s="10" t="str">
        <f>IF(PaymentSchedule[[#This Row],[PMT NO]]&lt;&gt;"",PaymentSchedule[[#This Row],[BEGINNING BALANCE]]*(InterestRate/PaymentsPerYear),"")</f>
        <v/>
      </c>
      <c r="J29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2" s="10" t="str">
        <f>IF(PaymentSchedule[[#This Row],[PMT NO]]&lt;&gt;"",SUM(INDEX(PaymentSchedule[INTEREST],1,1):PaymentSchedule[[#This Row],[INTEREST]]),"")</f>
        <v/>
      </c>
    </row>
    <row r="293" spans="2:11">
      <c r="B293" s="12" t="str">
        <f>IF(LoanIsGood,IF(ROW()-ROW(PaymentSchedule[[#Headers],[PMT NO]])&gt;ScheduledNumberOfPayments,"",ROW()-ROW(PaymentSchedule[[#Headers],[PMT NO]])),"")</f>
        <v/>
      </c>
      <c r="C293" s="11" t="str">
        <f>IF(PaymentSchedule[[#This Row],[PMT NO]]&lt;&gt;"",EOMONTH(LoanStartDate,ROW(PaymentSchedule[[#This Row],[PMT NO]])-ROW(PaymentSchedule[[#Headers],[PMT NO]])-2)+DAY(LoanStartDate),"")</f>
        <v/>
      </c>
      <c r="D29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3" s="10" t="str">
        <f>IF(PaymentSchedule[[#This Row],[PMT NO]]&lt;&gt;"",ScheduledPayment,"")</f>
        <v/>
      </c>
      <c r="F29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3" s="10" t="str">
        <f>IF(PaymentSchedule[[#This Row],[PMT NO]]&lt;&gt;"",PaymentSchedule[[#This Row],[TOTAL PAYMENT]]-PaymentSchedule[[#This Row],[INTEREST]],"")</f>
        <v/>
      </c>
      <c r="I293" s="10" t="str">
        <f>IF(PaymentSchedule[[#This Row],[PMT NO]]&lt;&gt;"",PaymentSchedule[[#This Row],[BEGINNING BALANCE]]*(InterestRate/PaymentsPerYear),"")</f>
        <v/>
      </c>
      <c r="J29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3" s="10" t="str">
        <f>IF(PaymentSchedule[[#This Row],[PMT NO]]&lt;&gt;"",SUM(INDEX(PaymentSchedule[INTEREST],1,1):PaymentSchedule[[#This Row],[INTEREST]]),"")</f>
        <v/>
      </c>
    </row>
    <row r="294" spans="2:11">
      <c r="B294" s="12" t="str">
        <f>IF(LoanIsGood,IF(ROW()-ROW(PaymentSchedule[[#Headers],[PMT NO]])&gt;ScheduledNumberOfPayments,"",ROW()-ROW(PaymentSchedule[[#Headers],[PMT NO]])),"")</f>
        <v/>
      </c>
      <c r="C294" s="11" t="str">
        <f>IF(PaymentSchedule[[#This Row],[PMT NO]]&lt;&gt;"",EOMONTH(LoanStartDate,ROW(PaymentSchedule[[#This Row],[PMT NO]])-ROW(PaymentSchedule[[#Headers],[PMT NO]])-2)+DAY(LoanStartDate),"")</f>
        <v/>
      </c>
      <c r="D29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4" s="10" t="str">
        <f>IF(PaymentSchedule[[#This Row],[PMT NO]]&lt;&gt;"",ScheduledPayment,"")</f>
        <v/>
      </c>
      <c r="F29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4" s="10" t="str">
        <f>IF(PaymentSchedule[[#This Row],[PMT NO]]&lt;&gt;"",PaymentSchedule[[#This Row],[TOTAL PAYMENT]]-PaymentSchedule[[#This Row],[INTEREST]],"")</f>
        <v/>
      </c>
      <c r="I294" s="10" t="str">
        <f>IF(PaymentSchedule[[#This Row],[PMT NO]]&lt;&gt;"",PaymentSchedule[[#This Row],[BEGINNING BALANCE]]*(InterestRate/PaymentsPerYear),"")</f>
        <v/>
      </c>
      <c r="J29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4" s="10" t="str">
        <f>IF(PaymentSchedule[[#This Row],[PMT NO]]&lt;&gt;"",SUM(INDEX(PaymentSchedule[INTEREST],1,1):PaymentSchedule[[#This Row],[INTEREST]]),"")</f>
        <v/>
      </c>
    </row>
    <row r="295" spans="2:11">
      <c r="B295" s="12" t="str">
        <f>IF(LoanIsGood,IF(ROW()-ROW(PaymentSchedule[[#Headers],[PMT NO]])&gt;ScheduledNumberOfPayments,"",ROW()-ROW(PaymentSchedule[[#Headers],[PMT NO]])),"")</f>
        <v/>
      </c>
      <c r="C295" s="11" t="str">
        <f>IF(PaymentSchedule[[#This Row],[PMT NO]]&lt;&gt;"",EOMONTH(LoanStartDate,ROW(PaymentSchedule[[#This Row],[PMT NO]])-ROW(PaymentSchedule[[#Headers],[PMT NO]])-2)+DAY(LoanStartDate),"")</f>
        <v/>
      </c>
      <c r="D29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5" s="10" t="str">
        <f>IF(PaymentSchedule[[#This Row],[PMT NO]]&lt;&gt;"",ScheduledPayment,"")</f>
        <v/>
      </c>
      <c r="F29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5" s="10" t="str">
        <f>IF(PaymentSchedule[[#This Row],[PMT NO]]&lt;&gt;"",PaymentSchedule[[#This Row],[TOTAL PAYMENT]]-PaymentSchedule[[#This Row],[INTEREST]],"")</f>
        <v/>
      </c>
      <c r="I295" s="10" t="str">
        <f>IF(PaymentSchedule[[#This Row],[PMT NO]]&lt;&gt;"",PaymentSchedule[[#This Row],[BEGINNING BALANCE]]*(InterestRate/PaymentsPerYear),"")</f>
        <v/>
      </c>
      <c r="J29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5" s="10" t="str">
        <f>IF(PaymentSchedule[[#This Row],[PMT NO]]&lt;&gt;"",SUM(INDEX(PaymentSchedule[INTEREST],1,1):PaymentSchedule[[#This Row],[INTEREST]]),"")</f>
        <v/>
      </c>
    </row>
    <row r="296" spans="2:11">
      <c r="B296" s="12" t="str">
        <f>IF(LoanIsGood,IF(ROW()-ROW(PaymentSchedule[[#Headers],[PMT NO]])&gt;ScheduledNumberOfPayments,"",ROW()-ROW(PaymentSchedule[[#Headers],[PMT NO]])),"")</f>
        <v/>
      </c>
      <c r="C296" s="11" t="str">
        <f>IF(PaymentSchedule[[#This Row],[PMT NO]]&lt;&gt;"",EOMONTH(LoanStartDate,ROW(PaymentSchedule[[#This Row],[PMT NO]])-ROW(PaymentSchedule[[#Headers],[PMT NO]])-2)+DAY(LoanStartDate),"")</f>
        <v/>
      </c>
      <c r="D29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6" s="10" t="str">
        <f>IF(PaymentSchedule[[#This Row],[PMT NO]]&lt;&gt;"",ScheduledPayment,"")</f>
        <v/>
      </c>
      <c r="F29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6" s="10" t="str">
        <f>IF(PaymentSchedule[[#This Row],[PMT NO]]&lt;&gt;"",PaymentSchedule[[#This Row],[TOTAL PAYMENT]]-PaymentSchedule[[#This Row],[INTEREST]],"")</f>
        <v/>
      </c>
      <c r="I296" s="10" t="str">
        <f>IF(PaymentSchedule[[#This Row],[PMT NO]]&lt;&gt;"",PaymentSchedule[[#This Row],[BEGINNING BALANCE]]*(InterestRate/PaymentsPerYear),"")</f>
        <v/>
      </c>
      <c r="J29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6" s="10" t="str">
        <f>IF(PaymentSchedule[[#This Row],[PMT NO]]&lt;&gt;"",SUM(INDEX(PaymentSchedule[INTEREST],1,1):PaymentSchedule[[#This Row],[INTEREST]]),"")</f>
        <v/>
      </c>
    </row>
    <row r="297" spans="2:11">
      <c r="B297" s="12" t="str">
        <f>IF(LoanIsGood,IF(ROW()-ROW(PaymentSchedule[[#Headers],[PMT NO]])&gt;ScheduledNumberOfPayments,"",ROW()-ROW(PaymentSchedule[[#Headers],[PMT NO]])),"")</f>
        <v/>
      </c>
      <c r="C297" s="11" t="str">
        <f>IF(PaymentSchedule[[#This Row],[PMT NO]]&lt;&gt;"",EOMONTH(LoanStartDate,ROW(PaymentSchedule[[#This Row],[PMT NO]])-ROW(PaymentSchedule[[#Headers],[PMT NO]])-2)+DAY(LoanStartDate),"")</f>
        <v/>
      </c>
      <c r="D29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7" s="10" t="str">
        <f>IF(PaymentSchedule[[#This Row],[PMT NO]]&lt;&gt;"",ScheduledPayment,"")</f>
        <v/>
      </c>
      <c r="F29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7" s="10" t="str">
        <f>IF(PaymentSchedule[[#This Row],[PMT NO]]&lt;&gt;"",PaymentSchedule[[#This Row],[TOTAL PAYMENT]]-PaymentSchedule[[#This Row],[INTEREST]],"")</f>
        <v/>
      </c>
      <c r="I297" s="10" t="str">
        <f>IF(PaymentSchedule[[#This Row],[PMT NO]]&lt;&gt;"",PaymentSchedule[[#This Row],[BEGINNING BALANCE]]*(InterestRate/PaymentsPerYear),"")</f>
        <v/>
      </c>
      <c r="J29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7" s="10" t="str">
        <f>IF(PaymentSchedule[[#This Row],[PMT NO]]&lt;&gt;"",SUM(INDEX(PaymentSchedule[INTEREST],1,1):PaymentSchedule[[#This Row],[INTEREST]]),"")</f>
        <v/>
      </c>
    </row>
    <row r="298" spans="2:11">
      <c r="B298" s="12" t="str">
        <f>IF(LoanIsGood,IF(ROW()-ROW(PaymentSchedule[[#Headers],[PMT NO]])&gt;ScheduledNumberOfPayments,"",ROW()-ROW(PaymentSchedule[[#Headers],[PMT NO]])),"")</f>
        <v/>
      </c>
      <c r="C298" s="11" t="str">
        <f>IF(PaymentSchedule[[#This Row],[PMT NO]]&lt;&gt;"",EOMONTH(LoanStartDate,ROW(PaymentSchedule[[#This Row],[PMT NO]])-ROW(PaymentSchedule[[#Headers],[PMT NO]])-2)+DAY(LoanStartDate),"")</f>
        <v/>
      </c>
      <c r="D29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8" s="10" t="str">
        <f>IF(PaymentSchedule[[#This Row],[PMT NO]]&lt;&gt;"",ScheduledPayment,"")</f>
        <v/>
      </c>
      <c r="F29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8" s="10" t="str">
        <f>IF(PaymentSchedule[[#This Row],[PMT NO]]&lt;&gt;"",PaymentSchedule[[#This Row],[TOTAL PAYMENT]]-PaymentSchedule[[#This Row],[INTEREST]],"")</f>
        <v/>
      </c>
      <c r="I298" s="10" t="str">
        <f>IF(PaymentSchedule[[#This Row],[PMT NO]]&lt;&gt;"",PaymentSchedule[[#This Row],[BEGINNING BALANCE]]*(InterestRate/PaymentsPerYear),"")</f>
        <v/>
      </c>
      <c r="J29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8" s="10" t="str">
        <f>IF(PaymentSchedule[[#This Row],[PMT NO]]&lt;&gt;"",SUM(INDEX(PaymentSchedule[INTEREST],1,1):PaymentSchedule[[#This Row],[INTEREST]]),"")</f>
        <v/>
      </c>
    </row>
    <row r="299" spans="2:11">
      <c r="B299" s="12" t="str">
        <f>IF(LoanIsGood,IF(ROW()-ROW(PaymentSchedule[[#Headers],[PMT NO]])&gt;ScheduledNumberOfPayments,"",ROW()-ROW(PaymentSchedule[[#Headers],[PMT NO]])),"")</f>
        <v/>
      </c>
      <c r="C299" s="11" t="str">
        <f>IF(PaymentSchedule[[#This Row],[PMT NO]]&lt;&gt;"",EOMONTH(LoanStartDate,ROW(PaymentSchedule[[#This Row],[PMT NO]])-ROW(PaymentSchedule[[#Headers],[PMT NO]])-2)+DAY(LoanStartDate),"")</f>
        <v/>
      </c>
      <c r="D29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9" s="10" t="str">
        <f>IF(PaymentSchedule[[#This Row],[PMT NO]]&lt;&gt;"",ScheduledPayment,"")</f>
        <v/>
      </c>
      <c r="F29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9" s="10" t="str">
        <f>IF(PaymentSchedule[[#This Row],[PMT NO]]&lt;&gt;"",PaymentSchedule[[#This Row],[TOTAL PAYMENT]]-PaymentSchedule[[#This Row],[INTEREST]],"")</f>
        <v/>
      </c>
      <c r="I299" s="10" t="str">
        <f>IF(PaymentSchedule[[#This Row],[PMT NO]]&lt;&gt;"",PaymentSchedule[[#This Row],[BEGINNING BALANCE]]*(InterestRate/PaymentsPerYear),"")</f>
        <v/>
      </c>
      <c r="J29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9" s="10" t="str">
        <f>IF(PaymentSchedule[[#This Row],[PMT NO]]&lt;&gt;"",SUM(INDEX(PaymentSchedule[INTEREST],1,1):PaymentSchedule[[#This Row],[INTEREST]]),"")</f>
        <v/>
      </c>
    </row>
    <row r="300" spans="2:11">
      <c r="B300" s="12" t="str">
        <f>IF(LoanIsGood,IF(ROW()-ROW(PaymentSchedule[[#Headers],[PMT NO]])&gt;ScheduledNumberOfPayments,"",ROW()-ROW(PaymentSchedule[[#Headers],[PMT NO]])),"")</f>
        <v/>
      </c>
      <c r="C300" s="11" t="str">
        <f>IF(PaymentSchedule[[#This Row],[PMT NO]]&lt;&gt;"",EOMONTH(LoanStartDate,ROW(PaymentSchedule[[#This Row],[PMT NO]])-ROW(PaymentSchedule[[#Headers],[PMT NO]])-2)+DAY(LoanStartDate),"")</f>
        <v/>
      </c>
      <c r="D30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0" s="10" t="str">
        <f>IF(PaymentSchedule[[#This Row],[PMT NO]]&lt;&gt;"",ScheduledPayment,"")</f>
        <v/>
      </c>
      <c r="F30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0" s="10" t="str">
        <f>IF(PaymentSchedule[[#This Row],[PMT NO]]&lt;&gt;"",PaymentSchedule[[#This Row],[TOTAL PAYMENT]]-PaymentSchedule[[#This Row],[INTEREST]],"")</f>
        <v/>
      </c>
      <c r="I300" s="10" t="str">
        <f>IF(PaymentSchedule[[#This Row],[PMT NO]]&lt;&gt;"",PaymentSchedule[[#This Row],[BEGINNING BALANCE]]*(InterestRate/PaymentsPerYear),"")</f>
        <v/>
      </c>
      <c r="J30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0" s="10" t="str">
        <f>IF(PaymentSchedule[[#This Row],[PMT NO]]&lt;&gt;"",SUM(INDEX(PaymentSchedule[INTEREST],1,1):PaymentSchedule[[#This Row],[INTEREST]]),"")</f>
        <v/>
      </c>
    </row>
    <row r="301" spans="2:11">
      <c r="B301" s="12" t="str">
        <f>IF(LoanIsGood,IF(ROW()-ROW(PaymentSchedule[[#Headers],[PMT NO]])&gt;ScheduledNumberOfPayments,"",ROW()-ROW(PaymentSchedule[[#Headers],[PMT NO]])),"")</f>
        <v/>
      </c>
      <c r="C301" s="11" t="str">
        <f>IF(PaymentSchedule[[#This Row],[PMT NO]]&lt;&gt;"",EOMONTH(LoanStartDate,ROW(PaymentSchedule[[#This Row],[PMT NO]])-ROW(PaymentSchedule[[#Headers],[PMT NO]])-2)+DAY(LoanStartDate),"")</f>
        <v/>
      </c>
      <c r="D30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1" s="10" t="str">
        <f>IF(PaymentSchedule[[#This Row],[PMT NO]]&lt;&gt;"",ScheduledPayment,"")</f>
        <v/>
      </c>
      <c r="F30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1" s="10" t="str">
        <f>IF(PaymentSchedule[[#This Row],[PMT NO]]&lt;&gt;"",PaymentSchedule[[#This Row],[TOTAL PAYMENT]]-PaymentSchedule[[#This Row],[INTEREST]],"")</f>
        <v/>
      </c>
      <c r="I301" s="10" t="str">
        <f>IF(PaymentSchedule[[#This Row],[PMT NO]]&lt;&gt;"",PaymentSchedule[[#This Row],[BEGINNING BALANCE]]*(InterestRate/PaymentsPerYear),"")</f>
        <v/>
      </c>
      <c r="J30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1" s="10" t="str">
        <f>IF(PaymentSchedule[[#This Row],[PMT NO]]&lt;&gt;"",SUM(INDEX(PaymentSchedule[INTEREST],1,1):PaymentSchedule[[#This Row],[INTEREST]]),"")</f>
        <v/>
      </c>
    </row>
    <row r="302" spans="2:11">
      <c r="B302" s="12" t="str">
        <f>IF(LoanIsGood,IF(ROW()-ROW(PaymentSchedule[[#Headers],[PMT NO]])&gt;ScheduledNumberOfPayments,"",ROW()-ROW(PaymentSchedule[[#Headers],[PMT NO]])),"")</f>
        <v/>
      </c>
      <c r="C302" s="11" t="str">
        <f>IF(PaymentSchedule[[#This Row],[PMT NO]]&lt;&gt;"",EOMONTH(LoanStartDate,ROW(PaymentSchedule[[#This Row],[PMT NO]])-ROW(PaymentSchedule[[#Headers],[PMT NO]])-2)+DAY(LoanStartDate),"")</f>
        <v/>
      </c>
      <c r="D30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2" s="10" t="str">
        <f>IF(PaymentSchedule[[#This Row],[PMT NO]]&lt;&gt;"",ScheduledPayment,"")</f>
        <v/>
      </c>
      <c r="F30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2" s="10" t="str">
        <f>IF(PaymentSchedule[[#This Row],[PMT NO]]&lt;&gt;"",PaymentSchedule[[#This Row],[TOTAL PAYMENT]]-PaymentSchedule[[#This Row],[INTEREST]],"")</f>
        <v/>
      </c>
      <c r="I302" s="10" t="str">
        <f>IF(PaymentSchedule[[#This Row],[PMT NO]]&lt;&gt;"",PaymentSchedule[[#This Row],[BEGINNING BALANCE]]*(InterestRate/PaymentsPerYear),"")</f>
        <v/>
      </c>
      <c r="J30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2" s="10" t="str">
        <f>IF(PaymentSchedule[[#This Row],[PMT NO]]&lt;&gt;"",SUM(INDEX(PaymentSchedule[INTEREST],1,1):PaymentSchedule[[#This Row],[INTEREST]]),"")</f>
        <v/>
      </c>
    </row>
    <row r="303" spans="2:11">
      <c r="B303" s="12" t="str">
        <f>IF(LoanIsGood,IF(ROW()-ROW(PaymentSchedule[[#Headers],[PMT NO]])&gt;ScheduledNumberOfPayments,"",ROW()-ROW(PaymentSchedule[[#Headers],[PMT NO]])),"")</f>
        <v/>
      </c>
      <c r="C303" s="11" t="str">
        <f>IF(PaymentSchedule[[#This Row],[PMT NO]]&lt;&gt;"",EOMONTH(LoanStartDate,ROW(PaymentSchedule[[#This Row],[PMT NO]])-ROW(PaymentSchedule[[#Headers],[PMT NO]])-2)+DAY(LoanStartDate),"")</f>
        <v/>
      </c>
      <c r="D30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3" s="10" t="str">
        <f>IF(PaymentSchedule[[#This Row],[PMT NO]]&lt;&gt;"",ScheduledPayment,"")</f>
        <v/>
      </c>
      <c r="F30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3" s="10" t="str">
        <f>IF(PaymentSchedule[[#This Row],[PMT NO]]&lt;&gt;"",PaymentSchedule[[#This Row],[TOTAL PAYMENT]]-PaymentSchedule[[#This Row],[INTEREST]],"")</f>
        <v/>
      </c>
      <c r="I303" s="10" t="str">
        <f>IF(PaymentSchedule[[#This Row],[PMT NO]]&lt;&gt;"",PaymentSchedule[[#This Row],[BEGINNING BALANCE]]*(InterestRate/PaymentsPerYear),"")</f>
        <v/>
      </c>
      <c r="J30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3" s="10" t="str">
        <f>IF(PaymentSchedule[[#This Row],[PMT NO]]&lt;&gt;"",SUM(INDEX(PaymentSchedule[INTEREST],1,1):PaymentSchedule[[#This Row],[INTEREST]]),"")</f>
        <v/>
      </c>
    </row>
    <row r="304" spans="2:11">
      <c r="B304" s="12" t="str">
        <f>IF(LoanIsGood,IF(ROW()-ROW(PaymentSchedule[[#Headers],[PMT NO]])&gt;ScheduledNumberOfPayments,"",ROW()-ROW(PaymentSchedule[[#Headers],[PMT NO]])),"")</f>
        <v/>
      </c>
      <c r="C304" s="11" t="str">
        <f>IF(PaymentSchedule[[#This Row],[PMT NO]]&lt;&gt;"",EOMONTH(LoanStartDate,ROW(PaymentSchedule[[#This Row],[PMT NO]])-ROW(PaymentSchedule[[#Headers],[PMT NO]])-2)+DAY(LoanStartDate),"")</f>
        <v/>
      </c>
      <c r="D30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4" s="10" t="str">
        <f>IF(PaymentSchedule[[#This Row],[PMT NO]]&lt;&gt;"",ScheduledPayment,"")</f>
        <v/>
      </c>
      <c r="F30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4" s="10" t="str">
        <f>IF(PaymentSchedule[[#This Row],[PMT NO]]&lt;&gt;"",PaymentSchedule[[#This Row],[TOTAL PAYMENT]]-PaymentSchedule[[#This Row],[INTEREST]],"")</f>
        <v/>
      </c>
      <c r="I304" s="10" t="str">
        <f>IF(PaymentSchedule[[#This Row],[PMT NO]]&lt;&gt;"",PaymentSchedule[[#This Row],[BEGINNING BALANCE]]*(InterestRate/PaymentsPerYear),"")</f>
        <v/>
      </c>
      <c r="J30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4" s="10" t="str">
        <f>IF(PaymentSchedule[[#This Row],[PMT NO]]&lt;&gt;"",SUM(INDEX(PaymentSchedule[INTEREST],1,1):PaymentSchedule[[#This Row],[INTEREST]]),"")</f>
        <v/>
      </c>
    </row>
    <row r="305" spans="2:11">
      <c r="B305" s="12" t="str">
        <f>IF(LoanIsGood,IF(ROW()-ROW(PaymentSchedule[[#Headers],[PMT NO]])&gt;ScheduledNumberOfPayments,"",ROW()-ROW(PaymentSchedule[[#Headers],[PMT NO]])),"")</f>
        <v/>
      </c>
      <c r="C305" s="11" t="str">
        <f>IF(PaymentSchedule[[#This Row],[PMT NO]]&lt;&gt;"",EOMONTH(LoanStartDate,ROW(PaymentSchedule[[#This Row],[PMT NO]])-ROW(PaymentSchedule[[#Headers],[PMT NO]])-2)+DAY(LoanStartDate),"")</f>
        <v/>
      </c>
      <c r="D30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5" s="10" t="str">
        <f>IF(PaymentSchedule[[#This Row],[PMT NO]]&lt;&gt;"",ScheduledPayment,"")</f>
        <v/>
      </c>
      <c r="F30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5" s="10" t="str">
        <f>IF(PaymentSchedule[[#This Row],[PMT NO]]&lt;&gt;"",PaymentSchedule[[#This Row],[TOTAL PAYMENT]]-PaymentSchedule[[#This Row],[INTEREST]],"")</f>
        <v/>
      </c>
      <c r="I305" s="10" t="str">
        <f>IF(PaymentSchedule[[#This Row],[PMT NO]]&lt;&gt;"",PaymentSchedule[[#This Row],[BEGINNING BALANCE]]*(InterestRate/PaymentsPerYear),"")</f>
        <v/>
      </c>
      <c r="J30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5" s="10" t="str">
        <f>IF(PaymentSchedule[[#This Row],[PMT NO]]&lt;&gt;"",SUM(INDEX(PaymentSchedule[INTEREST],1,1):PaymentSchedule[[#This Row],[INTEREST]]),"")</f>
        <v/>
      </c>
    </row>
    <row r="306" spans="2:11">
      <c r="B306" s="12" t="str">
        <f>IF(LoanIsGood,IF(ROW()-ROW(PaymentSchedule[[#Headers],[PMT NO]])&gt;ScheduledNumberOfPayments,"",ROW()-ROW(PaymentSchedule[[#Headers],[PMT NO]])),"")</f>
        <v/>
      </c>
      <c r="C306" s="11" t="str">
        <f>IF(PaymentSchedule[[#This Row],[PMT NO]]&lt;&gt;"",EOMONTH(LoanStartDate,ROW(PaymentSchedule[[#This Row],[PMT NO]])-ROW(PaymentSchedule[[#Headers],[PMT NO]])-2)+DAY(LoanStartDate),"")</f>
        <v/>
      </c>
      <c r="D30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6" s="10" t="str">
        <f>IF(PaymentSchedule[[#This Row],[PMT NO]]&lt;&gt;"",ScheduledPayment,"")</f>
        <v/>
      </c>
      <c r="F30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6" s="10" t="str">
        <f>IF(PaymentSchedule[[#This Row],[PMT NO]]&lt;&gt;"",PaymentSchedule[[#This Row],[TOTAL PAYMENT]]-PaymentSchedule[[#This Row],[INTEREST]],"")</f>
        <v/>
      </c>
      <c r="I306" s="10" t="str">
        <f>IF(PaymentSchedule[[#This Row],[PMT NO]]&lt;&gt;"",PaymentSchedule[[#This Row],[BEGINNING BALANCE]]*(InterestRate/PaymentsPerYear),"")</f>
        <v/>
      </c>
      <c r="J30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6" s="10" t="str">
        <f>IF(PaymentSchedule[[#This Row],[PMT NO]]&lt;&gt;"",SUM(INDEX(PaymentSchedule[INTEREST],1,1):PaymentSchedule[[#This Row],[INTEREST]]),"")</f>
        <v/>
      </c>
    </row>
    <row r="307" spans="2:11">
      <c r="B307" s="12" t="str">
        <f>IF(LoanIsGood,IF(ROW()-ROW(PaymentSchedule[[#Headers],[PMT NO]])&gt;ScheduledNumberOfPayments,"",ROW()-ROW(PaymentSchedule[[#Headers],[PMT NO]])),"")</f>
        <v/>
      </c>
      <c r="C307" s="11" t="str">
        <f>IF(PaymentSchedule[[#This Row],[PMT NO]]&lt;&gt;"",EOMONTH(LoanStartDate,ROW(PaymentSchedule[[#This Row],[PMT NO]])-ROW(PaymentSchedule[[#Headers],[PMT NO]])-2)+DAY(LoanStartDate),"")</f>
        <v/>
      </c>
      <c r="D30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7" s="10" t="str">
        <f>IF(PaymentSchedule[[#This Row],[PMT NO]]&lt;&gt;"",ScheduledPayment,"")</f>
        <v/>
      </c>
      <c r="F30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7" s="10" t="str">
        <f>IF(PaymentSchedule[[#This Row],[PMT NO]]&lt;&gt;"",PaymentSchedule[[#This Row],[TOTAL PAYMENT]]-PaymentSchedule[[#This Row],[INTEREST]],"")</f>
        <v/>
      </c>
      <c r="I307" s="10" t="str">
        <f>IF(PaymentSchedule[[#This Row],[PMT NO]]&lt;&gt;"",PaymentSchedule[[#This Row],[BEGINNING BALANCE]]*(InterestRate/PaymentsPerYear),"")</f>
        <v/>
      </c>
      <c r="J30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7" s="10" t="str">
        <f>IF(PaymentSchedule[[#This Row],[PMT NO]]&lt;&gt;"",SUM(INDEX(PaymentSchedule[INTEREST],1,1):PaymentSchedule[[#This Row],[INTEREST]]),"")</f>
        <v/>
      </c>
    </row>
    <row r="308" spans="2:11">
      <c r="B308" s="12" t="str">
        <f>IF(LoanIsGood,IF(ROW()-ROW(PaymentSchedule[[#Headers],[PMT NO]])&gt;ScheduledNumberOfPayments,"",ROW()-ROW(PaymentSchedule[[#Headers],[PMT NO]])),"")</f>
        <v/>
      </c>
      <c r="C308" s="11" t="str">
        <f>IF(PaymentSchedule[[#This Row],[PMT NO]]&lt;&gt;"",EOMONTH(LoanStartDate,ROW(PaymentSchedule[[#This Row],[PMT NO]])-ROW(PaymentSchedule[[#Headers],[PMT NO]])-2)+DAY(LoanStartDate),"")</f>
        <v/>
      </c>
      <c r="D30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8" s="10" t="str">
        <f>IF(PaymentSchedule[[#This Row],[PMT NO]]&lt;&gt;"",ScheduledPayment,"")</f>
        <v/>
      </c>
      <c r="F30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8" s="10" t="str">
        <f>IF(PaymentSchedule[[#This Row],[PMT NO]]&lt;&gt;"",PaymentSchedule[[#This Row],[TOTAL PAYMENT]]-PaymentSchedule[[#This Row],[INTEREST]],"")</f>
        <v/>
      </c>
      <c r="I308" s="10" t="str">
        <f>IF(PaymentSchedule[[#This Row],[PMT NO]]&lt;&gt;"",PaymentSchedule[[#This Row],[BEGINNING BALANCE]]*(InterestRate/PaymentsPerYear),"")</f>
        <v/>
      </c>
      <c r="J30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8" s="10" t="str">
        <f>IF(PaymentSchedule[[#This Row],[PMT NO]]&lt;&gt;"",SUM(INDEX(PaymentSchedule[INTEREST],1,1):PaymentSchedule[[#This Row],[INTEREST]]),"")</f>
        <v/>
      </c>
    </row>
    <row r="309" spans="2:11">
      <c r="B309" s="12" t="str">
        <f>IF(LoanIsGood,IF(ROW()-ROW(PaymentSchedule[[#Headers],[PMT NO]])&gt;ScheduledNumberOfPayments,"",ROW()-ROW(PaymentSchedule[[#Headers],[PMT NO]])),"")</f>
        <v/>
      </c>
      <c r="C309" s="11" t="str">
        <f>IF(PaymentSchedule[[#This Row],[PMT NO]]&lt;&gt;"",EOMONTH(LoanStartDate,ROW(PaymentSchedule[[#This Row],[PMT NO]])-ROW(PaymentSchedule[[#Headers],[PMT NO]])-2)+DAY(LoanStartDate),"")</f>
        <v/>
      </c>
      <c r="D30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9" s="10" t="str">
        <f>IF(PaymentSchedule[[#This Row],[PMT NO]]&lt;&gt;"",ScheduledPayment,"")</f>
        <v/>
      </c>
      <c r="F30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9" s="10" t="str">
        <f>IF(PaymentSchedule[[#This Row],[PMT NO]]&lt;&gt;"",PaymentSchedule[[#This Row],[TOTAL PAYMENT]]-PaymentSchedule[[#This Row],[INTEREST]],"")</f>
        <v/>
      </c>
      <c r="I309" s="10" t="str">
        <f>IF(PaymentSchedule[[#This Row],[PMT NO]]&lt;&gt;"",PaymentSchedule[[#This Row],[BEGINNING BALANCE]]*(InterestRate/PaymentsPerYear),"")</f>
        <v/>
      </c>
      <c r="J30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9" s="10" t="str">
        <f>IF(PaymentSchedule[[#This Row],[PMT NO]]&lt;&gt;"",SUM(INDEX(PaymentSchedule[INTEREST],1,1):PaymentSchedule[[#This Row],[INTEREST]]),"")</f>
        <v/>
      </c>
    </row>
    <row r="310" spans="2:11">
      <c r="B310" s="12" t="str">
        <f>IF(LoanIsGood,IF(ROW()-ROW(PaymentSchedule[[#Headers],[PMT NO]])&gt;ScheduledNumberOfPayments,"",ROW()-ROW(PaymentSchedule[[#Headers],[PMT NO]])),"")</f>
        <v/>
      </c>
      <c r="C310" s="11" t="str">
        <f>IF(PaymentSchedule[[#This Row],[PMT NO]]&lt;&gt;"",EOMONTH(LoanStartDate,ROW(PaymentSchedule[[#This Row],[PMT NO]])-ROW(PaymentSchedule[[#Headers],[PMT NO]])-2)+DAY(LoanStartDate),"")</f>
        <v/>
      </c>
      <c r="D31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0" s="10" t="str">
        <f>IF(PaymentSchedule[[#This Row],[PMT NO]]&lt;&gt;"",ScheduledPayment,"")</f>
        <v/>
      </c>
      <c r="F31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0" s="10" t="str">
        <f>IF(PaymentSchedule[[#This Row],[PMT NO]]&lt;&gt;"",PaymentSchedule[[#This Row],[TOTAL PAYMENT]]-PaymentSchedule[[#This Row],[INTEREST]],"")</f>
        <v/>
      </c>
      <c r="I310" s="10" t="str">
        <f>IF(PaymentSchedule[[#This Row],[PMT NO]]&lt;&gt;"",PaymentSchedule[[#This Row],[BEGINNING BALANCE]]*(InterestRate/PaymentsPerYear),"")</f>
        <v/>
      </c>
      <c r="J31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0" s="10" t="str">
        <f>IF(PaymentSchedule[[#This Row],[PMT NO]]&lt;&gt;"",SUM(INDEX(PaymentSchedule[INTEREST],1,1):PaymentSchedule[[#This Row],[INTEREST]]),"")</f>
        <v/>
      </c>
    </row>
    <row r="311" spans="2:11">
      <c r="B311" s="12" t="str">
        <f>IF(LoanIsGood,IF(ROW()-ROW(PaymentSchedule[[#Headers],[PMT NO]])&gt;ScheduledNumberOfPayments,"",ROW()-ROW(PaymentSchedule[[#Headers],[PMT NO]])),"")</f>
        <v/>
      </c>
      <c r="C311" s="11" t="str">
        <f>IF(PaymentSchedule[[#This Row],[PMT NO]]&lt;&gt;"",EOMONTH(LoanStartDate,ROW(PaymentSchedule[[#This Row],[PMT NO]])-ROW(PaymentSchedule[[#Headers],[PMT NO]])-2)+DAY(LoanStartDate),"")</f>
        <v/>
      </c>
      <c r="D31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1" s="10" t="str">
        <f>IF(PaymentSchedule[[#This Row],[PMT NO]]&lt;&gt;"",ScheduledPayment,"")</f>
        <v/>
      </c>
      <c r="F31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1" s="10" t="str">
        <f>IF(PaymentSchedule[[#This Row],[PMT NO]]&lt;&gt;"",PaymentSchedule[[#This Row],[TOTAL PAYMENT]]-PaymentSchedule[[#This Row],[INTEREST]],"")</f>
        <v/>
      </c>
      <c r="I311" s="10" t="str">
        <f>IF(PaymentSchedule[[#This Row],[PMT NO]]&lt;&gt;"",PaymentSchedule[[#This Row],[BEGINNING BALANCE]]*(InterestRate/PaymentsPerYear),"")</f>
        <v/>
      </c>
      <c r="J31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1" s="10" t="str">
        <f>IF(PaymentSchedule[[#This Row],[PMT NO]]&lt;&gt;"",SUM(INDEX(PaymentSchedule[INTEREST],1,1):PaymentSchedule[[#This Row],[INTEREST]]),"")</f>
        <v/>
      </c>
    </row>
    <row r="312" spans="2:11">
      <c r="B312" s="12" t="str">
        <f>IF(LoanIsGood,IF(ROW()-ROW(PaymentSchedule[[#Headers],[PMT NO]])&gt;ScheduledNumberOfPayments,"",ROW()-ROW(PaymentSchedule[[#Headers],[PMT NO]])),"")</f>
        <v/>
      </c>
      <c r="C312" s="11" t="str">
        <f>IF(PaymentSchedule[[#This Row],[PMT NO]]&lt;&gt;"",EOMONTH(LoanStartDate,ROW(PaymentSchedule[[#This Row],[PMT NO]])-ROW(PaymentSchedule[[#Headers],[PMT NO]])-2)+DAY(LoanStartDate),"")</f>
        <v/>
      </c>
      <c r="D31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2" s="10" t="str">
        <f>IF(PaymentSchedule[[#This Row],[PMT NO]]&lt;&gt;"",ScheduledPayment,"")</f>
        <v/>
      </c>
      <c r="F31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2" s="10" t="str">
        <f>IF(PaymentSchedule[[#This Row],[PMT NO]]&lt;&gt;"",PaymentSchedule[[#This Row],[TOTAL PAYMENT]]-PaymentSchedule[[#This Row],[INTEREST]],"")</f>
        <v/>
      </c>
      <c r="I312" s="10" t="str">
        <f>IF(PaymentSchedule[[#This Row],[PMT NO]]&lt;&gt;"",PaymentSchedule[[#This Row],[BEGINNING BALANCE]]*(InterestRate/PaymentsPerYear),"")</f>
        <v/>
      </c>
      <c r="J31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2" s="10" t="str">
        <f>IF(PaymentSchedule[[#This Row],[PMT NO]]&lt;&gt;"",SUM(INDEX(PaymentSchedule[INTEREST],1,1):PaymentSchedule[[#This Row],[INTEREST]]),"")</f>
        <v/>
      </c>
    </row>
    <row r="313" spans="2:11">
      <c r="B313" s="12" t="str">
        <f>IF(LoanIsGood,IF(ROW()-ROW(PaymentSchedule[[#Headers],[PMT NO]])&gt;ScheduledNumberOfPayments,"",ROW()-ROW(PaymentSchedule[[#Headers],[PMT NO]])),"")</f>
        <v/>
      </c>
      <c r="C313" s="11" t="str">
        <f>IF(PaymentSchedule[[#This Row],[PMT NO]]&lt;&gt;"",EOMONTH(LoanStartDate,ROW(PaymentSchedule[[#This Row],[PMT NO]])-ROW(PaymentSchedule[[#Headers],[PMT NO]])-2)+DAY(LoanStartDate),"")</f>
        <v/>
      </c>
      <c r="D31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3" s="10" t="str">
        <f>IF(PaymentSchedule[[#This Row],[PMT NO]]&lt;&gt;"",ScheduledPayment,"")</f>
        <v/>
      </c>
      <c r="F31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3" s="10" t="str">
        <f>IF(PaymentSchedule[[#This Row],[PMT NO]]&lt;&gt;"",PaymentSchedule[[#This Row],[TOTAL PAYMENT]]-PaymentSchedule[[#This Row],[INTEREST]],"")</f>
        <v/>
      </c>
      <c r="I313" s="10" t="str">
        <f>IF(PaymentSchedule[[#This Row],[PMT NO]]&lt;&gt;"",PaymentSchedule[[#This Row],[BEGINNING BALANCE]]*(InterestRate/PaymentsPerYear),"")</f>
        <v/>
      </c>
      <c r="J31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3" s="10" t="str">
        <f>IF(PaymentSchedule[[#This Row],[PMT NO]]&lt;&gt;"",SUM(INDEX(PaymentSchedule[INTEREST],1,1):PaymentSchedule[[#This Row],[INTEREST]]),"")</f>
        <v/>
      </c>
    </row>
    <row r="314" spans="2:11">
      <c r="B314" s="12" t="str">
        <f>IF(LoanIsGood,IF(ROW()-ROW(PaymentSchedule[[#Headers],[PMT NO]])&gt;ScheduledNumberOfPayments,"",ROW()-ROW(PaymentSchedule[[#Headers],[PMT NO]])),"")</f>
        <v/>
      </c>
      <c r="C314" s="11" t="str">
        <f>IF(PaymentSchedule[[#This Row],[PMT NO]]&lt;&gt;"",EOMONTH(LoanStartDate,ROW(PaymentSchedule[[#This Row],[PMT NO]])-ROW(PaymentSchedule[[#Headers],[PMT NO]])-2)+DAY(LoanStartDate),"")</f>
        <v/>
      </c>
      <c r="D31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4" s="10" t="str">
        <f>IF(PaymentSchedule[[#This Row],[PMT NO]]&lt;&gt;"",ScheduledPayment,"")</f>
        <v/>
      </c>
      <c r="F31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4" s="10" t="str">
        <f>IF(PaymentSchedule[[#This Row],[PMT NO]]&lt;&gt;"",PaymentSchedule[[#This Row],[TOTAL PAYMENT]]-PaymentSchedule[[#This Row],[INTEREST]],"")</f>
        <v/>
      </c>
      <c r="I314" s="10" t="str">
        <f>IF(PaymentSchedule[[#This Row],[PMT NO]]&lt;&gt;"",PaymentSchedule[[#This Row],[BEGINNING BALANCE]]*(InterestRate/PaymentsPerYear),"")</f>
        <v/>
      </c>
      <c r="J31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4" s="10" t="str">
        <f>IF(PaymentSchedule[[#This Row],[PMT NO]]&lt;&gt;"",SUM(INDEX(PaymentSchedule[INTEREST],1,1):PaymentSchedule[[#This Row],[INTEREST]]),"")</f>
        <v/>
      </c>
    </row>
    <row r="315" spans="2:11">
      <c r="B315" s="12" t="str">
        <f>IF(LoanIsGood,IF(ROW()-ROW(PaymentSchedule[[#Headers],[PMT NO]])&gt;ScheduledNumberOfPayments,"",ROW()-ROW(PaymentSchedule[[#Headers],[PMT NO]])),"")</f>
        <v/>
      </c>
      <c r="C315" s="11" t="str">
        <f>IF(PaymentSchedule[[#This Row],[PMT NO]]&lt;&gt;"",EOMONTH(LoanStartDate,ROW(PaymentSchedule[[#This Row],[PMT NO]])-ROW(PaymentSchedule[[#Headers],[PMT NO]])-2)+DAY(LoanStartDate),"")</f>
        <v/>
      </c>
      <c r="D31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5" s="10" t="str">
        <f>IF(PaymentSchedule[[#This Row],[PMT NO]]&lt;&gt;"",ScheduledPayment,"")</f>
        <v/>
      </c>
      <c r="F31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5" s="10" t="str">
        <f>IF(PaymentSchedule[[#This Row],[PMT NO]]&lt;&gt;"",PaymentSchedule[[#This Row],[TOTAL PAYMENT]]-PaymentSchedule[[#This Row],[INTEREST]],"")</f>
        <v/>
      </c>
      <c r="I315" s="10" t="str">
        <f>IF(PaymentSchedule[[#This Row],[PMT NO]]&lt;&gt;"",PaymentSchedule[[#This Row],[BEGINNING BALANCE]]*(InterestRate/PaymentsPerYear),"")</f>
        <v/>
      </c>
      <c r="J31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5" s="10" t="str">
        <f>IF(PaymentSchedule[[#This Row],[PMT NO]]&lt;&gt;"",SUM(INDEX(PaymentSchedule[INTEREST],1,1):PaymentSchedule[[#This Row],[INTEREST]]),"")</f>
        <v/>
      </c>
    </row>
    <row r="316" spans="2:11">
      <c r="B316" s="12" t="str">
        <f>IF(LoanIsGood,IF(ROW()-ROW(PaymentSchedule[[#Headers],[PMT NO]])&gt;ScheduledNumberOfPayments,"",ROW()-ROW(PaymentSchedule[[#Headers],[PMT NO]])),"")</f>
        <v/>
      </c>
      <c r="C316" s="11" t="str">
        <f>IF(PaymentSchedule[[#This Row],[PMT NO]]&lt;&gt;"",EOMONTH(LoanStartDate,ROW(PaymentSchedule[[#This Row],[PMT NO]])-ROW(PaymentSchedule[[#Headers],[PMT NO]])-2)+DAY(LoanStartDate),"")</f>
        <v/>
      </c>
      <c r="D31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6" s="10" t="str">
        <f>IF(PaymentSchedule[[#This Row],[PMT NO]]&lt;&gt;"",ScheduledPayment,"")</f>
        <v/>
      </c>
      <c r="F31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6" s="10" t="str">
        <f>IF(PaymentSchedule[[#This Row],[PMT NO]]&lt;&gt;"",PaymentSchedule[[#This Row],[TOTAL PAYMENT]]-PaymentSchedule[[#This Row],[INTEREST]],"")</f>
        <v/>
      </c>
      <c r="I316" s="10" t="str">
        <f>IF(PaymentSchedule[[#This Row],[PMT NO]]&lt;&gt;"",PaymentSchedule[[#This Row],[BEGINNING BALANCE]]*(InterestRate/PaymentsPerYear),"")</f>
        <v/>
      </c>
      <c r="J31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6" s="10" t="str">
        <f>IF(PaymentSchedule[[#This Row],[PMT NO]]&lt;&gt;"",SUM(INDEX(PaymentSchedule[INTEREST],1,1):PaymentSchedule[[#This Row],[INTEREST]]),"")</f>
        <v/>
      </c>
    </row>
    <row r="317" spans="2:11">
      <c r="B317" s="12" t="str">
        <f>IF(LoanIsGood,IF(ROW()-ROW(PaymentSchedule[[#Headers],[PMT NO]])&gt;ScheduledNumberOfPayments,"",ROW()-ROW(PaymentSchedule[[#Headers],[PMT NO]])),"")</f>
        <v/>
      </c>
      <c r="C317" s="11" t="str">
        <f>IF(PaymentSchedule[[#This Row],[PMT NO]]&lt;&gt;"",EOMONTH(LoanStartDate,ROW(PaymentSchedule[[#This Row],[PMT NO]])-ROW(PaymentSchedule[[#Headers],[PMT NO]])-2)+DAY(LoanStartDate),"")</f>
        <v/>
      </c>
      <c r="D31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7" s="10" t="str">
        <f>IF(PaymentSchedule[[#This Row],[PMT NO]]&lt;&gt;"",ScheduledPayment,"")</f>
        <v/>
      </c>
      <c r="F31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7" s="10" t="str">
        <f>IF(PaymentSchedule[[#This Row],[PMT NO]]&lt;&gt;"",PaymentSchedule[[#This Row],[TOTAL PAYMENT]]-PaymentSchedule[[#This Row],[INTEREST]],"")</f>
        <v/>
      </c>
      <c r="I317" s="10" t="str">
        <f>IF(PaymentSchedule[[#This Row],[PMT NO]]&lt;&gt;"",PaymentSchedule[[#This Row],[BEGINNING BALANCE]]*(InterestRate/PaymentsPerYear),"")</f>
        <v/>
      </c>
      <c r="J31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7" s="10" t="str">
        <f>IF(PaymentSchedule[[#This Row],[PMT NO]]&lt;&gt;"",SUM(INDEX(PaymentSchedule[INTEREST],1,1):PaymentSchedule[[#This Row],[INTEREST]]),"")</f>
        <v/>
      </c>
    </row>
    <row r="318" spans="2:11">
      <c r="B318" s="12" t="str">
        <f>IF(LoanIsGood,IF(ROW()-ROW(PaymentSchedule[[#Headers],[PMT NO]])&gt;ScheduledNumberOfPayments,"",ROW()-ROW(PaymentSchedule[[#Headers],[PMT NO]])),"")</f>
        <v/>
      </c>
      <c r="C318" s="11" t="str">
        <f>IF(PaymentSchedule[[#This Row],[PMT NO]]&lt;&gt;"",EOMONTH(LoanStartDate,ROW(PaymentSchedule[[#This Row],[PMT NO]])-ROW(PaymentSchedule[[#Headers],[PMT NO]])-2)+DAY(LoanStartDate),"")</f>
        <v/>
      </c>
      <c r="D31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8" s="10" t="str">
        <f>IF(PaymentSchedule[[#This Row],[PMT NO]]&lt;&gt;"",ScheduledPayment,"")</f>
        <v/>
      </c>
      <c r="F31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8" s="10" t="str">
        <f>IF(PaymentSchedule[[#This Row],[PMT NO]]&lt;&gt;"",PaymentSchedule[[#This Row],[TOTAL PAYMENT]]-PaymentSchedule[[#This Row],[INTEREST]],"")</f>
        <v/>
      </c>
      <c r="I318" s="10" t="str">
        <f>IF(PaymentSchedule[[#This Row],[PMT NO]]&lt;&gt;"",PaymentSchedule[[#This Row],[BEGINNING BALANCE]]*(InterestRate/PaymentsPerYear),"")</f>
        <v/>
      </c>
      <c r="J31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8" s="10" t="str">
        <f>IF(PaymentSchedule[[#This Row],[PMT NO]]&lt;&gt;"",SUM(INDEX(PaymentSchedule[INTEREST],1,1):PaymentSchedule[[#This Row],[INTEREST]]),"")</f>
        <v/>
      </c>
    </row>
    <row r="319" spans="2:11">
      <c r="B319" s="12" t="str">
        <f>IF(LoanIsGood,IF(ROW()-ROW(PaymentSchedule[[#Headers],[PMT NO]])&gt;ScheduledNumberOfPayments,"",ROW()-ROW(PaymentSchedule[[#Headers],[PMT NO]])),"")</f>
        <v/>
      </c>
      <c r="C319" s="11" t="str">
        <f>IF(PaymentSchedule[[#This Row],[PMT NO]]&lt;&gt;"",EOMONTH(LoanStartDate,ROW(PaymentSchedule[[#This Row],[PMT NO]])-ROW(PaymentSchedule[[#Headers],[PMT NO]])-2)+DAY(LoanStartDate),"")</f>
        <v/>
      </c>
      <c r="D31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9" s="10" t="str">
        <f>IF(PaymentSchedule[[#This Row],[PMT NO]]&lt;&gt;"",ScheduledPayment,"")</f>
        <v/>
      </c>
      <c r="F31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9" s="10" t="str">
        <f>IF(PaymentSchedule[[#This Row],[PMT NO]]&lt;&gt;"",PaymentSchedule[[#This Row],[TOTAL PAYMENT]]-PaymentSchedule[[#This Row],[INTEREST]],"")</f>
        <v/>
      </c>
      <c r="I319" s="10" t="str">
        <f>IF(PaymentSchedule[[#This Row],[PMT NO]]&lt;&gt;"",PaymentSchedule[[#This Row],[BEGINNING BALANCE]]*(InterestRate/PaymentsPerYear),"")</f>
        <v/>
      </c>
      <c r="J31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9" s="10" t="str">
        <f>IF(PaymentSchedule[[#This Row],[PMT NO]]&lt;&gt;"",SUM(INDEX(PaymentSchedule[INTEREST],1,1):PaymentSchedule[[#This Row],[INTEREST]]),"")</f>
        <v/>
      </c>
    </row>
    <row r="320" spans="2:11">
      <c r="B320" s="12" t="str">
        <f>IF(LoanIsGood,IF(ROW()-ROW(PaymentSchedule[[#Headers],[PMT NO]])&gt;ScheduledNumberOfPayments,"",ROW()-ROW(PaymentSchedule[[#Headers],[PMT NO]])),"")</f>
        <v/>
      </c>
      <c r="C320" s="11" t="str">
        <f>IF(PaymentSchedule[[#This Row],[PMT NO]]&lt;&gt;"",EOMONTH(LoanStartDate,ROW(PaymentSchedule[[#This Row],[PMT NO]])-ROW(PaymentSchedule[[#Headers],[PMT NO]])-2)+DAY(LoanStartDate),"")</f>
        <v/>
      </c>
      <c r="D32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0" s="10" t="str">
        <f>IF(PaymentSchedule[[#This Row],[PMT NO]]&lt;&gt;"",ScheduledPayment,"")</f>
        <v/>
      </c>
      <c r="F32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0" s="10" t="str">
        <f>IF(PaymentSchedule[[#This Row],[PMT NO]]&lt;&gt;"",PaymentSchedule[[#This Row],[TOTAL PAYMENT]]-PaymentSchedule[[#This Row],[INTEREST]],"")</f>
        <v/>
      </c>
      <c r="I320" s="10" t="str">
        <f>IF(PaymentSchedule[[#This Row],[PMT NO]]&lt;&gt;"",PaymentSchedule[[#This Row],[BEGINNING BALANCE]]*(InterestRate/PaymentsPerYear),"")</f>
        <v/>
      </c>
      <c r="J32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0" s="10" t="str">
        <f>IF(PaymentSchedule[[#This Row],[PMT NO]]&lt;&gt;"",SUM(INDEX(PaymentSchedule[INTEREST],1,1):PaymentSchedule[[#This Row],[INTEREST]]),"")</f>
        <v/>
      </c>
    </row>
    <row r="321" spans="2:11">
      <c r="B321" s="12" t="str">
        <f>IF(LoanIsGood,IF(ROW()-ROW(PaymentSchedule[[#Headers],[PMT NO]])&gt;ScheduledNumberOfPayments,"",ROW()-ROW(PaymentSchedule[[#Headers],[PMT NO]])),"")</f>
        <v/>
      </c>
      <c r="C321" s="11" t="str">
        <f>IF(PaymentSchedule[[#This Row],[PMT NO]]&lt;&gt;"",EOMONTH(LoanStartDate,ROW(PaymentSchedule[[#This Row],[PMT NO]])-ROW(PaymentSchedule[[#Headers],[PMT NO]])-2)+DAY(LoanStartDate),"")</f>
        <v/>
      </c>
      <c r="D32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1" s="10" t="str">
        <f>IF(PaymentSchedule[[#This Row],[PMT NO]]&lt;&gt;"",ScheduledPayment,"")</f>
        <v/>
      </c>
      <c r="F32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1" s="10" t="str">
        <f>IF(PaymentSchedule[[#This Row],[PMT NO]]&lt;&gt;"",PaymentSchedule[[#This Row],[TOTAL PAYMENT]]-PaymentSchedule[[#This Row],[INTEREST]],"")</f>
        <v/>
      </c>
      <c r="I321" s="10" t="str">
        <f>IF(PaymentSchedule[[#This Row],[PMT NO]]&lt;&gt;"",PaymentSchedule[[#This Row],[BEGINNING BALANCE]]*(InterestRate/PaymentsPerYear),"")</f>
        <v/>
      </c>
      <c r="J32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1" s="10" t="str">
        <f>IF(PaymentSchedule[[#This Row],[PMT NO]]&lt;&gt;"",SUM(INDEX(PaymentSchedule[INTEREST],1,1):PaymentSchedule[[#This Row],[INTEREST]]),"")</f>
        <v/>
      </c>
    </row>
    <row r="322" spans="2:11">
      <c r="B322" s="12" t="str">
        <f>IF(LoanIsGood,IF(ROW()-ROW(PaymentSchedule[[#Headers],[PMT NO]])&gt;ScheduledNumberOfPayments,"",ROW()-ROW(PaymentSchedule[[#Headers],[PMT NO]])),"")</f>
        <v/>
      </c>
      <c r="C322" s="11" t="str">
        <f>IF(PaymentSchedule[[#This Row],[PMT NO]]&lt;&gt;"",EOMONTH(LoanStartDate,ROW(PaymentSchedule[[#This Row],[PMT NO]])-ROW(PaymentSchedule[[#Headers],[PMT NO]])-2)+DAY(LoanStartDate),"")</f>
        <v/>
      </c>
      <c r="D32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2" s="10" t="str">
        <f>IF(PaymentSchedule[[#This Row],[PMT NO]]&lt;&gt;"",ScheduledPayment,"")</f>
        <v/>
      </c>
      <c r="F32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2" s="10" t="str">
        <f>IF(PaymentSchedule[[#This Row],[PMT NO]]&lt;&gt;"",PaymentSchedule[[#This Row],[TOTAL PAYMENT]]-PaymentSchedule[[#This Row],[INTEREST]],"")</f>
        <v/>
      </c>
      <c r="I322" s="10" t="str">
        <f>IF(PaymentSchedule[[#This Row],[PMT NO]]&lt;&gt;"",PaymentSchedule[[#This Row],[BEGINNING BALANCE]]*(InterestRate/PaymentsPerYear),"")</f>
        <v/>
      </c>
      <c r="J32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2" s="10" t="str">
        <f>IF(PaymentSchedule[[#This Row],[PMT NO]]&lt;&gt;"",SUM(INDEX(PaymentSchedule[INTEREST],1,1):PaymentSchedule[[#This Row],[INTEREST]]),"")</f>
        <v/>
      </c>
    </row>
    <row r="323" spans="2:11">
      <c r="B323" s="12" t="str">
        <f>IF(LoanIsGood,IF(ROW()-ROW(PaymentSchedule[[#Headers],[PMT NO]])&gt;ScheduledNumberOfPayments,"",ROW()-ROW(PaymentSchedule[[#Headers],[PMT NO]])),"")</f>
        <v/>
      </c>
      <c r="C323" s="11" t="str">
        <f>IF(PaymentSchedule[[#This Row],[PMT NO]]&lt;&gt;"",EOMONTH(LoanStartDate,ROW(PaymentSchedule[[#This Row],[PMT NO]])-ROW(PaymentSchedule[[#Headers],[PMT NO]])-2)+DAY(LoanStartDate),"")</f>
        <v/>
      </c>
      <c r="D32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3" s="10" t="str">
        <f>IF(PaymentSchedule[[#This Row],[PMT NO]]&lt;&gt;"",ScheduledPayment,"")</f>
        <v/>
      </c>
      <c r="F32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3" s="10" t="str">
        <f>IF(PaymentSchedule[[#This Row],[PMT NO]]&lt;&gt;"",PaymentSchedule[[#This Row],[TOTAL PAYMENT]]-PaymentSchedule[[#This Row],[INTEREST]],"")</f>
        <v/>
      </c>
      <c r="I323" s="10" t="str">
        <f>IF(PaymentSchedule[[#This Row],[PMT NO]]&lt;&gt;"",PaymentSchedule[[#This Row],[BEGINNING BALANCE]]*(InterestRate/PaymentsPerYear),"")</f>
        <v/>
      </c>
      <c r="J32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3" s="10" t="str">
        <f>IF(PaymentSchedule[[#This Row],[PMT NO]]&lt;&gt;"",SUM(INDEX(PaymentSchedule[INTEREST],1,1):PaymentSchedule[[#This Row],[INTEREST]]),"")</f>
        <v/>
      </c>
    </row>
    <row r="324" spans="2:11">
      <c r="B324" s="12" t="str">
        <f>IF(LoanIsGood,IF(ROW()-ROW(PaymentSchedule[[#Headers],[PMT NO]])&gt;ScheduledNumberOfPayments,"",ROW()-ROW(PaymentSchedule[[#Headers],[PMT NO]])),"")</f>
        <v/>
      </c>
      <c r="C324" s="11" t="str">
        <f>IF(PaymentSchedule[[#This Row],[PMT NO]]&lt;&gt;"",EOMONTH(LoanStartDate,ROW(PaymentSchedule[[#This Row],[PMT NO]])-ROW(PaymentSchedule[[#Headers],[PMT NO]])-2)+DAY(LoanStartDate),"")</f>
        <v/>
      </c>
      <c r="D32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4" s="10" t="str">
        <f>IF(PaymentSchedule[[#This Row],[PMT NO]]&lt;&gt;"",ScheduledPayment,"")</f>
        <v/>
      </c>
      <c r="F32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4" s="10" t="str">
        <f>IF(PaymentSchedule[[#This Row],[PMT NO]]&lt;&gt;"",PaymentSchedule[[#This Row],[TOTAL PAYMENT]]-PaymentSchedule[[#This Row],[INTEREST]],"")</f>
        <v/>
      </c>
      <c r="I324" s="10" t="str">
        <f>IF(PaymentSchedule[[#This Row],[PMT NO]]&lt;&gt;"",PaymentSchedule[[#This Row],[BEGINNING BALANCE]]*(InterestRate/PaymentsPerYear),"")</f>
        <v/>
      </c>
      <c r="J32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4" s="10" t="str">
        <f>IF(PaymentSchedule[[#This Row],[PMT NO]]&lt;&gt;"",SUM(INDEX(PaymentSchedule[INTEREST],1,1):PaymentSchedule[[#This Row],[INTEREST]]),"")</f>
        <v/>
      </c>
    </row>
    <row r="325" spans="2:11">
      <c r="B325" s="12" t="str">
        <f>IF(LoanIsGood,IF(ROW()-ROW(PaymentSchedule[[#Headers],[PMT NO]])&gt;ScheduledNumberOfPayments,"",ROW()-ROW(PaymentSchedule[[#Headers],[PMT NO]])),"")</f>
        <v/>
      </c>
      <c r="C325" s="11" t="str">
        <f>IF(PaymentSchedule[[#This Row],[PMT NO]]&lt;&gt;"",EOMONTH(LoanStartDate,ROW(PaymentSchedule[[#This Row],[PMT NO]])-ROW(PaymentSchedule[[#Headers],[PMT NO]])-2)+DAY(LoanStartDate),"")</f>
        <v/>
      </c>
      <c r="D32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5" s="10" t="str">
        <f>IF(PaymentSchedule[[#This Row],[PMT NO]]&lt;&gt;"",ScheduledPayment,"")</f>
        <v/>
      </c>
      <c r="F32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5" s="10" t="str">
        <f>IF(PaymentSchedule[[#This Row],[PMT NO]]&lt;&gt;"",PaymentSchedule[[#This Row],[TOTAL PAYMENT]]-PaymentSchedule[[#This Row],[INTEREST]],"")</f>
        <v/>
      </c>
      <c r="I325" s="10" t="str">
        <f>IF(PaymentSchedule[[#This Row],[PMT NO]]&lt;&gt;"",PaymentSchedule[[#This Row],[BEGINNING BALANCE]]*(InterestRate/PaymentsPerYear),"")</f>
        <v/>
      </c>
      <c r="J32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5" s="10" t="str">
        <f>IF(PaymentSchedule[[#This Row],[PMT NO]]&lt;&gt;"",SUM(INDEX(PaymentSchedule[INTEREST],1,1):PaymentSchedule[[#This Row],[INTEREST]]),"")</f>
        <v/>
      </c>
    </row>
    <row r="326" spans="2:11">
      <c r="B326" s="12" t="str">
        <f>IF(LoanIsGood,IF(ROW()-ROW(PaymentSchedule[[#Headers],[PMT NO]])&gt;ScheduledNumberOfPayments,"",ROW()-ROW(PaymentSchedule[[#Headers],[PMT NO]])),"")</f>
        <v/>
      </c>
      <c r="C326" s="11" t="str">
        <f>IF(PaymentSchedule[[#This Row],[PMT NO]]&lt;&gt;"",EOMONTH(LoanStartDate,ROW(PaymentSchedule[[#This Row],[PMT NO]])-ROW(PaymentSchedule[[#Headers],[PMT NO]])-2)+DAY(LoanStartDate),"")</f>
        <v/>
      </c>
      <c r="D32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6" s="10" t="str">
        <f>IF(PaymentSchedule[[#This Row],[PMT NO]]&lt;&gt;"",ScheduledPayment,"")</f>
        <v/>
      </c>
      <c r="F32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6" s="10" t="str">
        <f>IF(PaymentSchedule[[#This Row],[PMT NO]]&lt;&gt;"",PaymentSchedule[[#This Row],[TOTAL PAYMENT]]-PaymentSchedule[[#This Row],[INTEREST]],"")</f>
        <v/>
      </c>
      <c r="I326" s="10" t="str">
        <f>IF(PaymentSchedule[[#This Row],[PMT NO]]&lt;&gt;"",PaymentSchedule[[#This Row],[BEGINNING BALANCE]]*(InterestRate/PaymentsPerYear),"")</f>
        <v/>
      </c>
      <c r="J32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6" s="10" t="str">
        <f>IF(PaymentSchedule[[#This Row],[PMT NO]]&lt;&gt;"",SUM(INDEX(PaymentSchedule[INTEREST],1,1):PaymentSchedule[[#This Row],[INTEREST]]),"")</f>
        <v/>
      </c>
    </row>
    <row r="327" spans="2:11">
      <c r="B327" s="12" t="str">
        <f>IF(LoanIsGood,IF(ROW()-ROW(PaymentSchedule[[#Headers],[PMT NO]])&gt;ScheduledNumberOfPayments,"",ROW()-ROW(PaymentSchedule[[#Headers],[PMT NO]])),"")</f>
        <v/>
      </c>
      <c r="C327" s="11" t="str">
        <f>IF(PaymentSchedule[[#This Row],[PMT NO]]&lt;&gt;"",EOMONTH(LoanStartDate,ROW(PaymentSchedule[[#This Row],[PMT NO]])-ROW(PaymentSchedule[[#Headers],[PMT NO]])-2)+DAY(LoanStartDate),"")</f>
        <v/>
      </c>
      <c r="D32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7" s="10" t="str">
        <f>IF(PaymentSchedule[[#This Row],[PMT NO]]&lt;&gt;"",ScheduledPayment,"")</f>
        <v/>
      </c>
      <c r="F32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7" s="10" t="str">
        <f>IF(PaymentSchedule[[#This Row],[PMT NO]]&lt;&gt;"",PaymentSchedule[[#This Row],[TOTAL PAYMENT]]-PaymentSchedule[[#This Row],[INTEREST]],"")</f>
        <v/>
      </c>
      <c r="I327" s="10" t="str">
        <f>IF(PaymentSchedule[[#This Row],[PMT NO]]&lt;&gt;"",PaymentSchedule[[#This Row],[BEGINNING BALANCE]]*(InterestRate/PaymentsPerYear),"")</f>
        <v/>
      </c>
      <c r="J32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7" s="10" t="str">
        <f>IF(PaymentSchedule[[#This Row],[PMT NO]]&lt;&gt;"",SUM(INDEX(PaymentSchedule[INTEREST],1,1):PaymentSchedule[[#This Row],[INTEREST]]),"")</f>
        <v/>
      </c>
    </row>
    <row r="328" spans="2:11">
      <c r="B328" s="12" t="str">
        <f>IF(LoanIsGood,IF(ROW()-ROW(PaymentSchedule[[#Headers],[PMT NO]])&gt;ScheduledNumberOfPayments,"",ROW()-ROW(PaymentSchedule[[#Headers],[PMT NO]])),"")</f>
        <v/>
      </c>
      <c r="C328" s="11" t="str">
        <f>IF(PaymentSchedule[[#This Row],[PMT NO]]&lt;&gt;"",EOMONTH(LoanStartDate,ROW(PaymentSchedule[[#This Row],[PMT NO]])-ROW(PaymentSchedule[[#Headers],[PMT NO]])-2)+DAY(LoanStartDate),"")</f>
        <v/>
      </c>
      <c r="D32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8" s="10" t="str">
        <f>IF(PaymentSchedule[[#This Row],[PMT NO]]&lt;&gt;"",ScheduledPayment,"")</f>
        <v/>
      </c>
      <c r="F32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8" s="10" t="str">
        <f>IF(PaymentSchedule[[#This Row],[PMT NO]]&lt;&gt;"",PaymentSchedule[[#This Row],[TOTAL PAYMENT]]-PaymentSchedule[[#This Row],[INTEREST]],"")</f>
        <v/>
      </c>
      <c r="I328" s="10" t="str">
        <f>IF(PaymentSchedule[[#This Row],[PMT NO]]&lt;&gt;"",PaymentSchedule[[#This Row],[BEGINNING BALANCE]]*(InterestRate/PaymentsPerYear),"")</f>
        <v/>
      </c>
      <c r="J32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8" s="10" t="str">
        <f>IF(PaymentSchedule[[#This Row],[PMT NO]]&lt;&gt;"",SUM(INDEX(PaymentSchedule[INTEREST],1,1):PaymentSchedule[[#This Row],[INTEREST]]),"")</f>
        <v/>
      </c>
    </row>
    <row r="329" spans="2:11">
      <c r="B329" s="12" t="str">
        <f>IF(LoanIsGood,IF(ROW()-ROW(PaymentSchedule[[#Headers],[PMT NO]])&gt;ScheduledNumberOfPayments,"",ROW()-ROW(PaymentSchedule[[#Headers],[PMT NO]])),"")</f>
        <v/>
      </c>
      <c r="C329" s="11" t="str">
        <f>IF(PaymentSchedule[[#This Row],[PMT NO]]&lt;&gt;"",EOMONTH(LoanStartDate,ROW(PaymentSchedule[[#This Row],[PMT NO]])-ROW(PaymentSchedule[[#Headers],[PMT NO]])-2)+DAY(LoanStartDate),"")</f>
        <v/>
      </c>
      <c r="D32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9" s="10" t="str">
        <f>IF(PaymentSchedule[[#This Row],[PMT NO]]&lt;&gt;"",ScheduledPayment,"")</f>
        <v/>
      </c>
      <c r="F32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9" s="10" t="str">
        <f>IF(PaymentSchedule[[#This Row],[PMT NO]]&lt;&gt;"",PaymentSchedule[[#This Row],[TOTAL PAYMENT]]-PaymentSchedule[[#This Row],[INTEREST]],"")</f>
        <v/>
      </c>
      <c r="I329" s="10" t="str">
        <f>IF(PaymentSchedule[[#This Row],[PMT NO]]&lt;&gt;"",PaymentSchedule[[#This Row],[BEGINNING BALANCE]]*(InterestRate/PaymentsPerYear),"")</f>
        <v/>
      </c>
      <c r="J32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9" s="10" t="str">
        <f>IF(PaymentSchedule[[#This Row],[PMT NO]]&lt;&gt;"",SUM(INDEX(PaymentSchedule[INTEREST],1,1):PaymentSchedule[[#This Row],[INTEREST]]),"")</f>
        <v/>
      </c>
    </row>
    <row r="330" spans="2:11">
      <c r="B330" s="12" t="str">
        <f>IF(LoanIsGood,IF(ROW()-ROW(PaymentSchedule[[#Headers],[PMT NO]])&gt;ScheduledNumberOfPayments,"",ROW()-ROW(PaymentSchedule[[#Headers],[PMT NO]])),"")</f>
        <v/>
      </c>
      <c r="C330" s="11" t="str">
        <f>IF(PaymentSchedule[[#This Row],[PMT NO]]&lt;&gt;"",EOMONTH(LoanStartDate,ROW(PaymentSchedule[[#This Row],[PMT NO]])-ROW(PaymentSchedule[[#Headers],[PMT NO]])-2)+DAY(LoanStartDate),"")</f>
        <v/>
      </c>
      <c r="D33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0" s="10" t="str">
        <f>IF(PaymentSchedule[[#This Row],[PMT NO]]&lt;&gt;"",ScheduledPayment,"")</f>
        <v/>
      </c>
      <c r="F33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0" s="10" t="str">
        <f>IF(PaymentSchedule[[#This Row],[PMT NO]]&lt;&gt;"",PaymentSchedule[[#This Row],[TOTAL PAYMENT]]-PaymentSchedule[[#This Row],[INTEREST]],"")</f>
        <v/>
      </c>
      <c r="I330" s="10" t="str">
        <f>IF(PaymentSchedule[[#This Row],[PMT NO]]&lt;&gt;"",PaymentSchedule[[#This Row],[BEGINNING BALANCE]]*(InterestRate/PaymentsPerYear),"")</f>
        <v/>
      </c>
      <c r="J33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0" s="10" t="str">
        <f>IF(PaymentSchedule[[#This Row],[PMT NO]]&lt;&gt;"",SUM(INDEX(PaymentSchedule[INTEREST],1,1):PaymentSchedule[[#This Row],[INTEREST]]),"")</f>
        <v/>
      </c>
    </row>
    <row r="331" spans="2:11">
      <c r="B331" s="12" t="str">
        <f>IF(LoanIsGood,IF(ROW()-ROW(PaymentSchedule[[#Headers],[PMT NO]])&gt;ScheduledNumberOfPayments,"",ROW()-ROW(PaymentSchedule[[#Headers],[PMT NO]])),"")</f>
        <v/>
      </c>
      <c r="C331" s="11" t="str">
        <f>IF(PaymentSchedule[[#This Row],[PMT NO]]&lt;&gt;"",EOMONTH(LoanStartDate,ROW(PaymentSchedule[[#This Row],[PMT NO]])-ROW(PaymentSchedule[[#Headers],[PMT NO]])-2)+DAY(LoanStartDate),"")</f>
        <v/>
      </c>
      <c r="D33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1" s="10" t="str">
        <f>IF(PaymentSchedule[[#This Row],[PMT NO]]&lt;&gt;"",ScheduledPayment,"")</f>
        <v/>
      </c>
      <c r="F33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1" s="10" t="str">
        <f>IF(PaymentSchedule[[#This Row],[PMT NO]]&lt;&gt;"",PaymentSchedule[[#This Row],[TOTAL PAYMENT]]-PaymentSchedule[[#This Row],[INTEREST]],"")</f>
        <v/>
      </c>
      <c r="I331" s="10" t="str">
        <f>IF(PaymentSchedule[[#This Row],[PMT NO]]&lt;&gt;"",PaymentSchedule[[#This Row],[BEGINNING BALANCE]]*(InterestRate/PaymentsPerYear),"")</f>
        <v/>
      </c>
      <c r="J33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1" s="10" t="str">
        <f>IF(PaymentSchedule[[#This Row],[PMT NO]]&lt;&gt;"",SUM(INDEX(PaymentSchedule[INTEREST],1,1):PaymentSchedule[[#This Row],[INTEREST]]),"")</f>
        <v/>
      </c>
    </row>
    <row r="332" spans="2:11">
      <c r="B332" s="12" t="str">
        <f>IF(LoanIsGood,IF(ROW()-ROW(PaymentSchedule[[#Headers],[PMT NO]])&gt;ScheduledNumberOfPayments,"",ROW()-ROW(PaymentSchedule[[#Headers],[PMT NO]])),"")</f>
        <v/>
      </c>
      <c r="C332" s="11" t="str">
        <f>IF(PaymentSchedule[[#This Row],[PMT NO]]&lt;&gt;"",EOMONTH(LoanStartDate,ROW(PaymentSchedule[[#This Row],[PMT NO]])-ROW(PaymentSchedule[[#Headers],[PMT NO]])-2)+DAY(LoanStartDate),"")</f>
        <v/>
      </c>
      <c r="D33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2" s="10" t="str">
        <f>IF(PaymentSchedule[[#This Row],[PMT NO]]&lt;&gt;"",ScheduledPayment,"")</f>
        <v/>
      </c>
      <c r="F33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2" s="10" t="str">
        <f>IF(PaymentSchedule[[#This Row],[PMT NO]]&lt;&gt;"",PaymentSchedule[[#This Row],[TOTAL PAYMENT]]-PaymentSchedule[[#This Row],[INTEREST]],"")</f>
        <v/>
      </c>
      <c r="I332" s="10" t="str">
        <f>IF(PaymentSchedule[[#This Row],[PMT NO]]&lt;&gt;"",PaymentSchedule[[#This Row],[BEGINNING BALANCE]]*(InterestRate/PaymentsPerYear),"")</f>
        <v/>
      </c>
      <c r="J33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2" s="10" t="str">
        <f>IF(PaymentSchedule[[#This Row],[PMT NO]]&lt;&gt;"",SUM(INDEX(PaymentSchedule[INTEREST],1,1):PaymentSchedule[[#This Row],[INTEREST]]),"")</f>
        <v/>
      </c>
    </row>
    <row r="333" spans="2:11">
      <c r="B333" s="12" t="str">
        <f>IF(LoanIsGood,IF(ROW()-ROW(PaymentSchedule[[#Headers],[PMT NO]])&gt;ScheduledNumberOfPayments,"",ROW()-ROW(PaymentSchedule[[#Headers],[PMT NO]])),"")</f>
        <v/>
      </c>
      <c r="C333" s="11" t="str">
        <f>IF(PaymentSchedule[[#This Row],[PMT NO]]&lt;&gt;"",EOMONTH(LoanStartDate,ROW(PaymentSchedule[[#This Row],[PMT NO]])-ROW(PaymentSchedule[[#Headers],[PMT NO]])-2)+DAY(LoanStartDate),"")</f>
        <v/>
      </c>
      <c r="D33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3" s="10" t="str">
        <f>IF(PaymentSchedule[[#This Row],[PMT NO]]&lt;&gt;"",ScheduledPayment,"")</f>
        <v/>
      </c>
      <c r="F33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3" s="10" t="str">
        <f>IF(PaymentSchedule[[#This Row],[PMT NO]]&lt;&gt;"",PaymentSchedule[[#This Row],[TOTAL PAYMENT]]-PaymentSchedule[[#This Row],[INTEREST]],"")</f>
        <v/>
      </c>
      <c r="I333" s="10" t="str">
        <f>IF(PaymentSchedule[[#This Row],[PMT NO]]&lt;&gt;"",PaymentSchedule[[#This Row],[BEGINNING BALANCE]]*(InterestRate/PaymentsPerYear),"")</f>
        <v/>
      </c>
      <c r="J33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3" s="10" t="str">
        <f>IF(PaymentSchedule[[#This Row],[PMT NO]]&lt;&gt;"",SUM(INDEX(PaymentSchedule[INTEREST],1,1):PaymentSchedule[[#This Row],[INTEREST]]),"")</f>
        <v/>
      </c>
    </row>
    <row r="334" spans="2:11">
      <c r="B334" s="12" t="str">
        <f>IF(LoanIsGood,IF(ROW()-ROW(PaymentSchedule[[#Headers],[PMT NO]])&gt;ScheduledNumberOfPayments,"",ROW()-ROW(PaymentSchedule[[#Headers],[PMT NO]])),"")</f>
        <v/>
      </c>
      <c r="C334" s="11" t="str">
        <f>IF(PaymentSchedule[[#This Row],[PMT NO]]&lt;&gt;"",EOMONTH(LoanStartDate,ROW(PaymentSchedule[[#This Row],[PMT NO]])-ROW(PaymentSchedule[[#Headers],[PMT NO]])-2)+DAY(LoanStartDate),"")</f>
        <v/>
      </c>
      <c r="D33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4" s="10" t="str">
        <f>IF(PaymentSchedule[[#This Row],[PMT NO]]&lt;&gt;"",ScheduledPayment,"")</f>
        <v/>
      </c>
      <c r="F33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4" s="10" t="str">
        <f>IF(PaymentSchedule[[#This Row],[PMT NO]]&lt;&gt;"",PaymentSchedule[[#This Row],[TOTAL PAYMENT]]-PaymentSchedule[[#This Row],[INTEREST]],"")</f>
        <v/>
      </c>
      <c r="I334" s="10" t="str">
        <f>IF(PaymentSchedule[[#This Row],[PMT NO]]&lt;&gt;"",PaymentSchedule[[#This Row],[BEGINNING BALANCE]]*(InterestRate/PaymentsPerYear),"")</f>
        <v/>
      </c>
      <c r="J33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4" s="10" t="str">
        <f>IF(PaymentSchedule[[#This Row],[PMT NO]]&lt;&gt;"",SUM(INDEX(PaymentSchedule[INTEREST],1,1):PaymentSchedule[[#This Row],[INTEREST]]),"")</f>
        <v/>
      </c>
    </row>
    <row r="335" spans="2:11">
      <c r="B335" s="12" t="str">
        <f>IF(LoanIsGood,IF(ROW()-ROW(PaymentSchedule[[#Headers],[PMT NO]])&gt;ScheduledNumberOfPayments,"",ROW()-ROW(PaymentSchedule[[#Headers],[PMT NO]])),"")</f>
        <v/>
      </c>
      <c r="C335" s="11" t="str">
        <f>IF(PaymentSchedule[[#This Row],[PMT NO]]&lt;&gt;"",EOMONTH(LoanStartDate,ROW(PaymentSchedule[[#This Row],[PMT NO]])-ROW(PaymentSchedule[[#Headers],[PMT NO]])-2)+DAY(LoanStartDate),"")</f>
        <v/>
      </c>
      <c r="D33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5" s="10" t="str">
        <f>IF(PaymentSchedule[[#This Row],[PMT NO]]&lt;&gt;"",ScheduledPayment,"")</f>
        <v/>
      </c>
      <c r="F33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5" s="10" t="str">
        <f>IF(PaymentSchedule[[#This Row],[PMT NO]]&lt;&gt;"",PaymentSchedule[[#This Row],[TOTAL PAYMENT]]-PaymentSchedule[[#This Row],[INTEREST]],"")</f>
        <v/>
      </c>
      <c r="I335" s="10" t="str">
        <f>IF(PaymentSchedule[[#This Row],[PMT NO]]&lt;&gt;"",PaymentSchedule[[#This Row],[BEGINNING BALANCE]]*(InterestRate/PaymentsPerYear),"")</f>
        <v/>
      </c>
      <c r="J33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5" s="10" t="str">
        <f>IF(PaymentSchedule[[#This Row],[PMT NO]]&lt;&gt;"",SUM(INDEX(PaymentSchedule[INTEREST],1,1):PaymentSchedule[[#This Row],[INTEREST]]),"")</f>
        <v/>
      </c>
    </row>
    <row r="336" spans="2:11">
      <c r="B336" s="12" t="str">
        <f>IF(LoanIsGood,IF(ROW()-ROW(PaymentSchedule[[#Headers],[PMT NO]])&gt;ScheduledNumberOfPayments,"",ROW()-ROW(PaymentSchedule[[#Headers],[PMT NO]])),"")</f>
        <v/>
      </c>
      <c r="C336" s="11" t="str">
        <f>IF(PaymentSchedule[[#This Row],[PMT NO]]&lt;&gt;"",EOMONTH(LoanStartDate,ROW(PaymentSchedule[[#This Row],[PMT NO]])-ROW(PaymentSchedule[[#Headers],[PMT NO]])-2)+DAY(LoanStartDate),"")</f>
        <v/>
      </c>
      <c r="D33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6" s="10" t="str">
        <f>IF(PaymentSchedule[[#This Row],[PMT NO]]&lt;&gt;"",ScheduledPayment,"")</f>
        <v/>
      </c>
      <c r="F33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6" s="10" t="str">
        <f>IF(PaymentSchedule[[#This Row],[PMT NO]]&lt;&gt;"",PaymentSchedule[[#This Row],[TOTAL PAYMENT]]-PaymentSchedule[[#This Row],[INTEREST]],"")</f>
        <v/>
      </c>
      <c r="I336" s="10" t="str">
        <f>IF(PaymentSchedule[[#This Row],[PMT NO]]&lt;&gt;"",PaymentSchedule[[#This Row],[BEGINNING BALANCE]]*(InterestRate/PaymentsPerYear),"")</f>
        <v/>
      </c>
      <c r="J33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6" s="10" t="str">
        <f>IF(PaymentSchedule[[#This Row],[PMT NO]]&lt;&gt;"",SUM(INDEX(PaymentSchedule[INTEREST],1,1):PaymentSchedule[[#This Row],[INTEREST]]),"")</f>
        <v/>
      </c>
    </row>
    <row r="337" spans="2:11">
      <c r="B337" s="12" t="str">
        <f>IF(LoanIsGood,IF(ROW()-ROW(PaymentSchedule[[#Headers],[PMT NO]])&gt;ScheduledNumberOfPayments,"",ROW()-ROW(PaymentSchedule[[#Headers],[PMT NO]])),"")</f>
        <v/>
      </c>
      <c r="C337" s="11" t="str">
        <f>IF(PaymentSchedule[[#This Row],[PMT NO]]&lt;&gt;"",EOMONTH(LoanStartDate,ROW(PaymentSchedule[[#This Row],[PMT NO]])-ROW(PaymentSchedule[[#Headers],[PMT NO]])-2)+DAY(LoanStartDate),"")</f>
        <v/>
      </c>
      <c r="D33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7" s="10" t="str">
        <f>IF(PaymentSchedule[[#This Row],[PMT NO]]&lt;&gt;"",ScheduledPayment,"")</f>
        <v/>
      </c>
      <c r="F33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7" s="10" t="str">
        <f>IF(PaymentSchedule[[#This Row],[PMT NO]]&lt;&gt;"",PaymentSchedule[[#This Row],[TOTAL PAYMENT]]-PaymentSchedule[[#This Row],[INTEREST]],"")</f>
        <v/>
      </c>
      <c r="I337" s="10" t="str">
        <f>IF(PaymentSchedule[[#This Row],[PMT NO]]&lt;&gt;"",PaymentSchedule[[#This Row],[BEGINNING BALANCE]]*(InterestRate/PaymentsPerYear),"")</f>
        <v/>
      </c>
      <c r="J33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7" s="10" t="str">
        <f>IF(PaymentSchedule[[#This Row],[PMT NO]]&lt;&gt;"",SUM(INDEX(PaymentSchedule[INTEREST],1,1):PaymentSchedule[[#This Row],[INTEREST]]),"")</f>
        <v/>
      </c>
    </row>
    <row r="338" spans="2:11">
      <c r="B338" s="12" t="str">
        <f>IF(LoanIsGood,IF(ROW()-ROW(PaymentSchedule[[#Headers],[PMT NO]])&gt;ScheduledNumberOfPayments,"",ROW()-ROW(PaymentSchedule[[#Headers],[PMT NO]])),"")</f>
        <v/>
      </c>
      <c r="C338" s="11" t="str">
        <f>IF(PaymentSchedule[[#This Row],[PMT NO]]&lt;&gt;"",EOMONTH(LoanStartDate,ROW(PaymentSchedule[[#This Row],[PMT NO]])-ROW(PaymentSchedule[[#Headers],[PMT NO]])-2)+DAY(LoanStartDate),"")</f>
        <v/>
      </c>
      <c r="D33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8" s="10" t="str">
        <f>IF(PaymentSchedule[[#This Row],[PMT NO]]&lt;&gt;"",ScheduledPayment,"")</f>
        <v/>
      </c>
      <c r="F33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8" s="10" t="str">
        <f>IF(PaymentSchedule[[#This Row],[PMT NO]]&lt;&gt;"",PaymentSchedule[[#This Row],[TOTAL PAYMENT]]-PaymentSchedule[[#This Row],[INTEREST]],"")</f>
        <v/>
      </c>
      <c r="I338" s="10" t="str">
        <f>IF(PaymentSchedule[[#This Row],[PMT NO]]&lt;&gt;"",PaymentSchedule[[#This Row],[BEGINNING BALANCE]]*(InterestRate/PaymentsPerYear),"")</f>
        <v/>
      </c>
      <c r="J33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8" s="10" t="str">
        <f>IF(PaymentSchedule[[#This Row],[PMT NO]]&lt;&gt;"",SUM(INDEX(PaymentSchedule[INTEREST],1,1):PaymentSchedule[[#This Row],[INTEREST]]),"")</f>
        <v/>
      </c>
    </row>
    <row r="339" spans="2:11">
      <c r="B339" s="12" t="str">
        <f>IF(LoanIsGood,IF(ROW()-ROW(PaymentSchedule[[#Headers],[PMT NO]])&gt;ScheduledNumberOfPayments,"",ROW()-ROW(PaymentSchedule[[#Headers],[PMT NO]])),"")</f>
        <v/>
      </c>
      <c r="C339" s="11" t="str">
        <f>IF(PaymentSchedule[[#This Row],[PMT NO]]&lt;&gt;"",EOMONTH(LoanStartDate,ROW(PaymentSchedule[[#This Row],[PMT NO]])-ROW(PaymentSchedule[[#Headers],[PMT NO]])-2)+DAY(LoanStartDate),"")</f>
        <v/>
      </c>
      <c r="D33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9" s="10" t="str">
        <f>IF(PaymentSchedule[[#This Row],[PMT NO]]&lt;&gt;"",ScheduledPayment,"")</f>
        <v/>
      </c>
      <c r="F33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9" s="10" t="str">
        <f>IF(PaymentSchedule[[#This Row],[PMT NO]]&lt;&gt;"",PaymentSchedule[[#This Row],[TOTAL PAYMENT]]-PaymentSchedule[[#This Row],[INTEREST]],"")</f>
        <v/>
      </c>
      <c r="I339" s="10" t="str">
        <f>IF(PaymentSchedule[[#This Row],[PMT NO]]&lt;&gt;"",PaymentSchedule[[#This Row],[BEGINNING BALANCE]]*(InterestRate/PaymentsPerYear),"")</f>
        <v/>
      </c>
      <c r="J33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9" s="10" t="str">
        <f>IF(PaymentSchedule[[#This Row],[PMT NO]]&lt;&gt;"",SUM(INDEX(PaymentSchedule[INTEREST],1,1):PaymentSchedule[[#This Row],[INTEREST]]),"")</f>
        <v/>
      </c>
    </row>
    <row r="340" spans="2:11">
      <c r="B340" s="12" t="str">
        <f>IF(LoanIsGood,IF(ROW()-ROW(PaymentSchedule[[#Headers],[PMT NO]])&gt;ScheduledNumberOfPayments,"",ROW()-ROW(PaymentSchedule[[#Headers],[PMT NO]])),"")</f>
        <v/>
      </c>
      <c r="C340" s="11" t="str">
        <f>IF(PaymentSchedule[[#This Row],[PMT NO]]&lt;&gt;"",EOMONTH(LoanStartDate,ROW(PaymentSchedule[[#This Row],[PMT NO]])-ROW(PaymentSchedule[[#Headers],[PMT NO]])-2)+DAY(LoanStartDate),"")</f>
        <v/>
      </c>
      <c r="D34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0" s="10" t="str">
        <f>IF(PaymentSchedule[[#This Row],[PMT NO]]&lt;&gt;"",ScheduledPayment,"")</f>
        <v/>
      </c>
      <c r="F34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0" s="10" t="str">
        <f>IF(PaymentSchedule[[#This Row],[PMT NO]]&lt;&gt;"",PaymentSchedule[[#This Row],[TOTAL PAYMENT]]-PaymentSchedule[[#This Row],[INTEREST]],"")</f>
        <v/>
      </c>
      <c r="I340" s="10" t="str">
        <f>IF(PaymentSchedule[[#This Row],[PMT NO]]&lt;&gt;"",PaymentSchedule[[#This Row],[BEGINNING BALANCE]]*(InterestRate/PaymentsPerYear),"")</f>
        <v/>
      </c>
      <c r="J34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0" s="10" t="str">
        <f>IF(PaymentSchedule[[#This Row],[PMT NO]]&lt;&gt;"",SUM(INDEX(PaymentSchedule[INTEREST],1,1):PaymentSchedule[[#This Row],[INTEREST]]),"")</f>
        <v/>
      </c>
    </row>
    <row r="341" spans="2:11">
      <c r="B341" s="12" t="str">
        <f>IF(LoanIsGood,IF(ROW()-ROW(PaymentSchedule[[#Headers],[PMT NO]])&gt;ScheduledNumberOfPayments,"",ROW()-ROW(PaymentSchedule[[#Headers],[PMT NO]])),"")</f>
        <v/>
      </c>
      <c r="C341" s="11" t="str">
        <f>IF(PaymentSchedule[[#This Row],[PMT NO]]&lt;&gt;"",EOMONTH(LoanStartDate,ROW(PaymentSchedule[[#This Row],[PMT NO]])-ROW(PaymentSchedule[[#Headers],[PMT NO]])-2)+DAY(LoanStartDate),"")</f>
        <v/>
      </c>
      <c r="D34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1" s="10" t="str">
        <f>IF(PaymentSchedule[[#This Row],[PMT NO]]&lt;&gt;"",ScheduledPayment,"")</f>
        <v/>
      </c>
      <c r="F34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1" s="10" t="str">
        <f>IF(PaymentSchedule[[#This Row],[PMT NO]]&lt;&gt;"",PaymentSchedule[[#This Row],[TOTAL PAYMENT]]-PaymentSchedule[[#This Row],[INTEREST]],"")</f>
        <v/>
      </c>
      <c r="I341" s="10" t="str">
        <f>IF(PaymentSchedule[[#This Row],[PMT NO]]&lt;&gt;"",PaymentSchedule[[#This Row],[BEGINNING BALANCE]]*(InterestRate/PaymentsPerYear),"")</f>
        <v/>
      </c>
      <c r="J34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1" s="10" t="str">
        <f>IF(PaymentSchedule[[#This Row],[PMT NO]]&lt;&gt;"",SUM(INDEX(PaymentSchedule[INTEREST],1,1):PaymentSchedule[[#This Row],[INTEREST]]),"")</f>
        <v/>
      </c>
    </row>
    <row r="342" spans="2:11">
      <c r="B342" s="12" t="str">
        <f>IF(LoanIsGood,IF(ROW()-ROW(PaymentSchedule[[#Headers],[PMT NO]])&gt;ScheduledNumberOfPayments,"",ROW()-ROW(PaymentSchedule[[#Headers],[PMT NO]])),"")</f>
        <v/>
      </c>
      <c r="C342" s="11" t="str">
        <f>IF(PaymentSchedule[[#This Row],[PMT NO]]&lt;&gt;"",EOMONTH(LoanStartDate,ROW(PaymentSchedule[[#This Row],[PMT NO]])-ROW(PaymentSchedule[[#Headers],[PMT NO]])-2)+DAY(LoanStartDate),"")</f>
        <v/>
      </c>
      <c r="D34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2" s="10" t="str">
        <f>IF(PaymentSchedule[[#This Row],[PMT NO]]&lt;&gt;"",ScheduledPayment,"")</f>
        <v/>
      </c>
      <c r="F34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2" s="10" t="str">
        <f>IF(PaymentSchedule[[#This Row],[PMT NO]]&lt;&gt;"",PaymentSchedule[[#This Row],[TOTAL PAYMENT]]-PaymentSchedule[[#This Row],[INTEREST]],"")</f>
        <v/>
      </c>
      <c r="I342" s="10" t="str">
        <f>IF(PaymentSchedule[[#This Row],[PMT NO]]&lt;&gt;"",PaymentSchedule[[#This Row],[BEGINNING BALANCE]]*(InterestRate/PaymentsPerYear),"")</f>
        <v/>
      </c>
      <c r="J34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2" s="10" t="str">
        <f>IF(PaymentSchedule[[#This Row],[PMT NO]]&lt;&gt;"",SUM(INDEX(PaymentSchedule[INTEREST],1,1):PaymentSchedule[[#This Row],[INTEREST]]),"")</f>
        <v/>
      </c>
    </row>
    <row r="343" spans="2:11">
      <c r="B343" s="12" t="str">
        <f>IF(LoanIsGood,IF(ROW()-ROW(PaymentSchedule[[#Headers],[PMT NO]])&gt;ScheduledNumberOfPayments,"",ROW()-ROW(PaymentSchedule[[#Headers],[PMT NO]])),"")</f>
        <v/>
      </c>
      <c r="C343" s="11" t="str">
        <f>IF(PaymentSchedule[[#This Row],[PMT NO]]&lt;&gt;"",EOMONTH(LoanStartDate,ROW(PaymentSchedule[[#This Row],[PMT NO]])-ROW(PaymentSchedule[[#Headers],[PMT NO]])-2)+DAY(LoanStartDate),"")</f>
        <v/>
      </c>
      <c r="D34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3" s="10" t="str">
        <f>IF(PaymentSchedule[[#This Row],[PMT NO]]&lt;&gt;"",ScheduledPayment,"")</f>
        <v/>
      </c>
      <c r="F34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3" s="10" t="str">
        <f>IF(PaymentSchedule[[#This Row],[PMT NO]]&lt;&gt;"",PaymentSchedule[[#This Row],[TOTAL PAYMENT]]-PaymentSchedule[[#This Row],[INTEREST]],"")</f>
        <v/>
      </c>
      <c r="I343" s="10" t="str">
        <f>IF(PaymentSchedule[[#This Row],[PMT NO]]&lt;&gt;"",PaymentSchedule[[#This Row],[BEGINNING BALANCE]]*(InterestRate/PaymentsPerYear),"")</f>
        <v/>
      </c>
      <c r="J34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3" s="10" t="str">
        <f>IF(PaymentSchedule[[#This Row],[PMT NO]]&lt;&gt;"",SUM(INDEX(PaymentSchedule[INTEREST],1,1):PaymentSchedule[[#This Row],[INTEREST]]),"")</f>
        <v/>
      </c>
    </row>
    <row r="344" spans="2:11">
      <c r="B344" s="12" t="str">
        <f>IF(LoanIsGood,IF(ROW()-ROW(PaymentSchedule[[#Headers],[PMT NO]])&gt;ScheduledNumberOfPayments,"",ROW()-ROW(PaymentSchedule[[#Headers],[PMT NO]])),"")</f>
        <v/>
      </c>
      <c r="C344" s="11" t="str">
        <f>IF(PaymentSchedule[[#This Row],[PMT NO]]&lt;&gt;"",EOMONTH(LoanStartDate,ROW(PaymentSchedule[[#This Row],[PMT NO]])-ROW(PaymentSchedule[[#Headers],[PMT NO]])-2)+DAY(LoanStartDate),"")</f>
        <v/>
      </c>
      <c r="D34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4" s="10" t="str">
        <f>IF(PaymentSchedule[[#This Row],[PMT NO]]&lt;&gt;"",ScheduledPayment,"")</f>
        <v/>
      </c>
      <c r="F34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4" s="10" t="str">
        <f>IF(PaymentSchedule[[#This Row],[PMT NO]]&lt;&gt;"",PaymentSchedule[[#This Row],[TOTAL PAYMENT]]-PaymentSchedule[[#This Row],[INTEREST]],"")</f>
        <v/>
      </c>
      <c r="I344" s="10" t="str">
        <f>IF(PaymentSchedule[[#This Row],[PMT NO]]&lt;&gt;"",PaymentSchedule[[#This Row],[BEGINNING BALANCE]]*(InterestRate/PaymentsPerYear),"")</f>
        <v/>
      </c>
      <c r="J34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4" s="10" t="str">
        <f>IF(PaymentSchedule[[#This Row],[PMT NO]]&lt;&gt;"",SUM(INDEX(PaymentSchedule[INTEREST],1,1):PaymentSchedule[[#This Row],[INTEREST]]),"")</f>
        <v/>
      </c>
    </row>
    <row r="345" spans="2:11">
      <c r="B345" s="12" t="str">
        <f>IF(LoanIsGood,IF(ROW()-ROW(PaymentSchedule[[#Headers],[PMT NO]])&gt;ScheduledNumberOfPayments,"",ROW()-ROW(PaymentSchedule[[#Headers],[PMT NO]])),"")</f>
        <v/>
      </c>
      <c r="C345" s="11" t="str">
        <f>IF(PaymentSchedule[[#This Row],[PMT NO]]&lt;&gt;"",EOMONTH(LoanStartDate,ROW(PaymentSchedule[[#This Row],[PMT NO]])-ROW(PaymentSchedule[[#Headers],[PMT NO]])-2)+DAY(LoanStartDate),"")</f>
        <v/>
      </c>
      <c r="D34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5" s="10" t="str">
        <f>IF(PaymentSchedule[[#This Row],[PMT NO]]&lt;&gt;"",ScheduledPayment,"")</f>
        <v/>
      </c>
      <c r="F34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5" s="10" t="str">
        <f>IF(PaymentSchedule[[#This Row],[PMT NO]]&lt;&gt;"",PaymentSchedule[[#This Row],[TOTAL PAYMENT]]-PaymentSchedule[[#This Row],[INTEREST]],"")</f>
        <v/>
      </c>
      <c r="I345" s="10" t="str">
        <f>IF(PaymentSchedule[[#This Row],[PMT NO]]&lt;&gt;"",PaymentSchedule[[#This Row],[BEGINNING BALANCE]]*(InterestRate/PaymentsPerYear),"")</f>
        <v/>
      </c>
      <c r="J34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5" s="10" t="str">
        <f>IF(PaymentSchedule[[#This Row],[PMT NO]]&lt;&gt;"",SUM(INDEX(PaymentSchedule[INTEREST],1,1):PaymentSchedule[[#This Row],[INTEREST]]),"")</f>
        <v/>
      </c>
    </row>
    <row r="346" spans="2:11">
      <c r="B346" s="12" t="str">
        <f>IF(LoanIsGood,IF(ROW()-ROW(PaymentSchedule[[#Headers],[PMT NO]])&gt;ScheduledNumberOfPayments,"",ROW()-ROW(PaymentSchedule[[#Headers],[PMT NO]])),"")</f>
        <v/>
      </c>
      <c r="C346" s="11" t="str">
        <f>IF(PaymentSchedule[[#This Row],[PMT NO]]&lt;&gt;"",EOMONTH(LoanStartDate,ROW(PaymentSchedule[[#This Row],[PMT NO]])-ROW(PaymentSchedule[[#Headers],[PMT NO]])-2)+DAY(LoanStartDate),"")</f>
        <v/>
      </c>
      <c r="D34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6" s="10" t="str">
        <f>IF(PaymentSchedule[[#This Row],[PMT NO]]&lt;&gt;"",ScheduledPayment,"")</f>
        <v/>
      </c>
      <c r="F34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6" s="10" t="str">
        <f>IF(PaymentSchedule[[#This Row],[PMT NO]]&lt;&gt;"",PaymentSchedule[[#This Row],[TOTAL PAYMENT]]-PaymentSchedule[[#This Row],[INTEREST]],"")</f>
        <v/>
      </c>
      <c r="I346" s="10" t="str">
        <f>IF(PaymentSchedule[[#This Row],[PMT NO]]&lt;&gt;"",PaymentSchedule[[#This Row],[BEGINNING BALANCE]]*(InterestRate/PaymentsPerYear),"")</f>
        <v/>
      </c>
      <c r="J34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6" s="10" t="str">
        <f>IF(PaymentSchedule[[#This Row],[PMT NO]]&lt;&gt;"",SUM(INDEX(PaymentSchedule[INTEREST],1,1):PaymentSchedule[[#This Row],[INTEREST]]),"")</f>
        <v/>
      </c>
    </row>
    <row r="347" spans="2:11">
      <c r="B347" s="12" t="str">
        <f>IF(LoanIsGood,IF(ROW()-ROW(PaymentSchedule[[#Headers],[PMT NO]])&gt;ScheduledNumberOfPayments,"",ROW()-ROW(PaymentSchedule[[#Headers],[PMT NO]])),"")</f>
        <v/>
      </c>
      <c r="C347" s="11" t="str">
        <f>IF(PaymentSchedule[[#This Row],[PMT NO]]&lt;&gt;"",EOMONTH(LoanStartDate,ROW(PaymentSchedule[[#This Row],[PMT NO]])-ROW(PaymentSchedule[[#Headers],[PMT NO]])-2)+DAY(LoanStartDate),"")</f>
        <v/>
      </c>
      <c r="D34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7" s="10" t="str">
        <f>IF(PaymentSchedule[[#This Row],[PMT NO]]&lt;&gt;"",ScheduledPayment,"")</f>
        <v/>
      </c>
      <c r="F34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7" s="10" t="str">
        <f>IF(PaymentSchedule[[#This Row],[PMT NO]]&lt;&gt;"",PaymentSchedule[[#This Row],[TOTAL PAYMENT]]-PaymentSchedule[[#This Row],[INTEREST]],"")</f>
        <v/>
      </c>
      <c r="I347" s="10" t="str">
        <f>IF(PaymentSchedule[[#This Row],[PMT NO]]&lt;&gt;"",PaymentSchedule[[#This Row],[BEGINNING BALANCE]]*(InterestRate/PaymentsPerYear),"")</f>
        <v/>
      </c>
      <c r="J34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7" s="10" t="str">
        <f>IF(PaymentSchedule[[#This Row],[PMT NO]]&lt;&gt;"",SUM(INDEX(PaymentSchedule[INTEREST],1,1):PaymentSchedule[[#This Row],[INTEREST]]),"")</f>
        <v/>
      </c>
    </row>
    <row r="348" spans="2:11">
      <c r="B348" s="12" t="str">
        <f>IF(LoanIsGood,IF(ROW()-ROW(PaymentSchedule[[#Headers],[PMT NO]])&gt;ScheduledNumberOfPayments,"",ROW()-ROW(PaymentSchedule[[#Headers],[PMT NO]])),"")</f>
        <v/>
      </c>
      <c r="C348" s="11" t="str">
        <f>IF(PaymentSchedule[[#This Row],[PMT NO]]&lt;&gt;"",EOMONTH(LoanStartDate,ROW(PaymentSchedule[[#This Row],[PMT NO]])-ROW(PaymentSchedule[[#Headers],[PMT NO]])-2)+DAY(LoanStartDate),"")</f>
        <v/>
      </c>
      <c r="D34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8" s="10" t="str">
        <f>IF(PaymentSchedule[[#This Row],[PMT NO]]&lt;&gt;"",ScheduledPayment,"")</f>
        <v/>
      </c>
      <c r="F34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8" s="10" t="str">
        <f>IF(PaymentSchedule[[#This Row],[PMT NO]]&lt;&gt;"",PaymentSchedule[[#This Row],[TOTAL PAYMENT]]-PaymentSchedule[[#This Row],[INTEREST]],"")</f>
        <v/>
      </c>
      <c r="I348" s="10" t="str">
        <f>IF(PaymentSchedule[[#This Row],[PMT NO]]&lt;&gt;"",PaymentSchedule[[#This Row],[BEGINNING BALANCE]]*(InterestRate/PaymentsPerYear),"")</f>
        <v/>
      </c>
      <c r="J34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8" s="10" t="str">
        <f>IF(PaymentSchedule[[#This Row],[PMT NO]]&lt;&gt;"",SUM(INDEX(PaymentSchedule[INTEREST],1,1):PaymentSchedule[[#This Row],[INTEREST]]),"")</f>
        <v/>
      </c>
    </row>
    <row r="349" spans="2:11">
      <c r="B349" s="12" t="str">
        <f>IF(LoanIsGood,IF(ROW()-ROW(PaymentSchedule[[#Headers],[PMT NO]])&gt;ScheduledNumberOfPayments,"",ROW()-ROW(PaymentSchedule[[#Headers],[PMT NO]])),"")</f>
        <v/>
      </c>
      <c r="C349" s="11" t="str">
        <f>IF(PaymentSchedule[[#This Row],[PMT NO]]&lt;&gt;"",EOMONTH(LoanStartDate,ROW(PaymentSchedule[[#This Row],[PMT NO]])-ROW(PaymentSchedule[[#Headers],[PMT NO]])-2)+DAY(LoanStartDate),"")</f>
        <v/>
      </c>
      <c r="D34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9" s="10" t="str">
        <f>IF(PaymentSchedule[[#This Row],[PMT NO]]&lt;&gt;"",ScheduledPayment,"")</f>
        <v/>
      </c>
      <c r="F34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9" s="10" t="str">
        <f>IF(PaymentSchedule[[#This Row],[PMT NO]]&lt;&gt;"",PaymentSchedule[[#This Row],[TOTAL PAYMENT]]-PaymentSchedule[[#This Row],[INTEREST]],"")</f>
        <v/>
      </c>
      <c r="I349" s="10" t="str">
        <f>IF(PaymentSchedule[[#This Row],[PMT NO]]&lt;&gt;"",PaymentSchedule[[#This Row],[BEGINNING BALANCE]]*(InterestRate/PaymentsPerYear),"")</f>
        <v/>
      </c>
      <c r="J34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9" s="10" t="str">
        <f>IF(PaymentSchedule[[#This Row],[PMT NO]]&lt;&gt;"",SUM(INDEX(PaymentSchedule[INTEREST],1,1):PaymentSchedule[[#This Row],[INTEREST]]),"")</f>
        <v/>
      </c>
    </row>
    <row r="350" spans="2:11">
      <c r="B350" s="12" t="str">
        <f>IF(LoanIsGood,IF(ROW()-ROW(PaymentSchedule[[#Headers],[PMT NO]])&gt;ScheduledNumberOfPayments,"",ROW()-ROW(PaymentSchedule[[#Headers],[PMT NO]])),"")</f>
        <v/>
      </c>
      <c r="C350" s="11" t="str">
        <f>IF(PaymentSchedule[[#This Row],[PMT NO]]&lt;&gt;"",EOMONTH(LoanStartDate,ROW(PaymentSchedule[[#This Row],[PMT NO]])-ROW(PaymentSchedule[[#Headers],[PMT NO]])-2)+DAY(LoanStartDate),"")</f>
        <v/>
      </c>
      <c r="D35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0" s="10" t="str">
        <f>IF(PaymentSchedule[[#This Row],[PMT NO]]&lt;&gt;"",ScheduledPayment,"")</f>
        <v/>
      </c>
      <c r="F35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0" s="10" t="str">
        <f>IF(PaymentSchedule[[#This Row],[PMT NO]]&lt;&gt;"",PaymentSchedule[[#This Row],[TOTAL PAYMENT]]-PaymentSchedule[[#This Row],[INTEREST]],"")</f>
        <v/>
      </c>
      <c r="I350" s="10" t="str">
        <f>IF(PaymentSchedule[[#This Row],[PMT NO]]&lt;&gt;"",PaymentSchedule[[#This Row],[BEGINNING BALANCE]]*(InterestRate/PaymentsPerYear),"")</f>
        <v/>
      </c>
      <c r="J35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0" s="10" t="str">
        <f>IF(PaymentSchedule[[#This Row],[PMT NO]]&lt;&gt;"",SUM(INDEX(PaymentSchedule[INTEREST],1,1):PaymentSchedule[[#This Row],[INTEREST]]),"")</f>
        <v/>
      </c>
    </row>
    <row r="351" spans="2:11">
      <c r="B351" s="12" t="str">
        <f>IF(LoanIsGood,IF(ROW()-ROW(PaymentSchedule[[#Headers],[PMT NO]])&gt;ScheduledNumberOfPayments,"",ROW()-ROW(PaymentSchedule[[#Headers],[PMT NO]])),"")</f>
        <v/>
      </c>
      <c r="C351" s="11" t="str">
        <f>IF(PaymentSchedule[[#This Row],[PMT NO]]&lt;&gt;"",EOMONTH(LoanStartDate,ROW(PaymentSchedule[[#This Row],[PMT NO]])-ROW(PaymentSchedule[[#Headers],[PMT NO]])-2)+DAY(LoanStartDate),"")</f>
        <v/>
      </c>
      <c r="D35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1" s="10" t="str">
        <f>IF(PaymentSchedule[[#This Row],[PMT NO]]&lt;&gt;"",ScheduledPayment,"")</f>
        <v/>
      </c>
      <c r="F35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1" s="10" t="str">
        <f>IF(PaymentSchedule[[#This Row],[PMT NO]]&lt;&gt;"",PaymentSchedule[[#This Row],[TOTAL PAYMENT]]-PaymentSchedule[[#This Row],[INTEREST]],"")</f>
        <v/>
      </c>
      <c r="I351" s="10" t="str">
        <f>IF(PaymentSchedule[[#This Row],[PMT NO]]&lt;&gt;"",PaymentSchedule[[#This Row],[BEGINNING BALANCE]]*(InterestRate/PaymentsPerYear),"")</f>
        <v/>
      </c>
      <c r="J35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1" s="10" t="str">
        <f>IF(PaymentSchedule[[#This Row],[PMT NO]]&lt;&gt;"",SUM(INDEX(PaymentSchedule[INTEREST],1,1):PaymentSchedule[[#This Row],[INTEREST]]),"")</f>
        <v/>
      </c>
    </row>
    <row r="352" spans="2:11">
      <c r="B352" s="12" t="str">
        <f>IF(LoanIsGood,IF(ROW()-ROW(PaymentSchedule[[#Headers],[PMT NO]])&gt;ScheduledNumberOfPayments,"",ROW()-ROW(PaymentSchedule[[#Headers],[PMT NO]])),"")</f>
        <v/>
      </c>
      <c r="C352" s="11" t="str">
        <f>IF(PaymentSchedule[[#This Row],[PMT NO]]&lt;&gt;"",EOMONTH(LoanStartDate,ROW(PaymentSchedule[[#This Row],[PMT NO]])-ROW(PaymentSchedule[[#Headers],[PMT NO]])-2)+DAY(LoanStartDate),"")</f>
        <v/>
      </c>
      <c r="D35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2" s="10" t="str">
        <f>IF(PaymentSchedule[[#This Row],[PMT NO]]&lt;&gt;"",ScheduledPayment,"")</f>
        <v/>
      </c>
      <c r="F35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2" s="10" t="str">
        <f>IF(PaymentSchedule[[#This Row],[PMT NO]]&lt;&gt;"",PaymentSchedule[[#This Row],[TOTAL PAYMENT]]-PaymentSchedule[[#This Row],[INTEREST]],"")</f>
        <v/>
      </c>
      <c r="I352" s="10" t="str">
        <f>IF(PaymentSchedule[[#This Row],[PMT NO]]&lt;&gt;"",PaymentSchedule[[#This Row],[BEGINNING BALANCE]]*(InterestRate/PaymentsPerYear),"")</f>
        <v/>
      </c>
      <c r="J35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2" s="10" t="str">
        <f>IF(PaymentSchedule[[#This Row],[PMT NO]]&lt;&gt;"",SUM(INDEX(PaymentSchedule[INTEREST],1,1):PaymentSchedule[[#This Row],[INTEREST]]),"")</f>
        <v/>
      </c>
    </row>
    <row r="353" spans="2:11">
      <c r="B353" s="12" t="str">
        <f>IF(LoanIsGood,IF(ROW()-ROW(PaymentSchedule[[#Headers],[PMT NO]])&gt;ScheduledNumberOfPayments,"",ROW()-ROW(PaymentSchedule[[#Headers],[PMT NO]])),"")</f>
        <v/>
      </c>
      <c r="C353" s="11" t="str">
        <f>IF(PaymentSchedule[[#This Row],[PMT NO]]&lt;&gt;"",EOMONTH(LoanStartDate,ROW(PaymentSchedule[[#This Row],[PMT NO]])-ROW(PaymentSchedule[[#Headers],[PMT NO]])-2)+DAY(LoanStartDate),"")</f>
        <v/>
      </c>
      <c r="D35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3" s="10" t="str">
        <f>IF(PaymentSchedule[[#This Row],[PMT NO]]&lt;&gt;"",ScheduledPayment,"")</f>
        <v/>
      </c>
      <c r="F35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3" s="10" t="str">
        <f>IF(PaymentSchedule[[#This Row],[PMT NO]]&lt;&gt;"",PaymentSchedule[[#This Row],[TOTAL PAYMENT]]-PaymentSchedule[[#This Row],[INTEREST]],"")</f>
        <v/>
      </c>
      <c r="I353" s="10" t="str">
        <f>IF(PaymentSchedule[[#This Row],[PMT NO]]&lt;&gt;"",PaymentSchedule[[#This Row],[BEGINNING BALANCE]]*(InterestRate/PaymentsPerYear),"")</f>
        <v/>
      </c>
      <c r="J35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3" s="10" t="str">
        <f>IF(PaymentSchedule[[#This Row],[PMT NO]]&lt;&gt;"",SUM(INDEX(PaymentSchedule[INTEREST],1,1):PaymentSchedule[[#This Row],[INTEREST]]),"")</f>
        <v/>
      </c>
    </row>
    <row r="354" spans="2:11">
      <c r="B354" s="12" t="str">
        <f>IF(LoanIsGood,IF(ROW()-ROW(PaymentSchedule[[#Headers],[PMT NO]])&gt;ScheduledNumberOfPayments,"",ROW()-ROW(PaymentSchedule[[#Headers],[PMT NO]])),"")</f>
        <v/>
      </c>
      <c r="C354" s="11" t="str">
        <f>IF(PaymentSchedule[[#This Row],[PMT NO]]&lt;&gt;"",EOMONTH(LoanStartDate,ROW(PaymentSchedule[[#This Row],[PMT NO]])-ROW(PaymentSchedule[[#Headers],[PMT NO]])-2)+DAY(LoanStartDate),"")</f>
        <v/>
      </c>
      <c r="D35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4" s="10" t="str">
        <f>IF(PaymentSchedule[[#This Row],[PMT NO]]&lt;&gt;"",ScheduledPayment,"")</f>
        <v/>
      </c>
      <c r="F35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4" s="10" t="str">
        <f>IF(PaymentSchedule[[#This Row],[PMT NO]]&lt;&gt;"",PaymentSchedule[[#This Row],[TOTAL PAYMENT]]-PaymentSchedule[[#This Row],[INTEREST]],"")</f>
        <v/>
      </c>
      <c r="I354" s="10" t="str">
        <f>IF(PaymentSchedule[[#This Row],[PMT NO]]&lt;&gt;"",PaymentSchedule[[#This Row],[BEGINNING BALANCE]]*(InterestRate/PaymentsPerYear),"")</f>
        <v/>
      </c>
      <c r="J35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4" s="10" t="str">
        <f>IF(PaymentSchedule[[#This Row],[PMT NO]]&lt;&gt;"",SUM(INDEX(PaymentSchedule[INTEREST],1,1):PaymentSchedule[[#This Row],[INTEREST]]),"")</f>
        <v/>
      </c>
    </row>
    <row r="355" spans="2:11">
      <c r="B355" s="12" t="str">
        <f>IF(LoanIsGood,IF(ROW()-ROW(PaymentSchedule[[#Headers],[PMT NO]])&gt;ScheduledNumberOfPayments,"",ROW()-ROW(PaymentSchedule[[#Headers],[PMT NO]])),"")</f>
        <v/>
      </c>
      <c r="C355" s="11" t="str">
        <f>IF(PaymentSchedule[[#This Row],[PMT NO]]&lt;&gt;"",EOMONTH(LoanStartDate,ROW(PaymentSchedule[[#This Row],[PMT NO]])-ROW(PaymentSchedule[[#Headers],[PMT NO]])-2)+DAY(LoanStartDate),"")</f>
        <v/>
      </c>
      <c r="D35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5" s="10" t="str">
        <f>IF(PaymentSchedule[[#This Row],[PMT NO]]&lt;&gt;"",ScheduledPayment,"")</f>
        <v/>
      </c>
      <c r="F35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5" s="10" t="str">
        <f>IF(PaymentSchedule[[#This Row],[PMT NO]]&lt;&gt;"",PaymentSchedule[[#This Row],[TOTAL PAYMENT]]-PaymentSchedule[[#This Row],[INTEREST]],"")</f>
        <v/>
      </c>
      <c r="I355" s="10" t="str">
        <f>IF(PaymentSchedule[[#This Row],[PMT NO]]&lt;&gt;"",PaymentSchedule[[#This Row],[BEGINNING BALANCE]]*(InterestRate/PaymentsPerYear),"")</f>
        <v/>
      </c>
      <c r="J35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5" s="10" t="str">
        <f>IF(PaymentSchedule[[#This Row],[PMT NO]]&lt;&gt;"",SUM(INDEX(PaymentSchedule[INTEREST],1,1):PaymentSchedule[[#This Row],[INTEREST]]),"")</f>
        <v/>
      </c>
    </row>
    <row r="356" spans="2:11">
      <c r="B356" s="12" t="str">
        <f>IF(LoanIsGood,IF(ROW()-ROW(PaymentSchedule[[#Headers],[PMT NO]])&gt;ScheduledNumberOfPayments,"",ROW()-ROW(PaymentSchedule[[#Headers],[PMT NO]])),"")</f>
        <v/>
      </c>
      <c r="C356" s="11" t="str">
        <f>IF(PaymentSchedule[[#This Row],[PMT NO]]&lt;&gt;"",EOMONTH(LoanStartDate,ROW(PaymentSchedule[[#This Row],[PMT NO]])-ROW(PaymentSchedule[[#Headers],[PMT NO]])-2)+DAY(LoanStartDate),"")</f>
        <v/>
      </c>
      <c r="D35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6" s="10" t="str">
        <f>IF(PaymentSchedule[[#This Row],[PMT NO]]&lt;&gt;"",ScheduledPayment,"")</f>
        <v/>
      </c>
      <c r="F35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6" s="10" t="str">
        <f>IF(PaymentSchedule[[#This Row],[PMT NO]]&lt;&gt;"",PaymentSchedule[[#This Row],[TOTAL PAYMENT]]-PaymentSchedule[[#This Row],[INTEREST]],"")</f>
        <v/>
      </c>
      <c r="I356" s="10" t="str">
        <f>IF(PaymentSchedule[[#This Row],[PMT NO]]&lt;&gt;"",PaymentSchedule[[#This Row],[BEGINNING BALANCE]]*(InterestRate/PaymentsPerYear),"")</f>
        <v/>
      </c>
      <c r="J35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6" s="10" t="str">
        <f>IF(PaymentSchedule[[#This Row],[PMT NO]]&lt;&gt;"",SUM(INDEX(PaymentSchedule[INTEREST],1,1):PaymentSchedule[[#This Row],[INTEREST]]),"")</f>
        <v/>
      </c>
    </row>
    <row r="357" spans="2:11">
      <c r="B357" s="12" t="str">
        <f>IF(LoanIsGood,IF(ROW()-ROW(PaymentSchedule[[#Headers],[PMT NO]])&gt;ScheduledNumberOfPayments,"",ROW()-ROW(PaymentSchedule[[#Headers],[PMT NO]])),"")</f>
        <v/>
      </c>
      <c r="C357" s="11" t="str">
        <f>IF(PaymentSchedule[[#This Row],[PMT NO]]&lt;&gt;"",EOMONTH(LoanStartDate,ROW(PaymentSchedule[[#This Row],[PMT NO]])-ROW(PaymentSchedule[[#Headers],[PMT NO]])-2)+DAY(LoanStartDate),"")</f>
        <v/>
      </c>
      <c r="D35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7" s="10" t="str">
        <f>IF(PaymentSchedule[[#This Row],[PMT NO]]&lt;&gt;"",ScheduledPayment,"")</f>
        <v/>
      </c>
      <c r="F35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7" s="10" t="str">
        <f>IF(PaymentSchedule[[#This Row],[PMT NO]]&lt;&gt;"",PaymentSchedule[[#This Row],[TOTAL PAYMENT]]-PaymentSchedule[[#This Row],[INTEREST]],"")</f>
        <v/>
      </c>
      <c r="I357" s="10" t="str">
        <f>IF(PaymentSchedule[[#This Row],[PMT NO]]&lt;&gt;"",PaymentSchedule[[#This Row],[BEGINNING BALANCE]]*(InterestRate/PaymentsPerYear),"")</f>
        <v/>
      </c>
      <c r="J35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7" s="10" t="str">
        <f>IF(PaymentSchedule[[#This Row],[PMT NO]]&lt;&gt;"",SUM(INDEX(PaymentSchedule[INTEREST],1,1):PaymentSchedule[[#This Row],[INTEREST]]),"")</f>
        <v/>
      </c>
    </row>
    <row r="358" spans="2:11">
      <c r="B358" s="12" t="str">
        <f>IF(LoanIsGood,IF(ROW()-ROW(PaymentSchedule[[#Headers],[PMT NO]])&gt;ScheduledNumberOfPayments,"",ROW()-ROW(PaymentSchedule[[#Headers],[PMT NO]])),"")</f>
        <v/>
      </c>
      <c r="C358" s="11" t="str">
        <f>IF(PaymentSchedule[[#This Row],[PMT NO]]&lt;&gt;"",EOMONTH(LoanStartDate,ROW(PaymentSchedule[[#This Row],[PMT NO]])-ROW(PaymentSchedule[[#Headers],[PMT NO]])-2)+DAY(LoanStartDate),"")</f>
        <v/>
      </c>
      <c r="D35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8" s="10" t="str">
        <f>IF(PaymentSchedule[[#This Row],[PMT NO]]&lt;&gt;"",ScheduledPayment,"")</f>
        <v/>
      </c>
      <c r="F35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8" s="10" t="str">
        <f>IF(PaymentSchedule[[#This Row],[PMT NO]]&lt;&gt;"",PaymentSchedule[[#This Row],[TOTAL PAYMENT]]-PaymentSchedule[[#This Row],[INTEREST]],"")</f>
        <v/>
      </c>
      <c r="I358" s="10" t="str">
        <f>IF(PaymentSchedule[[#This Row],[PMT NO]]&lt;&gt;"",PaymentSchedule[[#This Row],[BEGINNING BALANCE]]*(InterestRate/PaymentsPerYear),"")</f>
        <v/>
      </c>
      <c r="J35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8" s="10" t="str">
        <f>IF(PaymentSchedule[[#This Row],[PMT NO]]&lt;&gt;"",SUM(INDEX(PaymentSchedule[INTEREST],1,1):PaymentSchedule[[#This Row],[INTEREST]]),"")</f>
        <v/>
      </c>
    </row>
    <row r="359" spans="2:11">
      <c r="B359" s="12" t="str">
        <f>IF(LoanIsGood,IF(ROW()-ROW(PaymentSchedule[[#Headers],[PMT NO]])&gt;ScheduledNumberOfPayments,"",ROW()-ROW(PaymentSchedule[[#Headers],[PMT NO]])),"")</f>
        <v/>
      </c>
      <c r="C359" s="11" t="str">
        <f>IF(PaymentSchedule[[#This Row],[PMT NO]]&lt;&gt;"",EOMONTH(LoanStartDate,ROW(PaymentSchedule[[#This Row],[PMT NO]])-ROW(PaymentSchedule[[#Headers],[PMT NO]])-2)+DAY(LoanStartDate),"")</f>
        <v/>
      </c>
      <c r="D35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9" s="10" t="str">
        <f>IF(PaymentSchedule[[#This Row],[PMT NO]]&lt;&gt;"",ScheduledPayment,"")</f>
        <v/>
      </c>
      <c r="F35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9" s="10" t="str">
        <f>IF(PaymentSchedule[[#This Row],[PMT NO]]&lt;&gt;"",PaymentSchedule[[#This Row],[TOTAL PAYMENT]]-PaymentSchedule[[#This Row],[INTEREST]],"")</f>
        <v/>
      </c>
      <c r="I359" s="10" t="str">
        <f>IF(PaymentSchedule[[#This Row],[PMT NO]]&lt;&gt;"",PaymentSchedule[[#This Row],[BEGINNING BALANCE]]*(InterestRate/PaymentsPerYear),"")</f>
        <v/>
      </c>
      <c r="J35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9" s="10" t="str">
        <f>IF(PaymentSchedule[[#This Row],[PMT NO]]&lt;&gt;"",SUM(INDEX(PaymentSchedule[INTEREST],1,1):PaymentSchedule[[#This Row],[INTEREST]]),"")</f>
        <v/>
      </c>
    </row>
    <row r="360" spans="2:11">
      <c r="B360" s="12" t="str">
        <f>IF(LoanIsGood,IF(ROW()-ROW(PaymentSchedule[[#Headers],[PMT NO]])&gt;ScheduledNumberOfPayments,"",ROW()-ROW(PaymentSchedule[[#Headers],[PMT NO]])),"")</f>
        <v/>
      </c>
      <c r="C360" s="11" t="str">
        <f>IF(PaymentSchedule[[#This Row],[PMT NO]]&lt;&gt;"",EOMONTH(LoanStartDate,ROW(PaymentSchedule[[#This Row],[PMT NO]])-ROW(PaymentSchedule[[#Headers],[PMT NO]])-2)+DAY(LoanStartDate),"")</f>
        <v/>
      </c>
      <c r="D36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0" s="10" t="str">
        <f>IF(PaymentSchedule[[#This Row],[PMT NO]]&lt;&gt;"",ScheduledPayment,"")</f>
        <v/>
      </c>
      <c r="F36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0" s="10" t="str">
        <f>IF(PaymentSchedule[[#This Row],[PMT NO]]&lt;&gt;"",PaymentSchedule[[#This Row],[TOTAL PAYMENT]]-PaymentSchedule[[#This Row],[INTEREST]],"")</f>
        <v/>
      </c>
      <c r="I360" s="10" t="str">
        <f>IF(PaymentSchedule[[#This Row],[PMT NO]]&lt;&gt;"",PaymentSchedule[[#This Row],[BEGINNING BALANCE]]*(InterestRate/PaymentsPerYear),"")</f>
        <v/>
      </c>
      <c r="J36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0" s="10" t="str">
        <f>IF(PaymentSchedule[[#This Row],[PMT NO]]&lt;&gt;"",SUM(INDEX(PaymentSchedule[INTEREST],1,1):PaymentSchedule[[#This Row],[INTEREST]]),"")</f>
        <v/>
      </c>
    </row>
    <row r="361" spans="2:11">
      <c r="B361" s="12" t="str">
        <f>IF(LoanIsGood,IF(ROW()-ROW(PaymentSchedule[[#Headers],[PMT NO]])&gt;ScheduledNumberOfPayments,"",ROW()-ROW(PaymentSchedule[[#Headers],[PMT NO]])),"")</f>
        <v/>
      </c>
      <c r="C361" s="11" t="str">
        <f>IF(PaymentSchedule[[#This Row],[PMT NO]]&lt;&gt;"",EOMONTH(LoanStartDate,ROW(PaymentSchedule[[#This Row],[PMT NO]])-ROW(PaymentSchedule[[#Headers],[PMT NO]])-2)+DAY(LoanStartDate),"")</f>
        <v/>
      </c>
      <c r="D36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1" s="10" t="str">
        <f>IF(PaymentSchedule[[#This Row],[PMT NO]]&lt;&gt;"",ScheduledPayment,"")</f>
        <v/>
      </c>
      <c r="F36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1" s="10" t="str">
        <f>IF(PaymentSchedule[[#This Row],[PMT NO]]&lt;&gt;"",PaymentSchedule[[#This Row],[TOTAL PAYMENT]]-PaymentSchedule[[#This Row],[INTEREST]],"")</f>
        <v/>
      </c>
      <c r="I361" s="10" t="str">
        <f>IF(PaymentSchedule[[#This Row],[PMT NO]]&lt;&gt;"",PaymentSchedule[[#This Row],[BEGINNING BALANCE]]*(InterestRate/PaymentsPerYear),"")</f>
        <v/>
      </c>
      <c r="J36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1" s="10" t="str">
        <f>IF(PaymentSchedule[[#This Row],[PMT NO]]&lt;&gt;"",SUM(INDEX(PaymentSchedule[INTEREST],1,1):PaymentSchedule[[#This Row],[INTEREST]]),"")</f>
        <v/>
      </c>
    </row>
    <row r="362" spans="2:11">
      <c r="B362" s="12" t="str">
        <f>IF(LoanIsGood,IF(ROW()-ROW(PaymentSchedule[[#Headers],[PMT NO]])&gt;ScheduledNumberOfPayments,"",ROW()-ROW(PaymentSchedule[[#Headers],[PMT NO]])),"")</f>
        <v/>
      </c>
      <c r="C362" s="11" t="str">
        <f>IF(PaymentSchedule[[#This Row],[PMT NO]]&lt;&gt;"",EOMONTH(LoanStartDate,ROW(PaymentSchedule[[#This Row],[PMT NO]])-ROW(PaymentSchedule[[#Headers],[PMT NO]])-2)+DAY(LoanStartDate),"")</f>
        <v/>
      </c>
      <c r="D36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2" s="10" t="str">
        <f>IF(PaymentSchedule[[#This Row],[PMT NO]]&lt;&gt;"",ScheduledPayment,"")</f>
        <v/>
      </c>
      <c r="F36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2" s="10" t="str">
        <f>IF(PaymentSchedule[[#This Row],[PMT NO]]&lt;&gt;"",PaymentSchedule[[#This Row],[TOTAL PAYMENT]]-PaymentSchedule[[#This Row],[INTEREST]],"")</f>
        <v/>
      </c>
      <c r="I362" s="10" t="str">
        <f>IF(PaymentSchedule[[#This Row],[PMT NO]]&lt;&gt;"",PaymentSchedule[[#This Row],[BEGINNING BALANCE]]*(InterestRate/PaymentsPerYear),"")</f>
        <v/>
      </c>
      <c r="J36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2" s="10" t="str">
        <f>IF(PaymentSchedule[[#This Row],[PMT NO]]&lt;&gt;"",SUM(INDEX(PaymentSchedule[INTEREST],1,1):PaymentSchedule[[#This Row],[INTEREST]]),"")</f>
        <v/>
      </c>
    </row>
    <row r="363" spans="2:11">
      <c r="B363" s="12" t="str">
        <f>IF(LoanIsGood,IF(ROW()-ROW(PaymentSchedule[[#Headers],[PMT NO]])&gt;ScheduledNumberOfPayments,"",ROW()-ROW(PaymentSchedule[[#Headers],[PMT NO]])),"")</f>
        <v/>
      </c>
      <c r="C363" s="11" t="str">
        <f>IF(PaymentSchedule[[#This Row],[PMT NO]]&lt;&gt;"",EOMONTH(LoanStartDate,ROW(PaymentSchedule[[#This Row],[PMT NO]])-ROW(PaymentSchedule[[#Headers],[PMT NO]])-2)+DAY(LoanStartDate),"")</f>
        <v/>
      </c>
      <c r="D36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3" s="10" t="str">
        <f>IF(PaymentSchedule[[#This Row],[PMT NO]]&lt;&gt;"",ScheduledPayment,"")</f>
        <v/>
      </c>
      <c r="F36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3" s="10" t="str">
        <f>IF(PaymentSchedule[[#This Row],[PMT NO]]&lt;&gt;"",PaymentSchedule[[#This Row],[TOTAL PAYMENT]]-PaymentSchedule[[#This Row],[INTEREST]],"")</f>
        <v/>
      </c>
      <c r="I363" s="10" t="str">
        <f>IF(PaymentSchedule[[#This Row],[PMT NO]]&lt;&gt;"",PaymentSchedule[[#This Row],[BEGINNING BALANCE]]*(InterestRate/PaymentsPerYear),"")</f>
        <v/>
      </c>
      <c r="J36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3" s="10" t="str">
        <f>IF(PaymentSchedule[[#This Row],[PMT NO]]&lt;&gt;"",SUM(INDEX(PaymentSchedule[INTEREST],1,1):PaymentSchedule[[#This Row],[INTEREST]]),"")</f>
        <v/>
      </c>
    </row>
    <row r="364" spans="2:11">
      <c r="B364" s="12" t="str">
        <f>IF(LoanIsGood,IF(ROW()-ROW(PaymentSchedule[[#Headers],[PMT NO]])&gt;ScheduledNumberOfPayments,"",ROW()-ROW(PaymentSchedule[[#Headers],[PMT NO]])),"")</f>
        <v/>
      </c>
      <c r="C364" s="11" t="str">
        <f>IF(PaymentSchedule[[#This Row],[PMT NO]]&lt;&gt;"",EOMONTH(LoanStartDate,ROW(PaymentSchedule[[#This Row],[PMT NO]])-ROW(PaymentSchedule[[#Headers],[PMT NO]])-2)+DAY(LoanStartDate),"")</f>
        <v/>
      </c>
      <c r="D36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4" s="10" t="str">
        <f>IF(PaymentSchedule[[#This Row],[PMT NO]]&lt;&gt;"",ScheduledPayment,"")</f>
        <v/>
      </c>
      <c r="F36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4" s="10" t="str">
        <f>IF(PaymentSchedule[[#This Row],[PMT NO]]&lt;&gt;"",PaymentSchedule[[#This Row],[TOTAL PAYMENT]]-PaymentSchedule[[#This Row],[INTEREST]],"")</f>
        <v/>
      </c>
      <c r="I364" s="10" t="str">
        <f>IF(PaymentSchedule[[#This Row],[PMT NO]]&lt;&gt;"",PaymentSchedule[[#This Row],[BEGINNING BALANCE]]*(InterestRate/PaymentsPerYear),"")</f>
        <v/>
      </c>
      <c r="J36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4" s="10" t="str">
        <f>IF(PaymentSchedule[[#This Row],[PMT NO]]&lt;&gt;"",SUM(INDEX(PaymentSchedule[INTEREST],1,1):PaymentSchedule[[#This Row],[INTEREST]]),"")</f>
        <v/>
      </c>
    </row>
    <row r="365" spans="2:11">
      <c r="B365" s="12" t="str">
        <f>IF(LoanIsGood,IF(ROW()-ROW(PaymentSchedule[[#Headers],[PMT NO]])&gt;ScheduledNumberOfPayments,"",ROW()-ROW(PaymentSchedule[[#Headers],[PMT NO]])),"")</f>
        <v/>
      </c>
      <c r="C365" s="11" t="str">
        <f>IF(PaymentSchedule[[#This Row],[PMT NO]]&lt;&gt;"",EOMONTH(LoanStartDate,ROW(PaymentSchedule[[#This Row],[PMT NO]])-ROW(PaymentSchedule[[#Headers],[PMT NO]])-2)+DAY(LoanStartDate),"")</f>
        <v/>
      </c>
      <c r="D36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5" s="10" t="str">
        <f>IF(PaymentSchedule[[#This Row],[PMT NO]]&lt;&gt;"",ScheduledPayment,"")</f>
        <v/>
      </c>
      <c r="F36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5" s="10" t="str">
        <f>IF(PaymentSchedule[[#This Row],[PMT NO]]&lt;&gt;"",PaymentSchedule[[#This Row],[TOTAL PAYMENT]]-PaymentSchedule[[#This Row],[INTEREST]],"")</f>
        <v/>
      </c>
      <c r="I365" s="10" t="str">
        <f>IF(PaymentSchedule[[#This Row],[PMT NO]]&lt;&gt;"",PaymentSchedule[[#This Row],[BEGINNING BALANCE]]*(InterestRate/PaymentsPerYear),"")</f>
        <v/>
      </c>
      <c r="J36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5" s="10" t="str">
        <f>IF(PaymentSchedule[[#This Row],[PMT NO]]&lt;&gt;"",SUM(INDEX(PaymentSchedule[INTEREST],1,1):PaymentSchedule[[#This Row],[INTEREST]]),"")</f>
        <v/>
      </c>
    </row>
    <row r="366" spans="2:11">
      <c r="B366" s="12" t="str">
        <f>IF(LoanIsGood,IF(ROW()-ROW(PaymentSchedule[[#Headers],[PMT NO]])&gt;ScheduledNumberOfPayments,"",ROW()-ROW(PaymentSchedule[[#Headers],[PMT NO]])),"")</f>
        <v/>
      </c>
      <c r="C366" s="11" t="str">
        <f>IF(PaymentSchedule[[#This Row],[PMT NO]]&lt;&gt;"",EOMONTH(LoanStartDate,ROW(PaymentSchedule[[#This Row],[PMT NO]])-ROW(PaymentSchedule[[#Headers],[PMT NO]])-2)+DAY(LoanStartDate),"")</f>
        <v/>
      </c>
      <c r="D36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6" s="10" t="str">
        <f>IF(PaymentSchedule[[#This Row],[PMT NO]]&lt;&gt;"",ScheduledPayment,"")</f>
        <v/>
      </c>
      <c r="F36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6" s="10" t="str">
        <f>IF(PaymentSchedule[[#This Row],[PMT NO]]&lt;&gt;"",PaymentSchedule[[#This Row],[TOTAL PAYMENT]]-PaymentSchedule[[#This Row],[INTEREST]],"")</f>
        <v/>
      </c>
      <c r="I366" s="10" t="str">
        <f>IF(PaymentSchedule[[#This Row],[PMT NO]]&lt;&gt;"",PaymentSchedule[[#This Row],[BEGINNING BALANCE]]*(InterestRate/PaymentsPerYear),"")</f>
        <v/>
      </c>
      <c r="J36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6" s="10" t="str">
        <f>IF(PaymentSchedule[[#This Row],[PMT NO]]&lt;&gt;"",SUM(INDEX(PaymentSchedule[INTEREST],1,1):PaymentSchedule[[#This Row],[INTEREST]]),"")</f>
        <v/>
      </c>
    </row>
    <row r="367" spans="2:11">
      <c r="B367" s="12" t="str">
        <f>IF(LoanIsGood,IF(ROW()-ROW(PaymentSchedule[[#Headers],[PMT NO]])&gt;ScheduledNumberOfPayments,"",ROW()-ROW(PaymentSchedule[[#Headers],[PMT NO]])),"")</f>
        <v/>
      </c>
      <c r="C367" s="11" t="str">
        <f>IF(PaymentSchedule[[#This Row],[PMT NO]]&lt;&gt;"",EOMONTH(LoanStartDate,ROW(PaymentSchedule[[#This Row],[PMT NO]])-ROW(PaymentSchedule[[#Headers],[PMT NO]])-2)+DAY(LoanStartDate),"")</f>
        <v/>
      </c>
      <c r="D367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7" s="10" t="str">
        <f>IF(PaymentSchedule[[#This Row],[PMT NO]]&lt;&gt;"",ScheduledPayment,"")</f>
        <v/>
      </c>
      <c r="F367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7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7" s="10" t="str">
        <f>IF(PaymentSchedule[[#This Row],[PMT NO]]&lt;&gt;"",PaymentSchedule[[#This Row],[TOTAL PAYMENT]]-PaymentSchedule[[#This Row],[INTEREST]],"")</f>
        <v/>
      </c>
      <c r="I367" s="10" t="str">
        <f>IF(PaymentSchedule[[#This Row],[PMT NO]]&lt;&gt;"",PaymentSchedule[[#This Row],[BEGINNING BALANCE]]*(InterestRate/PaymentsPerYear),"")</f>
        <v/>
      </c>
      <c r="J367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7" s="10" t="str">
        <f>IF(PaymentSchedule[[#This Row],[PMT NO]]&lt;&gt;"",SUM(INDEX(PaymentSchedule[INTEREST],1,1):PaymentSchedule[[#This Row],[INTEREST]]),"")</f>
        <v/>
      </c>
    </row>
    <row r="368" spans="2:11">
      <c r="B368" s="12" t="str">
        <f>IF(LoanIsGood,IF(ROW()-ROW(PaymentSchedule[[#Headers],[PMT NO]])&gt;ScheduledNumberOfPayments,"",ROW()-ROW(PaymentSchedule[[#Headers],[PMT NO]])),"")</f>
        <v/>
      </c>
      <c r="C368" s="11" t="str">
        <f>IF(PaymentSchedule[[#This Row],[PMT NO]]&lt;&gt;"",EOMONTH(LoanStartDate,ROW(PaymentSchedule[[#This Row],[PMT NO]])-ROW(PaymentSchedule[[#Headers],[PMT NO]])-2)+DAY(LoanStartDate),"")</f>
        <v/>
      </c>
      <c r="D368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8" s="10" t="str">
        <f>IF(PaymentSchedule[[#This Row],[PMT NO]]&lt;&gt;"",ScheduledPayment,"")</f>
        <v/>
      </c>
      <c r="F368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8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8" s="10" t="str">
        <f>IF(PaymentSchedule[[#This Row],[PMT NO]]&lt;&gt;"",PaymentSchedule[[#This Row],[TOTAL PAYMENT]]-PaymentSchedule[[#This Row],[INTEREST]],"")</f>
        <v/>
      </c>
      <c r="I368" s="10" t="str">
        <f>IF(PaymentSchedule[[#This Row],[PMT NO]]&lt;&gt;"",PaymentSchedule[[#This Row],[BEGINNING BALANCE]]*(InterestRate/PaymentsPerYear),"")</f>
        <v/>
      </c>
      <c r="J368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8" s="10" t="str">
        <f>IF(PaymentSchedule[[#This Row],[PMT NO]]&lt;&gt;"",SUM(INDEX(PaymentSchedule[INTEREST],1,1):PaymentSchedule[[#This Row],[INTEREST]]),"")</f>
        <v/>
      </c>
    </row>
    <row r="369" spans="2:11">
      <c r="B369" s="12" t="str">
        <f>IF(LoanIsGood,IF(ROW()-ROW(PaymentSchedule[[#Headers],[PMT NO]])&gt;ScheduledNumberOfPayments,"",ROW()-ROW(PaymentSchedule[[#Headers],[PMT NO]])),"")</f>
        <v/>
      </c>
      <c r="C369" s="11" t="str">
        <f>IF(PaymentSchedule[[#This Row],[PMT NO]]&lt;&gt;"",EOMONTH(LoanStartDate,ROW(PaymentSchedule[[#This Row],[PMT NO]])-ROW(PaymentSchedule[[#Headers],[PMT NO]])-2)+DAY(LoanStartDate),"")</f>
        <v/>
      </c>
      <c r="D369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9" s="10" t="str">
        <f>IF(PaymentSchedule[[#This Row],[PMT NO]]&lt;&gt;"",ScheduledPayment,"")</f>
        <v/>
      </c>
      <c r="F369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9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9" s="10" t="str">
        <f>IF(PaymentSchedule[[#This Row],[PMT NO]]&lt;&gt;"",PaymentSchedule[[#This Row],[TOTAL PAYMENT]]-PaymentSchedule[[#This Row],[INTEREST]],"")</f>
        <v/>
      </c>
      <c r="I369" s="10" t="str">
        <f>IF(PaymentSchedule[[#This Row],[PMT NO]]&lt;&gt;"",PaymentSchedule[[#This Row],[BEGINNING BALANCE]]*(InterestRate/PaymentsPerYear),"")</f>
        <v/>
      </c>
      <c r="J369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9" s="10" t="str">
        <f>IF(PaymentSchedule[[#This Row],[PMT NO]]&lt;&gt;"",SUM(INDEX(PaymentSchedule[INTEREST],1,1):PaymentSchedule[[#This Row],[INTEREST]]),"")</f>
        <v/>
      </c>
    </row>
    <row r="370" spans="2:11">
      <c r="B370" s="12" t="str">
        <f>IF(LoanIsGood,IF(ROW()-ROW(PaymentSchedule[[#Headers],[PMT NO]])&gt;ScheduledNumberOfPayments,"",ROW()-ROW(PaymentSchedule[[#Headers],[PMT NO]])),"")</f>
        <v/>
      </c>
      <c r="C370" s="11" t="str">
        <f>IF(PaymentSchedule[[#This Row],[PMT NO]]&lt;&gt;"",EOMONTH(LoanStartDate,ROW(PaymentSchedule[[#This Row],[PMT NO]])-ROW(PaymentSchedule[[#Headers],[PMT NO]])-2)+DAY(LoanStartDate),"")</f>
        <v/>
      </c>
      <c r="D370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0" s="10" t="str">
        <f>IF(PaymentSchedule[[#This Row],[PMT NO]]&lt;&gt;"",ScheduledPayment,"")</f>
        <v/>
      </c>
      <c r="F370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0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0" s="10" t="str">
        <f>IF(PaymentSchedule[[#This Row],[PMT NO]]&lt;&gt;"",PaymentSchedule[[#This Row],[TOTAL PAYMENT]]-PaymentSchedule[[#This Row],[INTEREST]],"")</f>
        <v/>
      </c>
      <c r="I370" s="10" t="str">
        <f>IF(PaymentSchedule[[#This Row],[PMT NO]]&lt;&gt;"",PaymentSchedule[[#This Row],[BEGINNING BALANCE]]*(InterestRate/PaymentsPerYear),"")</f>
        <v/>
      </c>
      <c r="J370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0" s="10" t="str">
        <f>IF(PaymentSchedule[[#This Row],[PMT NO]]&lt;&gt;"",SUM(INDEX(PaymentSchedule[INTEREST],1,1):PaymentSchedule[[#This Row],[INTEREST]]),"")</f>
        <v/>
      </c>
    </row>
    <row r="371" spans="2:11">
      <c r="B371" s="12" t="str">
        <f>IF(LoanIsGood,IF(ROW()-ROW(PaymentSchedule[[#Headers],[PMT NO]])&gt;ScheduledNumberOfPayments,"",ROW()-ROW(PaymentSchedule[[#Headers],[PMT NO]])),"")</f>
        <v/>
      </c>
      <c r="C371" s="11" t="str">
        <f>IF(PaymentSchedule[[#This Row],[PMT NO]]&lt;&gt;"",EOMONTH(LoanStartDate,ROW(PaymentSchedule[[#This Row],[PMT NO]])-ROW(PaymentSchedule[[#Headers],[PMT NO]])-2)+DAY(LoanStartDate),"")</f>
        <v/>
      </c>
      <c r="D371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1" s="10" t="str">
        <f>IF(PaymentSchedule[[#This Row],[PMT NO]]&lt;&gt;"",ScheduledPayment,"")</f>
        <v/>
      </c>
      <c r="F371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1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1" s="10" t="str">
        <f>IF(PaymentSchedule[[#This Row],[PMT NO]]&lt;&gt;"",PaymentSchedule[[#This Row],[TOTAL PAYMENT]]-PaymentSchedule[[#This Row],[INTEREST]],"")</f>
        <v/>
      </c>
      <c r="I371" s="10" t="str">
        <f>IF(PaymentSchedule[[#This Row],[PMT NO]]&lt;&gt;"",PaymentSchedule[[#This Row],[BEGINNING BALANCE]]*(InterestRate/PaymentsPerYear),"")</f>
        <v/>
      </c>
      <c r="J371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1" s="10" t="str">
        <f>IF(PaymentSchedule[[#This Row],[PMT NO]]&lt;&gt;"",SUM(INDEX(PaymentSchedule[INTEREST],1,1):PaymentSchedule[[#This Row],[INTEREST]]),"")</f>
        <v/>
      </c>
    </row>
    <row r="372" spans="2:11">
      <c r="B372" s="12" t="str">
        <f>IF(LoanIsGood,IF(ROW()-ROW(PaymentSchedule[[#Headers],[PMT NO]])&gt;ScheduledNumberOfPayments,"",ROW()-ROW(PaymentSchedule[[#Headers],[PMT NO]])),"")</f>
        <v/>
      </c>
      <c r="C372" s="11" t="str">
        <f>IF(PaymentSchedule[[#This Row],[PMT NO]]&lt;&gt;"",EOMONTH(LoanStartDate,ROW(PaymentSchedule[[#This Row],[PMT NO]])-ROW(PaymentSchedule[[#Headers],[PMT NO]])-2)+DAY(LoanStartDate),"")</f>
        <v/>
      </c>
      <c r="D372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2" s="10" t="str">
        <f>IF(PaymentSchedule[[#This Row],[PMT NO]]&lt;&gt;"",ScheduledPayment,"")</f>
        <v/>
      </c>
      <c r="F372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2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2" s="10" t="str">
        <f>IF(PaymentSchedule[[#This Row],[PMT NO]]&lt;&gt;"",PaymentSchedule[[#This Row],[TOTAL PAYMENT]]-PaymentSchedule[[#This Row],[INTEREST]],"")</f>
        <v/>
      </c>
      <c r="I372" s="10" t="str">
        <f>IF(PaymentSchedule[[#This Row],[PMT NO]]&lt;&gt;"",PaymentSchedule[[#This Row],[BEGINNING BALANCE]]*(InterestRate/PaymentsPerYear),"")</f>
        <v/>
      </c>
      <c r="J372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2" s="10" t="str">
        <f>IF(PaymentSchedule[[#This Row],[PMT NO]]&lt;&gt;"",SUM(INDEX(PaymentSchedule[INTEREST],1,1):PaymentSchedule[[#This Row],[INTEREST]]),"")</f>
        <v/>
      </c>
    </row>
    <row r="373" spans="2:11">
      <c r="B373" s="12" t="str">
        <f>IF(LoanIsGood,IF(ROW()-ROW(PaymentSchedule[[#Headers],[PMT NO]])&gt;ScheduledNumberOfPayments,"",ROW()-ROW(PaymentSchedule[[#Headers],[PMT NO]])),"")</f>
        <v/>
      </c>
      <c r="C373" s="11" t="str">
        <f>IF(PaymentSchedule[[#This Row],[PMT NO]]&lt;&gt;"",EOMONTH(LoanStartDate,ROW(PaymentSchedule[[#This Row],[PMT NO]])-ROW(PaymentSchedule[[#Headers],[PMT NO]])-2)+DAY(LoanStartDate),"")</f>
        <v/>
      </c>
      <c r="D373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3" s="10" t="str">
        <f>IF(PaymentSchedule[[#This Row],[PMT NO]]&lt;&gt;"",ScheduledPayment,"")</f>
        <v/>
      </c>
      <c r="F373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3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3" s="10" t="str">
        <f>IF(PaymentSchedule[[#This Row],[PMT NO]]&lt;&gt;"",PaymentSchedule[[#This Row],[TOTAL PAYMENT]]-PaymentSchedule[[#This Row],[INTEREST]],"")</f>
        <v/>
      </c>
      <c r="I373" s="10" t="str">
        <f>IF(PaymentSchedule[[#This Row],[PMT NO]]&lt;&gt;"",PaymentSchedule[[#This Row],[BEGINNING BALANCE]]*(InterestRate/PaymentsPerYear),"")</f>
        <v/>
      </c>
      <c r="J373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3" s="10" t="str">
        <f>IF(PaymentSchedule[[#This Row],[PMT NO]]&lt;&gt;"",SUM(INDEX(PaymentSchedule[INTEREST],1,1):PaymentSchedule[[#This Row],[INTEREST]]),"")</f>
        <v/>
      </c>
    </row>
    <row r="374" spans="2:11">
      <c r="B374" s="12" t="str">
        <f>IF(LoanIsGood,IF(ROW()-ROW(PaymentSchedule[[#Headers],[PMT NO]])&gt;ScheduledNumberOfPayments,"",ROW()-ROW(PaymentSchedule[[#Headers],[PMT NO]])),"")</f>
        <v/>
      </c>
      <c r="C374" s="11" t="str">
        <f>IF(PaymentSchedule[[#This Row],[PMT NO]]&lt;&gt;"",EOMONTH(LoanStartDate,ROW(PaymentSchedule[[#This Row],[PMT NO]])-ROW(PaymentSchedule[[#Headers],[PMT NO]])-2)+DAY(LoanStartDate),"")</f>
        <v/>
      </c>
      <c r="D374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4" s="10" t="str">
        <f>IF(PaymentSchedule[[#This Row],[PMT NO]]&lt;&gt;"",ScheduledPayment,"")</f>
        <v/>
      </c>
      <c r="F374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4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4" s="10" t="str">
        <f>IF(PaymentSchedule[[#This Row],[PMT NO]]&lt;&gt;"",PaymentSchedule[[#This Row],[TOTAL PAYMENT]]-PaymentSchedule[[#This Row],[INTEREST]],"")</f>
        <v/>
      </c>
      <c r="I374" s="10" t="str">
        <f>IF(PaymentSchedule[[#This Row],[PMT NO]]&lt;&gt;"",PaymentSchedule[[#This Row],[BEGINNING BALANCE]]*(InterestRate/PaymentsPerYear),"")</f>
        <v/>
      </c>
      <c r="J374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4" s="10" t="str">
        <f>IF(PaymentSchedule[[#This Row],[PMT NO]]&lt;&gt;"",SUM(INDEX(PaymentSchedule[INTEREST],1,1):PaymentSchedule[[#This Row],[INTEREST]]),"")</f>
        <v/>
      </c>
    </row>
    <row r="375" spans="2:11">
      <c r="B375" s="12" t="str">
        <f>IF(LoanIsGood,IF(ROW()-ROW(PaymentSchedule[[#Headers],[PMT NO]])&gt;ScheduledNumberOfPayments,"",ROW()-ROW(PaymentSchedule[[#Headers],[PMT NO]])),"")</f>
        <v/>
      </c>
      <c r="C375" s="11" t="str">
        <f>IF(PaymentSchedule[[#This Row],[PMT NO]]&lt;&gt;"",EOMONTH(LoanStartDate,ROW(PaymentSchedule[[#This Row],[PMT NO]])-ROW(PaymentSchedule[[#Headers],[PMT NO]])-2)+DAY(LoanStartDate),"")</f>
        <v/>
      </c>
      <c r="D375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5" s="10" t="str">
        <f>IF(PaymentSchedule[[#This Row],[PMT NO]]&lt;&gt;"",ScheduledPayment,"")</f>
        <v/>
      </c>
      <c r="F375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5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5" s="10" t="str">
        <f>IF(PaymentSchedule[[#This Row],[PMT NO]]&lt;&gt;"",PaymentSchedule[[#This Row],[TOTAL PAYMENT]]-PaymentSchedule[[#This Row],[INTEREST]],"")</f>
        <v/>
      </c>
      <c r="I375" s="10" t="str">
        <f>IF(PaymentSchedule[[#This Row],[PMT NO]]&lt;&gt;"",PaymentSchedule[[#This Row],[BEGINNING BALANCE]]*(InterestRate/PaymentsPerYear),"")</f>
        <v/>
      </c>
      <c r="J375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5" s="10" t="str">
        <f>IF(PaymentSchedule[[#This Row],[PMT NO]]&lt;&gt;"",SUM(INDEX(PaymentSchedule[INTEREST],1,1):PaymentSchedule[[#This Row],[INTEREST]]),"")</f>
        <v/>
      </c>
    </row>
    <row r="376" spans="2:11">
      <c r="B376" s="12" t="str">
        <f>IF(LoanIsGood,IF(ROW()-ROW(PaymentSchedule[[#Headers],[PMT NO]])&gt;ScheduledNumberOfPayments,"",ROW()-ROW(PaymentSchedule[[#Headers],[PMT NO]])),"")</f>
        <v/>
      </c>
      <c r="C376" s="11" t="str">
        <f>IF(PaymentSchedule[[#This Row],[PMT NO]]&lt;&gt;"",EOMONTH(LoanStartDate,ROW(PaymentSchedule[[#This Row],[PMT NO]])-ROW(PaymentSchedule[[#Headers],[PMT NO]])-2)+DAY(LoanStartDate),"")</f>
        <v/>
      </c>
      <c r="D376" s="10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6" s="10" t="str">
        <f>IF(PaymentSchedule[[#This Row],[PMT NO]]&lt;&gt;"",ScheduledPayment,"")</f>
        <v/>
      </c>
      <c r="F376" s="10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6" s="10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6" s="10" t="str">
        <f>IF(PaymentSchedule[[#This Row],[PMT NO]]&lt;&gt;"",PaymentSchedule[[#This Row],[TOTAL PAYMENT]]-PaymentSchedule[[#This Row],[INTEREST]],"")</f>
        <v/>
      </c>
      <c r="I376" s="10" t="str">
        <f>IF(PaymentSchedule[[#This Row],[PMT NO]]&lt;&gt;"",PaymentSchedule[[#This Row],[BEGINNING BALANCE]]*(InterestRate/PaymentsPerYear),"")</f>
        <v/>
      </c>
      <c r="J376" s="10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6" s="10" t="str">
        <f>IF(PaymentSchedule[[#This Row],[PMT NO]]&lt;&gt;"",SUM(INDEX(PaymentSchedule[INTEREST],1,1):PaymentSchedule[[#This Row],[INTEREST]]),"")</f>
        <v/>
      </c>
    </row>
  </sheetData>
  <mergeCells count="12">
    <mergeCell ref="C12:D12"/>
    <mergeCell ref="G13:H13"/>
    <mergeCell ref="C14:D14"/>
    <mergeCell ref="G8:H8"/>
    <mergeCell ref="G9:H9"/>
    <mergeCell ref="G10:H10"/>
    <mergeCell ref="G11:H11"/>
    <mergeCell ref="G12:H12"/>
    <mergeCell ref="H14:I14"/>
    <mergeCell ref="C8:D8"/>
    <mergeCell ref="C10:D10"/>
    <mergeCell ref="C11:D11"/>
  </mergeCells>
  <conditionalFormatting sqref="B17:K376">
    <cfRule type="expression" dxfId="0" priority="1">
      <formula>($B17="")+(($D17=0)*($F17=0))</formula>
    </cfRule>
  </conditionalFormatting>
  <dataValidations count="26">
    <dataValidation allowBlank="1" showInputMessage="1" showErrorMessage="1" prompt="Enter the name of the lender in this cell" sqref="H14:I14" xr:uid="{00000000-0002-0000-0000-000019000000}"/>
    <dataValidation allowBlank="1" showInputMessage="1" showErrorMessage="1" prompt="Cumulative interest is automatically updated in this column" sqref="K16" xr:uid="{00000000-0002-0000-0000-000018000000}"/>
    <dataValidation allowBlank="1" showInputMessage="1" showErrorMessage="1" prompt="Ending balance is automatically updated in this column" sqref="J16" xr:uid="{00000000-0002-0000-0000-000017000000}"/>
    <dataValidation allowBlank="1" showInputMessage="1" showErrorMessage="1" prompt="Interest is automatically updated in this column" sqref="I16" xr:uid="{00000000-0002-0000-0000-000016000000}"/>
    <dataValidation allowBlank="1" showInputMessage="1" showErrorMessage="1" prompt="Principal is automatically updated in this column" sqref="H16" xr:uid="{00000000-0002-0000-0000-000015000000}"/>
    <dataValidation allowBlank="1" showInputMessage="1" showErrorMessage="1" prompt="Total payment is automatically updated in this column" sqref="G16" xr:uid="{00000000-0002-0000-0000-000014000000}"/>
    <dataValidation allowBlank="1" showInputMessage="1" showErrorMessage="1" prompt="Extra payment is automatically updated in this column" sqref="F16" xr:uid="{00000000-0002-0000-0000-000013000000}"/>
    <dataValidation allowBlank="1" showInputMessage="1" showErrorMessage="1" prompt="Scheduled payment is automatically updated in this column" sqref="E16" xr:uid="{00000000-0002-0000-0000-000012000000}"/>
    <dataValidation allowBlank="1" showInputMessage="1" showErrorMessage="1" prompt="Beginning balance is automatically updated in this column" sqref="D16" xr:uid="{00000000-0002-0000-0000-000011000000}"/>
    <dataValidation allowBlank="1" showInputMessage="1" showErrorMessage="1" prompt="Payment date is automatically updated in this column" sqref="C16" xr:uid="{00000000-0002-0000-0000-000010000000}"/>
    <dataValidation allowBlank="1" showInputMessage="1" showErrorMessage="1" prompt="Payment number is automatically updated in this column" sqref="B16" xr:uid="{00000000-0002-0000-0000-00000F000000}"/>
    <dataValidation allowBlank="1" showInputMessage="1" showErrorMessage="1" prompt="Automatically updated total early payments" sqref="I11:I12" xr:uid="{00000000-0002-0000-0000-00000E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6" xr:uid="{00000000-0002-0000-0000-00000D000000}"/>
    <dataValidation allowBlank="1" showInputMessage="1" showErrorMessage="1" prompt="Loan Summary fields from I3 to I7 are automatically adjusted based on the values entered. Enter the Lender's name in I9" sqref="G7" xr:uid="{00000000-0002-0000-0000-00000C000000}"/>
    <dataValidation allowBlank="1" showInputMessage="1" showErrorMessage="1" prompt="Enter loan values in cells E3 to E7 and E9. Description of each loan value is in column C. Payment Schedule table starting in cell B11 will automatically update" sqref="C7" xr:uid="{00000000-0002-0000-0000-00000B000000}"/>
    <dataValidation allowBlank="1" showInputMessage="1" showErrorMessage="1" prompt="This workbook produces a loan amortization schedule that calculates total interest and total payments &amp; includes the option for extra payments" sqref="A6" xr:uid="{00000000-0002-0000-0000-00000A000000}"/>
    <dataValidation allowBlank="1" showInputMessage="1" showErrorMessage="1" prompt="Automatically updated actual number of payments" sqref="I10" xr:uid="{00000000-0002-0000-0000-000009000000}"/>
    <dataValidation allowBlank="1" showInputMessage="1" showErrorMessage="1" prompt="Automatically updated scheduled number of payments" sqref="I9" xr:uid="{00000000-0002-0000-0000-000008000000}"/>
    <dataValidation allowBlank="1" showInputMessage="1" showErrorMessage="1" prompt="Automatically updated scheduled payment amount" sqref="I8" xr:uid="{00000000-0002-0000-0000-000007000000}"/>
    <dataValidation allowBlank="1" showInputMessage="1" showErrorMessage="1" prompt="Automatically calculated total interest" sqref="I13" xr:uid="{00000000-0002-0000-0000-000006000000}"/>
    <dataValidation allowBlank="1" showInputMessage="1" showErrorMessage="1" prompt="Enter the amount of extra payment in this cell" sqref="E14" xr:uid="{00000000-0002-0000-0000-000005000000}"/>
    <dataValidation allowBlank="1" showInputMessage="1" showErrorMessage="1" prompt="Enter the start date of loan in this cell" sqref="E12" xr:uid="{00000000-0002-0000-0000-000004000000}"/>
    <dataValidation allowBlank="1" showInputMessage="1" showErrorMessage="1" prompt="Enter the number of payments to be made in a year in this cell" sqref="E11" xr:uid="{00000000-0002-0000-0000-000003000000}"/>
    <dataValidation allowBlank="1" showInputMessage="1" showErrorMessage="1" prompt="Enter loan period in years in this cell" sqref="E10" xr:uid="{00000000-0002-0000-0000-000002000000}"/>
    <dataValidation allowBlank="1" showInputMessage="1" showErrorMessage="1" prompt="Enter interest rate to be paid annually in this cell" sqref="E9" xr:uid="{00000000-0002-0000-0000-000001000000}"/>
    <dataValidation allowBlank="1" showInputMessage="1" showErrorMessage="1" prompt="Enter Loan Amount in this cell" sqref="E8" xr:uid="{00000000-0002-0000-0000-000000000000}"/>
  </dataValidations>
  <hyperlinks>
    <hyperlink ref="D9" r:id="rId1" display="[SEE CURRENT]" xr:uid="{F2EAE4CB-B2AF-4422-871A-F435EA99086C}"/>
    <hyperlink ref="I4" r:id="rId2" xr:uid="{7B88ADBA-A517-442B-96FB-96823B303900}"/>
  </hyperlinks>
  <printOptions horizontalCentered="1"/>
  <pageMargins left="0.4" right="0.4" top="0.4" bottom="0.5" header="0.3" footer="0.3"/>
  <pageSetup scale="79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Introduction</vt:lpstr>
      <vt:lpstr>The Janitor - Basic 1</vt:lpstr>
      <vt:lpstr>Excel Amortization Schedule</vt:lpstr>
      <vt:lpstr>ColumnTitle1</vt:lpstr>
      <vt:lpstr>'The Janitor - Basic 1'!CORE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'The Janitor - Basic 1'!Print_Area</vt:lpstr>
      <vt:lpstr>'Excel Amortization Schedule'!Print_Titles</vt:lpstr>
      <vt:lpstr>'The Janitor - Basic 1'!Print_Titles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Glov</dc:creator>
  <cp:lastModifiedBy>Joe Glov</cp:lastModifiedBy>
  <cp:lastPrinted>2025-02-25T16:16:59Z</cp:lastPrinted>
  <dcterms:created xsi:type="dcterms:W3CDTF">2019-11-07T15:24:06Z</dcterms:created>
  <dcterms:modified xsi:type="dcterms:W3CDTF">2025-03-13T13:54:56Z</dcterms:modified>
</cp:coreProperties>
</file>