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5cf7a9e84d2584af/ESTEBAN/Documentos/0_PERSONAL/1_PROYECTOS/7_ED_ARQ/04_CURSO PRESUPUESTACIÓN/4.0_MATERIAL ALUMNOS/CLASE 2/"/>
    </mc:Choice>
  </mc:AlternateContent>
  <xr:revisionPtr revIDLastSave="431" documentId="8_{7996EDA7-B616-40A4-A1F1-F4465626FF02}" xr6:coauthVersionLast="47" xr6:coauthVersionMax="47" xr10:uidLastSave="{3A4D6168-2692-47DB-92C1-E4BE152A2565}"/>
  <bookViews>
    <workbookView xWindow="-120" yWindow="-120" windowWidth="29040" windowHeight="15840" xr2:uid="{00000000-000D-0000-FFFF-FFFF00000000}"/>
  </bookViews>
  <sheets>
    <sheet name="PRESUPUESTO" sheetId="1" r:id="rId1"/>
    <sheet name="METRAJES CURSO" sheetId="4" r:id="rId2"/>
    <sheet name="MO" sheetId="3" r:id="rId3"/>
  </sheets>
  <definedNames>
    <definedName name="_xlnm._FilterDatabase" localSheetId="0" hidden="1">PRESUPUESTO!$D$1:$D$166</definedName>
    <definedName name="_xlnm.Print_Area" localSheetId="0">PRESUPUESTO!$A:$J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3" l="1"/>
  <c r="J22" i="4"/>
  <c r="J23" i="4"/>
  <c r="I138" i="1"/>
  <c r="J148" i="4" l="1"/>
  <c r="N144" i="4"/>
  <c r="G131" i="4"/>
  <c r="G130" i="4"/>
  <c r="G129" i="4"/>
  <c r="G127" i="4"/>
  <c r="G128" i="4" s="1"/>
  <c r="G142" i="4"/>
  <c r="G141" i="4"/>
  <c r="G137" i="4"/>
  <c r="G136" i="4"/>
  <c r="G135" i="4"/>
  <c r="J42" i="4"/>
  <c r="J41" i="4"/>
  <c r="J44" i="4" s="1"/>
  <c r="J40" i="4"/>
  <c r="J43" i="4" s="1"/>
  <c r="J32" i="4"/>
  <c r="J29" i="4"/>
  <c r="J28" i="4"/>
  <c r="J27" i="4"/>
  <c r="J31" i="4" s="1"/>
  <c r="E100" i="4"/>
  <c r="P94" i="4" s="1"/>
  <c r="E92" i="4"/>
  <c r="P84" i="4" s="1"/>
  <c r="E84" i="4"/>
  <c r="P76" i="4" s="1"/>
  <c r="E76" i="4"/>
  <c r="P69" i="4" s="1"/>
  <c r="J69" i="4" s="1"/>
  <c r="J16" i="4"/>
  <c r="J15" i="4"/>
  <c r="J12" i="4"/>
  <c r="J49" i="4"/>
  <c r="J48" i="4"/>
  <c r="J47" i="4"/>
  <c r="J52" i="4"/>
  <c r="J51" i="4"/>
  <c r="J55" i="4"/>
  <c r="J9" i="4"/>
  <c r="J6" i="4"/>
  <c r="J3" i="4"/>
  <c r="N153" i="4" l="1"/>
  <c r="N146" i="4"/>
  <c r="N147" i="4"/>
  <c r="N148" i="4"/>
  <c r="N149" i="4"/>
  <c r="N150" i="4"/>
  <c r="N151" i="4"/>
  <c r="N152" i="4"/>
  <c r="N145" i="4"/>
  <c r="P103" i="4"/>
  <c r="J119" i="4" s="1"/>
  <c r="P96" i="4"/>
  <c r="P104" i="4"/>
  <c r="J120" i="4" s="1"/>
  <c r="P106" i="4"/>
  <c r="P99" i="4"/>
  <c r="P95" i="4"/>
  <c r="P102" i="4"/>
  <c r="P97" i="4"/>
  <c r="P105" i="4"/>
  <c r="P98" i="4"/>
  <c r="P107" i="4"/>
  <c r="P100" i="4"/>
  <c r="P101" i="4"/>
  <c r="J117" i="4" s="1"/>
  <c r="J97" i="4"/>
  <c r="J101" i="4" s="1"/>
  <c r="P78" i="4"/>
  <c r="P79" i="4"/>
  <c r="P80" i="4"/>
  <c r="P81" i="4"/>
  <c r="J78" i="4"/>
  <c r="J80" i="4" s="1"/>
  <c r="P77" i="4"/>
  <c r="P82" i="4"/>
  <c r="J123" i="4" s="1"/>
  <c r="P87" i="4"/>
  <c r="J87" i="4"/>
  <c r="P88" i="4"/>
  <c r="P91" i="4"/>
  <c r="P85" i="4"/>
  <c r="P89" i="4"/>
  <c r="P90" i="4"/>
  <c r="J116" i="4" s="1"/>
  <c r="P92" i="4"/>
  <c r="J121" i="4" s="1"/>
  <c r="P86" i="4"/>
  <c r="J112" i="4" s="1"/>
  <c r="J19" i="4"/>
  <c r="J71" i="4"/>
  <c r="J73" i="4" s="1"/>
  <c r="P73" i="4"/>
  <c r="P72" i="4"/>
  <c r="P70" i="4"/>
  <c r="P71" i="4"/>
  <c r="J30" i="4"/>
  <c r="J118" i="4" l="1"/>
  <c r="J114" i="4"/>
  <c r="J115" i="4"/>
  <c r="J60" i="4"/>
  <c r="J59" i="4"/>
  <c r="J58" i="4"/>
  <c r="J57" i="4"/>
  <c r="J56" i="4"/>
  <c r="J90" i="4"/>
  <c r="J85" i="4"/>
  <c r="J106" i="4"/>
  <c r="J111" i="4"/>
  <c r="J122" i="4"/>
  <c r="J113" i="4"/>
  <c r="J110" i="4"/>
  <c r="J70" i="4"/>
  <c r="J108" i="4" s="1"/>
  <c r="J74" i="4"/>
  <c r="J72" i="4"/>
  <c r="L106" i="4"/>
  <c r="J88" i="4"/>
  <c r="J84" i="4"/>
  <c r="J91" i="4"/>
  <c r="J86" i="4"/>
  <c r="J89" i="4"/>
  <c r="J94" i="4"/>
  <c r="J102" i="4"/>
  <c r="J99" i="4"/>
  <c r="J96" i="4"/>
  <c r="J100" i="4"/>
  <c r="J95" i="4"/>
  <c r="J98" i="4"/>
  <c r="J77" i="4"/>
  <c r="J81" i="4"/>
  <c r="J79" i="4"/>
  <c r="J76" i="4"/>
  <c r="J109" i="4" l="1"/>
  <c r="F8" i="3" l="1"/>
  <c r="G8" i="3" s="1"/>
  <c r="I8" i="3" s="1"/>
  <c r="F9" i="3"/>
  <c r="G9" i="3" s="1"/>
  <c r="I9" i="3" s="1"/>
  <c r="F10" i="3"/>
  <c r="G10" i="3" s="1"/>
  <c r="I10" i="3" s="1"/>
  <c r="F11" i="3"/>
  <c r="G11" i="3" s="1"/>
  <c r="I11" i="3" s="1"/>
  <c r="F13" i="3"/>
  <c r="F14" i="3"/>
  <c r="F7" i="3"/>
  <c r="G7" i="3" s="1"/>
  <c r="I7" i="3" s="1"/>
  <c r="D8" i="3"/>
  <c r="D9" i="3"/>
  <c r="D10" i="3"/>
  <c r="D11" i="3"/>
  <c r="D13" i="3"/>
  <c r="D14" i="3"/>
  <c r="D7" i="3"/>
  <c r="E12" i="3" l="1"/>
  <c r="F12" i="3" l="1"/>
  <c r="G12" i="3" s="1"/>
  <c r="I12" i="3" s="1"/>
  <c r="D12" i="3"/>
  <c r="I3" i="1"/>
  <c r="I133" i="1" l="1"/>
  <c r="I135" i="1" l="1"/>
  <c r="J107" i="4"/>
</calcChain>
</file>

<file path=xl/sharedStrings.xml><?xml version="1.0" encoding="utf-8"?>
<sst xmlns="http://schemas.openxmlformats.org/spreadsheetml/2006/main" count="893" uniqueCount="390">
  <si>
    <t>DOLAR</t>
  </si>
  <si>
    <t>OBRA.</t>
  </si>
  <si>
    <t>FECHA.</t>
  </si>
  <si>
    <t>CASA TIPO 2D</t>
  </si>
  <si>
    <t>UBICACIÓN.</t>
  </si>
  <si>
    <t>VERSION.</t>
  </si>
  <si>
    <t>M² VIVIENDA</t>
  </si>
  <si>
    <t>-</t>
  </si>
  <si>
    <t>01</t>
  </si>
  <si>
    <t>RUBROS</t>
  </si>
  <si>
    <t>TIPO</t>
  </si>
  <si>
    <t>UNI.</t>
  </si>
  <si>
    <t>CANTIDAD</t>
  </si>
  <si>
    <t>UNITARIO</t>
  </si>
  <si>
    <t>TOTAL</t>
  </si>
  <si>
    <t>LLSS</t>
  </si>
  <si>
    <t>CONSTRUCCIÓN</t>
  </si>
  <si>
    <t>00       IMPLANTACIÓN Y REPLANTEO</t>
  </si>
  <si>
    <t xml:space="preserve">00.01 Relevamiento / replanteo </t>
  </si>
  <si>
    <t xml:space="preserve">00.02 Instalación de obra (obrador, baño, cerramiento provisorio) </t>
  </si>
  <si>
    <t xml:space="preserve">00.03 Cartelería y señalización </t>
  </si>
  <si>
    <t xml:space="preserve">00.04 Limpieza inicial / demolición (si aplica) </t>
  </si>
  <si>
    <t xml:space="preserve">00.05 Movimiento interno de materiales / acopios </t>
  </si>
  <si>
    <t xml:space="preserve">00.06 Seguridad e higiene (EPP, protecciones, extintores) </t>
  </si>
  <si>
    <t>00.07 Gestión de residuos y fletes (retiro de escombros)</t>
  </si>
  <si>
    <t>MOVIMIENTO DE SUELOS</t>
  </si>
  <si>
    <t xml:space="preserve">01.01 Limpieza y nivelación </t>
  </si>
  <si>
    <t xml:space="preserve">01.02 Excavaciones (zanjas, pozos, platea) </t>
  </si>
  <si>
    <t xml:space="preserve">01.03 Rellenos y compactación </t>
  </si>
  <si>
    <t>01.04 Retiro de excedentes / disposición final</t>
  </si>
  <si>
    <t>02</t>
  </si>
  <si>
    <t>FUNDACIÓNES</t>
  </si>
  <si>
    <t xml:space="preserve">02.01 Hormigón de limpieza </t>
  </si>
  <si>
    <t xml:space="preserve">02.02 Armaduras (corte, doblado, colocación) </t>
  </si>
  <si>
    <t xml:space="preserve">02.03 Encofrados (si aplica) </t>
  </si>
  <si>
    <t xml:space="preserve">02.04 Hormigonado (cimientos, vigas, platea, dados) </t>
  </si>
  <si>
    <t xml:space="preserve">02.05 Impermeabilización de fundación / barreras </t>
  </si>
  <si>
    <t xml:space="preserve">02.06 Contrapisos (aislación + carpeta) </t>
  </si>
  <si>
    <t xml:space="preserve">02.07 Drenajes / cámaras (si aplica) </t>
  </si>
  <si>
    <t>03</t>
  </si>
  <si>
    <t>ESTRUCTURA</t>
  </si>
  <si>
    <t xml:space="preserve">03.01 Pilares / vigas </t>
  </si>
  <si>
    <t xml:space="preserve">03.02 Losas (maciza / alivianada / prefabricada) </t>
  </si>
  <si>
    <t xml:space="preserve">03.03 Escaleras estructurales </t>
  </si>
  <si>
    <t>03.04 Refuerzos / anclajes especiales</t>
  </si>
  <si>
    <t xml:space="preserve"> </t>
  </si>
  <si>
    <t>04</t>
  </si>
  <si>
    <t xml:space="preserve">MUROS Y ALBAÑILERÍAS </t>
  </si>
  <si>
    <t xml:space="preserve">04.01 Muros exteriores (ticholo / bloque / HCCA / etc.) </t>
  </si>
  <si>
    <t xml:space="preserve">04.02 Muros interiores </t>
  </si>
  <si>
    <t xml:space="preserve">04.03 Tabiques livianos (yeso / steel frame interior) </t>
  </si>
  <si>
    <t xml:space="preserve">04.04 Encadenados / dinteles </t>
  </si>
  <si>
    <t>04.05 Aislaciones térmicas/acústicas en muros (si aplica)</t>
  </si>
  <si>
    <t>05</t>
  </si>
  <si>
    <t xml:space="preserve">CUBIERTA / TECHO </t>
  </si>
  <si>
    <t xml:space="preserve">05.01 Estructura de cubierta (madera / metal / perfilería) </t>
  </si>
  <si>
    <t xml:space="preserve">05.02 Aislación térmica </t>
  </si>
  <si>
    <t xml:space="preserve">05.03 Barrera de vapor / hidrófuga </t>
  </si>
  <si>
    <t xml:space="preserve">05.04 Cubierta (chapa / isopanel / teja / membrana) </t>
  </si>
  <si>
    <t xml:space="preserve">05.05 Canaletas y bajadas pluviales </t>
  </si>
  <si>
    <t>05.06 Babetas / remates</t>
  </si>
  <si>
    <t>06</t>
  </si>
  <si>
    <t xml:space="preserve">REVESTIMIENTOS Y REVOQUES </t>
  </si>
  <si>
    <t xml:space="preserve">06.01 Revoque grueso (interior/exterior) </t>
  </si>
  <si>
    <t xml:space="preserve">06.02 Revoque fino / enduidos </t>
  </si>
  <si>
    <t xml:space="preserve">06.03 Revestimientos cerámicos (baños, cocina) </t>
  </si>
  <si>
    <t xml:space="preserve">06.04 Revestimientos especiales (piedra, WPC, etc.) </t>
  </si>
  <si>
    <t>06.05 Sellados / hidrófugos / tratamientos</t>
  </si>
  <si>
    <t>07</t>
  </si>
  <si>
    <t xml:space="preserve">PISOS Y ZÓCALOS </t>
  </si>
  <si>
    <t xml:space="preserve">07.01 Contrapiso (si no fue incluido antes) </t>
  </si>
  <si>
    <t xml:space="preserve">07.02 Carpetas / nivelaciones </t>
  </si>
  <si>
    <t xml:space="preserve">07.03 Pisos interiores (por tipo) </t>
  </si>
  <si>
    <t xml:space="preserve">07.04 Pisos exteriores (por tipo) </t>
  </si>
  <si>
    <t>07.05 Zócalos / terminaciones</t>
  </si>
  <si>
    <t>08</t>
  </si>
  <si>
    <t xml:space="preserve">CIELORRASOS </t>
  </si>
  <si>
    <t xml:space="preserve">08.01 Cielorraso de yeso / suspendido </t>
  </si>
  <si>
    <t xml:space="preserve">08.02 Estructuras y perfilería </t>
  </si>
  <si>
    <t xml:space="preserve">08.03 Aislación (si aplica) </t>
  </si>
  <si>
    <t>08.04 Registros / tapas / buñas</t>
  </si>
  <si>
    <t>09</t>
  </si>
  <si>
    <t xml:space="preserve">CARPINTERÍAS Y HERRERÍA </t>
  </si>
  <si>
    <t xml:space="preserve">09.01 Aberturas exteriores (aluminio/PVC, DVH) </t>
  </si>
  <si>
    <t xml:space="preserve">09.02 Puertas interiores </t>
  </si>
  <si>
    <t xml:space="preserve">09.03 Portones / rejas / barandas </t>
  </si>
  <si>
    <t xml:space="preserve">09.04 Mosquiteros / accesorios / herrajes </t>
  </si>
  <si>
    <t>09.05 Vidrios / espejos</t>
  </si>
  <si>
    <t>10</t>
  </si>
  <si>
    <t xml:space="preserve">INSTALACIÓN SANITARIA </t>
  </si>
  <si>
    <t xml:space="preserve">10.01 Agua fría/caliente (tendido + conexiones) </t>
  </si>
  <si>
    <t xml:space="preserve">10.02 Desagües (primarios/secundarios) </t>
  </si>
  <si>
    <t xml:space="preserve">10.03 Pluviales (si corresponde) </t>
  </si>
  <si>
    <t xml:space="preserve">10.04 Cámaras / registros / ventilaciones </t>
  </si>
  <si>
    <t>10.05 Artefactos sanitarios (suministro/colocación)</t>
  </si>
  <si>
    <t>10.06 Griferías y accesorios</t>
  </si>
  <si>
    <t>11</t>
  </si>
  <si>
    <t xml:space="preserve">INSTALACIÓN ELÉCTRICA Y CORRIENTES DÉBILES </t>
  </si>
  <si>
    <t xml:space="preserve">11.01 Canalizaciones / cañerías / cajas </t>
  </si>
  <si>
    <t xml:space="preserve">11.02 Cableado </t>
  </si>
  <si>
    <t xml:space="preserve">11.03 Tablero y protecciones </t>
  </si>
  <si>
    <t xml:space="preserve">11.04 Tomas / llaves / luminarias (según alcance) </t>
  </si>
  <si>
    <t xml:space="preserve">11.05 Puesta a tierra </t>
  </si>
  <si>
    <t>11.06 Datos / TV / portero / alarma (si aplica)</t>
  </si>
  <si>
    <t>12</t>
  </si>
  <si>
    <t xml:space="preserve">CLIMATIZACIÓN / GAS (si aplica) </t>
  </si>
  <si>
    <t xml:space="preserve">12.01 Preinstalación A/A </t>
  </si>
  <si>
    <t xml:space="preserve">12.02 Equipos y montaje </t>
  </si>
  <si>
    <t xml:space="preserve">12.03 Ventilaciones / extractores </t>
  </si>
  <si>
    <t>12.04 Gas (tendido + pruebas + artefactos)</t>
  </si>
  <si>
    <t>13</t>
  </si>
  <si>
    <t xml:space="preserve">PINTURAS Y TERMINACIONES </t>
  </si>
  <si>
    <t xml:space="preserve">13.01 Selladores / fijadores </t>
  </si>
  <si>
    <t xml:space="preserve">13.02 Pintura interior </t>
  </si>
  <si>
    <t xml:space="preserve">13.03 Pintura exterior </t>
  </si>
  <si>
    <t xml:space="preserve">13.04 Esmaltes (metales/maderas) </t>
  </si>
  <si>
    <t>13.05 Impermeabilizaciones puntuales</t>
  </si>
  <si>
    <t>14</t>
  </si>
  <si>
    <t xml:space="preserve">EXTERIORES Y COMPLEMENTARIOS </t>
  </si>
  <si>
    <t xml:space="preserve">14.01 Veredas / accesos / rampas </t>
  </si>
  <si>
    <t xml:space="preserve">14.02 Cercos / portones / medianeras </t>
  </si>
  <si>
    <t xml:space="preserve">14.03 Drenajes exteriores </t>
  </si>
  <si>
    <t xml:space="preserve">14.04 Deck / pérgolas (si aplica) </t>
  </si>
  <si>
    <t>14.05 Paisajismo / riego (si aplica)</t>
  </si>
  <si>
    <t>15</t>
  </si>
  <si>
    <t xml:space="preserve">LIMPIEZA, ENTREGA Y CIERRE </t>
  </si>
  <si>
    <t xml:space="preserve">15.01 Limpieza final de obra </t>
  </si>
  <si>
    <t xml:space="preserve">15.02 Retiro final de sobrantes / residuos </t>
  </si>
  <si>
    <t xml:space="preserve">15.03 Puesta en marcha (pruebas básicas) </t>
  </si>
  <si>
    <t>15.04 Entrega (manuales / garantías si aplica)</t>
  </si>
  <si>
    <t>100</t>
  </si>
  <si>
    <t>COSOS INDIRECTOS</t>
  </si>
  <si>
    <t xml:space="preserve">100.01 Gastos generales (estructura, administración) </t>
  </si>
  <si>
    <t xml:space="preserve">100.02 Seguros / habilitaciones (si aplica) </t>
  </si>
  <si>
    <t xml:space="preserve">100.03 Utilidad </t>
  </si>
  <si>
    <t>100.04 Imprevistos</t>
  </si>
  <si>
    <t>SUB TOTAL</t>
  </si>
  <si>
    <t>U$S</t>
  </si>
  <si>
    <t>+IVA</t>
  </si>
  <si>
    <t>m²/u$s</t>
  </si>
  <si>
    <t>Presentacion ante IMM y tasas municipales no se encuentran incluidas.</t>
  </si>
  <si>
    <t>No se consideran trabajos de horas extras ni sábados.</t>
  </si>
  <si>
    <t>No se incluye ningun item que no este especificado en este presupuesto</t>
  </si>
  <si>
    <t>No se consideran consumos de agua y/o electrica</t>
  </si>
  <si>
    <t>Valor ICCV cotizacion (Dicjiembre 2026) 113,37</t>
  </si>
  <si>
    <t>Tipo de cambio cotización a la fecha : $U 38,731. Consultado en bcu.gub.uy el 13/02/2026</t>
  </si>
  <si>
    <t>Este presupuesto se ajustara: el 87 % por ICCV y el 13 % por consejo de salarios.</t>
  </si>
  <si>
    <t>En variaciones del tipo de cambio superiores al 8% al alza o a la baja por la variacion del mismo, se activará cláusula de ajuste.</t>
  </si>
  <si>
    <t>Validez de este presupuesto: 30 días</t>
  </si>
  <si>
    <t>m²</t>
  </si>
  <si>
    <t>m³</t>
  </si>
  <si>
    <t>CANT</t>
  </si>
  <si>
    <t>M01</t>
  </si>
  <si>
    <t>M02</t>
  </si>
  <si>
    <t>M03</t>
  </si>
  <si>
    <t>M04</t>
  </si>
  <si>
    <t>FUNDACIONES</t>
  </si>
  <si>
    <t>m</t>
  </si>
  <si>
    <t>INTERIORES</t>
  </si>
  <si>
    <t>EXTERIORES</t>
  </si>
  <si>
    <t>EJEMPLO</t>
  </si>
  <si>
    <t>00</t>
  </si>
  <si>
    <t>LIMPIEZA DE TERRENO</t>
  </si>
  <si>
    <t>ANCHO</t>
  </si>
  <si>
    <t>LARGO</t>
  </si>
  <si>
    <t>UNIDAD</t>
  </si>
  <si>
    <t>01.01</t>
  </si>
  <si>
    <t xml:space="preserve">NIVELACIÓN </t>
  </si>
  <si>
    <t>01.02</t>
  </si>
  <si>
    <t>EXAVACIÓN</t>
  </si>
  <si>
    <t>02.03</t>
  </si>
  <si>
    <t>ENCOFRADOS</t>
  </si>
  <si>
    <t>ENCOFRADO DE PLATEA</t>
  </si>
  <si>
    <t>ALTO</t>
  </si>
  <si>
    <t>CARAS</t>
  </si>
  <si>
    <t>ENCOFRADO DE PILAR 01</t>
  </si>
  <si>
    <t>ENCOFRADO DE PILAR 02</t>
  </si>
  <si>
    <t>ENCOFRADO TOTAL</t>
  </si>
  <si>
    <t>e:</t>
  </si>
  <si>
    <t>02.04</t>
  </si>
  <si>
    <t>HORMIGONADO</t>
  </si>
  <si>
    <t>PLATEA e:12 C20</t>
  </si>
  <si>
    <t>PATIN (60x60x50)</t>
  </si>
  <si>
    <t>02.06</t>
  </si>
  <si>
    <t>CONTRAPISOS</t>
  </si>
  <si>
    <t>ALISADO DE AREANA Y PORTLAND 3cm</t>
  </si>
  <si>
    <t>ARENA</t>
  </si>
  <si>
    <t>PORTLAND</t>
  </si>
  <si>
    <t>OFICIAL ALBANIL</t>
  </si>
  <si>
    <t>hr</t>
  </si>
  <si>
    <t>PEON</t>
  </si>
  <si>
    <t>COLOCACIÓN CERÁMICO / PORCELANATO</t>
  </si>
  <si>
    <t>SSHH</t>
  </si>
  <si>
    <t>CERAMICO</t>
  </si>
  <si>
    <t>BINDA</t>
  </si>
  <si>
    <t>COLOCACIÓN PISO VINÍLICO</t>
  </si>
  <si>
    <t>CARPETA ARENA Y PORTLAND 4cm</t>
  </si>
  <si>
    <t>3.01</t>
  </si>
  <si>
    <t>VIGA</t>
  </si>
  <si>
    <t>VIGA 001 (20x40)</t>
  </si>
  <si>
    <t>40cm-12cm (alto de platea)</t>
  </si>
  <si>
    <t>PILAR</t>
  </si>
  <si>
    <t>VIGA 002 (20x40)</t>
  </si>
  <si>
    <t>VIGA 003 (20x40)</t>
  </si>
  <si>
    <t>PILAR 01(15x15)</t>
  </si>
  <si>
    <t>PILAR 02(15x15)</t>
  </si>
  <si>
    <t>CANT./m²</t>
  </si>
  <si>
    <t>HORMIGÓN C20</t>
  </si>
  <si>
    <t>ABNT NBR 12655</t>
  </si>
  <si>
    <t>GRAVA</t>
  </si>
  <si>
    <t>kg</t>
  </si>
  <si>
    <t>AGUA</t>
  </si>
  <si>
    <t>l</t>
  </si>
  <si>
    <t>HIERRO</t>
  </si>
  <si>
    <t>ACI 318</t>
  </si>
  <si>
    <t>04 / 06</t>
  </si>
  <si>
    <t xml:space="preserve">MUROS Y ALBAÑILERIA </t>
  </si>
  <si>
    <t>PARAMENTOS VERTICALES</t>
  </si>
  <si>
    <t>METRAJES</t>
  </si>
  <si>
    <t>REVOQUES</t>
  </si>
  <si>
    <t>ALTURA DE MUROS</t>
  </si>
  <si>
    <t>UBICACIÓN</t>
  </si>
  <si>
    <t>CAPAS DE MATERIAL</t>
  </si>
  <si>
    <t>OBSERVACIONES</t>
  </si>
  <si>
    <t>COMPOSICIÓN</t>
  </si>
  <si>
    <t>M01 - METRAJES</t>
  </si>
  <si>
    <t>METROS LINEALES</t>
  </si>
  <si>
    <t>EXTERIOR</t>
  </si>
  <si>
    <t>PINTURA 2 MANOS</t>
  </si>
  <si>
    <t>Rendimiento 8m²/l</t>
  </si>
  <si>
    <t>MURO EXT/INT 20</t>
  </si>
  <si>
    <t>COMP. P/m²</t>
  </si>
  <si>
    <t>M01 - #01</t>
  </si>
  <si>
    <t>REVOQUE 3EN 1</t>
  </si>
  <si>
    <t xml:space="preserve">e: 30mm </t>
  </si>
  <si>
    <t>ACERO COMÚN</t>
  </si>
  <si>
    <t>m/m²</t>
  </si>
  <si>
    <t>M01 - #02</t>
  </si>
  <si>
    <t>NUCLEO</t>
  </si>
  <si>
    <t>BLOQUE HCCA 20x25x50cm</t>
  </si>
  <si>
    <t>u</t>
  </si>
  <si>
    <t>u/m²</t>
  </si>
  <si>
    <t>M01 - #03</t>
  </si>
  <si>
    <t>INTERIOR</t>
  </si>
  <si>
    <t>REVOQUE 2 EN 1</t>
  </si>
  <si>
    <t>e: 10mm</t>
  </si>
  <si>
    <t>MORTERO TIPO DUNDUN</t>
  </si>
  <si>
    <t>kg/m²</t>
  </si>
  <si>
    <t>M01 - #04</t>
  </si>
  <si>
    <t xml:space="preserve">ENDUIDO </t>
  </si>
  <si>
    <t>Rendimiento 3kg/m²</t>
  </si>
  <si>
    <t>Hr</t>
  </si>
  <si>
    <t>M01 - #05</t>
  </si>
  <si>
    <t>PINTURA 2 MANOS Int</t>
  </si>
  <si>
    <t>M01 - #06</t>
  </si>
  <si>
    <t>M01 - #TOTAL</t>
  </si>
  <si>
    <t>MURO EXT/INT SSHH</t>
  </si>
  <si>
    <t>M02 - METRAJES</t>
  </si>
  <si>
    <t>M02 - #01</t>
  </si>
  <si>
    <t>M02 - #02</t>
  </si>
  <si>
    <t>M02 - #03</t>
  </si>
  <si>
    <t>Rendimiento 8kg/m²</t>
  </si>
  <si>
    <t>M02 - #04</t>
  </si>
  <si>
    <t>CERÁMICO 30x60</t>
  </si>
  <si>
    <t>M02 - #05</t>
  </si>
  <si>
    <t>M02 - #06</t>
  </si>
  <si>
    <t>M02 - #TOTAL</t>
  </si>
  <si>
    <t>TABIQUE INT/INT</t>
  </si>
  <si>
    <t>M03 - METRAJES</t>
  </si>
  <si>
    <t>MASILLA+ CINTA</t>
  </si>
  <si>
    <t>Rendimiento 1.5kg/m²</t>
  </si>
  <si>
    <t xml:space="preserve">CINTA PAPEL SF </t>
  </si>
  <si>
    <t>M03 - #01</t>
  </si>
  <si>
    <t>PLACA COMÚN 12,5mm</t>
  </si>
  <si>
    <t xml:space="preserve">LANA DE ROCA 96KG </t>
  </si>
  <si>
    <t>M03 - #02</t>
  </si>
  <si>
    <t>SF 70mm</t>
  </si>
  <si>
    <t xml:space="preserve">MASILLA YESO </t>
  </si>
  <si>
    <t>M03 - #03</t>
  </si>
  <si>
    <t>LANA DE ROCA 96KG</t>
  </si>
  <si>
    <t xml:space="preserve">MONTANTE E 70mm SF </t>
  </si>
  <si>
    <t>M03 - #04</t>
  </si>
  <si>
    <t>M03 - #05</t>
  </si>
  <si>
    <t>PEON PRACTICO</t>
  </si>
  <si>
    <t>M03 - #06</t>
  </si>
  <si>
    <t xml:space="preserve">PLACA YESO COMÚN 12,5 mm </t>
  </si>
  <si>
    <t>M03 - #TOTAL</t>
  </si>
  <si>
    <t xml:space="preserve">SOLERA E 70mm SF </t>
  </si>
  <si>
    <t>M04 - METRAJES</t>
  </si>
  <si>
    <t>M04 - #01</t>
  </si>
  <si>
    <t>TABIQUE INT/INT SSHH</t>
  </si>
  <si>
    <t>M04 - #02</t>
  </si>
  <si>
    <t>M04 - #03</t>
  </si>
  <si>
    <t>M04 - #04</t>
  </si>
  <si>
    <t>M04 - #05</t>
  </si>
  <si>
    <t>M04 - #06</t>
  </si>
  <si>
    <t>PLACA OSB 15mm</t>
  </si>
  <si>
    <t>M04 - #TOTAL</t>
  </si>
  <si>
    <t>PLACA VERDE 12,5mm</t>
  </si>
  <si>
    <t xml:space="preserve">PLACA OSB 15 mm </t>
  </si>
  <si>
    <t xml:space="preserve">PLACA YESO VERDE 12,5mm </t>
  </si>
  <si>
    <t>POLITILENO</t>
  </si>
  <si>
    <t>MATERIALES</t>
  </si>
  <si>
    <t>05.1</t>
  </si>
  <si>
    <t>05.3</t>
  </si>
  <si>
    <t>REVOQUE 2EN 1</t>
  </si>
  <si>
    <t>TECHOS</t>
  </si>
  <si>
    <t>ÁREA</t>
  </si>
  <si>
    <t>ISOPANEL 15cm</t>
  </si>
  <si>
    <t xml:space="preserve">ANCLAJES J </t>
  </si>
  <si>
    <t xml:space="preserve">u </t>
  </si>
  <si>
    <t>P/m²</t>
  </si>
  <si>
    <t xml:space="preserve">TORTUGAS </t>
  </si>
  <si>
    <t>SILICONA TIPO 1A</t>
  </si>
  <si>
    <t>5% mas</t>
  </si>
  <si>
    <t>PISOS Y ZÓCALOS</t>
  </si>
  <si>
    <t>PERÍMETRO</t>
  </si>
  <si>
    <t>ZÓCALO</t>
  </si>
  <si>
    <t>ZÓCALO EPS</t>
  </si>
  <si>
    <t>SILICONA NEUTRA</t>
  </si>
  <si>
    <t>p/m</t>
  </si>
  <si>
    <t>PISO VINILICO TIPO "CLICK"</t>
  </si>
  <si>
    <t>VINILICO TIPO CLICK</t>
  </si>
  <si>
    <t>CUBIERTAS / TECHOS</t>
  </si>
  <si>
    <t>LUGAR</t>
  </si>
  <si>
    <t xml:space="preserve">CIELORRASO </t>
  </si>
  <si>
    <t>LANA DE VIDRIO</t>
  </si>
  <si>
    <t xml:space="preserve">MONTANTE 35mm SF </t>
  </si>
  <si>
    <t xml:space="preserve">SOLERA 35mm SF </t>
  </si>
  <si>
    <t>l/m²</t>
  </si>
  <si>
    <t>CARPINTERIA ALUMINIO</t>
  </si>
  <si>
    <t>A01</t>
  </si>
  <si>
    <t>A02</t>
  </si>
  <si>
    <t>A03</t>
  </si>
  <si>
    <t>CARPINTERIA MADERA</t>
  </si>
  <si>
    <t xml:space="preserve">PUERTA TIPO </t>
  </si>
  <si>
    <t>HERRERÍA</t>
  </si>
  <si>
    <t>PUERTA SEMI BLINDADA</t>
  </si>
  <si>
    <t>SANITARIA</t>
  </si>
  <si>
    <t>ARMADO DE CAMARAS 60x60</t>
  </si>
  <si>
    <t>TAPA + MARCO + DADO 60x60</t>
  </si>
  <si>
    <t>OFICIAL ALBAÑIL</t>
  </si>
  <si>
    <t>ARMADO DE CAMARAS 40x40</t>
  </si>
  <si>
    <t>TAPA + MARCO + DADO 40x40</t>
  </si>
  <si>
    <t>ZANJEADO DE CAÑOS 110 (0.5m x 0.3m)</t>
  </si>
  <si>
    <t>COLOCACIÓN Y ARMADO DE CAÑOS ø110</t>
  </si>
  <si>
    <t>COLOCACIÓN INODORO</t>
  </si>
  <si>
    <t>INODORO</t>
  </si>
  <si>
    <t>TORNILLOS P/FIJACIÓN</t>
  </si>
  <si>
    <t>gl</t>
  </si>
  <si>
    <t>PASTINA</t>
  </si>
  <si>
    <t>CONO CONECTOR</t>
  </si>
  <si>
    <t xml:space="preserve">ABASTECIMIENTO </t>
  </si>
  <si>
    <t>CAÑOS ø20</t>
  </si>
  <si>
    <t>CAÑOS ø25</t>
  </si>
  <si>
    <t>VÁLVULA ø25</t>
  </si>
  <si>
    <t>CODOS</t>
  </si>
  <si>
    <t>VALVULA</t>
  </si>
  <si>
    <t>DESAGUE</t>
  </si>
  <si>
    <t xml:space="preserve">CAJA SIFONADA </t>
  </si>
  <si>
    <t>RECEPTÁCULO DE DUCHA</t>
  </si>
  <si>
    <t>SIFON BOTELLA</t>
  </si>
  <si>
    <t>ELÉCTRICA</t>
  </si>
  <si>
    <t>SUB CONTRATO</t>
  </si>
  <si>
    <t>1 GL</t>
  </si>
  <si>
    <t>CLIMATIZACIÓN / GAS</t>
  </si>
  <si>
    <t>PINTURA</t>
  </si>
  <si>
    <t>CIELORRASO</t>
  </si>
  <si>
    <t>MANO DE OBRA</t>
  </si>
  <si>
    <t>VALOR DÓLAR</t>
  </si>
  <si>
    <t>JORNAL HORA BASE</t>
  </si>
  <si>
    <t>VALOR HORA</t>
  </si>
  <si>
    <t>MONTO IMPONIBLE</t>
  </si>
  <si>
    <t>$</t>
  </si>
  <si>
    <t>CAT.</t>
  </si>
  <si>
    <t>BASE</t>
  </si>
  <si>
    <t>JORNAL</t>
  </si>
  <si>
    <t>MO IMP.</t>
  </si>
  <si>
    <t>IV</t>
  </si>
  <si>
    <t>V</t>
  </si>
  <si>
    <t>MEDIO OFICIAL</t>
  </si>
  <si>
    <t>VIII</t>
  </si>
  <si>
    <t>OFICIAL</t>
  </si>
  <si>
    <t>IX</t>
  </si>
  <si>
    <t>OFICIAL FINALISTA</t>
  </si>
  <si>
    <t>XI</t>
  </si>
  <si>
    <t>OFICIAL MONTAJE</t>
  </si>
  <si>
    <t>CAPATAZ</t>
  </si>
  <si>
    <t>ARQUITECTO</t>
  </si>
  <si>
    <t>INGENIERO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</si>
</sst>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;\-#,##0.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Tahoma"/>
      <family val="2"/>
    </font>
    <font>
      <sz val="10"/>
      <name val="Aptos Narrow"/>
      <family val="2"/>
      <scheme val="minor"/>
    </font>
    <font>
      <sz val="10"/>
      <name val="Tahoma"/>
      <family val="2"/>
    </font>
    <font>
      <sz val="8"/>
      <name val="Tahoma"/>
      <family val="2"/>
    </font>
    <font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9"/>
      <color indexed="8"/>
      <name val="Tahoma"/>
      <family val="2"/>
    </font>
    <font>
      <b/>
      <sz val="9"/>
      <name val="Tahoma"/>
      <family val="2"/>
    </font>
    <font>
      <sz val="10"/>
      <color theme="1"/>
      <name val="Arial"/>
      <family val="2"/>
    </font>
    <font>
      <sz val="11"/>
      <color rgb="FFFF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u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9" fontId="0" fillId="0" borderId="0" xfId="0" applyNumberFormat="1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/>
    </xf>
    <xf numFmtId="39" fontId="3" fillId="0" borderId="0" xfId="0" applyNumberFormat="1" applyFont="1"/>
    <xf numFmtId="0" fontId="3" fillId="0" borderId="0" xfId="0" applyFont="1"/>
    <xf numFmtId="0" fontId="0" fillId="0" borderId="2" xfId="0" applyBorder="1" applyAlignment="1">
      <alignment horizontal="center" vertical="center"/>
    </xf>
    <xf numFmtId="16" fontId="0" fillId="0" borderId="0" xfId="0" applyNumberForma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3" xfId="0" applyFont="1" applyFill="1" applyBorder="1" applyAlignment="1">
      <alignment horizontal="left" indent="1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39" fontId="2" fillId="2" borderId="6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right"/>
    </xf>
    <xf numFmtId="49" fontId="2" fillId="3" borderId="3" xfId="0" applyNumberFormat="1" applyFont="1" applyFill="1" applyBorder="1" applyAlignment="1">
      <alignment horizontal="left" vertical="center"/>
    </xf>
    <xf numFmtId="0" fontId="2" fillId="3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right"/>
    </xf>
    <xf numFmtId="39" fontId="5" fillId="3" borderId="6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2" fontId="4" fillId="3" borderId="4" xfId="0" applyNumberFormat="1" applyFont="1" applyFill="1" applyBorder="1"/>
    <xf numFmtId="49" fontId="2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right" vertical="top"/>
    </xf>
    <xf numFmtId="39" fontId="6" fillId="0" borderId="0" xfId="0" applyNumberFormat="1" applyFont="1" applyAlignment="1">
      <alignment horizontal="center" vertical="top"/>
    </xf>
    <xf numFmtId="2" fontId="2" fillId="0" borderId="0" xfId="0" applyNumberFormat="1" applyFont="1"/>
    <xf numFmtId="49" fontId="8" fillId="0" borderId="0" xfId="0" applyNumberFormat="1" applyFont="1" applyAlignment="1">
      <alignment horizontal="left" vertical="top" indent="3"/>
    </xf>
    <xf numFmtId="49" fontId="8" fillId="0" borderId="0" xfId="0" applyNumberFormat="1" applyFont="1" applyAlignment="1">
      <alignment horizontal="center" vertical="top"/>
    </xf>
    <xf numFmtId="39" fontId="8" fillId="0" borderId="0" xfId="0" applyNumberFormat="1" applyFont="1" applyAlignment="1">
      <alignment horizontal="center" vertical="top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2" fillId="0" borderId="0" xfId="0" applyFont="1"/>
    <xf numFmtId="37" fontId="6" fillId="0" borderId="0" xfId="0" applyNumberFormat="1" applyFont="1" applyAlignment="1">
      <alignment horizontal="center" vertical="top"/>
    </xf>
    <xf numFmtId="37" fontId="8" fillId="0" borderId="0" xfId="0" applyNumberFormat="1" applyFont="1" applyAlignment="1">
      <alignment horizontal="center" vertical="top"/>
    </xf>
    <xf numFmtId="49" fontId="0" fillId="0" borderId="0" xfId="0" applyNumberFormat="1" applyAlignment="1">
      <alignment horizontal="left"/>
    </xf>
    <xf numFmtId="49" fontId="9" fillId="0" borderId="0" xfId="0" applyNumberFormat="1" applyFont="1" applyAlignment="1">
      <alignment horizontal="left" vertical="top" indent="5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39" fontId="10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164" fontId="6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3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39" fontId="0" fillId="0" borderId="7" xfId="0" applyNumberFormat="1" applyBorder="1"/>
    <xf numFmtId="0" fontId="0" fillId="0" borderId="8" xfId="0" applyBorder="1" applyAlignment="1">
      <alignment horizontal="right"/>
    </xf>
    <xf numFmtId="2" fontId="0" fillId="0" borderId="9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9" fontId="2" fillId="2" borderId="7" xfId="0" applyNumberFormat="1" applyFont="1" applyFill="1" applyBorder="1" applyAlignment="1">
      <alignment horizontal="left" vertical="center"/>
    </xf>
    <xf numFmtId="0" fontId="0" fillId="2" borderId="8" xfId="0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left" vertical="center" indent="2"/>
    </xf>
    <xf numFmtId="49" fontId="0" fillId="0" borderId="0" xfId="0" applyNumberFormat="1" applyAlignment="1">
      <alignment horizontal="right"/>
    </xf>
    <xf numFmtId="1" fontId="11" fillId="0" borderId="0" xfId="0" applyNumberFormat="1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right" wrapText="1"/>
    </xf>
    <xf numFmtId="39" fontId="13" fillId="0" borderId="0" xfId="0" applyNumberFormat="1" applyFont="1" applyAlignment="1">
      <alignment horizontal="left" wrapTex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0" fillId="0" borderId="8" xfId="0" applyFont="1" applyBorder="1" applyAlignment="1">
      <alignment horizontal="center"/>
    </xf>
    <xf numFmtId="0" fontId="14" fillId="0" borderId="0" xfId="0" applyFont="1" applyAlignment="1" applyProtection="1">
      <alignment horizontal="center" wrapText="1"/>
      <protection locked="0"/>
    </xf>
    <xf numFmtId="44" fontId="0" fillId="0" borderId="0" xfId="1" applyFont="1" applyFill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indent="1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3" xfId="0" applyBorder="1" applyAlignment="1">
      <alignment horizontal="right" indent="1"/>
    </xf>
    <xf numFmtId="0" fontId="2" fillId="0" borderId="5" xfId="0" applyFont="1" applyBorder="1" applyAlignment="1">
      <alignment horizontal="left" indent="1"/>
    </xf>
    <xf numFmtId="0" fontId="0" fillId="0" borderId="0" xfId="0" applyAlignment="1">
      <alignment horizontal="right" indent="1"/>
    </xf>
    <xf numFmtId="49" fontId="0" fillId="0" borderId="0" xfId="0" applyNumberFormat="1" applyAlignment="1">
      <alignment horizontal="left" vertical="center" wrapText="1" indent="1"/>
    </xf>
    <xf numFmtId="49" fontId="0" fillId="0" borderId="0" xfId="0" applyNumberFormat="1" applyAlignment="1">
      <alignment horizontal="left" wrapText="1"/>
    </xf>
    <xf numFmtId="2" fontId="0" fillId="0" borderId="3" xfId="0" applyNumberFormat="1" applyBorder="1" applyAlignment="1">
      <alignment horizontal="right" indent="1"/>
    </xf>
    <xf numFmtId="0" fontId="10" fillId="0" borderId="0" xfId="0" applyFont="1"/>
    <xf numFmtId="2" fontId="0" fillId="0" borderId="0" xfId="0" applyNumberFormat="1" applyAlignment="1">
      <alignment horizontal="right" indent="1"/>
    </xf>
    <xf numFmtId="0" fontId="17" fillId="0" borderId="0" xfId="0" applyFont="1" applyAlignment="1">
      <alignment horizontal="center"/>
    </xf>
    <xf numFmtId="2" fontId="0" fillId="0" borderId="10" xfId="0" applyNumberFormat="1" applyBorder="1" applyAlignment="1">
      <alignment horizontal="right" indent="1"/>
    </xf>
    <xf numFmtId="0" fontId="2" fillId="0" borderId="1" xfId="0" applyFont="1" applyBorder="1" applyAlignment="1">
      <alignment horizontal="left" indent="1"/>
    </xf>
    <xf numFmtId="0" fontId="0" fillId="0" borderId="10" xfId="0" applyBorder="1"/>
    <xf numFmtId="0" fontId="2" fillId="0" borderId="11" xfId="0" applyFont="1" applyBorder="1" applyAlignment="1">
      <alignment horizontal="left" vertical="center" indent="1"/>
    </xf>
    <xf numFmtId="0" fontId="0" fillId="0" borderId="12" xfId="0" applyBorder="1"/>
    <xf numFmtId="0" fontId="2" fillId="0" borderId="13" xfId="0" applyFont="1" applyBorder="1" applyAlignment="1">
      <alignment horizontal="left" vertical="center" indent="1"/>
    </xf>
    <xf numFmtId="0" fontId="0" fillId="0" borderId="14" xfId="0" applyBorder="1"/>
    <xf numFmtId="0" fontId="2" fillId="0" borderId="15" xfId="0" applyFont="1" applyBorder="1" applyAlignment="1">
      <alignment horizontal="left" vertical="center" indent="1"/>
    </xf>
    <xf numFmtId="49" fontId="0" fillId="0" borderId="0" xfId="0" applyNumberFormat="1" applyAlignment="1">
      <alignment horizontal="left" wrapText="1" indent="2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right" indent="1"/>
    </xf>
    <xf numFmtId="49" fontId="6" fillId="0" borderId="0" xfId="0" applyNumberFormat="1" applyFont="1" applyAlignment="1" applyProtection="1">
      <alignment horizontal="left" vertical="top"/>
      <protection locked="0"/>
    </xf>
    <xf numFmtId="0" fontId="2" fillId="0" borderId="12" xfId="0" applyFont="1" applyBorder="1" applyAlignment="1">
      <alignment horizontal="center"/>
    </xf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49" fontId="8" fillId="0" borderId="0" xfId="0" applyNumberFormat="1" applyFont="1" applyAlignment="1" applyProtection="1">
      <alignment horizontal="left" vertical="top"/>
      <protection locked="0"/>
    </xf>
    <xf numFmtId="0" fontId="15" fillId="0" borderId="0" xfId="0" applyFont="1" applyAlignment="1">
      <alignment horizontal="left"/>
    </xf>
    <xf numFmtId="2" fontId="0" fillId="0" borderId="0" xfId="2" applyNumberFormat="1" applyFont="1"/>
    <xf numFmtId="43" fontId="0" fillId="0" borderId="0" xfId="0" applyNumberFormat="1"/>
    <xf numFmtId="0" fontId="0" fillId="0" borderId="3" xfId="0" applyBorder="1"/>
    <xf numFmtId="0" fontId="0" fillId="4" borderId="6" xfId="0" applyFill="1" applyBorder="1"/>
    <xf numFmtId="0" fontId="0" fillId="0" borderId="4" xfId="0" applyBorder="1" applyAlignment="1">
      <alignment horizontal="center"/>
    </xf>
    <xf numFmtId="43" fontId="0" fillId="4" borderId="5" xfId="0" applyNumberFormat="1" applyFill="1" applyBorder="1"/>
    <xf numFmtId="43" fontId="2" fillId="0" borderId="16" xfId="0" applyNumberFormat="1" applyFont="1" applyBorder="1"/>
    <xf numFmtId="43" fontId="0" fillId="0" borderId="16" xfId="0" applyNumberFormat="1" applyBorder="1"/>
    <xf numFmtId="0" fontId="0" fillId="0" borderId="16" xfId="0" applyBorder="1" applyAlignment="1">
      <alignment horizontal="center"/>
    </xf>
    <xf numFmtId="0" fontId="0" fillId="4" borderId="5" xfId="0" applyFill="1" applyBorder="1"/>
    <xf numFmtId="2" fontId="0" fillId="0" borderId="16" xfId="0" applyNumberFormat="1" applyBorder="1"/>
    <xf numFmtId="0" fontId="16" fillId="0" borderId="0" xfId="0" applyFont="1" applyAlignment="1">
      <alignment horizontal="right"/>
    </xf>
    <xf numFmtId="0" fontId="0" fillId="4" borderId="1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/>
    <xf numFmtId="9" fontId="0" fillId="0" borderId="0" xfId="0" applyNumberFormat="1"/>
    <xf numFmtId="14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2" fontId="4" fillId="0" borderId="0" xfId="0" applyNumberFormat="1" applyFont="1"/>
    <xf numFmtId="2" fontId="4" fillId="0" borderId="0" xfId="0" applyNumberFormat="1" applyFont="1" applyAlignment="1">
      <alignment horizontal="left" vertical="center" indent="2"/>
    </xf>
    <xf numFmtId="39" fontId="6" fillId="0" borderId="0" xfId="0" applyNumberFormat="1" applyFont="1" applyAlignment="1" applyProtection="1">
      <alignment horizontal="right" vertical="top"/>
      <protection locked="0"/>
    </xf>
    <xf numFmtId="39" fontId="8" fillId="0" borderId="0" xfId="0" applyNumberFormat="1" applyFont="1" applyAlignment="1">
      <alignment horizontal="right" vertical="top"/>
    </xf>
    <xf numFmtId="39" fontId="8" fillId="0" borderId="0" xfId="0" applyNumberFormat="1" applyFont="1" applyAlignment="1" applyProtection="1">
      <alignment horizontal="right" vertical="top"/>
      <protection locked="0"/>
    </xf>
    <xf numFmtId="39" fontId="8" fillId="0" borderId="0" xfId="0" applyNumberFormat="1" applyFont="1" applyAlignment="1" applyProtection="1">
      <alignment horizontal="center" vertical="top"/>
      <protection locked="0"/>
    </xf>
    <xf numFmtId="39" fontId="6" fillId="0" borderId="0" xfId="0" applyNumberFormat="1" applyFont="1" applyAlignment="1">
      <alignment horizontal="right" vertical="top"/>
    </xf>
    <xf numFmtId="49" fontId="8" fillId="0" borderId="0" xfId="0" applyNumberFormat="1" applyFont="1" applyAlignment="1">
      <alignment horizontal="left" vertical="top" indent="5"/>
    </xf>
    <xf numFmtId="49" fontId="9" fillId="0" borderId="0" xfId="0" applyNumberFormat="1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1" fontId="0" fillId="0" borderId="0" xfId="0" applyNumberFormat="1" applyAlignment="1">
      <alignment horizontal="center"/>
    </xf>
    <xf numFmtId="0" fontId="2" fillId="2" borderId="6" xfId="0" applyFont="1" applyFill="1" applyBorder="1" applyAlignment="1">
      <alignment horizontal="left" indent="1"/>
    </xf>
    <xf numFmtId="49" fontId="2" fillId="3" borderId="6" xfId="0" applyNumberFormat="1" applyFont="1" applyFill="1" applyBorder="1" applyAlignment="1">
      <alignment horizontal="left" vertical="center"/>
    </xf>
    <xf numFmtId="49" fontId="8" fillId="0" borderId="0" xfId="0" applyNumberFormat="1" applyFont="1" applyAlignment="1">
      <alignment horizontal="left" vertical="top" indent="1"/>
    </xf>
    <xf numFmtId="49" fontId="18" fillId="0" borderId="0" xfId="0" applyNumberFormat="1" applyFont="1" applyAlignment="1">
      <alignment horizontal="left" vertical="top"/>
    </xf>
    <xf numFmtId="0" fontId="13" fillId="0" borderId="0" xfId="0" applyFont="1" applyAlignment="1">
      <alignment wrapText="1"/>
    </xf>
    <xf numFmtId="49" fontId="4" fillId="0" borderId="5" xfId="0" applyNumberFormat="1" applyFont="1" applyBorder="1" applyAlignment="1">
      <alignment horizontal="right" vertical="center" indent="1"/>
    </xf>
    <xf numFmtId="14" fontId="4" fillId="0" borderId="5" xfId="0" applyNumberFormat="1" applyFont="1" applyBorder="1" applyAlignment="1">
      <alignment horizontal="right" vertical="center" indent="1"/>
    </xf>
    <xf numFmtId="0" fontId="0" fillId="0" borderId="4" xfId="0" applyBorder="1"/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 indent="2"/>
    </xf>
    <xf numFmtId="0" fontId="2" fillId="0" borderId="4" xfId="0" applyFont="1" applyBorder="1" applyAlignment="1">
      <alignment horizontal="left" vertical="center" indent="2"/>
    </xf>
    <xf numFmtId="0" fontId="2" fillId="0" borderId="1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0</xdr:rowOff>
    </xdr:from>
    <xdr:to>
      <xdr:col>3</xdr:col>
      <xdr:colOff>1081368</xdr:colOff>
      <xdr:row>6</xdr:row>
      <xdr:rowOff>8404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55518B-8516-4F17-8AC8-28CF27F88E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8" t="14652" r="8741" b="22194"/>
        <a:stretch>
          <a:fillRect/>
        </a:stretch>
      </xdr:blipFill>
      <xdr:spPr>
        <a:xfrm>
          <a:off x="628650" y="0"/>
          <a:ext cx="1457325" cy="11906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66"/>
  <sheetViews>
    <sheetView tabSelected="1" zoomScale="85" zoomScaleNormal="85" workbookViewId="0"/>
  </sheetViews>
  <sheetFormatPr baseColWidth="10" defaultColWidth="11.42578125" defaultRowHeight="15" x14ac:dyDescent="0.25"/>
  <cols>
    <col min="1" max="1" width="5.28515625" customWidth="1"/>
    <col min="2" max="3" width="4.5703125" customWidth="1"/>
    <col min="4" max="4" width="65.5703125" customWidth="1"/>
    <col min="5" max="5" width="5.140625" style="1" bestFit="1" customWidth="1"/>
    <col min="6" max="6" width="11.42578125" style="2"/>
    <col min="7" max="7" width="11.42578125" style="3"/>
    <col min="8" max="8" width="11.5703125" customWidth="1"/>
    <col min="9" max="9" width="14.5703125" bestFit="1" customWidth="1"/>
    <col min="10" max="10" width="4.85546875" customWidth="1"/>
    <col min="11" max="11" width="11.5703125" customWidth="1"/>
    <col min="12" max="12" width="7.5703125" style="1" bestFit="1" customWidth="1"/>
    <col min="13" max="13" width="6.85546875" bestFit="1" customWidth="1"/>
  </cols>
  <sheetData>
    <row r="1" spans="2:14" x14ac:dyDescent="0.25">
      <c r="M1" s="4" t="s">
        <v>0</v>
      </c>
    </row>
    <row r="2" spans="2:14" x14ac:dyDescent="0.25">
      <c r="F2" s="5" t="s">
        <v>1</v>
      </c>
      <c r="G2" s="6"/>
      <c r="I2" s="7" t="s">
        <v>2</v>
      </c>
      <c r="J2" s="7"/>
      <c r="M2" s="8">
        <v>39</v>
      </c>
      <c r="N2" s="9">
        <v>46034</v>
      </c>
    </row>
    <row r="3" spans="2:14" ht="18.75" x14ac:dyDescent="0.25">
      <c r="F3" s="150" t="s">
        <v>3</v>
      </c>
      <c r="G3" s="151"/>
      <c r="H3" s="10"/>
      <c r="I3" s="146">
        <f ca="1">TODAY()</f>
        <v>46066</v>
      </c>
      <c r="J3" s="127"/>
    </row>
    <row r="4" spans="2:14" x14ac:dyDescent="0.25">
      <c r="F4" s="5" t="s">
        <v>4</v>
      </c>
      <c r="G4" s="6"/>
      <c r="I4" s="7" t="s">
        <v>5</v>
      </c>
      <c r="J4" s="7"/>
      <c r="M4" s="148">
        <v>60</v>
      </c>
      <c r="N4" s="147" t="s">
        <v>6</v>
      </c>
    </row>
    <row r="5" spans="2:14" ht="18.75" x14ac:dyDescent="0.25">
      <c r="F5" s="150" t="s">
        <v>7</v>
      </c>
      <c r="G5" s="151"/>
      <c r="H5" s="11"/>
      <c r="I5" s="145" t="s">
        <v>8</v>
      </c>
      <c r="J5" s="128"/>
    </row>
    <row r="7" spans="2:14" x14ac:dyDescent="0.25">
      <c r="B7" s="12" t="s">
        <v>9</v>
      </c>
      <c r="C7" s="140"/>
      <c r="D7" s="13"/>
      <c r="E7" s="14" t="s">
        <v>10</v>
      </c>
      <c r="F7" s="14" t="s">
        <v>11</v>
      </c>
      <c r="G7" s="15" t="s">
        <v>12</v>
      </c>
      <c r="H7" s="14" t="s">
        <v>13</v>
      </c>
      <c r="I7" s="16" t="s">
        <v>14</v>
      </c>
      <c r="J7" s="149"/>
      <c r="L7" s="17" t="s">
        <v>15</v>
      </c>
    </row>
    <row r="9" spans="2:14" x14ac:dyDescent="0.25">
      <c r="B9" s="12" t="s">
        <v>16</v>
      </c>
      <c r="C9" s="140"/>
      <c r="D9" s="13"/>
      <c r="E9" s="14"/>
      <c r="F9" s="18"/>
      <c r="G9" s="15"/>
      <c r="H9" s="14"/>
      <c r="I9" s="16"/>
      <c r="J9" s="149"/>
    </row>
    <row r="11" spans="2:14" ht="18.75" x14ac:dyDescent="0.3">
      <c r="B11" s="19" t="s">
        <v>17</v>
      </c>
      <c r="C11" s="141"/>
      <c r="D11" s="20"/>
      <c r="E11" s="21"/>
      <c r="F11" s="22"/>
      <c r="G11" s="23"/>
      <c r="H11" s="24"/>
      <c r="I11" s="25"/>
      <c r="J11" s="129"/>
    </row>
    <row r="12" spans="2:14" x14ac:dyDescent="0.25">
      <c r="B12" s="26"/>
      <c r="C12" s="27" t="s">
        <v>18</v>
      </c>
      <c r="D12" s="142"/>
      <c r="E12" s="137"/>
      <c r="F12" s="29"/>
      <c r="G12" s="34"/>
      <c r="H12" s="134"/>
      <c r="I12" s="35"/>
      <c r="J12" s="35"/>
    </row>
    <row r="13" spans="2:14" x14ac:dyDescent="0.25">
      <c r="B13" s="26"/>
      <c r="C13" s="27" t="s">
        <v>19</v>
      </c>
      <c r="J13" s="35"/>
    </row>
    <row r="14" spans="2:14" x14ac:dyDescent="0.25">
      <c r="B14" s="26"/>
      <c r="C14" s="27" t="s">
        <v>20</v>
      </c>
      <c r="J14" s="35"/>
    </row>
    <row r="15" spans="2:14" x14ac:dyDescent="0.25">
      <c r="B15" s="26"/>
      <c r="C15" s="27" t="s">
        <v>21</v>
      </c>
      <c r="D15" s="136"/>
      <c r="E15" s="137"/>
      <c r="F15" s="29"/>
      <c r="G15" s="34"/>
      <c r="H15" s="134"/>
      <c r="I15" s="35"/>
      <c r="J15" s="35"/>
    </row>
    <row r="16" spans="2:14" x14ac:dyDescent="0.25">
      <c r="B16" s="26"/>
      <c r="C16" s="27" t="s">
        <v>22</v>
      </c>
      <c r="D16" s="136"/>
      <c r="E16" s="137"/>
      <c r="F16" s="29"/>
      <c r="G16" s="34"/>
      <c r="H16" s="134"/>
      <c r="I16" s="35"/>
      <c r="J16" s="35"/>
    </row>
    <row r="17" spans="2:12" x14ac:dyDescent="0.25">
      <c r="B17" s="26"/>
      <c r="C17" s="27" t="s">
        <v>23</v>
      </c>
      <c r="D17" s="136"/>
      <c r="E17" s="137"/>
      <c r="F17" s="29"/>
      <c r="G17" s="34"/>
      <c r="H17" s="134"/>
      <c r="I17" s="35"/>
      <c r="J17" s="35"/>
    </row>
    <row r="18" spans="2:12" x14ac:dyDescent="0.25">
      <c r="B18" s="26"/>
      <c r="C18" s="27" t="s">
        <v>24</v>
      </c>
      <c r="D18" s="136"/>
      <c r="E18" s="137"/>
      <c r="F18" s="29"/>
      <c r="G18" s="34"/>
      <c r="H18" s="134"/>
      <c r="I18" s="35"/>
      <c r="J18" s="35"/>
    </row>
    <row r="19" spans="2:12" x14ac:dyDescent="0.25">
      <c r="B19" s="26"/>
      <c r="C19" s="26"/>
      <c r="D19" s="32"/>
      <c r="E19" s="137"/>
      <c r="F19" s="29"/>
      <c r="G19" s="132"/>
      <c r="H19" s="133"/>
      <c r="I19" s="37"/>
      <c r="J19" s="37"/>
    </row>
    <row r="20" spans="2:12" ht="18.75" x14ac:dyDescent="0.3">
      <c r="B20" s="19" t="s">
        <v>8</v>
      </c>
      <c r="C20" s="141"/>
      <c r="D20" s="20" t="s">
        <v>25</v>
      </c>
      <c r="E20" s="21"/>
      <c r="F20" s="22"/>
      <c r="G20" s="23"/>
      <c r="H20" s="24"/>
      <c r="I20" s="25"/>
      <c r="J20" s="129"/>
    </row>
    <row r="21" spans="2:12" x14ac:dyDescent="0.25">
      <c r="B21" s="26"/>
      <c r="C21" s="27" t="s">
        <v>26</v>
      </c>
      <c r="E21" s="137"/>
      <c r="F21" s="29"/>
      <c r="G21" s="135"/>
      <c r="H21" s="30"/>
      <c r="I21" s="135"/>
      <c r="J21" s="31"/>
    </row>
    <row r="22" spans="2:12" x14ac:dyDescent="0.25">
      <c r="B22" s="26"/>
      <c r="C22" s="27" t="s">
        <v>27</v>
      </c>
      <c r="D22" s="142"/>
      <c r="E22" s="137"/>
      <c r="F22" s="29"/>
      <c r="G22" s="132"/>
      <c r="H22" s="133"/>
      <c r="I22" s="35"/>
      <c r="J22" s="35"/>
    </row>
    <row r="23" spans="2:12" x14ac:dyDescent="0.25">
      <c r="B23" s="26"/>
      <c r="C23" s="27" t="s">
        <v>28</v>
      </c>
      <c r="E23" s="137"/>
      <c r="F23" s="29"/>
      <c r="G23" s="135"/>
      <c r="H23" s="30"/>
      <c r="I23" s="135"/>
      <c r="J23" s="35"/>
    </row>
    <row r="24" spans="2:12" x14ac:dyDescent="0.25">
      <c r="B24" s="26"/>
      <c r="C24" s="27" t="s">
        <v>29</v>
      </c>
      <c r="D24" s="142"/>
      <c r="E24" s="137"/>
      <c r="F24" s="29"/>
      <c r="G24" s="132"/>
      <c r="H24" s="133"/>
      <c r="I24" s="35"/>
      <c r="J24" s="35"/>
    </row>
    <row r="25" spans="2:12" x14ac:dyDescent="0.25">
      <c r="B25" s="40"/>
      <c r="C25" s="40"/>
    </row>
    <row r="26" spans="2:12" ht="18.75" x14ac:dyDescent="0.3">
      <c r="B26" s="19" t="s">
        <v>30</v>
      </c>
      <c r="C26" s="141"/>
      <c r="D26" s="20" t="s">
        <v>31</v>
      </c>
      <c r="E26" s="21"/>
      <c r="F26" s="22"/>
      <c r="G26" s="23"/>
      <c r="H26" s="24"/>
      <c r="I26" s="25"/>
      <c r="J26" s="129"/>
    </row>
    <row r="27" spans="2:12" x14ac:dyDescent="0.25">
      <c r="B27" s="26"/>
      <c r="C27" s="27" t="s">
        <v>32</v>
      </c>
      <c r="D27" s="143"/>
      <c r="E27" s="28"/>
      <c r="F27" s="29"/>
      <c r="G27" s="30"/>
      <c r="H27" s="30"/>
      <c r="I27" s="31"/>
      <c r="J27" s="31"/>
    </row>
    <row r="28" spans="2:12" x14ac:dyDescent="0.25">
      <c r="B28" s="26"/>
      <c r="C28" s="27" t="s">
        <v>33</v>
      </c>
      <c r="D28" s="32"/>
      <c r="E28" s="33"/>
      <c r="F28" s="29"/>
      <c r="G28" s="34"/>
      <c r="H28" s="34"/>
      <c r="I28" s="35"/>
      <c r="J28" s="35"/>
      <c r="L28" s="36"/>
    </row>
    <row r="29" spans="2:12" x14ac:dyDescent="0.25">
      <c r="B29" s="26"/>
      <c r="C29" s="27" t="s">
        <v>34</v>
      </c>
      <c r="D29" s="32"/>
      <c r="E29" s="33"/>
      <c r="F29" s="29"/>
      <c r="G29" s="34"/>
      <c r="H29" s="34"/>
      <c r="I29" s="35"/>
      <c r="J29" s="35"/>
    </row>
    <row r="30" spans="2:12" x14ac:dyDescent="0.25">
      <c r="B30" s="26"/>
      <c r="C30" s="27" t="s">
        <v>35</v>
      </c>
      <c r="D30" s="32"/>
      <c r="E30" s="33"/>
      <c r="F30" s="29"/>
      <c r="G30" s="34"/>
      <c r="H30" s="34"/>
      <c r="I30" s="35"/>
      <c r="J30" s="35"/>
    </row>
    <row r="31" spans="2:12" x14ac:dyDescent="0.25">
      <c r="B31" s="26"/>
      <c r="C31" s="27" t="s">
        <v>36</v>
      </c>
      <c r="D31" s="32"/>
      <c r="E31" s="28"/>
      <c r="F31" s="29"/>
      <c r="G31" s="38"/>
      <c r="H31" s="30"/>
      <c r="I31" s="31"/>
      <c r="J31" s="31"/>
    </row>
    <row r="32" spans="2:12" x14ac:dyDescent="0.25">
      <c r="B32" s="26"/>
      <c r="C32" s="27" t="s">
        <v>37</v>
      </c>
      <c r="D32" s="41"/>
      <c r="E32" s="33"/>
      <c r="F32" s="29"/>
      <c r="G32" s="34"/>
      <c r="H32" s="34"/>
      <c r="I32" s="35"/>
      <c r="J32" s="35"/>
    </row>
    <row r="33" spans="2:12" x14ac:dyDescent="0.25">
      <c r="B33" s="26"/>
      <c r="C33" s="27" t="s">
        <v>38</v>
      </c>
      <c r="D33" s="41"/>
      <c r="E33" s="33"/>
      <c r="F33" s="29"/>
      <c r="G33" s="34"/>
      <c r="H33" s="34"/>
      <c r="I33" s="35"/>
      <c r="J33" s="35"/>
    </row>
    <row r="34" spans="2:12" x14ac:dyDescent="0.25">
      <c r="B34" s="26"/>
      <c r="C34" s="26"/>
      <c r="D34" s="41"/>
      <c r="E34" s="33"/>
      <c r="F34" s="29"/>
      <c r="G34" s="39"/>
      <c r="H34" s="34"/>
      <c r="I34" s="35"/>
      <c r="J34" s="35"/>
    </row>
    <row r="35" spans="2:12" ht="18.75" x14ac:dyDescent="0.3">
      <c r="B35" s="19" t="s">
        <v>39</v>
      </c>
      <c r="C35" s="141"/>
      <c r="D35" s="20" t="s">
        <v>40</v>
      </c>
      <c r="E35" s="21"/>
      <c r="F35" s="22"/>
      <c r="G35" s="23"/>
      <c r="H35" s="24"/>
      <c r="I35" s="25"/>
      <c r="J35" s="129"/>
    </row>
    <row r="36" spans="2:12" x14ac:dyDescent="0.25">
      <c r="B36" s="26"/>
      <c r="C36" s="27" t="s">
        <v>41</v>
      </c>
      <c r="D36" s="37"/>
      <c r="E36" s="45"/>
      <c r="F36" s="29"/>
      <c r="G36" s="38"/>
      <c r="H36" s="30"/>
      <c r="I36" s="31"/>
      <c r="J36" s="31"/>
    </row>
    <row r="37" spans="2:12" x14ac:dyDescent="0.25">
      <c r="B37" s="26"/>
      <c r="C37" s="27" t="s">
        <v>42</v>
      </c>
      <c r="D37" s="105"/>
      <c r="E37" s="138"/>
      <c r="F37" s="29"/>
      <c r="G37" s="131"/>
      <c r="H37" s="131"/>
      <c r="I37" s="131"/>
      <c r="J37" s="35"/>
    </row>
    <row r="38" spans="2:12" x14ac:dyDescent="0.25">
      <c r="B38" s="26"/>
      <c r="C38" s="27" t="s">
        <v>43</v>
      </c>
      <c r="D38" s="109"/>
      <c r="E38" s="109"/>
      <c r="F38" s="29"/>
      <c r="G38" s="133"/>
      <c r="H38" s="133"/>
      <c r="I38" s="133"/>
      <c r="J38" s="35"/>
    </row>
    <row r="39" spans="2:12" x14ac:dyDescent="0.25">
      <c r="B39" s="26"/>
      <c r="C39" s="27" t="s">
        <v>44</v>
      </c>
      <c r="D39" s="109"/>
      <c r="E39" s="109"/>
      <c r="F39" s="29"/>
      <c r="G39" s="133"/>
      <c r="H39" s="133"/>
      <c r="I39" s="133"/>
      <c r="J39" s="35"/>
      <c r="L39" s="36"/>
    </row>
    <row r="40" spans="2:12" x14ac:dyDescent="0.25">
      <c r="B40" s="26"/>
      <c r="C40" s="27" t="s">
        <v>45</v>
      </c>
      <c r="D40" s="109"/>
      <c r="E40" s="109"/>
      <c r="F40" s="29"/>
      <c r="G40" s="133"/>
      <c r="H40" s="133"/>
      <c r="I40" s="133"/>
      <c r="J40" s="35"/>
      <c r="L40" s="36"/>
    </row>
    <row r="41" spans="2:12" ht="18.75" x14ac:dyDescent="0.3">
      <c r="B41" s="19" t="s">
        <v>46</v>
      </c>
      <c r="C41" s="141"/>
      <c r="D41" s="20" t="s">
        <v>47</v>
      </c>
      <c r="E41" s="21"/>
      <c r="F41" s="22"/>
      <c r="G41" s="23"/>
      <c r="H41" s="24"/>
      <c r="I41" s="25"/>
      <c r="J41" s="129"/>
    </row>
    <row r="42" spans="2:12" x14ac:dyDescent="0.25">
      <c r="B42" s="26"/>
      <c r="C42" s="27" t="s">
        <v>48</v>
      </c>
      <c r="D42" s="37"/>
      <c r="E42" s="46"/>
      <c r="F42" s="29"/>
      <c r="G42" s="47"/>
      <c r="H42" s="30"/>
      <c r="I42" s="31"/>
      <c r="J42" s="31"/>
    </row>
    <row r="43" spans="2:12" x14ac:dyDescent="0.25">
      <c r="B43" s="26"/>
      <c r="C43" s="27" t="s">
        <v>49</v>
      </c>
      <c r="D43" s="41"/>
      <c r="E43" s="33"/>
      <c r="F43" s="29"/>
      <c r="G43" s="34"/>
      <c r="H43" s="34"/>
      <c r="I43" s="35"/>
      <c r="J43" s="35"/>
    </row>
    <row r="44" spans="2:12" x14ac:dyDescent="0.25">
      <c r="B44" s="26"/>
      <c r="C44" s="27" t="s">
        <v>50</v>
      </c>
      <c r="D44" s="41"/>
      <c r="E44" s="33"/>
      <c r="F44" s="29"/>
      <c r="G44" s="34"/>
      <c r="H44" s="34"/>
      <c r="I44" s="35"/>
      <c r="J44" s="35"/>
    </row>
    <row r="45" spans="2:12" x14ac:dyDescent="0.25">
      <c r="B45" s="26"/>
      <c r="C45" s="27" t="s">
        <v>51</v>
      </c>
      <c r="D45" s="41"/>
      <c r="E45" s="33"/>
      <c r="F45" s="29"/>
      <c r="G45" s="34"/>
      <c r="H45" s="34"/>
      <c r="I45" s="35"/>
      <c r="J45" s="35"/>
      <c r="L45" s="36"/>
    </row>
    <row r="46" spans="2:12" x14ac:dyDescent="0.25">
      <c r="B46" s="26"/>
      <c r="C46" s="27" t="s">
        <v>52</v>
      </c>
      <c r="D46" s="37"/>
      <c r="E46" s="46"/>
      <c r="F46" s="29"/>
      <c r="G46" s="47"/>
      <c r="H46" s="30"/>
      <c r="I46" s="31"/>
      <c r="J46" s="31"/>
    </row>
    <row r="47" spans="2:12" x14ac:dyDescent="0.25">
      <c r="B47" s="26"/>
      <c r="C47" s="26"/>
      <c r="D47" s="32"/>
      <c r="E47" s="46"/>
      <c r="F47" s="29"/>
      <c r="G47" s="39"/>
      <c r="H47" s="34"/>
      <c r="I47" s="35"/>
      <c r="J47" s="35"/>
    </row>
    <row r="48" spans="2:12" ht="18.75" x14ac:dyDescent="0.3">
      <c r="B48" s="19" t="s">
        <v>53</v>
      </c>
      <c r="C48" s="141"/>
      <c r="D48" s="20" t="s">
        <v>54</v>
      </c>
      <c r="E48" s="21"/>
      <c r="F48" s="22"/>
      <c r="G48" s="23"/>
      <c r="H48" s="24"/>
      <c r="I48" s="25"/>
      <c r="J48" s="129"/>
    </row>
    <row r="49" spans="2:12" ht="18.75" x14ac:dyDescent="0.3">
      <c r="B49" s="26"/>
      <c r="C49" s="27" t="s">
        <v>55</v>
      </c>
      <c r="D49" s="37"/>
      <c r="E49" s="46"/>
      <c r="F49" s="29"/>
      <c r="G49" s="47"/>
      <c r="H49" s="30"/>
      <c r="I49" s="31"/>
      <c r="J49" s="129"/>
    </row>
    <row r="50" spans="2:12" ht="18.75" x14ac:dyDescent="0.3">
      <c r="B50" s="26"/>
      <c r="C50" s="27" t="s">
        <v>56</v>
      </c>
      <c r="D50" s="41"/>
      <c r="E50" s="33"/>
      <c r="F50" s="29"/>
      <c r="G50" s="34"/>
      <c r="H50" s="34"/>
      <c r="I50" s="35"/>
      <c r="J50" s="129"/>
    </row>
    <row r="51" spans="2:12" ht="18.75" x14ac:dyDescent="0.3">
      <c r="B51" s="26"/>
      <c r="C51" s="27" t="s">
        <v>57</v>
      </c>
      <c r="D51" s="41"/>
      <c r="E51" s="33"/>
      <c r="F51" s="29"/>
      <c r="G51" s="34"/>
      <c r="H51" s="34"/>
      <c r="I51" s="35"/>
      <c r="J51" s="129"/>
    </row>
    <row r="52" spans="2:12" ht="18.75" x14ac:dyDescent="0.3">
      <c r="B52" s="26"/>
      <c r="C52" s="27" t="s">
        <v>58</v>
      </c>
      <c r="D52" s="41"/>
      <c r="E52" s="33"/>
      <c r="F52" s="29"/>
      <c r="G52" s="34"/>
      <c r="H52" s="34"/>
      <c r="I52" s="35"/>
      <c r="J52" s="129"/>
    </row>
    <row r="53" spans="2:12" ht="18.75" x14ac:dyDescent="0.3">
      <c r="B53" s="26"/>
      <c r="C53" s="27" t="s">
        <v>59</v>
      </c>
      <c r="D53" s="37"/>
      <c r="E53" s="46"/>
      <c r="F53" s="29"/>
      <c r="G53" s="47"/>
      <c r="H53" s="30"/>
      <c r="I53" s="31"/>
      <c r="J53" s="129"/>
    </row>
    <row r="54" spans="2:12" ht="18.75" x14ac:dyDescent="0.3">
      <c r="B54" s="26"/>
      <c r="C54" s="27" t="s">
        <v>60</v>
      </c>
      <c r="D54" s="37"/>
      <c r="E54" s="46"/>
      <c r="F54" s="29"/>
      <c r="G54" s="47"/>
      <c r="H54" s="30"/>
      <c r="I54" s="31"/>
      <c r="J54" s="129"/>
    </row>
    <row r="55" spans="2:12" x14ac:dyDescent="0.25">
      <c r="B55" s="26"/>
      <c r="C55" s="27"/>
      <c r="D55" s="41"/>
      <c r="E55" s="33"/>
      <c r="F55" s="29"/>
      <c r="G55" s="34"/>
      <c r="H55" s="34"/>
      <c r="I55" s="35"/>
    </row>
    <row r="56" spans="2:12" ht="18.75" x14ac:dyDescent="0.3">
      <c r="B56" s="19" t="s">
        <v>61</v>
      </c>
      <c r="C56" s="141"/>
      <c r="D56" s="20" t="s">
        <v>62</v>
      </c>
      <c r="E56" s="21"/>
      <c r="F56" s="22"/>
      <c r="G56" s="23"/>
      <c r="H56" s="24"/>
      <c r="I56" s="25"/>
      <c r="J56" s="129"/>
    </row>
    <row r="57" spans="2:12" x14ac:dyDescent="0.25">
      <c r="B57" s="26"/>
      <c r="C57" s="27" t="s">
        <v>63</v>
      </c>
      <c r="D57" s="105"/>
      <c r="E57" s="138"/>
      <c r="F57" s="29"/>
      <c r="G57" s="131"/>
      <c r="H57" s="131"/>
      <c r="I57" s="131"/>
      <c r="J57" s="31"/>
    </row>
    <row r="58" spans="2:12" x14ac:dyDescent="0.25">
      <c r="B58" s="26"/>
      <c r="C58" s="27" t="s">
        <v>64</v>
      </c>
      <c r="D58" s="109"/>
      <c r="E58" s="109"/>
      <c r="F58" s="29"/>
      <c r="G58" s="133"/>
      <c r="H58" s="133"/>
      <c r="I58" s="133"/>
      <c r="J58" s="35"/>
    </row>
    <row r="59" spans="2:12" x14ac:dyDescent="0.25">
      <c r="B59" s="26"/>
      <c r="C59" s="27" t="s">
        <v>65</v>
      </c>
      <c r="D59" s="109"/>
      <c r="E59" s="109"/>
      <c r="F59" s="29"/>
      <c r="G59" s="133"/>
      <c r="H59" s="133"/>
      <c r="I59" s="133"/>
      <c r="J59" s="35"/>
    </row>
    <row r="60" spans="2:12" x14ac:dyDescent="0.25">
      <c r="B60" s="26"/>
      <c r="C60" s="27" t="s">
        <v>66</v>
      </c>
      <c r="D60" s="109"/>
      <c r="E60" s="109"/>
      <c r="F60" s="29"/>
      <c r="G60" s="133"/>
      <c r="H60" s="133"/>
      <c r="I60" s="133"/>
      <c r="J60" s="35"/>
    </row>
    <row r="61" spans="2:12" x14ac:dyDescent="0.25">
      <c r="B61" s="26"/>
      <c r="C61" s="27" t="s">
        <v>67</v>
      </c>
      <c r="D61" s="109"/>
      <c r="E61" s="109"/>
      <c r="F61" s="29"/>
      <c r="G61" s="133"/>
      <c r="H61" s="133"/>
      <c r="I61" s="133"/>
      <c r="J61" s="35"/>
    </row>
    <row r="62" spans="2:12" x14ac:dyDescent="0.25">
      <c r="B62" s="26"/>
      <c r="C62" s="26"/>
      <c r="D62" s="109"/>
      <c r="E62" s="109"/>
      <c r="F62" s="29"/>
      <c r="G62" s="133"/>
      <c r="H62" s="133"/>
      <c r="I62" s="133"/>
      <c r="J62" s="35"/>
      <c r="L62" s="36"/>
    </row>
    <row r="63" spans="2:12" ht="18.75" x14ac:dyDescent="0.3">
      <c r="B63" s="19" t="s">
        <v>68</v>
      </c>
      <c r="C63" s="141"/>
      <c r="D63" s="20" t="s">
        <v>69</v>
      </c>
      <c r="E63" s="21"/>
      <c r="F63" s="22"/>
      <c r="G63" s="23"/>
      <c r="H63" s="24"/>
      <c r="I63" s="25"/>
      <c r="J63" s="129"/>
    </row>
    <row r="64" spans="2:12" x14ac:dyDescent="0.25">
      <c r="B64" s="40"/>
      <c r="C64" s="27" t="s">
        <v>70</v>
      </c>
      <c r="D64" s="48"/>
      <c r="E64" s="42"/>
      <c r="F64" s="43"/>
      <c r="G64" s="44"/>
      <c r="H64" s="42"/>
    </row>
    <row r="65" spans="2:12" x14ac:dyDescent="0.25">
      <c r="B65" s="40"/>
      <c r="C65" s="27" t="s">
        <v>71</v>
      </c>
      <c r="D65" s="105"/>
      <c r="E65" s="138"/>
      <c r="F65" s="29"/>
      <c r="G65" s="131"/>
      <c r="H65" s="131"/>
      <c r="I65" s="131"/>
      <c r="J65" s="31"/>
    </row>
    <row r="66" spans="2:12" x14ac:dyDescent="0.25">
      <c r="B66" s="40"/>
      <c r="C66" s="27" t="s">
        <v>72</v>
      </c>
      <c r="D66" s="109"/>
      <c r="E66" s="109"/>
      <c r="F66" s="29"/>
      <c r="G66" s="133"/>
      <c r="H66" s="133"/>
      <c r="I66" s="133"/>
      <c r="J66" s="31"/>
    </row>
    <row r="67" spans="2:12" x14ac:dyDescent="0.25">
      <c r="B67" s="40"/>
      <c r="C67" s="27" t="s">
        <v>73</v>
      </c>
      <c r="D67" s="109"/>
      <c r="E67" s="109"/>
      <c r="F67" s="29"/>
      <c r="G67" s="133"/>
      <c r="H67" s="133"/>
      <c r="I67" s="133"/>
      <c r="J67" s="35"/>
    </row>
    <row r="68" spans="2:12" x14ac:dyDescent="0.25">
      <c r="B68" s="40"/>
      <c r="C68" s="27" t="s">
        <v>74</v>
      </c>
      <c r="D68" s="109"/>
      <c r="E68" s="109"/>
      <c r="F68" s="29"/>
      <c r="G68" s="133"/>
      <c r="H68" s="133"/>
      <c r="I68" s="133"/>
      <c r="J68" s="35"/>
    </row>
    <row r="69" spans="2:12" x14ac:dyDescent="0.25">
      <c r="B69" s="40"/>
      <c r="D69" s="109"/>
      <c r="E69" s="109"/>
      <c r="F69" s="29"/>
      <c r="G69" s="133"/>
      <c r="H69" s="133"/>
      <c r="I69" s="133"/>
      <c r="J69" s="35"/>
    </row>
    <row r="70" spans="2:12" ht="18.75" x14ac:dyDescent="0.3">
      <c r="B70" s="19" t="s">
        <v>75</v>
      </c>
      <c r="C70" s="141"/>
      <c r="D70" s="20" t="s">
        <v>76</v>
      </c>
      <c r="E70" s="21"/>
      <c r="F70" s="22"/>
      <c r="G70" s="23"/>
      <c r="H70" s="24"/>
      <c r="I70" s="25"/>
      <c r="J70" s="129"/>
    </row>
    <row r="71" spans="2:12" x14ac:dyDescent="0.25">
      <c r="B71" s="26"/>
      <c r="C71" s="27" t="s">
        <v>77</v>
      </c>
      <c r="D71" s="37"/>
      <c r="E71" s="46"/>
      <c r="F71" s="29"/>
      <c r="G71" s="38"/>
      <c r="H71" s="30"/>
      <c r="I71" s="31"/>
      <c r="J71" s="31"/>
    </row>
    <row r="72" spans="2:12" x14ac:dyDescent="0.25">
      <c r="B72" s="26"/>
      <c r="C72" s="27" t="s">
        <v>78</v>
      </c>
      <c r="D72" s="32"/>
      <c r="E72" s="33"/>
      <c r="F72" s="29"/>
      <c r="G72" s="39"/>
      <c r="H72" s="34"/>
      <c r="I72" s="35"/>
      <c r="J72" s="35"/>
      <c r="L72" s="36"/>
    </row>
    <row r="73" spans="2:12" x14ac:dyDescent="0.25">
      <c r="B73" s="26"/>
      <c r="C73" s="27" t="s">
        <v>79</v>
      </c>
      <c r="D73" s="32"/>
      <c r="E73" s="33"/>
      <c r="F73" s="29"/>
      <c r="G73" s="39"/>
      <c r="H73" s="34"/>
      <c r="I73" s="35"/>
      <c r="J73" s="35"/>
      <c r="L73" s="36"/>
    </row>
    <row r="74" spans="2:12" x14ac:dyDescent="0.25">
      <c r="B74" s="26"/>
      <c r="C74" s="27" t="s">
        <v>80</v>
      </c>
      <c r="D74" s="32"/>
      <c r="E74" s="33"/>
      <c r="F74" s="29"/>
      <c r="G74" s="39"/>
      <c r="H74" s="34"/>
      <c r="I74" s="35"/>
      <c r="J74" s="35"/>
    </row>
    <row r="75" spans="2:12" x14ac:dyDescent="0.25">
      <c r="B75" s="26"/>
      <c r="C75" s="26"/>
      <c r="D75" s="37"/>
      <c r="E75" s="46"/>
      <c r="F75" s="29"/>
      <c r="G75" s="38"/>
      <c r="H75" s="30"/>
      <c r="I75" s="31"/>
      <c r="J75" s="31"/>
    </row>
    <row r="76" spans="2:12" ht="18.75" x14ac:dyDescent="0.3">
      <c r="B76" s="19" t="s">
        <v>81</v>
      </c>
      <c r="C76" s="141"/>
      <c r="D76" s="20" t="s">
        <v>82</v>
      </c>
      <c r="E76" s="21"/>
      <c r="F76" s="22"/>
      <c r="G76" s="23"/>
      <c r="H76" s="24"/>
      <c r="I76" s="25"/>
      <c r="J76" s="129"/>
    </row>
    <row r="77" spans="2:12" x14ac:dyDescent="0.25">
      <c r="B77" s="26"/>
      <c r="C77" s="27" t="s">
        <v>83</v>
      </c>
      <c r="D77" s="37"/>
      <c r="E77" s="46"/>
      <c r="F77" s="29"/>
      <c r="G77" s="38"/>
      <c r="H77" s="30"/>
      <c r="I77" s="31"/>
      <c r="J77" s="31"/>
    </row>
    <row r="78" spans="2:12" x14ac:dyDescent="0.25">
      <c r="B78" s="26"/>
      <c r="C78" s="27" t="s">
        <v>84</v>
      </c>
      <c r="D78" s="32"/>
      <c r="E78" s="33"/>
      <c r="F78" s="29"/>
      <c r="G78" s="39"/>
      <c r="H78" s="34"/>
      <c r="I78" s="35"/>
      <c r="J78" s="35"/>
      <c r="L78" s="36"/>
    </row>
    <row r="79" spans="2:12" x14ac:dyDescent="0.25">
      <c r="B79" s="26"/>
      <c r="C79" s="27" t="s">
        <v>85</v>
      </c>
      <c r="D79" s="32"/>
      <c r="E79" s="33"/>
      <c r="F79" s="29"/>
      <c r="G79" s="39"/>
      <c r="H79" s="34"/>
      <c r="I79" s="35"/>
      <c r="J79" s="35"/>
      <c r="L79" s="36"/>
    </row>
    <row r="80" spans="2:12" x14ac:dyDescent="0.25">
      <c r="B80" s="26"/>
      <c r="C80" s="27" t="s">
        <v>86</v>
      </c>
      <c r="D80" s="32"/>
      <c r="E80" s="33"/>
      <c r="F80" s="29"/>
      <c r="G80" s="39"/>
      <c r="H80" s="34"/>
      <c r="I80" s="35"/>
      <c r="J80" s="35"/>
    </row>
    <row r="81" spans="2:12" x14ac:dyDescent="0.25">
      <c r="B81" s="26"/>
      <c r="C81" s="26" t="s">
        <v>87</v>
      </c>
      <c r="D81" s="32"/>
      <c r="E81" s="33"/>
      <c r="F81" s="29"/>
      <c r="G81" s="39"/>
      <c r="H81" s="34"/>
      <c r="I81" s="35"/>
      <c r="J81" s="35"/>
      <c r="L81" s="36"/>
    </row>
    <row r="82" spans="2:12" x14ac:dyDescent="0.25">
      <c r="B82" s="26"/>
      <c r="C82" s="26"/>
      <c r="D82" s="37"/>
      <c r="E82" s="149"/>
      <c r="F82" s="51"/>
      <c r="G82" s="50"/>
      <c r="H82" s="45"/>
      <c r="I82" s="37"/>
      <c r="J82" s="37"/>
    </row>
    <row r="83" spans="2:12" ht="18.75" x14ac:dyDescent="0.3">
      <c r="B83" s="19" t="s">
        <v>88</v>
      </c>
      <c r="C83" s="141"/>
      <c r="D83" s="20" t="s">
        <v>89</v>
      </c>
      <c r="E83" s="21"/>
      <c r="F83" s="22"/>
      <c r="G83" s="23"/>
      <c r="H83" s="24"/>
      <c r="I83" s="25"/>
      <c r="J83" s="129"/>
    </row>
    <row r="84" spans="2:12" x14ac:dyDescent="0.25">
      <c r="B84" s="26"/>
      <c r="C84" s="27" t="s">
        <v>90</v>
      </c>
      <c r="D84" s="37"/>
      <c r="E84" s="149"/>
      <c r="F84" s="29"/>
      <c r="G84" s="38"/>
      <c r="H84" s="30"/>
      <c r="I84" s="31"/>
      <c r="J84" s="31"/>
    </row>
    <row r="85" spans="2:12" x14ac:dyDescent="0.25">
      <c r="B85" s="26"/>
      <c r="C85" s="27" t="s">
        <v>91</v>
      </c>
      <c r="D85" s="109"/>
      <c r="E85" s="109"/>
      <c r="F85" s="29"/>
      <c r="G85" s="133"/>
      <c r="H85" s="133"/>
      <c r="I85" s="133"/>
      <c r="J85" s="35"/>
      <c r="L85" s="36"/>
    </row>
    <row r="86" spans="2:12" x14ac:dyDescent="0.25">
      <c r="B86" s="26"/>
      <c r="C86" s="27" t="s">
        <v>92</v>
      </c>
      <c r="D86" s="32"/>
      <c r="E86" s="33"/>
      <c r="F86" s="29"/>
      <c r="G86" s="39"/>
      <c r="H86" s="34"/>
      <c r="I86" s="35"/>
      <c r="J86" s="35"/>
      <c r="L86" s="36"/>
    </row>
    <row r="87" spans="2:12" x14ac:dyDescent="0.25">
      <c r="B87" s="26"/>
      <c r="C87" s="27" t="s">
        <v>93</v>
      </c>
      <c r="D87" s="37"/>
      <c r="E87" s="149"/>
      <c r="F87" s="29"/>
      <c r="G87" s="38"/>
      <c r="H87" s="30"/>
      <c r="I87" s="31"/>
      <c r="J87" s="31"/>
    </row>
    <row r="88" spans="2:12" x14ac:dyDescent="0.25">
      <c r="B88" s="26"/>
      <c r="C88" s="27" t="s">
        <v>94</v>
      </c>
      <c r="D88" s="32"/>
      <c r="E88" s="33"/>
      <c r="F88" s="29"/>
      <c r="G88" s="39"/>
      <c r="H88" s="34"/>
      <c r="I88" s="35"/>
      <c r="J88" s="35"/>
    </row>
    <row r="89" spans="2:12" x14ac:dyDescent="0.25">
      <c r="B89" s="26"/>
      <c r="C89" s="27" t="s">
        <v>95</v>
      </c>
      <c r="D89" s="32"/>
      <c r="E89" s="33"/>
      <c r="F89" s="29"/>
      <c r="G89" s="34"/>
      <c r="H89" s="34"/>
      <c r="I89" s="35"/>
      <c r="J89" s="35"/>
      <c r="L89" s="36"/>
    </row>
    <row r="90" spans="2:12" x14ac:dyDescent="0.25">
      <c r="B90" s="26"/>
      <c r="C90" s="26"/>
      <c r="D90" s="32"/>
      <c r="E90" s="33"/>
      <c r="F90" s="29"/>
      <c r="G90" s="34"/>
      <c r="H90" s="34"/>
      <c r="I90" s="35"/>
      <c r="J90" s="35"/>
      <c r="L90" s="36"/>
    </row>
    <row r="91" spans="2:12" ht="18.75" x14ac:dyDescent="0.3">
      <c r="B91" s="19" t="s">
        <v>96</v>
      </c>
      <c r="C91" s="141"/>
      <c r="D91" s="20" t="s">
        <v>97</v>
      </c>
      <c r="E91" s="21"/>
      <c r="F91" s="22"/>
      <c r="G91" s="23"/>
      <c r="H91" s="24"/>
      <c r="I91" s="25"/>
      <c r="J91" s="129"/>
    </row>
    <row r="92" spans="2:12" x14ac:dyDescent="0.25">
      <c r="B92" s="26"/>
      <c r="C92" s="27" t="s">
        <v>98</v>
      </c>
      <c r="D92" s="37"/>
      <c r="E92" s="149"/>
      <c r="F92" s="29"/>
      <c r="G92" s="38"/>
      <c r="H92" s="30"/>
      <c r="I92" s="31"/>
      <c r="J92" s="31"/>
    </row>
    <row r="93" spans="2:12" x14ac:dyDescent="0.25">
      <c r="B93" s="26"/>
      <c r="C93" s="27" t="s">
        <v>99</v>
      </c>
      <c r="D93" s="109"/>
      <c r="E93" s="109"/>
      <c r="F93" s="29"/>
      <c r="G93" s="133"/>
      <c r="H93" s="133"/>
      <c r="I93" s="133"/>
      <c r="J93" s="35"/>
      <c r="L93" s="36"/>
    </row>
    <row r="94" spans="2:12" x14ac:dyDescent="0.25">
      <c r="B94" s="26"/>
      <c r="C94" s="27" t="s">
        <v>100</v>
      </c>
      <c r="D94" s="32"/>
      <c r="E94" s="33"/>
      <c r="F94" s="29"/>
      <c r="G94" s="39"/>
      <c r="H94" s="34"/>
      <c r="I94" s="35"/>
      <c r="J94" s="35"/>
      <c r="L94" s="36"/>
    </row>
    <row r="95" spans="2:12" x14ac:dyDescent="0.25">
      <c r="B95" s="26"/>
      <c r="C95" s="27" t="s">
        <v>101</v>
      </c>
      <c r="D95" s="37"/>
      <c r="E95" s="149"/>
      <c r="F95" s="29"/>
      <c r="G95" s="38"/>
      <c r="H95" s="30"/>
      <c r="I95" s="31"/>
      <c r="J95" s="31"/>
    </row>
    <row r="96" spans="2:12" x14ac:dyDescent="0.25">
      <c r="B96" s="26"/>
      <c r="C96" s="27" t="s">
        <v>102</v>
      </c>
      <c r="D96" s="32"/>
      <c r="E96" s="33"/>
      <c r="F96" s="29"/>
      <c r="G96" s="39"/>
      <c r="H96" s="34"/>
      <c r="I96" s="35"/>
      <c r="J96" s="35"/>
    </row>
    <row r="97" spans="2:12" x14ac:dyDescent="0.25">
      <c r="B97" s="26"/>
      <c r="C97" s="27" t="s">
        <v>103</v>
      </c>
      <c r="D97" s="32"/>
      <c r="E97" s="33"/>
      <c r="F97" s="29"/>
      <c r="G97" s="34"/>
      <c r="H97" s="34"/>
      <c r="I97" s="35"/>
      <c r="J97" s="35"/>
      <c r="L97" s="36"/>
    </row>
    <row r="98" spans="2:12" x14ac:dyDescent="0.25">
      <c r="B98" s="26"/>
      <c r="C98" s="26"/>
      <c r="D98" s="32"/>
      <c r="E98" s="33"/>
      <c r="F98" s="29"/>
      <c r="G98" s="34"/>
      <c r="H98" s="34"/>
      <c r="I98" s="35"/>
      <c r="J98" s="35"/>
      <c r="L98" s="36"/>
    </row>
    <row r="99" spans="2:12" ht="18.75" x14ac:dyDescent="0.3">
      <c r="B99" s="19" t="s">
        <v>104</v>
      </c>
      <c r="C99" s="141"/>
      <c r="D99" s="20" t="s">
        <v>105</v>
      </c>
      <c r="E99" s="21"/>
      <c r="F99" s="22"/>
      <c r="G99" s="23"/>
      <c r="H99" s="24"/>
      <c r="I99" s="25"/>
      <c r="J99" s="129"/>
    </row>
    <row r="100" spans="2:12" x14ac:dyDescent="0.25">
      <c r="B100" s="26"/>
      <c r="C100" s="27" t="s">
        <v>106</v>
      </c>
      <c r="D100" s="37"/>
      <c r="E100" s="149"/>
      <c r="F100" s="29"/>
      <c r="G100" s="38"/>
      <c r="H100" s="30"/>
      <c r="I100" s="31"/>
      <c r="J100" s="31"/>
    </row>
    <row r="101" spans="2:12" x14ac:dyDescent="0.25">
      <c r="B101" s="26"/>
      <c r="C101" s="27" t="s">
        <v>107</v>
      </c>
      <c r="D101" s="109"/>
      <c r="E101" s="109"/>
      <c r="F101" s="29"/>
      <c r="G101" s="133"/>
      <c r="H101" s="133"/>
      <c r="I101" s="133"/>
      <c r="J101" s="35"/>
      <c r="L101" s="36"/>
    </row>
    <row r="102" spans="2:12" x14ac:dyDescent="0.25">
      <c r="B102" s="26"/>
      <c r="C102" s="27" t="s">
        <v>108</v>
      </c>
      <c r="D102" s="32"/>
      <c r="E102" s="33"/>
      <c r="F102" s="29"/>
      <c r="G102" s="39"/>
      <c r="H102" s="34"/>
      <c r="I102" s="35"/>
      <c r="J102" s="35"/>
      <c r="L102" s="36"/>
    </row>
    <row r="103" spans="2:12" x14ac:dyDescent="0.25">
      <c r="B103" s="26"/>
      <c r="C103" s="27" t="s">
        <v>109</v>
      </c>
      <c r="D103" s="37"/>
      <c r="E103" s="149"/>
      <c r="F103" s="29"/>
      <c r="G103" s="38"/>
      <c r="H103" s="30"/>
      <c r="I103" s="31"/>
      <c r="J103" s="31"/>
    </row>
    <row r="104" spans="2:12" x14ac:dyDescent="0.25">
      <c r="B104" s="26"/>
      <c r="C104" s="27"/>
      <c r="D104" s="32"/>
      <c r="E104" s="33"/>
      <c r="F104" s="29"/>
      <c r="G104" s="39"/>
      <c r="H104" s="34"/>
      <c r="I104" s="35"/>
      <c r="J104" s="35"/>
    </row>
    <row r="105" spans="2:12" ht="18.75" x14ac:dyDescent="0.3">
      <c r="B105" s="19" t="s">
        <v>110</v>
      </c>
      <c r="C105" s="141"/>
      <c r="D105" s="20" t="s">
        <v>111</v>
      </c>
      <c r="E105" s="21"/>
      <c r="F105" s="22"/>
      <c r="G105" s="23"/>
      <c r="H105" s="24"/>
      <c r="I105" s="25"/>
      <c r="J105" s="129"/>
    </row>
    <row r="106" spans="2:12" x14ac:dyDescent="0.25">
      <c r="B106" s="26"/>
      <c r="C106" s="27" t="s">
        <v>112</v>
      </c>
      <c r="D106" s="37"/>
      <c r="E106" s="149"/>
      <c r="F106" s="29"/>
      <c r="G106" s="38"/>
      <c r="H106" s="30"/>
      <c r="I106" s="31"/>
      <c r="J106" s="31"/>
    </row>
    <row r="107" spans="2:12" x14ac:dyDescent="0.25">
      <c r="B107" s="26"/>
      <c r="C107" s="27" t="s">
        <v>113</v>
      </c>
      <c r="D107" s="109"/>
      <c r="E107" s="109"/>
      <c r="F107" s="29"/>
      <c r="G107" s="133"/>
      <c r="H107" s="133"/>
      <c r="I107" s="133"/>
      <c r="J107" s="35"/>
      <c r="L107" s="36"/>
    </row>
    <row r="108" spans="2:12" x14ac:dyDescent="0.25">
      <c r="B108" s="26"/>
      <c r="C108" s="27" t="s">
        <v>114</v>
      </c>
      <c r="D108" s="32"/>
      <c r="E108" s="33"/>
      <c r="F108" s="29"/>
      <c r="G108" s="39"/>
      <c r="H108" s="34"/>
      <c r="I108" s="35"/>
      <c r="J108" s="35"/>
      <c r="L108" s="36"/>
    </row>
    <row r="109" spans="2:12" x14ac:dyDescent="0.25">
      <c r="B109" s="26"/>
      <c r="C109" s="27" t="s">
        <v>115</v>
      </c>
      <c r="D109" s="37"/>
      <c r="E109" s="149"/>
      <c r="F109" s="29"/>
      <c r="G109" s="38"/>
      <c r="H109" s="30"/>
      <c r="I109" s="31"/>
      <c r="J109" s="31"/>
    </row>
    <row r="110" spans="2:12" x14ac:dyDescent="0.25">
      <c r="B110" s="26"/>
      <c r="C110" s="27" t="s">
        <v>116</v>
      </c>
      <c r="D110" s="109"/>
      <c r="E110" s="109"/>
      <c r="F110" s="29"/>
      <c r="G110" s="133"/>
      <c r="H110" s="133"/>
      <c r="I110" s="133"/>
      <c r="J110" s="35"/>
      <c r="L110" s="36"/>
    </row>
    <row r="111" spans="2:12" x14ac:dyDescent="0.25">
      <c r="B111" s="26"/>
      <c r="C111" s="26"/>
      <c r="D111" s="109"/>
      <c r="E111" s="109"/>
      <c r="F111" s="29"/>
      <c r="G111" s="133"/>
      <c r="H111" s="133"/>
      <c r="I111" s="133"/>
      <c r="J111" s="35"/>
      <c r="L111" s="36"/>
    </row>
    <row r="112" spans="2:12" ht="18.75" x14ac:dyDescent="0.3">
      <c r="B112" s="19" t="s">
        <v>117</v>
      </c>
      <c r="C112" s="141"/>
      <c r="D112" s="20" t="s">
        <v>118</v>
      </c>
      <c r="E112" s="21"/>
      <c r="F112" s="22"/>
      <c r="G112" s="23"/>
      <c r="H112" s="24"/>
      <c r="I112" s="25"/>
      <c r="J112" s="129"/>
    </row>
    <row r="113" spans="2:12" x14ac:dyDescent="0.25">
      <c r="B113" s="26"/>
      <c r="C113" s="27" t="s">
        <v>119</v>
      </c>
      <c r="D113" s="37"/>
      <c r="E113" s="149"/>
      <c r="F113" s="29"/>
      <c r="G113" s="38"/>
      <c r="H113" s="30"/>
      <c r="I113" s="31"/>
      <c r="J113" s="31"/>
    </row>
    <row r="114" spans="2:12" x14ac:dyDescent="0.25">
      <c r="B114" s="26"/>
      <c r="C114" s="27" t="s">
        <v>120</v>
      </c>
      <c r="D114" s="109"/>
      <c r="E114" s="109"/>
      <c r="F114" s="29"/>
      <c r="G114" s="133"/>
      <c r="H114" s="133"/>
      <c r="I114" s="133"/>
      <c r="J114" s="35"/>
      <c r="L114" s="36"/>
    </row>
    <row r="115" spans="2:12" x14ac:dyDescent="0.25">
      <c r="B115" s="26"/>
      <c r="C115" s="27" t="s">
        <v>121</v>
      </c>
      <c r="D115" s="32"/>
      <c r="E115" s="33"/>
      <c r="F115" s="29"/>
      <c r="G115" s="39"/>
      <c r="H115" s="34"/>
      <c r="I115" s="35"/>
      <c r="J115" s="35"/>
      <c r="L115" s="36"/>
    </row>
    <row r="116" spans="2:12" x14ac:dyDescent="0.25">
      <c r="B116" s="26"/>
      <c r="C116" s="27" t="s">
        <v>122</v>
      </c>
      <c r="D116" s="37"/>
      <c r="E116" s="149"/>
      <c r="F116" s="29"/>
      <c r="G116" s="38"/>
      <c r="H116" s="30"/>
      <c r="I116" s="31"/>
      <c r="J116" s="31"/>
    </row>
    <row r="117" spans="2:12" x14ac:dyDescent="0.25">
      <c r="B117" s="26"/>
      <c r="C117" s="27" t="s">
        <v>123</v>
      </c>
      <c r="D117" s="109"/>
      <c r="E117" s="109"/>
      <c r="F117" s="29"/>
      <c r="G117" s="133"/>
      <c r="H117" s="133"/>
      <c r="I117" s="133"/>
      <c r="J117" s="35"/>
      <c r="L117" s="36"/>
    </row>
    <row r="118" spans="2:12" x14ac:dyDescent="0.25">
      <c r="B118" s="26"/>
      <c r="C118" s="27"/>
      <c r="D118" s="109"/>
      <c r="E118" s="109"/>
      <c r="F118" s="29"/>
      <c r="G118" s="133"/>
      <c r="H118" s="133"/>
      <c r="I118" s="133"/>
      <c r="J118" s="35"/>
      <c r="L118" s="36"/>
    </row>
    <row r="119" spans="2:12" ht="18.75" x14ac:dyDescent="0.3">
      <c r="B119" s="19" t="s">
        <v>124</v>
      </c>
      <c r="C119" s="141"/>
      <c r="D119" s="20" t="s">
        <v>125</v>
      </c>
      <c r="E119" s="21"/>
      <c r="F119" s="22"/>
      <c r="G119" s="23"/>
      <c r="H119" s="24"/>
      <c r="I119" s="25"/>
      <c r="J119" s="129"/>
    </row>
    <row r="120" spans="2:12" x14ac:dyDescent="0.25">
      <c r="B120" s="26"/>
      <c r="C120" s="27" t="s">
        <v>126</v>
      </c>
      <c r="D120" s="37"/>
      <c r="E120" s="149"/>
      <c r="F120" s="29"/>
      <c r="G120" s="38"/>
      <c r="H120" s="30"/>
      <c r="I120" s="31"/>
      <c r="J120" s="31"/>
    </row>
    <row r="121" spans="2:12" x14ac:dyDescent="0.25">
      <c r="B121" s="26"/>
      <c r="C121" s="27" t="s">
        <v>127</v>
      </c>
      <c r="D121" s="109"/>
      <c r="E121" s="109"/>
      <c r="F121" s="29"/>
      <c r="G121" s="133"/>
      <c r="H121" s="133"/>
      <c r="I121" s="133"/>
      <c r="J121" s="35"/>
      <c r="L121" s="36"/>
    </row>
    <row r="122" spans="2:12" x14ac:dyDescent="0.25">
      <c r="B122" s="26"/>
      <c r="C122" s="27" t="s">
        <v>128</v>
      </c>
      <c r="D122" s="32"/>
      <c r="E122" s="33"/>
      <c r="F122" s="29"/>
      <c r="G122" s="39"/>
      <c r="H122" s="34"/>
      <c r="I122" s="35"/>
      <c r="J122" s="35"/>
      <c r="L122" s="36"/>
    </row>
    <row r="123" spans="2:12" x14ac:dyDescent="0.25">
      <c r="B123" s="26"/>
      <c r="C123" s="27" t="s">
        <v>129</v>
      </c>
      <c r="D123" s="37"/>
      <c r="E123" s="149"/>
      <c r="F123" s="29"/>
      <c r="G123" s="38"/>
      <c r="H123" s="30"/>
      <c r="I123" s="31"/>
      <c r="J123" s="31"/>
    </row>
    <row r="124" spans="2:12" x14ac:dyDescent="0.25">
      <c r="B124" s="26"/>
      <c r="C124" s="26"/>
      <c r="D124" s="37"/>
      <c r="E124" s="149"/>
      <c r="F124" s="51"/>
      <c r="G124" s="50"/>
      <c r="H124" s="45"/>
      <c r="I124" s="37"/>
      <c r="J124" s="37"/>
    </row>
    <row r="125" spans="2:12" ht="18.75" x14ac:dyDescent="0.3">
      <c r="B125" s="19" t="s">
        <v>130</v>
      </c>
      <c r="C125" s="141"/>
      <c r="D125" s="20" t="s">
        <v>131</v>
      </c>
      <c r="E125" s="21"/>
      <c r="F125" s="22"/>
      <c r="G125" s="23"/>
      <c r="H125" s="24"/>
      <c r="I125" s="25"/>
      <c r="J125" s="129"/>
    </row>
    <row r="126" spans="2:12" x14ac:dyDescent="0.25">
      <c r="B126" s="26"/>
      <c r="C126" s="26" t="s">
        <v>132</v>
      </c>
      <c r="D126" s="37"/>
      <c r="E126" s="46"/>
      <c r="F126" s="29"/>
      <c r="G126" s="30"/>
      <c r="H126" s="30"/>
      <c r="I126" s="31"/>
      <c r="J126" s="31"/>
    </row>
    <row r="127" spans="2:12" x14ac:dyDescent="0.25">
      <c r="B127" s="26"/>
      <c r="C127" s="26" t="s">
        <v>133</v>
      </c>
      <c r="D127" s="32"/>
      <c r="E127" s="33"/>
      <c r="F127" s="29"/>
      <c r="G127" s="34"/>
      <c r="H127" s="34"/>
      <c r="I127" s="35"/>
      <c r="J127" s="35"/>
      <c r="L127" s="36"/>
    </row>
    <row r="128" spans="2:12" x14ac:dyDescent="0.25">
      <c r="B128" s="26"/>
      <c r="C128" s="26" t="s">
        <v>134</v>
      </c>
      <c r="D128" s="32"/>
      <c r="E128" s="33"/>
      <c r="F128" s="29"/>
      <c r="G128" s="34"/>
      <c r="H128" s="34"/>
      <c r="I128" s="35"/>
      <c r="J128" s="35"/>
    </row>
    <row r="129" spans="2:10" x14ac:dyDescent="0.25">
      <c r="B129" s="26"/>
      <c r="C129" s="26" t="s">
        <v>135</v>
      </c>
      <c r="D129" s="37"/>
      <c r="E129" s="46"/>
      <c r="F129" s="29"/>
      <c r="G129" s="30"/>
      <c r="H129" s="30"/>
      <c r="I129" s="31"/>
      <c r="J129" s="31"/>
    </row>
    <row r="130" spans="2:10" ht="15.75" thickBot="1" x14ac:dyDescent="0.3">
      <c r="B130" s="40"/>
      <c r="C130" s="40"/>
    </row>
    <row r="131" spans="2:10" ht="15.75" thickBot="1" x14ac:dyDescent="0.3">
      <c r="B131" s="40"/>
      <c r="C131" s="40"/>
      <c r="G131" s="52" t="s">
        <v>136</v>
      </c>
      <c r="H131" s="53" t="s">
        <v>137</v>
      </c>
      <c r="I131" s="54"/>
      <c r="J131" s="56"/>
    </row>
    <row r="132" spans="2:10" x14ac:dyDescent="0.25">
      <c r="B132" s="40"/>
      <c r="C132" s="40"/>
      <c r="I132" s="55"/>
      <c r="J132" s="55"/>
    </row>
    <row r="133" spans="2:10" x14ac:dyDescent="0.25">
      <c r="B133" s="40"/>
      <c r="C133" s="40"/>
      <c r="G133" s="3" t="s">
        <v>15</v>
      </c>
      <c r="H133" s="2" t="s">
        <v>137</v>
      </c>
      <c r="I133" s="56">
        <f>SUM(L8:L129)</f>
        <v>0</v>
      </c>
      <c r="J133" s="56"/>
    </row>
    <row r="134" spans="2:10" ht="15.75" thickBot="1" x14ac:dyDescent="0.3">
      <c r="B134" s="40"/>
      <c r="C134" s="40"/>
    </row>
    <row r="135" spans="2:10" ht="25.5" customHeight="1" thickBot="1" x14ac:dyDescent="0.3">
      <c r="B135" s="40"/>
      <c r="C135" s="40"/>
      <c r="G135" s="57" t="s">
        <v>14</v>
      </c>
      <c r="H135" s="58" t="s">
        <v>137</v>
      </c>
      <c r="I135" s="59">
        <f>I133+I131</f>
        <v>0</v>
      </c>
      <c r="J135" s="130"/>
    </row>
    <row r="136" spans="2:10" x14ac:dyDescent="0.25">
      <c r="B136" s="40"/>
      <c r="C136" s="40"/>
      <c r="I136" s="60" t="s">
        <v>138</v>
      </c>
      <c r="J136" s="60"/>
    </row>
    <row r="138" spans="2:10" ht="18.75" x14ac:dyDescent="0.3">
      <c r="H138" s="2" t="s">
        <v>139</v>
      </c>
      <c r="I138" s="61">
        <f>I135/$M$4</f>
        <v>0</v>
      </c>
      <c r="J138" s="61"/>
    </row>
    <row r="141" spans="2:10" x14ac:dyDescent="0.25">
      <c r="B141" s="62" t="s">
        <v>140</v>
      </c>
      <c r="C141" s="62"/>
    </row>
    <row r="142" spans="2:10" x14ac:dyDescent="0.25">
      <c r="B142" s="62" t="s">
        <v>141</v>
      </c>
      <c r="C142" s="62"/>
    </row>
    <row r="143" spans="2:10" ht="14.45" customHeight="1" x14ac:dyDescent="0.25">
      <c r="B143" s="62" t="s">
        <v>142</v>
      </c>
      <c r="C143" s="62"/>
    </row>
    <row r="144" spans="2:10" x14ac:dyDescent="0.25">
      <c r="B144" s="62" t="s">
        <v>143</v>
      </c>
      <c r="C144" s="62"/>
    </row>
    <row r="145" spans="2:7" x14ac:dyDescent="0.25">
      <c r="B145" s="63" t="s">
        <v>144</v>
      </c>
      <c r="C145" s="63"/>
      <c r="F145" s="64"/>
      <c r="G145" s="65"/>
    </row>
    <row r="146" spans="2:7" x14ac:dyDescent="0.25">
      <c r="B146" s="63" t="s">
        <v>145</v>
      </c>
      <c r="C146" s="63"/>
    </row>
    <row r="147" spans="2:7" x14ac:dyDescent="0.25">
      <c r="B147" s="66" t="s">
        <v>146</v>
      </c>
      <c r="C147" s="144"/>
      <c r="D147" s="144"/>
      <c r="E147" s="144"/>
      <c r="F147" s="144"/>
      <c r="G147" s="144"/>
    </row>
    <row r="148" spans="2:7" x14ac:dyDescent="0.25">
      <c r="B148" s="67" t="s">
        <v>147</v>
      </c>
      <c r="C148" s="66"/>
    </row>
    <row r="149" spans="2:7" x14ac:dyDescent="0.25">
      <c r="B149" s="62" t="s">
        <v>148</v>
      </c>
      <c r="C149" s="67"/>
    </row>
    <row r="150" spans="2:7" x14ac:dyDescent="0.25">
      <c r="C150" s="62"/>
    </row>
    <row r="151" spans="2:7" x14ac:dyDescent="0.25">
      <c r="B151" s="40"/>
      <c r="C151" s="40"/>
    </row>
    <row r="152" spans="2:7" x14ac:dyDescent="0.25">
      <c r="B152" s="40"/>
      <c r="C152" s="40"/>
    </row>
    <row r="153" spans="2:7" x14ac:dyDescent="0.25">
      <c r="B153" s="40"/>
      <c r="C153" s="40"/>
    </row>
    <row r="154" spans="2:7" x14ac:dyDescent="0.25">
      <c r="B154" s="40"/>
      <c r="C154" s="40"/>
    </row>
    <row r="155" spans="2:7" x14ac:dyDescent="0.25">
      <c r="B155" s="40"/>
      <c r="C155" s="40"/>
    </row>
    <row r="156" spans="2:7" x14ac:dyDescent="0.25">
      <c r="B156" s="40"/>
      <c r="C156" s="40"/>
    </row>
    <row r="157" spans="2:7" x14ac:dyDescent="0.25">
      <c r="B157" s="40"/>
      <c r="C157" s="40"/>
    </row>
    <row r="158" spans="2:7" x14ac:dyDescent="0.25">
      <c r="B158" s="40"/>
      <c r="C158" s="40"/>
    </row>
    <row r="159" spans="2:7" x14ac:dyDescent="0.25">
      <c r="B159" s="40"/>
      <c r="C159" s="40"/>
    </row>
    <row r="160" spans="2:7" x14ac:dyDescent="0.25">
      <c r="B160" s="40"/>
      <c r="C160" s="40"/>
    </row>
    <row r="161" spans="2:3" x14ac:dyDescent="0.25">
      <c r="B161" s="40"/>
      <c r="C161" s="40"/>
    </row>
    <row r="162" spans="2:3" x14ac:dyDescent="0.25">
      <c r="B162" s="40"/>
      <c r="C162" s="40"/>
    </row>
    <row r="163" spans="2:3" x14ac:dyDescent="0.25">
      <c r="B163" s="40"/>
      <c r="C163" s="40"/>
    </row>
    <row r="164" spans="2:3" x14ac:dyDescent="0.25">
      <c r="B164" s="40"/>
      <c r="C164" s="40"/>
    </row>
    <row r="165" spans="2:3" x14ac:dyDescent="0.25">
      <c r="B165" s="68"/>
      <c r="C165" s="68"/>
    </row>
    <row r="166" spans="2:3" x14ac:dyDescent="0.25">
      <c r="B166" s="69"/>
      <c r="C166" s="69"/>
    </row>
  </sheetData>
  <autoFilter ref="D1:D166" xr:uid="{00000000-0009-0000-0000-000000000000}"/>
  <mergeCells count="2">
    <mergeCell ref="F3:G3"/>
    <mergeCell ref="F5:G5"/>
  </mergeCells>
  <pageMargins left="0.25" right="0.25" top="0.75" bottom="0.75" header="0.3" footer="0.3"/>
  <pageSetup paperSize="9" scale="73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221"/>
  <sheetViews>
    <sheetView workbookViewId="0"/>
  </sheetViews>
  <sheetFormatPr baseColWidth="10" defaultColWidth="11.42578125" defaultRowHeight="15" x14ac:dyDescent="0.25"/>
  <cols>
    <col min="2" max="2" width="11.5703125" style="1" bestFit="1" customWidth="1"/>
    <col min="3" max="3" width="5.7109375" style="68" bestFit="1" customWidth="1"/>
    <col min="4" max="4" width="28.5703125" style="1" bestFit="1" customWidth="1"/>
    <col min="5" max="5" width="36.7109375" style="1" customWidth="1"/>
    <col min="6" max="6" width="5.140625" style="1" customWidth="1"/>
    <col min="7" max="8" width="10.85546875" customWidth="1"/>
    <col min="9" max="9" width="28" bestFit="1" customWidth="1"/>
    <col min="10" max="11" width="9.5703125" customWidth="1"/>
    <col min="12" max="12" width="21.7109375" customWidth="1"/>
    <col min="13" max="15" width="28" bestFit="1" customWidth="1"/>
    <col min="16" max="16" width="17.42578125" bestFit="1" customWidth="1"/>
    <col min="17" max="17" width="6.140625" bestFit="1" customWidth="1"/>
    <col min="18" max="18" width="11.85546875" bestFit="1" customWidth="1"/>
    <col min="19" max="19" width="28" bestFit="1" customWidth="1"/>
    <col min="20" max="20" width="23.42578125" bestFit="1" customWidth="1"/>
  </cols>
  <sheetData>
    <row r="1" spans="2:15" x14ac:dyDescent="0.25">
      <c r="B1" s="1" t="s">
        <v>160</v>
      </c>
    </row>
    <row r="2" spans="2:15" x14ac:dyDescent="0.25">
      <c r="B2" s="77" t="s">
        <v>161</v>
      </c>
      <c r="C2" s="40"/>
      <c r="D2" s="78" t="s">
        <v>162</v>
      </c>
      <c r="E2"/>
      <c r="F2"/>
      <c r="G2" s="79" t="s">
        <v>163</v>
      </c>
      <c r="H2" s="79" t="s">
        <v>164</v>
      </c>
      <c r="J2" s="79" t="s">
        <v>14</v>
      </c>
      <c r="K2" s="79" t="s">
        <v>165</v>
      </c>
      <c r="O2" s="1"/>
    </row>
    <row r="3" spans="2:15" x14ac:dyDescent="0.25">
      <c r="B3" s="77"/>
      <c r="C3" s="40"/>
      <c r="D3" s="78"/>
      <c r="E3"/>
      <c r="F3"/>
      <c r="G3" s="80"/>
      <c r="H3" s="80"/>
      <c r="J3" s="81">
        <f>H3*G3</f>
        <v>0</v>
      </c>
      <c r="K3" s="82" t="s">
        <v>149</v>
      </c>
      <c r="O3" s="1"/>
    </row>
    <row r="4" spans="2:15" x14ac:dyDescent="0.25">
      <c r="B4" s="77"/>
      <c r="C4" s="40"/>
      <c r="D4" s="78"/>
      <c r="E4"/>
      <c r="F4"/>
      <c r="O4" s="1"/>
    </row>
    <row r="5" spans="2:15" x14ac:dyDescent="0.25">
      <c r="B5" s="77" t="s">
        <v>8</v>
      </c>
      <c r="C5" s="60" t="s">
        <v>166</v>
      </c>
      <c r="D5" s="78" t="s">
        <v>167</v>
      </c>
      <c r="E5"/>
      <c r="F5"/>
      <c r="G5" s="79" t="s">
        <v>163</v>
      </c>
      <c r="H5" s="79" t="s">
        <v>164</v>
      </c>
      <c r="J5" s="79" t="s">
        <v>14</v>
      </c>
      <c r="K5" s="79" t="s">
        <v>165</v>
      </c>
      <c r="O5" s="1"/>
    </row>
    <row r="6" spans="2:15" x14ac:dyDescent="0.25">
      <c r="B6" s="77"/>
      <c r="C6" s="40"/>
      <c r="E6"/>
      <c r="F6"/>
      <c r="G6" s="80"/>
      <c r="H6" s="80"/>
      <c r="J6" s="81">
        <f>H6*G6</f>
        <v>0</v>
      </c>
      <c r="K6" s="82" t="s">
        <v>149</v>
      </c>
      <c r="O6" s="1"/>
    </row>
    <row r="7" spans="2:15" x14ac:dyDescent="0.25">
      <c r="B7" s="77"/>
      <c r="C7" s="40"/>
      <c r="D7" s="78"/>
      <c r="E7"/>
      <c r="F7"/>
      <c r="G7" s="1"/>
      <c r="H7" s="1"/>
      <c r="J7" s="1"/>
      <c r="K7" s="1"/>
      <c r="O7" s="1"/>
    </row>
    <row r="8" spans="2:15" x14ac:dyDescent="0.25">
      <c r="B8" s="77"/>
      <c r="C8" s="60" t="s">
        <v>168</v>
      </c>
      <c r="D8" s="78" t="s">
        <v>169</v>
      </c>
      <c r="E8"/>
      <c r="F8"/>
      <c r="G8" s="79" t="s">
        <v>163</v>
      </c>
      <c r="H8" s="79" t="s">
        <v>164</v>
      </c>
      <c r="J8" s="79" t="s">
        <v>14</v>
      </c>
      <c r="K8" s="79" t="s">
        <v>165</v>
      </c>
      <c r="O8" s="1"/>
    </row>
    <row r="9" spans="2:15" x14ac:dyDescent="0.25">
      <c r="B9" s="77"/>
      <c r="C9" s="40"/>
      <c r="D9" s="78"/>
      <c r="E9"/>
      <c r="F9"/>
      <c r="G9" s="80"/>
      <c r="H9" s="80"/>
      <c r="J9" s="81">
        <f>H9*G9</f>
        <v>0</v>
      </c>
      <c r="K9" s="82" t="s">
        <v>149</v>
      </c>
      <c r="O9" s="1"/>
    </row>
    <row r="10" spans="2:15" x14ac:dyDescent="0.25">
      <c r="B10" s="77"/>
      <c r="C10" s="40"/>
      <c r="D10" s="78"/>
      <c r="E10"/>
      <c r="F10"/>
      <c r="G10" s="1"/>
      <c r="H10" s="1"/>
      <c r="J10" s="83"/>
      <c r="K10" s="48"/>
      <c r="O10" s="1"/>
    </row>
    <row r="11" spans="2:15" x14ac:dyDescent="0.25">
      <c r="B11" s="84" t="s">
        <v>30</v>
      </c>
      <c r="C11" s="85"/>
      <c r="D11" s="78" t="s">
        <v>156</v>
      </c>
      <c r="G11" s="79" t="s">
        <v>163</v>
      </c>
      <c r="H11" s="79" t="s">
        <v>164</v>
      </c>
      <c r="I11" s="79"/>
      <c r="J11" s="79" t="s">
        <v>14</v>
      </c>
      <c r="K11" s="79" t="s">
        <v>165</v>
      </c>
      <c r="O11" s="1"/>
    </row>
    <row r="12" spans="2:15" x14ac:dyDescent="0.25">
      <c r="C12" s="68" t="s">
        <v>170</v>
      </c>
      <c r="D12" s="78" t="s">
        <v>171</v>
      </c>
      <c r="E12" t="s">
        <v>172</v>
      </c>
      <c r="F12"/>
      <c r="G12" s="80"/>
      <c r="H12" s="80"/>
      <c r="J12" s="86">
        <f>H12+G12</f>
        <v>0</v>
      </c>
      <c r="K12" s="82" t="s">
        <v>149</v>
      </c>
      <c r="L12" s="87"/>
      <c r="O12" s="1"/>
    </row>
    <row r="13" spans="2:15" x14ac:dyDescent="0.25">
      <c r="D13" s="78"/>
      <c r="E13"/>
      <c r="F13"/>
      <c r="G13" s="1"/>
      <c r="H13" s="1"/>
      <c r="J13" s="88"/>
      <c r="K13" s="48"/>
      <c r="L13" s="87"/>
      <c r="O13" s="1"/>
    </row>
    <row r="14" spans="2:15" x14ac:dyDescent="0.25">
      <c r="D14" s="78"/>
      <c r="E14"/>
      <c r="F14"/>
      <c r="G14" s="79" t="s">
        <v>163</v>
      </c>
      <c r="H14" s="79" t="s">
        <v>173</v>
      </c>
      <c r="I14" s="79" t="s">
        <v>174</v>
      </c>
      <c r="J14" s="79" t="s">
        <v>14</v>
      </c>
      <c r="K14" s="79" t="s">
        <v>165</v>
      </c>
      <c r="L14" s="87"/>
      <c r="O14" s="1"/>
    </row>
    <row r="15" spans="2:15" x14ac:dyDescent="0.25">
      <c r="B15" s="77"/>
      <c r="C15" s="40"/>
      <c r="D15" s="78"/>
      <c r="E15" t="s">
        <v>175</v>
      </c>
      <c r="F15"/>
      <c r="G15" s="80"/>
      <c r="H15" s="80"/>
      <c r="I15" s="1">
        <v>4</v>
      </c>
      <c r="J15" s="86">
        <f>(G15+H15)*I15</f>
        <v>0</v>
      </c>
      <c r="K15" s="82" t="s">
        <v>149</v>
      </c>
      <c r="L15" s="87"/>
      <c r="O15" s="1"/>
    </row>
    <row r="16" spans="2:15" x14ac:dyDescent="0.25">
      <c r="B16" s="77"/>
      <c r="C16" s="40"/>
      <c r="D16" s="78"/>
      <c r="E16" t="s">
        <v>176</v>
      </c>
      <c r="F16"/>
      <c r="G16" s="80"/>
      <c r="H16" s="80"/>
      <c r="I16" s="1">
        <v>4</v>
      </c>
      <c r="J16" s="86">
        <f>(G16+H16)*I16</f>
        <v>0</v>
      </c>
      <c r="K16" s="82" t="s">
        <v>149</v>
      </c>
      <c r="L16" s="87"/>
      <c r="O16" s="1"/>
    </row>
    <row r="17" spans="2:15" x14ac:dyDescent="0.25">
      <c r="B17" s="77"/>
      <c r="C17" s="40"/>
      <c r="O17" s="1"/>
    </row>
    <row r="18" spans="2:15" x14ac:dyDescent="0.25">
      <c r="B18" s="77"/>
      <c r="C18" s="40"/>
      <c r="D18" s="78"/>
      <c r="E18"/>
      <c r="F18"/>
      <c r="G18" s="1"/>
      <c r="H18" s="1"/>
      <c r="I18" s="1"/>
      <c r="J18" s="79" t="s">
        <v>14</v>
      </c>
      <c r="K18" s="79" t="s">
        <v>165</v>
      </c>
      <c r="O18" s="1"/>
    </row>
    <row r="19" spans="2:15" x14ac:dyDescent="0.25">
      <c r="B19" s="77"/>
      <c r="C19" s="40"/>
      <c r="D19" s="78"/>
      <c r="E19" t="s">
        <v>177</v>
      </c>
      <c r="F19"/>
      <c r="G19" s="1"/>
      <c r="H19" s="1"/>
      <c r="I19" s="1"/>
      <c r="J19" s="86">
        <f>SUM(J12:J16)</f>
        <v>0</v>
      </c>
      <c r="K19" s="82" t="s">
        <v>149</v>
      </c>
      <c r="O19" s="1"/>
    </row>
    <row r="20" spans="2:15" x14ac:dyDescent="0.25">
      <c r="B20" s="77"/>
      <c r="C20" s="40"/>
      <c r="D20" s="78"/>
      <c r="E20"/>
      <c r="F20"/>
      <c r="G20" s="1"/>
      <c r="H20" s="1"/>
      <c r="I20" s="1"/>
      <c r="J20" s="88"/>
      <c r="K20" s="48"/>
      <c r="O20" s="1"/>
    </row>
    <row r="21" spans="2:15" x14ac:dyDescent="0.25">
      <c r="B21" s="77"/>
      <c r="C21" s="40"/>
      <c r="D21" s="78"/>
      <c r="G21" s="79" t="s">
        <v>163</v>
      </c>
      <c r="H21" s="79" t="s">
        <v>164</v>
      </c>
      <c r="I21" s="79" t="s">
        <v>178</v>
      </c>
      <c r="J21" s="79" t="s">
        <v>14</v>
      </c>
      <c r="K21" s="79" t="s">
        <v>165</v>
      </c>
      <c r="O21" s="1"/>
    </row>
    <row r="22" spans="2:15" x14ac:dyDescent="0.25">
      <c r="B22" s="77"/>
      <c r="C22" s="40" t="s">
        <v>179</v>
      </c>
      <c r="D22" s="78" t="s">
        <v>180</v>
      </c>
      <c r="E22" t="s">
        <v>181</v>
      </c>
      <c r="F22"/>
      <c r="G22" s="80"/>
      <c r="H22" s="80"/>
      <c r="I22" s="1">
        <v>0.12</v>
      </c>
      <c r="J22" s="86">
        <f>G22*H22*I22</f>
        <v>0</v>
      </c>
      <c r="K22" s="82" t="s">
        <v>150</v>
      </c>
      <c r="O22" s="1"/>
    </row>
    <row r="23" spans="2:15" x14ac:dyDescent="0.25">
      <c r="B23" s="77"/>
      <c r="C23" s="40"/>
      <c r="D23" s="78"/>
      <c r="E23" t="s">
        <v>182</v>
      </c>
      <c r="F23"/>
      <c r="G23" s="80"/>
      <c r="H23" s="80"/>
      <c r="I23" s="1">
        <v>0.5</v>
      </c>
      <c r="J23" s="86">
        <f>G23*H23*I23</f>
        <v>0</v>
      </c>
      <c r="K23" s="82" t="s">
        <v>150</v>
      </c>
      <c r="O23" s="1"/>
    </row>
    <row r="24" spans="2:15" x14ac:dyDescent="0.25">
      <c r="B24" s="77"/>
      <c r="C24" s="40"/>
      <c r="D24" s="78"/>
      <c r="E24"/>
      <c r="F24"/>
      <c r="G24" s="1"/>
      <c r="H24" s="1"/>
      <c r="I24" s="1"/>
      <c r="J24" s="88"/>
      <c r="K24" s="48"/>
      <c r="O24" s="1"/>
    </row>
    <row r="25" spans="2:15" x14ac:dyDescent="0.25">
      <c r="B25" s="98"/>
      <c r="C25" s="40" t="s">
        <v>183</v>
      </c>
      <c r="D25" s="78" t="s">
        <v>184</v>
      </c>
      <c r="E25"/>
      <c r="F25"/>
      <c r="O25" s="1"/>
    </row>
    <row r="26" spans="2:15" x14ac:dyDescent="0.25">
      <c r="B26" s="98"/>
      <c r="C26" s="40"/>
      <c r="D26" s="104" t="s">
        <v>158</v>
      </c>
      <c r="E26"/>
      <c r="F26"/>
      <c r="G26" s="79" t="s">
        <v>163</v>
      </c>
      <c r="H26" s="79" t="s">
        <v>164</v>
      </c>
      <c r="I26" s="79" t="s">
        <v>178</v>
      </c>
      <c r="J26" s="79" t="s">
        <v>14</v>
      </c>
      <c r="K26" s="79" t="s">
        <v>165</v>
      </c>
      <c r="O26" s="1"/>
    </row>
    <row r="27" spans="2:15" x14ac:dyDescent="0.25">
      <c r="B27" s="98"/>
      <c r="C27" s="40"/>
      <c r="D27" s="78"/>
      <c r="E27" s="48" t="s">
        <v>185</v>
      </c>
      <c r="F27" s="48"/>
      <c r="G27" s="116"/>
      <c r="H27" s="80"/>
      <c r="J27" s="117">
        <f>(H27*G27)</f>
        <v>0</v>
      </c>
      <c r="K27" s="82" t="s">
        <v>149</v>
      </c>
      <c r="O27" s="1"/>
    </row>
    <row r="28" spans="2:15" x14ac:dyDescent="0.25">
      <c r="B28" s="98"/>
      <c r="C28" s="40"/>
      <c r="D28" s="78"/>
      <c r="E28" s="107" t="s">
        <v>186</v>
      </c>
      <c r="F28" s="107"/>
      <c r="G28" s="116"/>
      <c r="H28" s="80"/>
      <c r="I28">
        <v>0.03</v>
      </c>
      <c r="J28" s="118">
        <f>I28*(H27*G27)</f>
        <v>0</v>
      </c>
      <c r="K28" s="119" t="s">
        <v>150</v>
      </c>
      <c r="O28" s="1"/>
    </row>
    <row r="29" spans="2:15" x14ac:dyDescent="0.25">
      <c r="B29" s="98"/>
      <c r="C29" s="40"/>
      <c r="D29" s="78"/>
      <c r="E29" s="107" t="s">
        <v>187</v>
      </c>
      <c r="F29" s="107"/>
      <c r="G29" s="116"/>
      <c r="H29" s="80"/>
      <c r="I29">
        <v>0.01</v>
      </c>
      <c r="J29" s="118">
        <f>I29*(H27*G27)</f>
        <v>0</v>
      </c>
      <c r="K29" s="119" t="s">
        <v>150</v>
      </c>
      <c r="O29" s="1"/>
    </row>
    <row r="30" spans="2:15" x14ac:dyDescent="0.25">
      <c r="B30" s="98"/>
      <c r="C30" s="40"/>
      <c r="D30" s="78"/>
      <c r="E30" s="107" t="s">
        <v>188</v>
      </c>
      <c r="F30" s="107"/>
      <c r="G30" s="112"/>
      <c r="H30" s="1"/>
      <c r="J30" s="118">
        <f>L30*J27</f>
        <v>0</v>
      </c>
      <c r="K30" s="119" t="s">
        <v>189</v>
      </c>
      <c r="L30" s="112">
        <v>0.2</v>
      </c>
      <c r="M30" s="108" t="s">
        <v>189</v>
      </c>
      <c r="O30" s="1"/>
    </row>
    <row r="31" spans="2:15" x14ac:dyDescent="0.25">
      <c r="B31" s="98"/>
      <c r="C31" s="40"/>
      <c r="D31" s="78"/>
      <c r="E31" s="107" t="s">
        <v>190</v>
      </c>
      <c r="F31" s="107"/>
      <c r="G31" s="112"/>
      <c r="H31" s="1"/>
      <c r="J31" s="118">
        <f>L31*J27</f>
        <v>0</v>
      </c>
      <c r="K31" s="119" t="s">
        <v>189</v>
      </c>
      <c r="L31" s="112">
        <v>0.2</v>
      </c>
      <c r="M31" s="108" t="s">
        <v>189</v>
      </c>
      <c r="O31" s="1"/>
    </row>
    <row r="32" spans="2:15" x14ac:dyDescent="0.25">
      <c r="B32" s="98"/>
      <c r="C32" s="40"/>
      <c r="D32" s="78"/>
      <c r="E32" s="48" t="s">
        <v>191</v>
      </c>
      <c r="F32" s="48"/>
      <c r="G32" s="120"/>
      <c r="H32" s="120"/>
      <c r="J32" s="118">
        <f>(H32*G32)</f>
        <v>0</v>
      </c>
      <c r="K32" s="119" t="s">
        <v>149</v>
      </c>
      <c r="L32" t="s">
        <v>192</v>
      </c>
      <c r="O32" s="1"/>
    </row>
    <row r="33" spans="2:15" x14ac:dyDescent="0.25">
      <c r="B33" s="98"/>
      <c r="C33" s="40"/>
      <c r="D33" s="78"/>
      <c r="E33" s="107" t="s">
        <v>193</v>
      </c>
      <c r="F33" s="107"/>
      <c r="J33" s="112"/>
      <c r="K33" s="1"/>
      <c r="O33" s="1"/>
    </row>
    <row r="34" spans="2:15" x14ac:dyDescent="0.25">
      <c r="B34" s="98"/>
      <c r="C34" s="40"/>
      <c r="D34" s="78"/>
      <c r="E34" s="107" t="s">
        <v>194</v>
      </c>
      <c r="F34" s="107"/>
      <c r="J34" s="112"/>
      <c r="K34" s="1"/>
      <c r="O34" s="1"/>
    </row>
    <row r="35" spans="2:15" x14ac:dyDescent="0.25">
      <c r="B35" s="98"/>
      <c r="C35" s="40"/>
      <c r="D35" s="78"/>
      <c r="E35" s="107" t="s">
        <v>188</v>
      </c>
      <c r="F35" s="107"/>
      <c r="J35" s="112"/>
      <c r="K35" s="1"/>
      <c r="O35" s="1"/>
    </row>
    <row r="36" spans="2:15" x14ac:dyDescent="0.25">
      <c r="B36" s="98"/>
      <c r="C36" s="40"/>
      <c r="D36" s="78"/>
      <c r="E36" s="48" t="s">
        <v>195</v>
      </c>
      <c r="F36" s="48"/>
      <c r="O36" s="1"/>
    </row>
    <row r="37" spans="2:15" x14ac:dyDescent="0.25">
      <c r="B37" s="98"/>
      <c r="C37" s="40"/>
      <c r="D37" s="78"/>
      <c r="E37" s="48"/>
      <c r="F37" s="48"/>
      <c r="O37" s="1"/>
    </row>
    <row r="38" spans="2:15" x14ac:dyDescent="0.25">
      <c r="B38" s="98"/>
      <c r="C38" s="40"/>
      <c r="D38" s="78"/>
      <c r="E38" s="48"/>
      <c r="F38" s="48"/>
      <c r="O38" s="1"/>
    </row>
    <row r="39" spans="2:15" x14ac:dyDescent="0.25">
      <c r="B39" s="98"/>
      <c r="C39" s="40"/>
      <c r="D39" s="104" t="s">
        <v>159</v>
      </c>
      <c r="E39"/>
      <c r="F39"/>
      <c r="G39" s="79" t="s">
        <v>163</v>
      </c>
      <c r="H39" s="79" t="s">
        <v>164</v>
      </c>
      <c r="I39" s="79" t="s">
        <v>178</v>
      </c>
      <c r="J39" s="79" t="s">
        <v>14</v>
      </c>
      <c r="K39" s="79" t="s">
        <v>165</v>
      </c>
      <c r="O39" s="1"/>
    </row>
    <row r="40" spans="2:15" x14ac:dyDescent="0.25">
      <c r="B40" s="98"/>
      <c r="C40" s="40"/>
      <c r="D40" s="78"/>
      <c r="E40" s="48" t="s">
        <v>196</v>
      </c>
      <c r="F40" s="48"/>
      <c r="G40" s="116"/>
      <c r="H40" s="80"/>
      <c r="J40" s="117">
        <f>(H40*G40)</f>
        <v>0</v>
      </c>
      <c r="K40" s="82" t="s">
        <v>149</v>
      </c>
      <c r="O40" s="1"/>
    </row>
    <row r="41" spans="2:15" x14ac:dyDescent="0.25">
      <c r="B41" s="98"/>
      <c r="C41" s="40"/>
      <c r="D41" s="78"/>
      <c r="E41" s="107" t="s">
        <v>186</v>
      </c>
      <c r="F41" s="107"/>
      <c r="G41" s="112"/>
      <c r="H41" s="1"/>
      <c r="I41">
        <v>0.04</v>
      </c>
      <c r="J41" s="118">
        <f>I41*(H40*G40)</f>
        <v>0</v>
      </c>
      <c r="K41" s="119" t="s">
        <v>150</v>
      </c>
      <c r="O41" s="1"/>
    </row>
    <row r="42" spans="2:15" x14ac:dyDescent="0.25">
      <c r="B42" s="98"/>
      <c r="C42" s="40"/>
      <c r="D42" s="78"/>
      <c r="E42" s="107" t="s">
        <v>187</v>
      </c>
      <c r="F42" s="107"/>
      <c r="G42" s="112"/>
      <c r="H42" s="1"/>
      <c r="I42">
        <v>0.01</v>
      </c>
      <c r="J42" s="118">
        <f>I42*(H40*G40)</f>
        <v>0</v>
      </c>
      <c r="K42" s="119" t="s">
        <v>150</v>
      </c>
      <c r="O42" s="1"/>
    </row>
    <row r="43" spans="2:15" x14ac:dyDescent="0.25">
      <c r="B43" s="98"/>
      <c r="C43" s="40"/>
      <c r="D43" s="78"/>
      <c r="E43" s="107" t="s">
        <v>188</v>
      </c>
      <c r="F43" s="107"/>
      <c r="G43" s="112"/>
      <c r="H43" s="1"/>
      <c r="J43" s="121">
        <f>L43*J40</f>
        <v>0</v>
      </c>
      <c r="K43" s="119" t="s">
        <v>189</v>
      </c>
      <c r="L43" s="112">
        <v>0.2</v>
      </c>
      <c r="M43" s="108" t="s">
        <v>189</v>
      </c>
      <c r="O43" s="1"/>
    </row>
    <row r="44" spans="2:15" x14ac:dyDescent="0.25">
      <c r="B44" s="98"/>
      <c r="C44" s="40"/>
      <c r="D44" s="78"/>
      <c r="E44" s="107" t="s">
        <v>190</v>
      </c>
      <c r="F44" s="107"/>
      <c r="G44" s="112"/>
      <c r="H44" s="1"/>
      <c r="J44" s="121">
        <f>L44*J41</f>
        <v>0</v>
      </c>
      <c r="K44" s="119" t="s">
        <v>189</v>
      </c>
      <c r="L44" s="112">
        <v>0.2</v>
      </c>
      <c r="M44" s="108" t="s">
        <v>189</v>
      </c>
      <c r="O44" s="1"/>
    </row>
    <row r="45" spans="2:15" x14ac:dyDescent="0.25">
      <c r="B45" s="77"/>
      <c r="C45" s="40"/>
      <c r="D45" s="78"/>
      <c r="E45"/>
      <c r="F45"/>
      <c r="G45" s="1"/>
      <c r="H45" s="1"/>
      <c r="I45" s="1"/>
      <c r="O45" s="1"/>
    </row>
    <row r="46" spans="2:15" x14ac:dyDescent="0.25">
      <c r="B46" s="77" t="s">
        <v>39</v>
      </c>
      <c r="C46" s="40"/>
      <c r="D46" s="78" t="s">
        <v>40</v>
      </c>
      <c r="E46"/>
      <c r="F46"/>
      <c r="G46" s="79" t="s">
        <v>163</v>
      </c>
      <c r="H46" s="79" t="s">
        <v>164</v>
      </c>
      <c r="I46" s="79" t="s">
        <v>178</v>
      </c>
      <c r="J46" s="83"/>
      <c r="K46" s="48"/>
      <c r="O46" s="1"/>
    </row>
    <row r="47" spans="2:15" x14ac:dyDescent="0.25">
      <c r="C47" s="40" t="s">
        <v>197</v>
      </c>
      <c r="D47" s="48" t="s">
        <v>198</v>
      </c>
      <c r="E47" t="s">
        <v>199</v>
      </c>
      <c r="F47"/>
      <c r="G47" s="80"/>
      <c r="H47" s="80"/>
      <c r="I47" s="1">
        <v>0.2</v>
      </c>
      <c r="J47" s="86">
        <f>G47*H47*I47</f>
        <v>0</v>
      </c>
      <c r="K47" s="82" t="s">
        <v>150</v>
      </c>
      <c r="L47" s="87" t="s">
        <v>200</v>
      </c>
      <c r="O47" s="1"/>
    </row>
    <row r="48" spans="2:15" x14ac:dyDescent="0.25">
      <c r="B48" s="77"/>
      <c r="C48" s="40" t="s">
        <v>197</v>
      </c>
      <c r="D48" s="48" t="s">
        <v>201</v>
      </c>
      <c r="E48" t="s">
        <v>202</v>
      </c>
      <c r="F48"/>
      <c r="G48" s="80"/>
      <c r="H48" s="80"/>
      <c r="I48" s="1">
        <v>0.2</v>
      </c>
      <c r="J48" s="86">
        <f>G48*H48*I48</f>
        <v>0</v>
      </c>
      <c r="K48" s="82" t="s">
        <v>150</v>
      </c>
      <c r="L48" s="87" t="s">
        <v>200</v>
      </c>
      <c r="O48" s="1"/>
    </row>
    <row r="49" spans="2:18" x14ac:dyDescent="0.25">
      <c r="B49" s="77"/>
      <c r="C49" s="40"/>
      <c r="D49" s="78"/>
      <c r="E49" t="s">
        <v>203</v>
      </c>
      <c r="F49"/>
      <c r="G49" s="80"/>
      <c r="H49" s="80"/>
      <c r="I49" s="1">
        <v>0.2</v>
      </c>
      <c r="J49" s="86">
        <f>G49*H49*I49</f>
        <v>0</v>
      </c>
      <c r="K49" s="82" t="s">
        <v>150</v>
      </c>
      <c r="L49" s="87" t="s">
        <v>200</v>
      </c>
      <c r="O49" s="1"/>
    </row>
    <row r="50" spans="2:18" x14ac:dyDescent="0.25">
      <c r="B50" s="77"/>
      <c r="C50" s="40"/>
      <c r="D50" s="78"/>
      <c r="E50"/>
      <c r="F50"/>
      <c r="G50" s="79" t="s">
        <v>163</v>
      </c>
      <c r="H50" s="79" t="s">
        <v>164</v>
      </c>
      <c r="I50" s="79" t="s">
        <v>173</v>
      </c>
      <c r="J50" s="83"/>
      <c r="K50" s="48"/>
      <c r="O50" s="1"/>
    </row>
    <row r="51" spans="2:18" x14ac:dyDescent="0.25">
      <c r="B51" s="77"/>
      <c r="C51" s="40"/>
      <c r="D51" s="78"/>
      <c r="E51" t="s">
        <v>204</v>
      </c>
      <c r="F51"/>
      <c r="G51" s="80"/>
      <c r="H51" s="80"/>
      <c r="I51" s="1">
        <v>2.7</v>
      </c>
      <c r="J51" s="86">
        <f t="shared" ref="J51:J52" si="0">G51*H51*I51</f>
        <v>0</v>
      </c>
      <c r="K51" s="82" t="s">
        <v>150</v>
      </c>
      <c r="O51" s="1"/>
    </row>
    <row r="52" spans="2:18" x14ac:dyDescent="0.25">
      <c r="B52" s="77"/>
      <c r="C52" s="40"/>
      <c r="D52" s="78"/>
      <c r="E52" t="s">
        <v>205</v>
      </c>
      <c r="F52"/>
      <c r="G52" s="80"/>
      <c r="H52" s="80"/>
      <c r="I52" s="1">
        <v>2.7</v>
      </c>
      <c r="J52" s="86">
        <f t="shared" si="0"/>
        <v>0</v>
      </c>
      <c r="K52" s="82" t="s">
        <v>150</v>
      </c>
      <c r="O52" s="1"/>
    </row>
    <row r="54" spans="2:18" x14ac:dyDescent="0.25">
      <c r="B54" s="77"/>
      <c r="C54" s="40"/>
      <c r="D54" s="78"/>
      <c r="E54"/>
      <c r="F54"/>
      <c r="G54" s="89" t="s">
        <v>206</v>
      </c>
      <c r="H54" s="79" t="s">
        <v>165</v>
      </c>
      <c r="J54" s="79" t="s">
        <v>14</v>
      </c>
      <c r="K54" s="79" t="s">
        <v>165</v>
      </c>
      <c r="O54" s="1"/>
    </row>
    <row r="55" spans="2:18" x14ac:dyDescent="0.25">
      <c r="B55" s="77"/>
      <c r="C55" s="40"/>
      <c r="D55" s="78"/>
      <c r="E55" t="s">
        <v>207</v>
      </c>
      <c r="F55"/>
      <c r="J55" s="90" t="e">
        <f>#REF!+#REF!+J47+J48+J49+J51+J52</f>
        <v>#REF!</v>
      </c>
      <c r="K55" s="91" t="s">
        <v>150</v>
      </c>
      <c r="L55" t="s">
        <v>208</v>
      </c>
      <c r="O55" s="1"/>
    </row>
    <row r="56" spans="2:18" x14ac:dyDescent="0.25">
      <c r="B56" s="77"/>
      <c r="C56" s="40"/>
      <c r="D56" s="78"/>
      <c r="E56" s="49" t="s">
        <v>186</v>
      </c>
      <c r="F56" s="49"/>
      <c r="G56" s="1">
        <v>0.6</v>
      </c>
      <c r="H56" s="76" t="s">
        <v>150</v>
      </c>
      <c r="J56" s="92" t="e">
        <f>G56*($J$55)</f>
        <v>#REF!</v>
      </c>
      <c r="K56" s="93" t="s">
        <v>150</v>
      </c>
      <c r="L56" s="49"/>
      <c r="O56" s="1"/>
    </row>
    <row r="57" spans="2:18" x14ac:dyDescent="0.25">
      <c r="B57" s="77"/>
      <c r="C57" s="40"/>
      <c r="D57" s="78"/>
      <c r="E57" s="49" t="s">
        <v>209</v>
      </c>
      <c r="F57" s="49"/>
      <c r="G57" s="1">
        <v>0.8</v>
      </c>
      <c r="H57" s="76" t="s">
        <v>150</v>
      </c>
      <c r="J57" s="94" t="e">
        <f>G57*($J$55)</f>
        <v>#REF!</v>
      </c>
      <c r="K57" s="95" t="s">
        <v>150</v>
      </c>
      <c r="L57" s="49"/>
      <c r="O57" s="1"/>
    </row>
    <row r="58" spans="2:18" x14ac:dyDescent="0.25">
      <c r="B58" s="77"/>
      <c r="C58" s="40"/>
      <c r="D58" s="78"/>
      <c r="E58" s="49" t="s">
        <v>187</v>
      </c>
      <c r="F58" s="49"/>
      <c r="G58" s="1">
        <v>380</v>
      </c>
      <c r="H58" s="76" t="s">
        <v>210</v>
      </c>
      <c r="J58" s="94" t="e">
        <f>G58*($J$55)</f>
        <v>#REF!</v>
      </c>
      <c r="K58" s="95" t="s">
        <v>210</v>
      </c>
      <c r="L58" s="49"/>
      <c r="O58" s="1"/>
    </row>
    <row r="59" spans="2:18" x14ac:dyDescent="0.25">
      <c r="B59" s="77"/>
      <c r="C59" s="40"/>
      <c r="D59" s="78"/>
      <c r="E59" s="49" t="s">
        <v>211</v>
      </c>
      <c r="F59" s="49"/>
      <c r="G59" s="1">
        <v>200</v>
      </c>
      <c r="H59" s="76" t="s">
        <v>212</v>
      </c>
      <c r="J59" s="94" t="e">
        <f>G59*($J$55)</f>
        <v>#REF!</v>
      </c>
      <c r="K59" s="95" t="s">
        <v>212</v>
      </c>
      <c r="L59" s="49"/>
      <c r="M59" t="s">
        <v>198</v>
      </c>
      <c r="O59" s="1"/>
    </row>
    <row r="60" spans="2:18" x14ac:dyDescent="0.25">
      <c r="B60" s="77"/>
      <c r="C60" s="40"/>
      <c r="D60" s="78"/>
      <c r="E60" s="49" t="s">
        <v>213</v>
      </c>
      <c r="F60" s="49"/>
      <c r="G60" s="1">
        <v>120</v>
      </c>
      <c r="H60" s="76" t="s">
        <v>210</v>
      </c>
      <c r="J60" s="96" t="e">
        <f>G60*($J$55)</f>
        <v>#REF!</v>
      </c>
      <c r="K60" s="97" t="s">
        <v>210</v>
      </c>
      <c r="L60" s="49" t="s">
        <v>214</v>
      </c>
      <c r="O60" s="1"/>
    </row>
    <row r="61" spans="2:18" x14ac:dyDescent="0.25">
      <c r="B61" s="77"/>
      <c r="C61" s="40"/>
      <c r="D61" s="78"/>
      <c r="E61"/>
      <c r="F61"/>
      <c r="O61" s="1"/>
    </row>
    <row r="62" spans="2:18" x14ac:dyDescent="0.25">
      <c r="B62" s="77" t="s">
        <v>215</v>
      </c>
      <c r="C62" s="40"/>
      <c r="D62" s="78" t="s">
        <v>216</v>
      </c>
      <c r="E62"/>
      <c r="F62"/>
      <c r="O62" s="1"/>
    </row>
    <row r="63" spans="2:18" x14ac:dyDescent="0.25">
      <c r="B63" s="77"/>
      <c r="C63" s="40"/>
      <c r="D63" s="78"/>
      <c r="E63"/>
      <c r="F63"/>
      <c r="O63" s="1"/>
    </row>
    <row r="64" spans="2:18" x14ac:dyDescent="0.25">
      <c r="B64" s="98"/>
      <c r="C64" s="40"/>
      <c r="D64" s="48" t="s">
        <v>217</v>
      </c>
      <c r="E64" s="99" t="s">
        <v>218</v>
      </c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1"/>
    </row>
    <row r="65" spans="2:19" x14ac:dyDescent="0.25">
      <c r="B65" s="77"/>
      <c r="C65" s="40"/>
      <c r="D65" s="48" t="s">
        <v>219</v>
      </c>
      <c r="E65" s="149"/>
      <c r="F65" s="149"/>
      <c r="G65" s="149"/>
      <c r="H65" s="149"/>
      <c r="I65" s="149"/>
      <c r="J65" s="149"/>
    </row>
    <row r="66" spans="2:19" x14ac:dyDescent="0.25">
      <c r="B66" s="98"/>
      <c r="C66" s="40"/>
      <c r="D66" s="48"/>
      <c r="E66" s="149"/>
      <c r="F66" s="149"/>
      <c r="G66" s="149"/>
      <c r="H66" s="149"/>
      <c r="I66" s="149"/>
      <c r="J66" s="149"/>
    </row>
    <row r="67" spans="2:19" x14ac:dyDescent="0.25">
      <c r="B67" s="98"/>
      <c r="C67" s="40"/>
      <c r="D67" s="48" t="s">
        <v>220</v>
      </c>
      <c r="E67" s="102">
        <v>2.6</v>
      </c>
      <c r="F67" s="103" t="s">
        <v>157</v>
      </c>
      <c r="G67" s="149"/>
      <c r="H67" s="149"/>
      <c r="I67" s="149"/>
      <c r="J67" s="149"/>
    </row>
    <row r="68" spans="2:19" x14ac:dyDescent="0.25">
      <c r="B68" s="98"/>
      <c r="C68" s="40"/>
      <c r="D68" s="78"/>
      <c r="H68" s="149" t="s">
        <v>221</v>
      </c>
      <c r="I68" s="149" t="s">
        <v>222</v>
      </c>
      <c r="J68" s="149" t="s">
        <v>12</v>
      </c>
      <c r="K68" s="149" t="s">
        <v>165</v>
      </c>
      <c r="L68" s="149" t="s">
        <v>223</v>
      </c>
      <c r="O68" s="149" t="s">
        <v>224</v>
      </c>
    </row>
    <row r="69" spans="2:19" x14ac:dyDescent="0.25">
      <c r="B69" s="98"/>
      <c r="C69" s="40"/>
      <c r="D69" s="78" t="s">
        <v>225</v>
      </c>
      <c r="E69" s="1" t="s">
        <v>226</v>
      </c>
      <c r="F69" s="1" t="s">
        <v>11</v>
      </c>
      <c r="G69" s="48" t="s">
        <v>152</v>
      </c>
      <c r="H69" t="s">
        <v>227</v>
      </c>
      <c r="I69" t="s">
        <v>228</v>
      </c>
      <c r="J69" s="35">
        <f>($P$69/8)*2</f>
        <v>0</v>
      </c>
      <c r="K69" s="1" t="s">
        <v>212</v>
      </c>
      <c r="L69" t="s">
        <v>229</v>
      </c>
      <c r="N69" s="104" t="s">
        <v>152</v>
      </c>
      <c r="O69" s="105" t="s">
        <v>230</v>
      </c>
      <c r="P69" s="86">
        <f>E76*$E$67</f>
        <v>0</v>
      </c>
      <c r="Q69" s="82" t="s">
        <v>149</v>
      </c>
      <c r="R69" s="106" t="s">
        <v>231</v>
      </c>
      <c r="S69" s="149"/>
    </row>
    <row r="70" spans="2:19" x14ac:dyDescent="0.25">
      <c r="B70" s="98"/>
      <c r="C70" s="40"/>
      <c r="D70" s="51" t="s">
        <v>232</v>
      </c>
      <c r="E70" s="107"/>
      <c r="F70" s="108" t="s">
        <v>157</v>
      </c>
      <c r="G70" s="48" t="s">
        <v>152</v>
      </c>
      <c r="H70" t="s">
        <v>227</v>
      </c>
      <c r="I70" t="s">
        <v>233</v>
      </c>
      <c r="J70" s="35">
        <f>$J$71*(0.03)</f>
        <v>0</v>
      </c>
      <c r="K70" s="1" t="s">
        <v>150</v>
      </c>
      <c r="L70" t="s">
        <v>234</v>
      </c>
      <c r="N70" s="2"/>
      <c r="O70" s="109" t="s">
        <v>235</v>
      </c>
      <c r="P70" s="35">
        <f>R70*$P$69</f>
        <v>0</v>
      </c>
      <c r="Q70" t="s">
        <v>157</v>
      </c>
      <c r="R70">
        <v>2</v>
      </c>
      <c r="S70" t="s">
        <v>236</v>
      </c>
    </row>
    <row r="71" spans="2:19" x14ac:dyDescent="0.25">
      <c r="B71" s="98"/>
      <c r="C71" s="40"/>
      <c r="D71" s="51" t="s">
        <v>237</v>
      </c>
      <c r="E71" s="107"/>
      <c r="F71" s="108" t="s">
        <v>157</v>
      </c>
      <c r="G71" s="48" t="s">
        <v>152</v>
      </c>
      <c r="H71" t="s">
        <v>238</v>
      </c>
      <c r="I71" t="s">
        <v>239</v>
      </c>
      <c r="J71" s="35">
        <f>$P$69</f>
        <v>0</v>
      </c>
      <c r="K71" s="1" t="s">
        <v>149</v>
      </c>
      <c r="N71" s="2"/>
      <c r="O71" s="109" t="s">
        <v>239</v>
      </c>
      <c r="P71" s="35">
        <f>R71*$P$69</f>
        <v>0</v>
      </c>
      <c r="Q71" t="s">
        <v>240</v>
      </c>
      <c r="R71">
        <v>8</v>
      </c>
      <c r="S71" t="s">
        <v>241</v>
      </c>
    </row>
    <row r="72" spans="2:19" x14ac:dyDescent="0.25">
      <c r="B72" s="98"/>
      <c r="C72" s="40"/>
      <c r="D72" s="51" t="s">
        <v>242</v>
      </c>
      <c r="E72" s="107"/>
      <c r="F72" s="108" t="s">
        <v>157</v>
      </c>
      <c r="G72" s="48" t="s">
        <v>152</v>
      </c>
      <c r="H72" t="s">
        <v>243</v>
      </c>
      <c r="I72" t="s">
        <v>244</v>
      </c>
      <c r="J72" s="35">
        <f>$J$71*(0.02)</f>
        <v>0</v>
      </c>
      <c r="K72" s="1" t="s">
        <v>150</v>
      </c>
      <c r="L72" t="s">
        <v>245</v>
      </c>
      <c r="N72" s="2"/>
      <c r="O72" s="109" t="s">
        <v>246</v>
      </c>
      <c r="P72" s="35">
        <f t="shared" ref="P72:P73" si="1">R72*$P$69</f>
        <v>0</v>
      </c>
      <c r="Q72" t="s">
        <v>210</v>
      </c>
      <c r="R72">
        <v>1.5</v>
      </c>
      <c r="S72" t="s">
        <v>247</v>
      </c>
    </row>
    <row r="73" spans="2:19" x14ac:dyDescent="0.25">
      <c r="B73" s="98"/>
      <c r="C73" s="40"/>
      <c r="D73" s="51" t="s">
        <v>248</v>
      </c>
      <c r="E73" s="107"/>
      <c r="F73" s="108" t="s">
        <v>157</v>
      </c>
      <c r="G73" s="48" t="s">
        <v>152</v>
      </c>
      <c r="H73" t="s">
        <v>243</v>
      </c>
      <c r="I73" t="s">
        <v>249</v>
      </c>
      <c r="J73" s="35">
        <f>$J$71*(3)</f>
        <v>0</v>
      </c>
      <c r="K73" s="1" t="s">
        <v>210</v>
      </c>
      <c r="L73" t="s">
        <v>250</v>
      </c>
      <c r="N73" s="2"/>
      <c r="O73" s="109" t="s">
        <v>188</v>
      </c>
      <c r="P73" s="35">
        <f t="shared" si="1"/>
        <v>0</v>
      </c>
      <c r="Q73" t="s">
        <v>251</v>
      </c>
      <c r="R73">
        <v>0.5</v>
      </c>
      <c r="S73" t="s">
        <v>251</v>
      </c>
    </row>
    <row r="74" spans="2:19" x14ac:dyDescent="0.25">
      <c r="B74" s="98"/>
      <c r="C74" s="40"/>
      <c r="D74" s="51" t="s">
        <v>252</v>
      </c>
      <c r="E74" s="107"/>
      <c r="F74" s="108" t="s">
        <v>157</v>
      </c>
      <c r="G74" s="48" t="s">
        <v>152</v>
      </c>
      <c r="H74" t="s">
        <v>243</v>
      </c>
      <c r="I74" t="s">
        <v>253</v>
      </c>
      <c r="J74" s="35">
        <f>($J$71/8)*2</f>
        <v>0</v>
      </c>
      <c r="K74" s="1" t="s">
        <v>212</v>
      </c>
      <c r="L74" t="s">
        <v>229</v>
      </c>
      <c r="N74" s="2"/>
      <c r="P74" s="35"/>
    </row>
    <row r="75" spans="2:19" x14ac:dyDescent="0.25">
      <c r="B75" s="98"/>
      <c r="C75" s="40"/>
      <c r="D75" s="51" t="s">
        <v>254</v>
      </c>
      <c r="E75" s="107"/>
      <c r="F75" s="108" t="s">
        <v>157</v>
      </c>
      <c r="J75" s="35"/>
      <c r="K75" s="1"/>
      <c r="N75" s="2"/>
      <c r="P75" s="35"/>
    </row>
    <row r="76" spans="2:19" x14ac:dyDescent="0.25">
      <c r="B76" s="98"/>
      <c r="C76" s="40"/>
      <c r="D76" s="51" t="s">
        <v>255</v>
      </c>
      <c r="E76" s="110">
        <f>SUM(E70:E75)</f>
        <v>0</v>
      </c>
      <c r="F76" s="108" t="s">
        <v>157</v>
      </c>
      <c r="G76" s="48" t="s">
        <v>153</v>
      </c>
      <c r="H76" t="s">
        <v>227</v>
      </c>
      <c r="I76" t="s">
        <v>228</v>
      </c>
      <c r="J76" s="35">
        <f>($J$78/8)*2</f>
        <v>0</v>
      </c>
      <c r="K76" s="1" t="s">
        <v>212</v>
      </c>
      <c r="L76" t="s">
        <v>229</v>
      </c>
      <c r="N76" s="104" t="s">
        <v>153</v>
      </c>
      <c r="O76" s="105" t="s">
        <v>256</v>
      </c>
      <c r="P76" s="86">
        <f>E84*$E$67</f>
        <v>0</v>
      </c>
      <c r="Q76" s="82" t="s">
        <v>149</v>
      </c>
      <c r="R76" s="106" t="s">
        <v>231</v>
      </c>
      <c r="S76" s="149"/>
    </row>
    <row r="77" spans="2:19" x14ac:dyDescent="0.25">
      <c r="B77" s="98"/>
      <c r="C77" s="40"/>
      <c r="D77" s="78" t="s">
        <v>257</v>
      </c>
      <c r="E77" s="108"/>
      <c r="F77" s="108"/>
      <c r="G77" s="48" t="s">
        <v>153</v>
      </c>
      <c r="H77" t="s">
        <v>227</v>
      </c>
      <c r="I77" t="s">
        <v>233</v>
      </c>
      <c r="J77" s="35">
        <f>$J$78*(0.03)</f>
        <v>0</v>
      </c>
      <c r="K77" s="1" t="s">
        <v>150</v>
      </c>
      <c r="L77" t="s">
        <v>234</v>
      </c>
      <c r="N77" s="2"/>
      <c r="O77" s="109" t="s">
        <v>235</v>
      </c>
      <c r="P77" s="111">
        <f t="shared" ref="P77:P82" si="2">R77*$P$76</f>
        <v>0</v>
      </c>
      <c r="Q77" t="s">
        <v>157</v>
      </c>
      <c r="R77">
        <v>2</v>
      </c>
      <c r="S77" t="s">
        <v>236</v>
      </c>
    </row>
    <row r="78" spans="2:19" x14ac:dyDescent="0.25">
      <c r="B78" s="98"/>
      <c r="C78" s="40"/>
      <c r="D78" s="51" t="s">
        <v>258</v>
      </c>
      <c r="E78" s="107"/>
      <c r="F78" s="108" t="s">
        <v>157</v>
      </c>
      <c r="G78" s="48" t="s">
        <v>153</v>
      </c>
      <c r="H78" t="s">
        <v>238</v>
      </c>
      <c r="I78" t="s">
        <v>239</v>
      </c>
      <c r="J78" s="35">
        <f>$P$76*(0.03)</f>
        <v>0</v>
      </c>
      <c r="K78" s="1" t="s">
        <v>149</v>
      </c>
      <c r="N78" s="2"/>
      <c r="O78" t="s">
        <v>239</v>
      </c>
      <c r="P78" s="111">
        <f t="shared" si="2"/>
        <v>0</v>
      </c>
      <c r="Q78" t="s">
        <v>240</v>
      </c>
      <c r="R78">
        <v>8</v>
      </c>
      <c r="S78" t="s">
        <v>241</v>
      </c>
    </row>
    <row r="79" spans="2:19" x14ac:dyDescent="0.25">
      <c r="B79" s="98"/>
      <c r="C79" s="40"/>
      <c r="D79" s="51" t="s">
        <v>259</v>
      </c>
      <c r="E79" s="107"/>
      <c r="F79" s="108" t="s">
        <v>157</v>
      </c>
      <c r="G79" s="48" t="s">
        <v>153</v>
      </c>
      <c r="H79" t="s">
        <v>243</v>
      </c>
      <c r="I79" t="s">
        <v>244</v>
      </c>
      <c r="J79" s="35">
        <f>$J$78*(0.01)</f>
        <v>0</v>
      </c>
      <c r="K79" s="1" t="s">
        <v>150</v>
      </c>
      <c r="L79" t="s">
        <v>245</v>
      </c>
      <c r="N79" s="2"/>
      <c r="O79" s="109" t="s">
        <v>246</v>
      </c>
      <c r="P79" s="111">
        <f t="shared" si="2"/>
        <v>0</v>
      </c>
      <c r="Q79" t="s">
        <v>210</v>
      </c>
      <c r="R79">
        <v>1.5</v>
      </c>
      <c r="S79" t="s">
        <v>247</v>
      </c>
    </row>
    <row r="80" spans="2:19" x14ac:dyDescent="0.25">
      <c r="B80" s="98"/>
      <c r="C80" s="40"/>
      <c r="D80" s="51" t="s">
        <v>260</v>
      </c>
      <c r="E80" s="107"/>
      <c r="F80" s="108" t="s">
        <v>157</v>
      </c>
      <c r="G80" s="48" t="s">
        <v>153</v>
      </c>
      <c r="H80" t="s">
        <v>243</v>
      </c>
      <c r="I80" t="s">
        <v>194</v>
      </c>
      <c r="J80" s="35">
        <f>$J$78*8</f>
        <v>0</v>
      </c>
      <c r="K80" s="1" t="s">
        <v>210</v>
      </c>
      <c r="L80" t="s">
        <v>261</v>
      </c>
      <c r="N80" s="2"/>
      <c r="O80" s="109" t="s">
        <v>188</v>
      </c>
      <c r="P80" s="111">
        <f t="shared" si="2"/>
        <v>0</v>
      </c>
      <c r="Q80" t="s">
        <v>251</v>
      </c>
      <c r="R80">
        <v>0.5</v>
      </c>
      <c r="S80" t="s">
        <v>251</v>
      </c>
    </row>
    <row r="81" spans="2:19" x14ac:dyDescent="0.25">
      <c r="B81" s="98"/>
      <c r="C81" s="40"/>
      <c r="D81" s="51" t="s">
        <v>262</v>
      </c>
      <c r="E81" s="107"/>
      <c r="F81" s="108" t="s">
        <v>157</v>
      </c>
      <c r="G81" s="48" t="s">
        <v>153</v>
      </c>
      <c r="H81" t="s">
        <v>243</v>
      </c>
      <c r="I81" t="s">
        <v>263</v>
      </c>
      <c r="J81" s="35">
        <f>$J$78</f>
        <v>0</v>
      </c>
      <c r="K81" s="1" t="s">
        <v>149</v>
      </c>
      <c r="N81" s="2"/>
      <c r="O81" t="s">
        <v>194</v>
      </c>
      <c r="P81" s="111">
        <f t="shared" si="2"/>
        <v>0</v>
      </c>
      <c r="Q81" s="1" t="s">
        <v>210</v>
      </c>
      <c r="R81">
        <v>8</v>
      </c>
      <c r="S81" t="s">
        <v>149</v>
      </c>
    </row>
    <row r="82" spans="2:19" x14ac:dyDescent="0.25">
      <c r="B82" s="98"/>
      <c r="C82" s="40"/>
      <c r="D82" s="51" t="s">
        <v>264</v>
      </c>
      <c r="E82" s="107"/>
      <c r="F82" s="108" t="s">
        <v>157</v>
      </c>
      <c r="G82" s="48"/>
      <c r="J82" s="35"/>
      <c r="K82" s="1"/>
      <c r="N82" s="2"/>
      <c r="O82" t="s">
        <v>263</v>
      </c>
      <c r="P82" s="111">
        <f t="shared" si="2"/>
        <v>0</v>
      </c>
      <c r="Q82" t="s">
        <v>149</v>
      </c>
      <c r="R82">
        <v>1</v>
      </c>
      <c r="S82" t="s">
        <v>149</v>
      </c>
    </row>
    <row r="83" spans="2:19" x14ac:dyDescent="0.25">
      <c r="B83" s="98"/>
      <c r="C83" s="40"/>
      <c r="D83" s="51" t="s">
        <v>265</v>
      </c>
      <c r="E83" s="107"/>
      <c r="F83" s="108" t="s">
        <v>157</v>
      </c>
      <c r="J83" s="35"/>
      <c r="K83" s="1"/>
      <c r="N83" s="2"/>
      <c r="P83" s="35"/>
    </row>
    <row r="84" spans="2:19" x14ac:dyDescent="0.25">
      <c r="B84" s="98"/>
      <c r="C84" s="40"/>
      <c r="D84" s="51" t="s">
        <v>266</v>
      </c>
      <c r="E84" s="110">
        <f>SUM(E78:E83)</f>
        <v>0</v>
      </c>
      <c r="F84" s="108" t="s">
        <v>157</v>
      </c>
      <c r="G84" s="48" t="s">
        <v>154</v>
      </c>
      <c r="H84" t="s">
        <v>243</v>
      </c>
      <c r="I84" t="s">
        <v>228</v>
      </c>
      <c r="J84" s="35">
        <f>($J$87/8)*2</f>
        <v>0</v>
      </c>
      <c r="K84" s="1" t="s">
        <v>212</v>
      </c>
      <c r="L84" t="s">
        <v>229</v>
      </c>
      <c r="N84" s="104" t="s">
        <v>154</v>
      </c>
      <c r="O84" s="105" t="s">
        <v>267</v>
      </c>
      <c r="P84" s="86">
        <f>E92*$E$67</f>
        <v>0</v>
      </c>
      <c r="Q84" s="82" t="s">
        <v>149</v>
      </c>
      <c r="R84" s="106" t="s">
        <v>231</v>
      </c>
      <c r="S84" s="149"/>
    </row>
    <row r="85" spans="2:19" x14ac:dyDescent="0.25">
      <c r="B85" s="98"/>
      <c r="C85" s="40"/>
      <c r="D85" s="78" t="s">
        <v>268</v>
      </c>
      <c r="E85" s="108"/>
      <c r="F85" s="108"/>
      <c r="G85" s="48" t="s">
        <v>154</v>
      </c>
      <c r="H85" t="s">
        <v>243</v>
      </c>
      <c r="I85" t="s">
        <v>269</v>
      </c>
      <c r="J85" s="35">
        <f>$J$87*(1.5)</f>
        <v>0</v>
      </c>
      <c r="K85" s="1" t="s">
        <v>210</v>
      </c>
      <c r="L85" t="s">
        <v>270</v>
      </c>
      <c r="N85" s="2"/>
      <c r="O85" s="109" t="s">
        <v>271</v>
      </c>
      <c r="P85" s="35">
        <f t="shared" ref="P85:P92" si="3">R85*$P$84</f>
        <v>0</v>
      </c>
      <c r="Q85" t="s">
        <v>157</v>
      </c>
      <c r="R85">
        <v>2</v>
      </c>
      <c r="S85" t="s">
        <v>236</v>
      </c>
    </row>
    <row r="86" spans="2:19" x14ac:dyDescent="0.25">
      <c r="B86" s="98"/>
      <c r="C86" s="40"/>
      <c r="D86" s="51" t="s">
        <v>272</v>
      </c>
      <c r="E86" s="107"/>
      <c r="F86" s="108" t="s">
        <v>157</v>
      </c>
      <c r="G86" s="48" t="s">
        <v>154</v>
      </c>
      <c r="H86" t="s">
        <v>243</v>
      </c>
      <c r="I86" t="s">
        <v>273</v>
      </c>
      <c r="J86" s="35">
        <f>J87</f>
        <v>0</v>
      </c>
      <c r="K86" s="1" t="s">
        <v>149</v>
      </c>
      <c r="N86" s="2"/>
      <c r="O86" s="109" t="s">
        <v>274</v>
      </c>
      <c r="P86" s="35">
        <f t="shared" si="3"/>
        <v>0</v>
      </c>
      <c r="Q86" t="s">
        <v>157</v>
      </c>
      <c r="R86">
        <v>1</v>
      </c>
      <c r="S86" t="s">
        <v>236</v>
      </c>
    </row>
    <row r="87" spans="2:19" x14ac:dyDescent="0.25">
      <c r="B87" s="98"/>
      <c r="C87" s="40"/>
      <c r="D87" s="51" t="s">
        <v>275</v>
      </c>
      <c r="E87" s="107"/>
      <c r="F87" s="108" t="s">
        <v>157</v>
      </c>
      <c r="G87" s="48" t="s">
        <v>154</v>
      </c>
      <c r="H87" t="s">
        <v>238</v>
      </c>
      <c r="I87" t="s">
        <v>276</v>
      </c>
      <c r="J87" s="35">
        <f>$P$84</f>
        <v>0</v>
      </c>
      <c r="K87" s="1" t="s">
        <v>149</v>
      </c>
      <c r="N87" s="2"/>
      <c r="O87" s="109" t="s">
        <v>277</v>
      </c>
      <c r="P87" s="35">
        <f t="shared" si="3"/>
        <v>0</v>
      </c>
      <c r="Q87" t="s">
        <v>210</v>
      </c>
      <c r="R87">
        <v>1.5</v>
      </c>
      <c r="S87" t="s">
        <v>247</v>
      </c>
    </row>
    <row r="88" spans="2:19" x14ac:dyDescent="0.25">
      <c r="B88" s="98"/>
      <c r="C88" s="40"/>
      <c r="D88" s="51" t="s">
        <v>278</v>
      </c>
      <c r="E88" s="107"/>
      <c r="F88" s="108" t="s">
        <v>157</v>
      </c>
      <c r="G88" s="48" t="s">
        <v>154</v>
      </c>
      <c r="H88" t="s">
        <v>243</v>
      </c>
      <c r="I88" t="s">
        <v>279</v>
      </c>
      <c r="J88" s="35">
        <f>J87</f>
        <v>0</v>
      </c>
      <c r="K88" s="1" t="s">
        <v>149</v>
      </c>
      <c r="N88" s="2"/>
      <c r="O88" s="109" t="s">
        <v>280</v>
      </c>
      <c r="P88" s="35">
        <f t="shared" si="3"/>
        <v>0</v>
      </c>
      <c r="Q88" t="s">
        <v>157</v>
      </c>
      <c r="R88">
        <v>3.5</v>
      </c>
      <c r="S88" t="s">
        <v>236</v>
      </c>
    </row>
    <row r="89" spans="2:19" x14ac:dyDescent="0.25">
      <c r="B89" s="98"/>
      <c r="C89" s="40"/>
      <c r="D89" s="51" t="s">
        <v>281</v>
      </c>
      <c r="E89" s="107"/>
      <c r="F89" s="108" t="s">
        <v>157</v>
      </c>
      <c r="G89" s="48" t="s">
        <v>154</v>
      </c>
      <c r="H89" t="s">
        <v>243</v>
      </c>
      <c r="I89" t="s">
        <v>273</v>
      </c>
      <c r="J89" s="35">
        <f>J87</f>
        <v>0</v>
      </c>
      <c r="K89" s="1" t="s">
        <v>149</v>
      </c>
      <c r="N89" s="2"/>
      <c r="O89" s="109" t="s">
        <v>188</v>
      </c>
      <c r="P89" s="35">
        <f t="shared" si="3"/>
        <v>0</v>
      </c>
      <c r="Q89" t="s">
        <v>251</v>
      </c>
      <c r="R89">
        <v>0.5</v>
      </c>
      <c r="S89" t="s">
        <v>251</v>
      </c>
    </row>
    <row r="90" spans="2:19" x14ac:dyDescent="0.25">
      <c r="B90" s="98"/>
      <c r="C90" s="40"/>
      <c r="D90" s="51" t="s">
        <v>282</v>
      </c>
      <c r="E90" s="107"/>
      <c r="F90" s="108" t="s">
        <v>157</v>
      </c>
      <c r="G90" s="48" t="s">
        <v>154</v>
      </c>
      <c r="H90" t="s">
        <v>243</v>
      </c>
      <c r="I90" t="s">
        <v>269</v>
      </c>
      <c r="J90" s="35">
        <f>$J$87*(1.5)</f>
        <v>0</v>
      </c>
      <c r="K90" s="1" t="s">
        <v>210</v>
      </c>
      <c r="L90" t="s">
        <v>270</v>
      </c>
      <c r="N90" s="2"/>
      <c r="O90" s="109" t="s">
        <v>283</v>
      </c>
      <c r="P90" s="35">
        <f t="shared" si="3"/>
        <v>0</v>
      </c>
      <c r="Q90" t="s">
        <v>251</v>
      </c>
      <c r="R90">
        <v>0.5</v>
      </c>
      <c r="S90" t="s">
        <v>251</v>
      </c>
    </row>
    <row r="91" spans="2:19" x14ac:dyDescent="0.25">
      <c r="B91" s="98"/>
      <c r="C91" s="40"/>
      <c r="D91" s="51" t="s">
        <v>284</v>
      </c>
      <c r="E91" s="107"/>
      <c r="F91" s="108" t="s">
        <v>157</v>
      </c>
      <c r="G91" s="48" t="s">
        <v>154</v>
      </c>
      <c r="H91" t="s">
        <v>243</v>
      </c>
      <c r="I91" t="s">
        <v>253</v>
      </c>
      <c r="J91" s="35">
        <f>($J$87/8)*2</f>
        <v>0</v>
      </c>
      <c r="K91" s="1" t="s">
        <v>212</v>
      </c>
      <c r="L91" t="s">
        <v>229</v>
      </c>
      <c r="N91" s="2"/>
      <c r="O91" s="109" t="s">
        <v>285</v>
      </c>
      <c r="P91" s="35">
        <f t="shared" si="3"/>
        <v>0</v>
      </c>
      <c r="Q91" t="s">
        <v>149</v>
      </c>
      <c r="R91">
        <v>1</v>
      </c>
      <c r="S91" t="s">
        <v>149</v>
      </c>
    </row>
    <row r="92" spans="2:19" x14ac:dyDescent="0.25">
      <c r="B92" s="98"/>
      <c r="C92" s="40"/>
      <c r="D92" s="51" t="s">
        <v>286</v>
      </c>
      <c r="E92" s="110">
        <f>SUM(E86:E91)</f>
        <v>0</v>
      </c>
      <c r="F92" s="108" t="s">
        <v>157</v>
      </c>
      <c r="G92" s="48"/>
      <c r="J92" s="35"/>
      <c r="K92" s="1"/>
      <c r="N92" s="2"/>
      <c r="O92" s="109" t="s">
        <v>287</v>
      </c>
      <c r="P92" s="35">
        <f t="shared" si="3"/>
        <v>0</v>
      </c>
      <c r="Q92" t="s">
        <v>157</v>
      </c>
      <c r="R92">
        <v>1</v>
      </c>
      <c r="S92" t="s">
        <v>236</v>
      </c>
    </row>
    <row r="93" spans="2:19" x14ac:dyDescent="0.25">
      <c r="B93" s="98"/>
      <c r="C93" s="40"/>
      <c r="D93" s="78" t="s">
        <v>288</v>
      </c>
      <c r="E93" s="108"/>
      <c r="F93" s="108"/>
      <c r="J93" s="35"/>
      <c r="K93" s="1"/>
      <c r="N93" s="2"/>
      <c r="P93" s="35"/>
    </row>
    <row r="94" spans="2:19" x14ac:dyDescent="0.25">
      <c r="B94" s="98"/>
      <c r="C94" s="40"/>
      <c r="D94" s="51" t="s">
        <v>289</v>
      </c>
      <c r="E94" s="107"/>
      <c r="F94" s="108" t="s">
        <v>157</v>
      </c>
      <c r="G94" s="48" t="s">
        <v>155</v>
      </c>
      <c r="H94" t="s">
        <v>243</v>
      </c>
      <c r="I94" t="s">
        <v>228</v>
      </c>
      <c r="J94" s="35">
        <f>($J$97/8)*2</f>
        <v>0</v>
      </c>
      <c r="K94" s="1" t="s">
        <v>212</v>
      </c>
      <c r="L94" t="s">
        <v>229</v>
      </c>
      <c r="N94" s="104" t="s">
        <v>155</v>
      </c>
      <c r="O94" s="105" t="s">
        <v>290</v>
      </c>
      <c r="P94" s="86">
        <f>E100*$E$67</f>
        <v>0</v>
      </c>
      <c r="Q94" s="82" t="s">
        <v>149</v>
      </c>
      <c r="R94" s="106" t="s">
        <v>231</v>
      </c>
      <c r="S94" s="149"/>
    </row>
    <row r="95" spans="2:19" x14ac:dyDescent="0.25">
      <c r="B95" s="98"/>
      <c r="C95" s="40"/>
      <c r="D95" s="51" t="s">
        <v>291</v>
      </c>
      <c r="E95" s="107"/>
      <c r="F95" s="108" t="s">
        <v>157</v>
      </c>
      <c r="G95" s="48" t="s">
        <v>155</v>
      </c>
      <c r="H95" t="s">
        <v>243</v>
      </c>
      <c r="I95" t="s">
        <v>269</v>
      </c>
      <c r="J95" s="35">
        <f>$J$97*(0.01)</f>
        <v>0</v>
      </c>
      <c r="K95" s="1" t="s">
        <v>210</v>
      </c>
      <c r="L95" t="s">
        <v>270</v>
      </c>
      <c r="N95" s="2"/>
      <c r="O95" s="109" t="s">
        <v>271</v>
      </c>
      <c r="P95" s="35">
        <f t="shared" ref="P95:P107" si="4">R95*$P$94</f>
        <v>0</v>
      </c>
      <c r="Q95" t="s">
        <v>157</v>
      </c>
      <c r="R95">
        <v>2</v>
      </c>
      <c r="S95" t="s">
        <v>236</v>
      </c>
    </row>
    <row r="96" spans="2:19" x14ac:dyDescent="0.25">
      <c r="B96" s="98"/>
      <c r="C96" s="40"/>
      <c r="D96" s="51" t="s">
        <v>292</v>
      </c>
      <c r="E96" s="107"/>
      <c r="F96" s="108" t="s">
        <v>157</v>
      </c>
      <c r="G96" s="48" t="s">
        <v>155</v>
      </c>
      <c r="H96" t="s">
        <v>243</v>
      </c>
      <c r="I96" t="s">
        <v>273</v>
      </c>
      <c r="J96" s="35">
        <f>$J$97</f>
        <v>0</v>
      </c>
      <c r="K96" s="1" t="s">
        <v>149</v>
      </c>
      <c r="N96" s="2"/>
      <c r="O96" s="109" t="s">
        <v>274</v>
      </c>
      <c r="P96" s="35">
        <f t="shared" si="4"/>
        <v>0</v>
      </c>
      <c r="Q96" t="s">
        <v>157</v>
      </c>
      <c r="R96">
        <v>1</v>
      </c>
      <c r="S96" t="s">
        <v>236</v>
      </c>
    </row>
    <row r="97" spans="2:19" x14ac:dyDescent="0.25">
      <c r="B97" s="98"/>
      <c r="C97" s="40"/>
      <c r="D97" s="51" t="s">
        <v>293</v>
      </c>
      <c r="E97" s="107"/>
      <c r="F97" s="108" t="s">
        <v>157</v>
      </c>
      <c r="G97" s="48" t="s">
        <v>155</v>
      </c>
      <c r="H97" t="s">
        <v>238</v>
      </c>
      <c r="I97" t="s">
        <v>276</v>
      </c>
      <c r="J97" s="35">
        <f>$P$94</f>
        <v>0</v>
      </c>
      <c r="K97" s="1" t="s">
        <v>149</v>
      </c>
      <c r="N97" s="2"/>
      <c r="O97" s="109" t="s">
        <v>277</v>
      </c>
      <c r="P97" s="35">
        <f t="shared" si="4"/>
        <v>0</v>
      </c>
      <c r="Q97" t="s">
        <v>210</v>
      </c>
      <c r="R97">
        <v>1.5</v>
      </c>
      <c r="S97" t="s">
        <v>247</v>
      </c>
    </row>
    <row r="98" spans="2:19" x14ac:dyDescent="0.25">
      <c r="B98" s="98"/>
      <c r="C98" s="40"/>
      <c r="D98" s="51" t="s">
        <v>294</v>
      </c>
      <c r="E98" s="107"/>
      <c r="F98" s="108" t="s">
        <v>157</v>
      </c>
      <c r="G98" s="48" t="s">
        <v>155</v>
      </c>
      <c r="H98" t="s">
        <v>243</v>
      </c>
      <c r="I98" t="s">
        <v>279</v>
      </c>
      <c r="J98" s="35">
        <f>$J$97</f>
        <v>0</v>
      </c>
      <c r="K98" s="1" t="s">
        <v>149</v>
      </c>
      <c r="N98" s="2"/>
      <c r="O98" s="109" t="s">
        <v>280</v>
      </c>
      <c r="P98" s="35">
        <f t="shared" si="4"/>
        <v>0</v>
      </c>
      <c r="Q98" t="s">
        <v>157</v>
      </c>
      <c r="R98">
        <v>3.5</v>
      </c>
      <c r="S98" t="s">
        <v>236</v>
      </c>
    </row>
    <row r="99" spans="2:19" x14ac:dyDescent="0.25">
      <c r="B99" s="98"/>
      <c r="C99" s="40"/>
      <c r="D99" s="51" t="s">
        <v>295</v>
      </c>
      <c r="E99" s="107"/>
      <c r="F99" s="108" t="s">
        <v>157</v>
      </c>
      <c r="G99" s="48" t="s">
        <v>155</v>
      </c>
      <c r="H99" t="s">
        <v>243</v>
      </c>
      <c r="I99" t="s">
        <v>296</v>
      </c>
      <c r="J99" s="35">
        <f>$J$97</f>
        <v>0</v>
      </c>
      <c r="K99" s="1" t="s">
        <v>149</v>
      </c>
      <c r="N99" s="2"/>
      <c r="O99" s="109" t="s">
        <v>188</v>
      </c>
      <c r="P99" s="35">
        <f t="shared" si="4"/>
        <v>0</v>
      </c>
      <c r="Q99" t="s">
        <v>251</v>
      </c>
      <c r="R99">
        <v>0.5</v>
      </c>
      <c r="S99" t="s">
        <v>251</v>
      </c>
    </row>
    <row r="100" spans="2:19" x14ac:dyDescent="0.25">
      <c r="B100" s="98"/>
      <c r="C100" s="40"/>
      <c r="D100" s="51" t="s">
        <v>297</v>
      </c>
      <c r="E100" s="110">
        <f>SUM(E94:E99)</f>
        <v>0</v>
      </c>
      <c r="F100" s="108" t="s">
        <v>157</v>
      </c>
      <c r="G100" s="48" t="s">
        <v>155</v>
      </c>
      <c r="H100" t="s">
        <v>243</v>
      </c>
      <c r="I100" t="s">
        <v>298</v>
      </c>
      <c r="J100" s="35">
        <f>$J$97</f>
        <v>0</v>
      </c>
      <c r="K100" s="1" t="s">
        <v>149</v>
      </c>
      <c r="N100" s="2"/>
      <c r="O100" s="109" t="s">
        <v>283</v>
      </c>
      <c r="P100" s="35">
        <f t="shared" si="4"/>
        <v>0</v>
      </c>
      <c r="Q100" t="s">
        <v>251</v>
      </c>
      <c r="R100">
        <v>0.5</v>
      </c>
      <c r="S100" t="s">
        <v>251</v>
      </c>
    </row>
    <row r="101" spans="2:19" x14ac:dyDescent="0.25">
      <c r="B101" s="98"/>
      <c r="C101" s="40"/>
      <c r="D101" s="78"/>
      <c r="G101" s="48" t="s">
        <v>155</v>
      </c>
      <c r="H101" t="s">
        <v>243</v>
      </c>
      <c r="I101" t="s">
        <v>194</v>
      </c>
      <c r="J101" s="35">
        <f>$J$97*8</f>
        <v>0</v>
      </c>
      <c r="K101" s="1" t="s">
        <v>210</v>
      </c>
      <c r="L101" t="s">
        <v>261</v>
      </c>
      <c r="N101" s="2"/>
      <c r="O101" s="109" t="s">
        <v>299</v>
      </c>
      <c r="P101" s="35">
        <f t="shared" si="4"/>
        <v>0</v>
      </c>
      <c r="Q101" t="s">
        <v>149</v>
      </c>
      <c r="R101">
        <v>1</v>
      </c>
      <c r="S101" t="s">
        <v>149</v>
      </c>
    </row>
    <row r="102" spans="2:19" x14ac:dyDescent="0.25">
      <c r="B102" s="98"/>
      <c r="C102" s="40"/>
      <c r="D102" s="78"/>
      <c r="G102" s="48" t="s">
        <v>155</v>
      </c>
      <c r="H102" t="s">
        <v>243</v>
      </c>
      <c r="I102" t="s">
        <v>263</v>
      </c>
      <c r="J102" s="35">
        <f>$J$97</f>
        <v>0</v>
      </c>
      <c r="K102" s="1" t="s">
        <v>149</v>
      </c>
      <c r="N102" s="2"/>
      <c r="O102" s="109" t="s">
        <v>285</v>
      </c>
      <c r="P102" s="35">
        <f t="shared" si="4"/>
        <v>0</v>
      </c>
      <c r="Q102" t="s">
        <v>149</v>
      </c>
      <c r="R102">
        <v>1</v>
      </c>
      <c r="S102" t="s">
        <v>149</v>
      </c>
    </row>
    <row r="103" spans="2:19" x14ac:dyDescent="0.25">
      <c r="B103" s="98"/>
      <c r="C103" s="40"/>
      <c r="D103" s="78"/>
      <c r="K103" s="1"/>
      <c r="N103" s="2"/>
      <c r="O103" s="109" t="s">
        <v>300</v>
      </c>
      <c r="P103" s="35">
        <f t="shared" si="4"/>
        <v>0</v>
      </c>
      <c r="Q103" t="s">
        <v>149</v>
      </c>
      <c r="R103">
        <v>1</v>
      </c>
      <c r="S103" t="s">
        <v>149</v>
      </c>
    </row>
    <row r="104" spans="2:19" x14ac:dyDescent="0.25">
      <c r="B104" s="98"/>
      <c r="C104" s="40"/>
      <c r="D104" s="78"/>
      <c r="K104" s="1"/>
      <c r="N104" s="2"/>
      <c r="O104" s="109" t="s">
        <v>301</v>
      </c>
      <c r="P104" s="35">
        <f t="shared" si="4"/>
        <v>0</v>
      </c>
      <c r="Q104" t="s">
        <v>149</v>
      </c>
      <c r="R104">
        <v>1</v>
      </c>
      <c r="S104" t="s">
        <v>149</v>
      </c>
    </row>
    <row r="105" spans="2:19" x14ac:dyDescent="0.25">
      <c r="B105" s="98"/>
      <c r="C105" s="40"/>
      <c r="D105" s="78"/>
      <c r="I105" s="48" t="s">
        <v>302</v>
      </c>
      <c r="J105" s="149" t="s">
        <v>12</v>
      </c>
      <c r="K105" s="149" t="s">
        <v>165</v>
      </c>
      <c r="L105" s="149" t="s">
        <v>223</v>
      </c>
      <c r="N105" s="2"/>
      <c r="O105" s="109" t="s">
        <v>287</v>
      </c>
      <c r="P105" s="35">
        <f t="shared" si="4"/>
        <v>0</v>
      </c>
      <c r="Q105" t="s">
        <v>157</v>
      </c>
      <c r="R105">
        <v>1</v>
      </c>
      <c r="S105" t="s">
        <v>236</v>
      </c>
    </row>
    <row r="106" spans="2:19" x14ac:dyDescent="0.25">
      <c r="B106" s="98"/>
      <c r="C106" s="40"/>
      <c r="D106" s="78"/>
      <c r="H106" t="s">
        <v>303</v>
      </c>
      <c r="I106" t="s">
        <v>239</v>
      </c>
      <c r="J106" s="112">
        <f>P71+P78</f>
        <v>0</v>
      </c>
      <c r="K106" s="1" t="s">
        <v>240</v>
      </c>
      <c r="L106" s="35">
        <f>J71+J78</f>
        <v>0</v>
      </c>
      <c r="M106" s="1" t="s">
        <v>149</v>
      </c>
      <c r="N106" s="2"/>
      <c r="O106" t="s">
        <v>194</v>
      </c>
      <c r="P106" s="35">
        <f t="shared" si="4"/>
        <v>0</v>
      </c>
      <c r="Q106" s="1" t="s">
        <v>210</v>
      </c>
      <c r="R106">
        <v>8</v>
      </c>
      <c r="S106" t="s">
        <v>149</v>
      </c>
    </row>
    <row r="107" spans="2:19" x14ac:dyDescent="0.25">
      <c r="B107" s="98"/>
      <c r="C107" s="40"/>
      <c r="D107" s="78"/>
      <c r="I107" t="s">
        <v>228</v>
      </c>
      <c r="J107" s="112">
        <f>J69+J74+J84+J91+J94</f>
        <v>0</v>
      </c>
      <c r="K107" s="1" t="s">
        <v>212</v>
      </c>
      <c r="O107" t="s">
        <v>263</v>
      </c>
      <c r="P107" s="35">
        <f t="shared" si="4"/>
        <v>0</v>
      </c>
      <c r="Q107" t="s">
        <v>149</v>
      </c>
      <c r="R107">
        <v>1</v>
      </c>
      <c r="S107" t="s">
        <v>149</v>
      </c>
    </row>
    <row r="108" spans="2:19" x14ac:dyDescent="0.25">
      <c r="B108" s="98"/>
      <c r="C108" s="40"/>
      <c r="D108" s="78"/>
      <c r="H108" t="s">
        <v>304</v>
      </c>
      <c r="I108" t="s">
        <v>233</v>
      </c>
      <c r="J108" s="112">
        <f>J70+J78</f>
        <v>0</v>
      </c>
      <c r="K108" s="1" t="s">
        <v>150</v>
      </c>
    </row>
    <row r="109" spans="2:19" x14ac:dyDescent="0.25">
      <c r="B109" s="98"/>
      <c r="C109" s="40"/>
      <c r="D109" s="78"/>
      <c r="H109" t="s">
        <v>304</v>
      </c>
      <c r="I109" t="s">
        <v>305</v>
      </c>
      <c r="J109" s="112">
        <f>J72+J79</f>
        <v>0</v>
      </c>
      <c r="K109" s="1" t="s">
        <v>150</v>
      </c>
    </row>
    <row r="110" spans="2:19" x14ac:dyDescent="0.25">
      <c r="B110" s="98"/>
      <c r="C110" s="40"/>
      <c r="D110" s="78"/>
      <c r="H110" t="s">
        <v>304</v>
      </c>
      <c r="I110" t="s">
        <v>249</v>
      </c>
      <c r="J110" s="112">
        <f>J73</f>
        <v>0</v>
      </c>
      <c r="K110" s="1" t="s">
        <v>210</v>
      </c>
    </row>
    <row r="111" spans="2:19" x14ac:dyDescent="0.25">
      <c r="B111" s="98"/>
      <c r="C111" s="40"/>
      <c r="D111" s="78"/>
      <c r="I111" s="109" t="s">
        <v>271</v>
      </c>
      <c r="J111" s="112">
        <f>P95+P85</f>
        <v>0</v>
      </c>
      <c r="K111" s="1" t="s">
        <v>157</v>
      </c>
    </row>
    <row r="112" spans="2:19" x14ac:dyDescent="0.25">
      <c r="B112" s="98"/>
      <c r="C112" s="40"/>
      <c r="D112" s="78"/>
      <c r="I112" s="109" t="s">
        <v>274</v>
      </c>
      <c r="J112" s="112">
        <f>P86+P96</f>
        <v>0</v>
      </c>
      <c r="K112" s="1" t="s">
        <v>149</v>
      </c>
    </row>
    <row r="113" spans="2:11" x14ac:dyDescent="0.25">
      <c r="B113" s="98"/>
      <c r="C113" s="40"/>
      <c r="D113" s="78"/>
      <c r="H113" t="s">
        <v>304</v>
      </c>
      <c r="I113" s="109" t="s">
        <v>277</v>
      </c>
      <c r="J113" s="112">
        <f>P87+P97</f>
        <v>0</v>
      </c>
      <c r="K113" s="1" t="s">
        <v>210</v>
      </c>
    </row>
    <row r="114" spans="2:11" x14ac:dyDescent="0.25">
      <c r="B114" s="98"/>
      <c r="C114" s="40"/>
      <c r="D114" s="78"/>
      <c r="H114" t="s">
        <v>303</v>
      </c>
      <c r="I114" s="109" t="s">
        <v>280</v>
      </c>
      <c r="J114" s="112">
        <f>P88+P98</f>
        <v>0</v>
      </c>
      <c r="K114" s="1" t="s">
        <v>157</v>
      </c>
    </row>
    <row r="115" spans="2:11" x14ac:dyDescent="0.25">
      <c r="B115" s="98"/>
      <c r="C115" s="40"/>
      <c r="D115" s="78"/>
      <c r="I115" s="109" t="s">
        <v>188</v>
      </c>
      <c r="J115" s="112">
        <f>P73+P80+P89+P99</f>
        <v>0</v>
      </c>
      <c r="K115" s="1" t="s">
        <v>189</v>
      </c>
    </row>
    <row r="116" spans="2:11" x14ac:dyDescent="0.25">
      <c r="B116" s="98"/>
      <c r="C116" s="40"/>
      <c r="D116" s="78"/>
      <c r="I116" s="109" t="s">
        <v>283</v>
      </c>
      <c r="J116" s="112">
        <f>P90+P100</f>
        <v>0</v>
      </c>
      <c r="K116" s="1" t="s">
        <v>189</v>
      </c>
    </row>
    <row r="117" spans="2:11" x14ac:dyDescent="0.25">
      <c r="B117" s="98"/>
      <c r="C117" s="40"/>
      <c r="D117" s="78"/>
      <c r="I117" s="109" t="s">
        <v>299</v>
      </c>
      <c r="J117" s="112">
        <f>+P101</f>
        <v>0</v>
      </c>
      <c r="K117" s="1" t="s">
        <v>149</v>
      </c>
    </row>
    <row r="118" spans="2:11" x14ac:dyDescent="0.25">
      <c r="B118" s="98"/>
      <c r="C118" s="40"/>
      <c r="D118" s="78"/>
      <c r="I118" s="109" t="s">
        <v>285</v>
      </c>
      <c r="J118" s="112">
        <f>+P91+P102</f>
        <v>0</v>
      </c>
      <c r="K118" s="1" t="s">
        <v>149</v>
      </c>
    </row>
    <row r="119" spans="2:11" x14ac:dyDescent="0.25">
      <c r="B119" s="98"/>
      <c r="C119" s="40"/>
      <c r="D119" s="78"/>
      <c r="I119" s="109" t="s">
        <v>300</v>
      </c>
      <c r="J119" s="112">
        <f>+P103</f>
        <v>0</v>
      </c>
      <c r="K119" s="1" t="s">
        <v>149</v>
      </c>
    </row>
    <row r="120" spans="2:11" x14ac:dyDescent="0.25">
      <c r="B120" s="98"/>
      <c r="C120" s="40"/>
      <c r="D120" s="78"/>
      <c r="I120" s="109" t="s">
        <v>301</v>
      </c>
      <c r="J120" s="112">
        <f>+P104</f>
        <v>0</v>
      </c>
      <c r="K120" s="1" t="s">
        <v>149</v>
      </c>
    </row>
    <row r="121" spans="2:11" x14ac:dyDescent="0.25">
      <c r="B121" s="98"/>
      <c r="C121" s="40"/>
      <c r="D121" s="78"/>
      <c r="H121" t="s">
        <v>303</v>
      </c>
      <c r="I121" s="109" t="s">
        <v>287</v>
      </c>
      <c r="J121" s="112">
        <f>+P92+P105</f>
        <v>0</v>
      </c>
      <c r="K121" s="1" t="s">
        <v>157</v>
      </c>
    </row>
    <row r="122" spans="2:11" x14ac:dyDescent="0.25">
      <c r="B122" s="98"/>
      <c r="C122" s="40"/>
      <c r="D122" s="78"/>
      <c r="I122" t="s">
        <v>194</v>
      </c>
      <c r="J122" s="35">
        <f>+P81+P106</f>
        <v>0</v>
      </c>
      <c r="K122" s="1" t="s">
        <v>210</v>
      </c>
    </row>
    <row r="123" spans="2:11" x14ac:dyDescent="0.25">
      <c r="B123" s="98"/>
      <c r="C123" s="40"/>
      <c r="D123" s="78"/>
      <c r="I123" t="s">
        <v>263</v>
      </c>
      <c r="J123" s="35">
        <f>+P82+P107</f>
        <v>0</v>
      </c>
      <c r="K123" s="1" t="s">
        <v>149</v>
      </c>
    </row>
    <row r="124" spans="2:11" x14ac:dyDescent="0.25">
      <c r="B124" s="98"/>
      <c r="C124" s="40"/>
      <c r="D124" s="78"/>
      <c r="E124"/>
      <c r="F124"/>
      <c r="J124" s="1"/>
    </row>
    <row r="125" spans="2:11" x14ac:dyDescent="0.25">
      <c r="B125" s="98" t="s">
        <v>53</v>
      </c>
      <c r="C125" s="40"/>
      <c r="D125" s="78" t="s">
        <v>306</v>
      </c>
      <c r="E125"/>
      <c r="F125"/>
      <c r="G125" s="122" t="s">
        <v>307</v>
      </c>
      <c r="H125" s="79" t="s">
        <v>165</v>
      </c>
      <c r="I125" s="152" t="s">
        <v>231</v>
      </c>
      <c r="J125" s="153"/>
    </row>
    <row r="126" spans="2:11" x14ac:dyDescent="0.25">
      <c r="B126" s="98"/>
      <c r="C126" s="40"/>
      <c r="D126" s="78"/>
      <c r="E126" s="48" t="s">
        <v>308</v>
      </c>
      <c r="F126" s="48"/>
      <c r="G126" s="123"/>
      <c r="H126" s="82" t="s">
        <v>149</v>
      </c>
    </row>
    <row r="127" spans="2:11" x14ac:dyDescent="0.25">
      <c r="B127" s="98"/>
      <c r="C127" s="40"/>
      <c r="D127" s="78"/>
      <c r="E127" s="107" t="s">
        <v>309</v>
      </c>
      <c r="F127" s="107"/>
      <c r="G127" s="125">
        <f>I127*G126</f>
        <v>0</v>
      </c>
      <c r="H127" s="119" t="s">
        <v>310</v>
      </c>
      <c r="I127">
        <v>1.5</v>
      </c>
      <c r="J127" s="1" t="s">
        <v>311</v>
      </c>
    </row>
    <row r="128" spans="2:11" x14ac:dyDescent="0.25">
      <c r="B128" s="98"/>
      <c r="C128" s="40"/>
      <c r="D128" s="78"/>
      <c r="E128" s="107" t="s">
        <v>312</v>
      </c>
      <c r="F128" s="107"/>
      <c r="G128" s="125">
        <f>I128*G127</f>
        <v>0</v>
      </c>
      <c r="H128" s="119" t="s">
        <v>310</v>
      </c>
      <c r="I128">
        <v>1.5</v>
      </c>
      <c r="J128" s="1" t="s">
        <v>311</v>
      </c>
    </row>
    <row r="129" spans="2:17" x14ac:dyDescent="0.25">
      <c r="B129" s="98"/>
      <c r="C129" s="40"/>
      <c r="D129" s="78"/>
      <c r="E129" s="107" t="s">
        <v>313</v>
      </c>
      <c r="F129" s="107"/>
      <c r="G129" s="125">
        <f>I129*G126</f>
        <v>0</v>
      </c>
      <c r="H129" s="119" t="s">
        <v>310</v>
      </c>
      <c r="I129">
        <v>0.125</v>
      </c>
      <c r="J129" s="1" t="s">
        <v>241</v>
      </c>
    </row>
    <row r="130" spans="2:17" x14ac:dyDescent="0.25">
      <c r="B130" s="98"/>
      <c r="C130" s="40"/>
      <c r="D130" s="78"/>
      <c r="E130" s="107" t="s">
        <v>188</v>
      </c>
      <c r="F130" s="107"/>
      <c r="G130" s="125">
        <f>I130*G126</f>
        <v>0</v>
      </c>
      <c r="H130" s="119" t="s">
        <v>189</v>
      </c>
      <c r="I130">
        <v>0.1</v>
      </c>
      <c r="J130" s="1" t="s">
        <v>189</v>
      </c>
    </row>
    <row r="131" spans="2:17" x14ac:dyDescent="0.25">
      <c r="B131" s="98"/>
      <c r="C131" s="40"/>
      <c r="D131" s="78"/>
      <c r="E131" s="107" t="s">
        <v>190</v>
      </c>
      <c r="F131" s="107"/>
      <c r="G131" s="125">
        <f>I131*G126</f>
        <v>0</v>
      </c>
      <c r="H131" s="82" t="s">
        <v>149</v>
      </c>
      <c r="I131">
        <v>1.05</v>
      </c>
      <c r="J131" s="1" t="s">
        <v>157</v>
      </c>
      <c r="K131" s="126" t="s">
        <v>314</v>
      </c>
    </row>
    <row r="133" spans="2:17" x14ac:dyDescent="0.25">
      <c r="B133" s="98" t="s">
        <v>68</v>
      </c>
      <c r="C133" s="40"/>
      <c r="D133" s="78" t="s">
        <v>315</v>
      </c>
      <c r="E133"/>
      <c r="F133"/>
      <c r="G133" s="122" t="s">
        <v>316</v>
      </c>
      <c r="H133" s="79" t="s">
        <v>165</v>
      </c>
      <c r="O133" s="1"/>
    </row>
    <row r="134" spans="2:17" x14ac:dyDescent="0.25">
      <c r="B134" s="98"/>
      <c r="C134" s="40"/>
      <c r="D134" s="78"/>
      <c r="E134" s="48" t="s">
        <v>317</v>
      </c>
      <c r="F134" s="48"/>
      <c r="G134" s="123"/>
      <c r="H134" s="124" t="s">
        <v>157</v>
      </c>
      <c r="I134" s="152" t="s">
        <v>231</v>
      </c>
      <c r="J134" s="153"/>
      <c r="O134" s="1"/>
    </row>
    <row r="135" spans="2:17" x14ac:dyDescent="0.25">
      <c r="B135" s="98"/>
      <c r="C135" s="40"/>
      <c r="D135" s="78"/>
      <c r="E135" s="107" t="s">
        <v>188</v>
      </c>
      <c r="F135" s="107"/>
      <c r="G135" s="125">
        <f>I135*G134</f>
        <v>0</v>
      </c>
      <c r="H135" s="119" t="s">
        <v>189</v>
      </c>
      <c r="I135">
        <v>0.2</v>
      </c>
      <c r="J135" s="1" t="s">
        <v>189</v>
      </c>
      <c r="O135" s="1"/>
    </row>
    <row r="136" spans="2:17" x14ac:dyDescent="0.25">
      <c r="B136" s="98"/>
      <c r="C136" s="40"/>
      <c r="D136" s="78"/>
      <c r="E136" s="107" t="s">
        <v>318</v>
      </c>
      <c r="F136" s="107"/>
      <c r="G136" s="125">
        <f>I136*G134</f>
        <v>0</v>
      </c>
      <c r="H136" s="119" t="s">
        <v>157</v>
      </c>
      <c r="I136">
        <v>1.05</v>
      </c>
      <c r="J136" s="1" t="s">
        <v>157</v>
      </c>
      <c r="K136" s="126" t="s">
        <v>314</v>
      </c>
      <c r="O136" s="1"/>
    </row>
    <row r="137" spans="2:17" x14ac:dyDescent="0.25">
      <c r="B137" s="98"/>
      <c r="C137" s="40"/>
      <c r="D137" s="78"/>
      <c r="E137" s="107" t="s">
        <v>319</v>
      </c>
      <c r="F137" s="107"/>
      <c r="G137" s="125">
        <f>I137*G134</f>
        <v>0</v>
      </c>
      <c r="H137" s="119" t="s">
        <v>310</v>
      </c>
      <c r="I137">
        <v>0.25</v>
      </c>
      <c r="J137" s="1" t="s">
        <v>310</v>
      </c>
      <c r="K137" t="s">
        <v>320</v>
      </c>
      <c r="O137" s="1"/>
    </row>
    <row r="138" spans="2:17" x14ac:dyDescent="0.25">
      <c r="B138" s="98"/>
      <c r="C138" s="40"/>
      <c r="D138" s="78"/>
      <c r="E138"/>
      <c r="F138"/>
      <c r="O138" s="1"/>
    </row>
    <row r="139" spans="2:17" x14ac:dyDescent="0.25">
      <c r="B139" s="98"/>
      <c r="C139" s="40"/>
      <c r="D139" s="78"/>
      <c r="E139"/>
      <c r="F139"/>
      <c r="G139" s="122" t="s">
        <v>307</v>
      </c>
      <c r="H139" s="79" t="s">
        <v>165</v>
      </c>
      <c r="O139" s="1"/>
    </row>
    <row r="140" spans="2:17" x14ac:dyDescent="0.25">
      <c r="B140" s="98"/>
      <c r="C140" s="40"/>
      <c r="D140" s="78"/>
      <c r="E140" s="48" t="s">
        <v>321</v>
      </c>
      <c r="F140" s="48"/>
      <c r="G140" s="123"/>
      <c r="H140" s="82" t="s">
        <v>149</v>
      </c>
      <c r="I140" s="152" t="s">
        <v>231</v>
      </c>
      <c r="J140" s="153"/>
      <c r="O140" s="1"/>
    </row>
    <row r="141" spans="2:17" x14ac:dyDescent="0.25">
      <c r="B141" s="98"/>
      <c r="C141" s="40"/>
      <c r="D141" s="78"/>
      <c r="E141" s="107" t="s">
        <v>188</v>
      </c>
      <c r="F141" s="107"/>
      <c r="G141" s="125">
        <f>I141*G140</f>
        <v>0</v>
      </c>
      <c r="H141" s="119" t="s">
        <v>189</v>
      </c>
      <c r="I141">
        <v>0.1</v>
      </c>
      <c r="J141" s="1" t="s">
        <v>189</v>
      </c>
      <c r="O141" s="1"/>
    </row>
    <row r="142" spans="2:17" x14ac:dyDescent="0.25">
      <c r="B142" s="98"/>
      <c r="C142" s="40"/>
      <c r="D142" s="78"/>
      <c r="E142" s="107" t="s">
        <v>322</v>
      </c>
      <c r="F142" s="107"/>
      <c r="G142" s="125">
        <f>I142*G140</f>
        <v>0</v>
      </c>
      <c r="H142" s="82" t="s">
        <v>149</v>
      </c>
      <c r="I142">
        <v>1.05</v>
      </c>
      <c r="J142" s="1" t="s">
        <v>157</v>
      </c>
      <c r="K142" s="126" t="s">
        <v>314</v>
      </c>
      <c r="O142" s="1"/>
    </row>
    <row r="143" spans="2:17" x14ac:dyDescent="0.25">
      <c r="B143" s="98"/>
      <c r="C143" s="40"/>
      <c r="D143" s="78"/>
      <c r="E143" s="107"/>
      <c r="F143" s="107"/>
      <c r="H143" s="48"/>
      <c r="J143" s="1"/>
      <c r="K143" s="126"/>
      <c r="O143" s="1"/>
    </row>
    <row r="144" spans="2:17" x14ac:dyDescent="0.25">
      <c r="B144" s="98" t="s">
        <v>75</v>
      </c>
      <c r="C144" s="40"/>
      <c r="D144" s="78" t="s">
        <v>323</v>
      </c>
      <c r="E144"/>
      <c r="F144"/>
      <c r="G144" s="149" t="s">
        <v>324</v>
      </c>
      <c r="H144" s="149" t="s">
        <v>151</v>
      </c>
      <c r="I144" s="78" t="s">
        <v>165</v>
      </c>
      <c r="M144" s="149" t="s">
        <v>224</v>
      </c>
      <c r="N144" s="86">
        <f>$H$145</f>
        <v>0</v>
      </c>
      <c r="O144" s="82" t="s">
        <v>149</v>
      </c>
      <c r="Q144" s="37"/>
    </row>
    <row r="145" spans="2:17" x14ac:dyDescent="0.25">
      <c r="B145" s="98"/>
      <c r="C145" s="40"/>
      <c r="D145" s="78"/>
      <c r="E145" s="48" t="s">
        <v>325</v>
      </c>
      <c r="F145" s="149"/>
      <c r="G145" s="113" t="s">
        <v>192</v>
      </c>
      <c r="H145" s="114"/>
      <c r="I145" s="115" t="s">
        <v>149</v>
      </c>
      <c r="M145" s="109" t="s">
        <v>271</v>
      </c>
      <c r="N145">
        <f t="shared" ref="N145:N153" si="5">P145*$N$144</f>
        <v>0</v>
      </c>
      <c r="O145" s="1" t="s">
        <v>157</v>
      </c>
      <c r="P145">
        <v>2</v>
      </c>
      <c r="Q145" t="s">
        <v>236</v>
      </c>
    </row>
    <row r="146" spans="2:17" x14ac:dyDescent="0.25">
      <c r="B146" s="98"/>
      <c r="C146" s="40"/>
      <c r="D146" s="78"/>
      <c r="E146"/>
      <c r="F146"/>
      <c r="M146" s="109" t="s">
        <v>326</v>
      </c>
      <c r="N146">
        <f t="shared" si="5"/>
        <v>0</v>
      </c>
      <c r="O146" s="1" t="s">
        <v>149</v>
      </c>
      <c r="P146">
        <v>1</v>
      </c>
      <c r="Q146" t="s">
        <v>236</v>
      </c>
    </row>
    <row r="147" spans="2:17" x14ac:dyDescent="0.25">
      <c r="B147" s="98"/>
      <c r="C147" s="40"/>
      <c r="D147" s="78"/>
      <c r="E147"/>
      <c r="F147"/>
      <c r="G147" s="79" t="s">
        <v>163</v>
      </c>
      <c r="H147" s="79" t="s">
        <v>164</v>
      </c>
      <c r="I147" s="79" t="s">
        <v>178</v>
      </c>
      <c r="J147" s="79" t="s">
        <v>14</v>
      </c>
      <c r="K147" s="79" t="s">
        <v>165</v>
      </c>
      <c r="M147" s="109" t="s">
        <v>277</v>
      </c>
      <c r="N147">
        <f t="shared" si="5"/>
        <v>0</v>
      </c>
      <c r="O147" s="1" t="s">
        <v>210</v>
      </c>
      <c r="P147">
        <v>1</v>
      </c>
      <c r="Q147" t="s">
        <v>247</v>
      </c>
    </row>
    <row r="148" spans="2:17" x14ac:dyDescent="0.25">
      <c r="B148" s="98"/>
      <c r="C148" s="40"/>
      <c r="D148" s="78"/>
      <c r="E148" s="83" t="s">
        <v>192</v>
      </c>
      <c r="F148"/>
      <c r="G148" s="116"/>
      <c r="H148" s="80"/>
      <c r="J148" s="117">
        <f>(H148*G148)</f>
        <v>0</v>
      </c>
      <c r="K148" s="82" t="s">
        <v>149</v>
      </c>
      <c r="M148" s="109" t="s">
        <v>327</v>
      </c>
      <c r="N148">
        <f t="shared" si="5"/>
        <v>0</v>
      </c>
      <c r="O148" s="1" t="s">
        <v>157</v>
      </c>
      <c r="P148">
        <v>3.5</v>
      </c>
      <c r="Q148" t="s">
        <v>236</v>
      </c>
    </row>
    <row r="149" spans="2:17" x14ac:dyDescent="0.25">
      <c r="B149" s="98"/>
      <c r="C149" s="40"/>
      <c r="D149" s="78"/>
      <c r="E149"/>
      <c r="F149"/>
      <c r="M149" s="109" t="s">
        <v>328</v>
      </c>
      <c r="N149">
        <f t="shared" si="5"/>
        <v>0</v>
      </c>
      <c r="O149" s="1" t="s">
        <v>157</v>
      </c>
      <c r="P149">
        <v>2.8</v>
      </c>
      <c r="Q149" t="s">
        <v>236</v>
      </c>
    </row>
    <row r="150" spans="2:17" x14ac:dyDescent="0.25">
      <c r="B150" s="98"/>
      <c r="C150" s="40"/>
      <c r="D150" s="78"/>
      <c r="E150"/>
      <c r="F150"/>
      <c r="M150" s="109" t="s">
        <v>188</v>
      </c>
      <c r="N150">
        <f t="shared" si="5"/>
        <v>0</v>
      </c>
      <c r="O150" s="1" t="s">
        <v>189</v>
      </c>
      <c r="P150">
        <v>0.5</v>
      </c>
      <c r="Q150" t="s">
        <v>251</v>
      </c>
    </row>
    <row r="151" spans="2:17" x14ac:dyDescent="0.25">
      <c r="B151" s="98"/>
      <c r="C151" s="40"/>
      <c r="D151" s="78"/>
      <c r="E151"/>
      <c r="F151"/>
      <c r="M151" s="109" t="s">
        <v>283</v>
      </c>
      <c r="N151">
        <f t="shared" si="5"/>
        <v>0</v>
      </c>
      <c r="O151" s="1" t="s">
        <v>189</v>
      </c>
      <c r="P151">
        <v>0.5</v>
      </c>
      <c r="Q151" t="s">
        <v>251</v>
      </c>
    </row>
    <row r="152" spans="2:17" x14ac:dyDescent="0.25">
      <c r="B152" s="98"/>
      <c r="C152" s="40"/>
      <c r="D152" s="78"/>
      <c r="E152"/>
      <c r="F152"/>
      <c r="M152" s="109" t="s">
        <v>285</v>
      </c>
      <c r="N152">
        <f t="shared" si="5"/>
        <v>0</v>
      </c>
      <c r="O152" s="1" t="s">
        <v>149</v>
      </c>
      <c r="P152">
        <v>1</v>
      </c>
      <c r="Q152" t="s">
        <v>149</v>
      </c>
    </row>
    <row r="153" spans="2:17" x14ac:dyDescent="0.25">
      <c r="B153" s="98"/>
      <c r="C153" s="40"/>
      <c r="M153" t="s">
        <v>228</v>
      </c>
      <c r="N153">
        <f t="shared" si="5"/>
        <v>0</v>
      </c>
      <c r="O153" s="1" t="s">
        <v>212</v>
      </c>
      <c r="P153">
        <v>0.2</v>
      </c>
      <c r="Q153" t="s">
        <v>329</v>
      </c>
    </row>
    <row r="154" spans="2:17" x14ac:dyDescent="0.25">
      <c r="B154" s="98" t="s">
        <v>81</v>
      </c>
      <c r="C154" s="40"/>
      <c r="D154" s="78" t="s">
        <v>330</v>
      </c>
      <c r="E154" t="s">
        <v>331</v>
      </c>
      <c r="F154"/>
      <c r="G154" s="125">
        <v>3</v>
      </c>
      <c r="H154" s="48"/>
      <c r="J154" s="1"/>
      <c r="K154" s="126"/>
      <c r="O154" s="1"/>
    </row>
    <row r="155" spans="2:17" x14ac:dyDescent="0.25">
      <c r="B155" s="98"/>
      <c r="C155" s="40"/>
      <c r="D155" s="78"/>
      <c r="E155" t="s">
        <v>332</v>
      </c>
      <c r="F155"/>
      <c r="G155" s="125">
        <v>1</v>
      </c>
      <c r="H155" s="48"/>
      <c r="J155" s="1"/>
      <c r="K155" s="126"/>
      <c r="O155" s="1"/>
    </row>
    <row r="156" spans="2:17" x14ac:dyDescent="0.25">
      <c r="B156" s="98"/>
      <c r="C156" s="40"/>
      <c r="D156" s="78"/>
      <c r="E156" t="s">
        <v>333</v>
      </c>
      <c r="F156"/>
      <c r="G156" s="125">
        <v>1</v>
      </c>
      <c r="H156" s="48"/>
      <c r="J156" s="1"/>
      <c r="K156" s="126"/>
      <c r="O156" s="1"/>
    </row>
    <row r="157" spans="2:17" x14ac:dyDescent="0.25">
      <c r="B157" s="98"/>
      <c r="C157" s="40"/>
      <c r="D157" s="78" t="s">
        <v>334</v>
      </c>
      <c r="E157" t="s">
        <v>335</v>
      </c>
      <c r="F157"/>
      <c r="G157" t="s">
        <v>151</v>
      </c>
      <c r="H157" s="48"/>
      <c r="J157" s="1"/>
      <c r="K157" s="126"/>
      <c r="O157" s="1"/>
    </row>
    <row r="158" spans="2:17" x14ac:dyDescent="0.25">
      <c r="B158" s="98"/>
      <c r="C158" s="40"/>
      <c r="D158" s="78"/>
      <c r="E158"/>
      <c r="F158"/>
      <c r="G158" s="125">
        <v>3</v>
      </c>
      <c r="H158" s="48"/>
      <c r="J158" s="1"/>
      <c r="K158" s="126"/>
      <c r="O158" s="1"/>
    </row>
    <row r="159" spans="2:17" x14ac:dyDescent="0.25">
      <c r="B159" s="98"/>
      <c r="C159" s="40"/>
      <c r="D159" s="78" t="s">
        <v>336</v>
      </c>
      <c r="E159" t="s">
        <v>337</v>
      </c>
      <c r="F159"/>
      <c r="G159" t="s">
        <v>151</v>
      </c>
      <c r="H159" s="48"/>
      <c r="J159" s="1"/>
      <c r="K159" s="126"/>
      <c r="O159" s="1"/>
    </row>
    <row r="160" spans="2:17" x14ac:dyDescent="0.25">
      <c r="B160" s="98"/>
      <c r="C160" s="40"/>
      <c r="D160" s="78"/>
      <c r="E160"/>
      <c r="F160"/>
      <c r="G160" s="125">
        <v>2</v>
      </c>
      <c r="H160" s="48"/>
      <c r="J160" s="1"/>
      <c r="K160" s="126"/>
      <c r="O160" s="1"/>
    </row>
    <row r="161" spans="2:15" x14ac:dyDescent="0.25">
      <c r="O161" s="1"/>
    </row>
    <row r="162" spans="2:15" x14ac:dyDescent="0.25">
      <c r="B162" s="98" t="s">
        <v>88</v>
      </c>
      <c r="C162" s="40"/>
      <c r="D162" s="78" t="s">
        <v>338</v>
      </c>
      <c r="E162"/>
      <c r="F162"/>
      <c r="G162" s="149" t="s">
        <v>151</v>
      </c>
      <c r="H162" s="79" t="s">
        <v>165</v>
      </c>
      <c r="I162" s="152" t="s">
        <v>231</v>
      </c>
      <c r="J162" s="153"/>
      <c r="O162" s="1"/>
    </row>
    <row r="163" spans="2:15" x14ac:dyDescent="0.25">
      <c r="B163" s="77"/>
      <c r="C163" s="40"/>
      <c r="D163" s="78"/>
      <c r="E163" s="48" t="s">
        <v>339</v>
      </c>
      <c r="F163" s="48"/>
      <c r="O163" s="1"/>
    </row>
    <row r="164" spans="2:15" x14ac:dyDescent="0.25">
      <c r="B164" s="77"/>
      <c r="C164" s="40"/>
      <c r="D164" s="78"/>
      <c r="E164" s="107" t="s">
        <v>340</v>
      </c>
      <c r="F164" s="107"/>
      <c r="G164">
        <v>1</v>
      </c>
      <c r="H164" s="119" t="s">
        <v>310</v>
      </c>
      <c r="O164" s="1"/>
    </row>
    <row r="165" spans="2:15" x14ac:dyDescent="0.25">
      <c r="B165" s="77"/>
      <c r="C165" s="40"/>
      <c r="D165" s="78"/>
      <c r="E165" s="107" t="s">
        <v>341</v>
      </c>
      <c r="F165" s="107"/>
      <c r="G165">
        <v>1</v>
      </c>
      <c r="H165" s="119" t="s">
        <v>189</v>
      </c>
      <c r="O165" s="1"/>
    </row>
    <row r="166" spans="2:15" x14ac:dyDescent="0.25">
      <c r="B166" s="77"/>
      <c r="C166" s="40"/>
      <c r="D166" s="78"/>
      <c r="E166" s="48" t="s">
        <v>342</v>
      </c>
      <c r="F166" s="48"/>
      <c r="O166" s="1"/>
    </row>
    <row r="167" spans="2:15" x14ac:dyDescent="0.25">
      <c r="B167" s="77"/>
      <c r="C167" s="40"/>
      <c r="D167" s="78"/>
      <c r="E167" s="107" t="s">
        <v>343</v>
      </c>
      <c r="F167" s="107"/>
      <c r="G167">
        <v>1</v>
      </c>
      <c r="H167" s="119" t="s">
        <v>310</v>
      </c>
      <c r="O167" s="1"/>
    </row>
    <row r="168" spans="2:15" x14ac:dyDescent="0.25">
      <c r="B168" s="77"/>
      <c r="C168" s="40"/>
      <c r="D168" s="78"/>
      <c r="E168" s="107" t="s">
        <v>341</v>
      </c>
      <c r="F168" s="107"/>
      <c r="G168">
        <v>1</v>
      </c>
      <c r="H168" s="119" t="s">
        <v>189</v>
      </c>
      <c r="O168" s="1"/>
    </row>
    <row r="169" spans="2:15" x14ac:dyDescent="0.25">
      <c r="B169" s="77"/>
      <c r="C169" s="40"/>
      <c r="D169" s="78"/>
      <c r="E169" s="48" t="s">
        <v>344</v>
      </c>
      <c r="F169" s="48"/>
      <c r="O169" s="1"/>
    </row>
    <row r="170" spans="2:15" x14ac:dyDescent="0.25">
      <c r="B170" s="77"/>
      <c r="C170" s="40"/>
      <c r="D170" s="78"/>
      <c r="E170" s="107" t="s">
        <v>341</v>
      </c>
      <c r="F170" s="107"/>
      <c r="G170">
        <v>0.5</v>
      </c>
      <c r="H170" s="119" t="s">
        <v>189</v>
      </c>
      <c r="O170" s="1"/>
    </row>
    <row r="171" spans="2:15" x14ac:dyDescent="0.25">
      <c r="B171" s="77"/>
      <c r="C171" s="40"/>
      <c r="D171" s="78"/>
      <c r="E171" s="107" t="s">
        <v>190</v>
      </c>
      <c r="F171" s="107"/>
      <c r="G171">
        <v>0.5</v>
      </c>
      <c r="H171" s="119" t="s">
        <v>189</v>
      </c>
      <c r="O171" s="1"/>
    </row>
    <row r="172" spans="2:15" x14ac:dyDescent="0.25">
      <c r="B172" s="77"/>
      <c r="C172" s="40"/>
      <c r="D172" s="78"/>
      <c r="E172" s="48" t="s">
        <v>345</v>
      </c>
      <c r="F172" s="48"/>
      <c r="O172" s="1"/>
    </row>
    <row r="173" spans="2:15" x14ac:dyDescent="0.25">
      <c r="B173" s="77"/>
      <c r="C173" s="40"/>
      <c r="D173" s="78"/>
      <c r="E173" s="107" t="s">
        <v>341</v>
      </c>
      <c r="F173" s="107"/>
      <c r="G173">
        <v>0.25</v>
      </c>
      <c r="H173" s="119" t="s">
        <v>189</v>
      </c>
      <c r="O173" s="1"/>
    </row>
    <row r="174" spans="2:15" x14ac:dyDescent="0.25">
      <c r="B174" s="77"/>
      <c r="C174" s="40"/>
      <c r="D174" s="78"/>
      <c r="E174" s="107" t="s">
        <v>190</v>
      </c>
      <c r="F174" s="107"/>
      <c r="G174">
        <v>0.25</v>
      </c>
      <c r="H174" s="119" t="s">
        <v>189</v>
      </c>
      <c r="O174" s="1"/>
    </row>
    <row r="175" spans="2:15" x14ac:dyDescent="0.25">
      <c r="B175" s="77"/>
      <c r="C175" s="40"/>
      <c r="D175" s="78"/>
      <c r="E175" s="48" t="s">
        <v>346</v>
      </c>
      <c r="F175" s="48"/>
      <c r="O175" s="1"/>
    </row>
    <row r="176" spans="2:15" x14ac:dyDescent="0.25">
      <c r="B176" s="77"/>
      <c r="C176" s="40"/>
      <c r="D176" s="78"/>
      <c r="E176" s="107" t="s">
        <v>341</v>
      </c>
      <c r="F176" s="107"/>
      <c r="G176">
        <v>0.25</v>
      </c>
      <c r="H176" s="119" t="s">
        <v>189</v>
      </c>
      <c r="O176" s="1"/>
    </row>
    <row r="177" spans="2:15" x14ac:dyDescent="0.25">
      <c r="B177" s="77"/>
      <c r="C177" s="40"/>
      <c r="D177" s="78"/>
      <c r="E177" s="107" t="s">
        <v>347</v>
      </c>
      <c r="F177" s="107"/>
      <c r="G177">
        <v>1</v>
      </c>
      <c r="H177" s="119" t="s">
        <v>189</v>
      </c>
      <c r="O177" s="1"/>
    </row>
    <row r="178" spans="2:15" x14ac:dyDescent="0.25">
      <c r="B178" s="77"/>
      <c r="C178" s="40"/>
      <c r="D178" s="78"/>
      <c r="E178" s="107" t="s">
        <v>348</v>
      </c>
      <c r="F178" s="107"/>
      <c r="G178">
        <v>2</v>
      </c>
      <c r="H178" s="119" t="s">
        <v>349</v>
      </c>
      <c r="O178" s="1"/>
    </row>
    <row r="179" spans="2:15" x14ac:dyDescent="0.25">
      <c r="B179" s="77"/>
      <c r="C179" s="40"/>
      <c r="D179" s="78"/>
      <c r="E179" s="107" t="s">
        <v>350</v>
      </c>
      <c r="F179" s="107"/>
      <c r="G179">
        <v>0.25</v>
      </c>
      <c r="H179" s="119" t="s">
        <v>210</v>
      </c>
      <c r="O179" s="1"/>
    </row>
    <row r="180" spans="2:15" x14ac:dyDescent="0.25">
      <c r="B180" s="77"/>
      <c r="C180" s="40"/>
      <c r="D180" s="78"/>
      <c r="E180" s="107" t="s">
        <v>351</v>
      </c>
      <c r="F180" s="107"/>
      <c r="G180">
        <v>1</v>
      </c>
      <c r="H180" s="119" t="s">
        <v>240</v>
      </c>
      <c r="O180" s="1"/>
    </row>
    <row r="181" spans="2:15" x14ac:dyDescent="0.25">
      <c r="B181" s="77"/>
      <c r="C181" s="40"/>
      <c r="D181" s="78"/>
      <c r="E181" s="48" t="s">
        <v>352</v>
      </c>
      <c r="F181" s="48"/>
      <c r="O181" s="1"/>
    </row>
    <row r="182" spans="2:15" x14ac:dyDescent="0.25">
      <c r="B182" s="77"/>
      <c r="C182" s="40"/>
      <c r="D182" s="78"/>
      <c r="E182" s="107" t="s">
        <v>353</v>
      </c>
      <c r="F182" s="107"/>
      <c r="G182">
        <v>1</v>
      </c>
      <c r="H182" s="119" t="s">
        <v>157</v>
      </c>
      <c r="O182" s="1"/>
    </row>
    <row r="183" spans="2:15" x14ac:dyDescent="0.25">
      <c r="B183" s="77"/>
      <c r="C183" s="40"/>
      <c r="D183" s="78"/>
      <c r="E183" s="107" t="s">
        <v>341</v>
      </c>
      <c r="F183" s="107"/>
      <c r="G183">
        <v>0.15</v>
      </c>
      <c r="H183" s="119" t="s">
        <v>189</v>
      </c>
      <c r="O183" s="1"/>
    </row>
    <row r="184" spans="2:15" x14ac:dyDescent="0.25">
      <c r="B184" s="77"/>
      <c r="C184" s="40"/>
      <c r="D184" s="78"/>
      <c r="E184" s="107" t="s">
        <v>354</v>
      </c>
      <c r="F184" s="107"/>
      <c r="G184">
        <v>1</v>
      </c>
      <c r="H184" s="119" t="s">
        <v>157</v>
      </c>
      <c r="O184" s="1"/>
    </row>
    <row r="185" spans="2:15" x14ac:dyDescent="0.25">
      <c r="B185" s="77"/>
      <c r="C185" s="40"/>
      <c r="D185" s="78"/>
      <c r="E185" s="107" t="s">
        <v>341</v>
      </c>
      <c r="F185" s="107"/>
      <c r="G185">
        <v>0.25</v>
      </c>
      <c r="H185" s="119" t="s">
        <v>189</v>
      </c>
      <c r="O185" s="1"/>
    </row>
    <row r="186" spans="2:15" x14ac:dyDescent="0.25">
      <c r="B186" s="77"/>
      <c r="C186" s="40"/>
      <c r="D186" s="78"/>
      <c r="E186" s="107" t="s">
        <v>355</v>
      </c>
      <c r="F186" s="107"/>
      <c r="G186">
        <v>1</v>
      </c>
      <c r="H186" s="119" t="s">
        <v>240</v>
      </c>
      <c r="O186" s="1"/>
    </row>
    <row r="187" spans="2:15" x14ac:dyDescent="0.25">
      <c r="B187" s="77"/>
      <c r="C187" s="40"/>
      <c r="D187" s="78"/>
      <c r="E187" s="107" t="s">
        <v>341</v>
      </c>
      <c r="F187" s="107"/>
      <c r="G187">
        <v>0.25</v>
      </c>
      <c r="H187" s="119" t="s">
        <v>189</v>
      </c>
      <c r="O187" s="1"/>
    </row>
    <row r="188" spans="2:15" x14ac:dyDescent="0.25">
      <c r="B188" s="77"/>
      <c r="C188" s="40"/>
      <c r="D188" s="78"/>
      <c r="E188" s="107" t="s">
        <v>356</v>
      </c>
      <c r="F188" s="107"/>
      <c r="G188">
        <v>1</v>
      </c>
      <c r="H188" s="119" t="s">
        <v>240</v>
      </c>
      <c r="O188" s="1"/>
    </row>
    <row r="189" spans="2:15" x14ac:dyDescent="0.25">
      <c r="B189" s="77"/>
      <c r="C189" s="40"/>
      <c r="D189" s="78"/>
      <c r="E189" s="107" t="s">
        <v>341</v>
      </c>
      <c r="F189" s="107"/>
      <c r="G189">
        <v>0.15</v>
      </c>
      <c r="H189" s="119" t="s">
        <v>189</v>
      </c>
      <c r="O189" s="1"/>
    </row>
    <row r="190" spans="2:15" x14ac:dyDescent="0.25">
      <c r="B190" s="77"/>
      <c r="C190" s="40"/>
      <c r="D190" s="78"/>
      <c r="E190" s="107" t="s">
        <v>357</v>
      </c>
      <c r="F190" s="107"/>
      <c r="G190">
        <v>1</v>
      </c>
      <c r="H190" s="119" t="s">
        <v>240</v>
      </c>
      <c r="O190" s="1"/>
    </row>
    <row r="191" spans="2:15" x14ac:dyDescent="0.25">
      <c r="B191" s="77"/>
      <c r="C191" s="40"/>
      <c r="D191" s="78"/>
      <c r="E191" s="107" t="s">
        <v>341</v>
      </c>
      <c r="F191" s="107"/>
      <c r="G191">
        <v>0.25</v>
      </c>
      <c r="H191" s="119" t="s">
        <v>189</v>
      </c>
      <c r="O191" s="1"/>
    </row>
    <row r="192" spans="2:15" x14ac:dyDescent="0.25">
      <c r="B192" s="77"/>
      <c r="C192" s="40"/>
      <c r="D192" s="78"/>
      <c r="E192" s="107" t="s">
        <v>356</v>
      </c>
      <c r="F192" s="107"/>
      <c r="G192">
        <v>1</v>
      </c>
      <c r="H192" s="119" t="s">
        <v>240</v>
      </c>
      <c r="O192" s="1"/>
    </row>
    <row r="193" spans="2:15" x14ac:dyDescent="0.25">
      <c r="B193" s="77"/>
      <c r="C193" s="40"/>
      <c r="D193" s="78"/>
      <c r="E193" s="107" t="s">
        <v>341</v>
      </c>
      <c r="F193" s="107"/>
      <c r="G193">
        <v>0.15</v>
      </c>
      <c r="H193" s="119" t="s">
        <v>189</v>
      </c>
      <c r="O193" s="1"/>
    </row>
    <row r="194" spans="2:15" x14ac:dyDescent="0.25">
      <c r="B194" s="77"/>
      <c r="C194" s="40"/>
      <c r="D194" s="78"/>
      <c r="E194" s="48" t="s">
        <v>358</v>
      </c>
      <c r="F194" s="48"/>
      <c r="O194" s="1"/>
    </row>
    <row r="195" spans="2:15" x14ac:dyDescent="0.25">
      <c r="B195" s="77"/>
      <c r="C195" s="40"/>
      <c r="D195" s="78"/>
      <c r="E195" s="107" t="s">
        <v>359</v>
      </c>
      <c r="F195" s="107"/>
      <c r="G195">
        <v>1</v>
      </c>
      <c r="H195" s="119" t="s">
        <v>240</v>
      </c>
      <c r="O195" s="1"/>
    </row>
    <row r="196" spans="2:15" x14ac:dyDescent="0.25">
      <c r="B196" s="77"/>
      <c r="C196" s="40"/>
      <c r="D196" s="78"/>
      <c r="E196" s="107" t="s">
        <v>341</v>
      </c>
      <c r="F196" s="107"/>
      <c r="G196">
        <v>1</v>
      </c>
      <c r="H196" s="119" t="s">
        <v>189</v>
      </c>
      <c r="O196" s="1"/>
    </row>
    <row r="197" spans="2:15" x14ac:dyDescent="0.25">
      <c r="B197" s="77"/>
      <c r="C197" s="40"/>
      <c r="D197" s="78"/>
      <c r="E197" s="107" t="s">
        <v>360</v>
      </c>
      <c r="F197" s="107"/>
      <c r="G197">
        <v>1</v>
      </c>
      <c r="H197" s="119" t="s">
        <v>240</v>
      </c>
      <c r="O197" s="1"/>
    </row>
    <row r="198" spans="2:15" x14ac:dyDescent="0.25">
      <c r="B198" s="77"/>
      <c r="C198" s="40"/>
      <c r="D198" s="78"/>
      <c r="E198" s="107" t="s">
        <v>341</v>
      </c>
      <c r="F198" s="107"/>
      <c r="G198">
        <v>1</v>
      </c>
      <c r="H198" s="119" t="s">
        <v>189</v>
      </c>
      <c r="O198" s="1"/>
    </row>
    <row r="199" spans="2:15" x14ac:dyDescent="0.25">
      <c r="B199" s="77"/>
      <c r="C199" s="40"/>
      <c r="D199" s="78"/>
      <c r="E199" s="107" t="s">
        <v>356</v>
      </c>
      <c r="F199" s="107"/>
      <c r="G199">
        <v>1</v>
      </c>
      <c r="H199" s="119" t="s">
        <v>240</v>
      </c>
      <c r="O199" s="1"/>
    </row>
    <row r="200" spans="2:15" x14ac:dyDescent="0.25">
      <c r="B200" s="77"/>
      <c r="C200" s="40"/>
      <c r="D200" s="78"/>
      <c r="E200" s="107" t="s">
        <v>341</v>
      </c>
      <c r="F200" s="107"/>
      <c r="G200">
        <v>0.15</v>
      </c>
      <c r="H200" s="119" t="s">
        <v>189</v>
      </c>
      <c r="O200" s="1"/>
    </row>
    <row r="201" spans="2:15" x14ac:dyDescent="0.25">
      <c r="B201" s="77"/>
      <c r="C201" s="40"/>
      <c r="D201" s="78"/>
      <c r="E201" s="107" t="s">
        <v>361</v>
      </c>
      <c r="F201" s="107"/>
      <c r="G201">
        <v>1</v>
      </c>
      <c r="H201" s="119" t="s">
        <v>240</v>
      </c>
      <c r="O201" s="1"/>
    </row>
    <row r="202" spans="2:15" x14ac:dyDescent="0.25">
      <c r="B202" s="77"/>
      <c r="C202" s="40"/>
      <c r="D202" s="78"/>
      <c r="E202" s="107" t="s">
        <v>341</v>
      </c>
      <c r="F202" s="107"/>
      <c r="G202">
        <v>0.25</v>
      </c>
      <c r="H202" s="119" t="s">
        <v>189</v>
      </c>
      <c r="O202" s="1"/>
    </row>
    <row r="203" spans="2:15" x14ac:dyDescent="0.25">
      <c r="B203" s="77"/>
      <c r="C203" s="40"/>
      <c r="D203" s="78"/>
      <c r="E203"/>
      <c r="F203"/>
      <c r="O203" s="1"/>
    </row>
    <row r="204" spans="2:15" x14ac:dyDescent="0.25">
      <c r="B204" s="77" t="s">
        <v>96</v>
      </c>
      <c r="C204" s="40"/>
      <c r="D204" s="78" t="s">
        <v>362</v>
      </c>
      <c r="E204" t="s">
        <v>363</v>
      </c>
      <c r="F204"/>
      <c r="G204" t="s">
        <v>364</v>
      </c>
      <c r="O204" s="1"/>
    </row>
    <row r="205" spans="2:15" x14ac:dyDescent="0.25">
      <c r="B205" s="77"/>
      <c r="C205" s="40"/>
      <c r="D205" s="78"/>
      <c r="E205"/>
      <c r="F205"/>
      <c r="O205" s="1"/>
    </row>
    <row r="206" spans="2:15" x14ac:dyDescent="0.25">
      <c r="B206" s="77" t="s">
        <v>104</v>
      </c>
      <c r="C206" s="40"/>
      <c r="D206" s="78" t="s">
        <v>365</v>
      </c>
      <c r="E206" t="s">
        <v>363</v>
      </c>
      <c r="F206"/>
      <c r="G206" t="s">
        <v>364</v>
      </c>
      <c r="O206" s="1"/>
    </row>
    <row r="207" spans="2:15" x14ac:dyDescent="0.25">
      <c r="B207" s="77"/>
      <c r="C207" s="40"/>
      <c r="D207" s="78"/>
      <c r="E207"/>
      <c r="F207"/>
      <c r="O207" s="1"/>
    </row>
    <row r="208" spans="2:15" x14ac:dyDescent="0.25">
      <c r="B208" s="77" t="s">
        <v>110</v>
      </c>
      <c r="C208" s="40"/>
      <c r="D208" s="78" t="s">
        <v>366</v>
      </c>
      <c r="E208" s="107" t="s">
        <v>243</v>
      </c>
      <c r="O208" s="1"/>
    </row>
    <row r="209" spans="2:15" x14ac:dyDescent="0.25">
      <c r="B209" s="77"/>
      <c r="C209" s="40"/>
      <c r="D209" s="78"/>
      <c r="E209" s="107" t="s">
        <v>227</v>
      </c>
      <c r="O209" s="1"/>
    </row>
    <row r="210" spans="2:15" x14ac:dyDescent="0.25">
      <c r="B210" s="77"/>
      <c r="C210" s="40"/>
      <c r="D210" s="78"/>
      <c r="E210" s="107" t="s">
        <v>367</v>
      </c>
      <c r="O210" s="1"/>
    </row>
    <row r="211" spans="2:15" x14ac:dyDescent="0.25">
      <c r="O211" s="1"/>
    </row>
    <row r="212" spans="2:15" x14ac:dyDescent="0.25">
      <c r="B212" s="77"/>
      <c r="C212" s="40"/>
      <c r="O212" s="1"/>
    </row>
    <row r="213" spans="2:15" x14ac:dyDescent="0.25">
      <c r="B213" s="77"/>
      <c r="C213" s="40"/>
      <c r="O213" s="1"/>
    </row>
    <row r="214" spans="2:15" x14ac:dyDescent="0.25">
      <c r="B214" s="77"/>
      <c r="C214" s="40"/>
      <c r="O214" s="1"/>
    </row>
    <row r="215" spans="2:15" x14ac:dyDescent="0.25">
      <c r="B215" s="77"/>
      <c r="C215" s="40"/>
      <c r="D215" s="78"/>
      <c r="E215"/>
      <c r="F215"/>
      <c r="O215" s="1"/>
    </row>
    <row r="216" spans="2:15" x14ac:dyDescent="0.25">
      <c r="B216" s="77"/>
      <c r="C216" s="40"/>
      <c r="D216" s="78"/>
      <c r="E216"/>
      <c r="F216"/>
      <c r="O216" s="1"/>
    </row>
    <row r="217" spans="2:15" x14ac:dyDescent="0.25">
      <c r="B217" s="77"/>
      <c r="C217" s="40"/>
      <c r="D217" s="78"/>
      <c r="E217"/>
      <c r="F217"/>
      <c r="O217" s="1"/>
    </row>
    <row r="218" spans="2:15" x14ac:dyDescent="0.25">
      <c r="B218" s="77"/>
      <c r="C218" s="40"/>
      <c r="D218" s="78"/>
      <c r="E218"/>
      <c r="F218"/>
      <c r="O218" s="1"/>
    </row>
    <row r="219" spans="2:15" x14ac:dyDescent="0.25">
      <c r="H219" s="107"/>
    </row>
    <row r="220" spans="2:15" x14ac:dyDescent="0.25">
      <c r="H220" s="107"/>
    </row>
    <row r="221" spans="2:15" x14ac:dyDescent="0.25">
      <c r="H221" s="107"/>
    </row>
  </sheetData>
  <mergeCells count="4">
    <mergeCell ref="I134:J134"/>
    <mergeCell ref="I140:J140"/>
    <mergeCell ref="I125:J125"/>
    <mergeCell ref="I162:J16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4"/>
  <sheetViews>
    <sheetView workbookViewId="0"/>
  </sheetViews>
  <sheetFormatPr baseColWidth="10" defaultColWidth="11.42578125" defaultRowHeight="15" x14ac:dyDescent="0.25"/>
  <cols>
    <col min="3" max="4" width="17" bestFit="1" customWidth="1"/>
    <col min="7" max="7" width="12.5703125" bestFit="1" customWidth="1"/>
    <col min="9" max="9" width="12.5703125" bestFit="1" customWidth="1"/>
    <col min="11" max="11" width="18" bestFit="1" customWidth="1"/>
  </cols>
  <sheetData>
    <row r="1" spans="1:12" x14ac:dyDescent="0.25">
      <c r="A1" t="s">
        <v>368</v>
      </c>
      <c r="K1" t="s">
        <v>369</v>
      </c>
      <c r="L1" s="75">
        <f>PRESUPUESTO!M2</f>
        <v>39</v>
      </c>
    </row>
    <row r="2" spans="1:12" x14ac:dyDescent="0.25">
      <c r="K2" t="s">
        <v>370</v>
      </c>
      <c r="L2">
        <v>8.8000000000000007</v>
      </c>
    </row>
    <row r="4" spans="1:12" x14ac:dyDescent="0.25">
      <c r="E4" s="70" t="s">
        <v>371</v>
      </c>
      <c r="F4" s="149"/>
      <c r="G4" s="149"/>
      <c r="H4" s="149"/>
      <c r="K4" t="s">
        <v>372</v>
      </c>
      <c r="L4">
        <v>0.76759999999999995</v>
      </c>
    </row>
    <row r="5" spans="1:12" ht="15.75" thickBot="1" x14ac:dyDescent="0.3">
      <c r="D5" s="149" t="s">
        <v>137</v>
      </c>
      <c r="E5" s="149" t="s">
        <v>373</v>
      </c>
      <c r="F5" s="70"/>
      <c r="G5" s="70"/>
      <c r="H5" s="70"/>
    </row>
    <row r="6" spans="1:12" ht="15.75" thickBot="1" x14ac:dyDescent="0.3">
      <c r="B6" s="71" t="s">
        <v>374</v>
      </c>
      <c r="C6" s="72"/>
      <c r="D6" s="72"/>
      <c r="E6" s="73" t="s">
        <v>375</v>
      </c>
      <c r="F6" s="73" t="s">
        <v>376</v>
      </c>
      <c r="G6" s="73" t="s">
        <v>377</v>
      </c>
      <c r="H6" s="154" t="s">
        <v>15</v>
      </c>
      <c r="I6" s="155"/>
    </row>
    <row r="7" spans="1:12" x14ac:dyDescent="0.25">
      <c r="B7" s="2" t="s">
        <v>378</v>
      </c>
      <c r="C7" t="s">
        <v>190</v>
      </c>
      <c r="D7" s="36">
        <f>E7/$L$1</f>
        <v>8.1025641025641022</v>
      </c>
      <c r="E7" s="1">
        <v>316</v>
      </c>
      <c r="F7" s="1">
        <f>E7*$L$2</f>
        <v>2780.8</v>
      </c>
      <c r="G7" s="36">
        <f>F7*$L$4</f>
        <v>2134.5420800000002</v>
      </c>
      <c r="H7" s="74">
        <v>0.84699999999999998</v>
      </c>
      <c r="I7" s="36">
        <f>G7*H7</f>
        <v>1807.95714176</v>
      </c>
    </row>
    <row r="8" spans="1:12" x14ac:dyDescent="0.25">
      <c r="B8" s="2" t="s">
        <v>379</v>
      </c>
      <c r="C8" t="s">
        <v>380</v>
      </c>
      <c r="D8" s="36">
        <f t="shared" ref="D8:D14" si="0">E8/$L$1</f>
        <v>9.4871794871794872</v>
      </c>
      <c r="E8" s="1">
        <v>370</v>
      </c>
      <c r="F8" s="1">
        <f t="shared" ref="F8:F14" si="1">E8*$L$2</f>
        <v>3256.0000000000005</v>
      </c>
      <c r="G8" s="36">
        <f t="shared" ref="G8:G12" si="2">F8*$L$4</f>
        <v>2499.3056000000001</v>
      </c>
      <c r="H8" s="74">
        <v>0.86639999999999995</v>
      </c>
      <c r="I8" s="36">
        <f t="shared" ref="I8:I12" si="3">G8*H8</f>
        <v>2165.39837184</v>
      </c>
    </row>
    <row r="9" spans="1:12" x14ac:dyDescent="0.25">
      <c r="B9" s="2" t="s">
        <v>381</v>
      </c>
      <c r="C9" t="s">
        <v>382</v>
      </c>
      <c r="D9" s="36">
        <f t="shared" si="0"/>
        <v>12.307692307692308</v>
      </c>
      <c r="E9" s="1">
        <v>480</v>
      </c>
      <c r="F9" s="1">
        <f t="shared" si="1"/>
        <v>4224</v>
      </c>
      <c r="G9" s="36">
        <f t="shared" si="2"/>
        <v>3242.3424</v>
      </c>
      <c r="H9" s="74">
        <v>0.89090000000000003</v>
      </c>
      <c r="I9" s="36">
        <f t="shared" si="3"/>
        <v>2888.6028441600001</v>
      </c>
    </row>
    <row r="10" spans="1:12" x14ac:dyDescent="0.25">
      <c r="B10" s="2" t="s">
        <v>383</v>
      </c>
      <c r="C10" t="s">
        <v>384</v>
      </c>
      <c r="D10" s="36">
        <f t="shared" si="0"/>
        <v>13.076923076923077</v>
      </c>
      <c r="E10" s="1">
        <v>510</v>
      </c>
      <c r="F10" s="1">
        <f t="shared" si="1"/>
        <v>4488</v>
      </c>
      <c r="G10" s="36">
        <f t="shared" si="2"/>
        <v>3444.9887999999996</v>
      </c>
      <c r="H10" s="74">
        <v>0.89090000000000003</v>
      </c>
      <c r="I10" s="36">
        <f t="shared" si="3"/>
        <v>3069.1405219199996</v>
      </c>
    </row>
    <row r="11" spans="1:12" x14ac:dyDescent="0.25">
      <c r="B11" s="2" t="s">
        <v>385</v>
      </c>
      <c r="C11" t="s">
        <v>386</v>
      </c>
      <c r="D11" s="36">
        <f t="shared" si="0"/>
        <v>13.589743589743589</v>
      </c>
      <c r="E11" s="1">
        <v>530</v>
      </c>
      <c r="F11" s="1">
        <f t="shared" si="1"/>
        <v>4664</v>
      </c>
      <c r="G11" s="36">
        <f t="shared" si="2"/>
        <v>3580.0863999999997</v>
      </c>
      <c r="H11" s="74">
        <v>0.89090000000000003</v>
      </c>
      <c r="I11" s="36">
        <f t="shared" si="3"/>
        <v>3189.4989737599999</v>
      </c>
    </row>
    <row r="12" spans="1:12" x14ac:dyDescent="0.25">
      <c r="C12" t="s">
        <v>387</v>
      </c>
      <c r="D12" s="36">
        <f t="shared" si="0"/>
        <v>19.260671620046619</v>
      </c>
      <c r="E12" s="36">
        <f>132205.25/176</f>
        <v>751.16619318181813</v>
      </c>
      <c r="F12" s="139">
        <f t="shared" si="1"/>
        <v>6610.2624999999998</v>
      </c>
      <c r="G12" s="36">
        <f t="shared" si="2"/>
        <v>5074.0374949999996</v>
      </c>
      <c r="H12" s="74">
        <v>0.89090000000000003</v>
      </c>
      <c r="I12" s="36">
        <f t="shared" si="3"/>
        <v>4520.4600042954999</v>
      </c>
    </row>
    <row r="13" spans="1:12" x14ac:dyDescent="0.25">
      <c r="C13" t="s">
        <v>388</v>
      </c>
      <c r="D13" s="36">
        <f t="shared" si="0"/>
        <v>20.512820512820515</v>
      </c>
      <c r="E13" s="36">
        <v>800</v>
      </c>
      <c r="F13" s="1">
        <f t="shared" si="1"/>
        <v>7040.0000000000009</v>
      </c>
      <c r="G13" s="1"/>
      <c r="H13" s="1"/>
    </row>
    <row r="14" spans="1:12" x14ac:dyDescent="0.25">
      <c r="C14" t="s">
        <v>389</v>
      </c>
      <c r="D14" s="36">
        <f t="shared" si="0"/>
        <v>20.512820512820515</v>
      </c>
      <c r="E14" s="36">
        <v>800</v>
      </c>
      <c r="F14" s="1">
        <f t="shared" si="1"/>
        <v>7040.0000000000009</v>
      </c>
      <c r="G14" s="1"/>
      <c r="H14" s="1"/>
    </row>
  </sheetData>
  <mergeCells count="1">
    <mergeCell ref="H6:I6"/>
  </mergeCells>
  <conditionalFormatting sqref="H7:H12">
    <cfRule type="expression" dxfId="0" priority="1">
      <formula>ROW()=CELL("fila")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PRESUPUESTO</vt:lpstr>
      <vt:lpstr>METRAJES CURSO</vt:lpstr>
      <vt:lpstr>MO</vt:lpstr>
      <vt:lpstr>PRESUPUESTO!Área_de_impresión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Esteban David</dc:creator>
  <cp:keywords/>
  <dc:description/>
  <cp:lastModifiedBy>Esteban David</cp:lastModifiedBy>
  <cp:revision/>
  <dcterms:created xsi:type="dcterms:W3CDTF">2026-01-12T21:29:14Z</dcterms:created>
  <dcterms:modified xsi:type="dcterms:W3CDTF">2026-02-14T01:23:59Z</dcterms:modified>
  <cp:category/>
  <cp:contentStatus/>
</cp:coreProperties>
</file>