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lw\Downloads\"/>
    </mc:Choice>
  </mc:AlternateContent>
  <bookViews>
    <workbookView xWindow="0" yWindow="0" windowWidth="28800" windowHeight="12135"/>
  </bookViews>
  <sheets>
    <sheet name="Income &amp; Expenditu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 s="1"/>
  <c r="D40" i="1" s="1"/>
  <c r="E34" i="1"/>
  <c r="D34" i="1"/>
  <c r="F33" i="1"/>
  <c r="F34" i="1" s="1"/>
  <c r="E33" i="1"/>
  <c r="E27" i="1"/>
  <c r="F27" i="1" s="1"/>
  <c r="F28" i="1" s="1"/>
  <c r="E23" i="1"/>
  <c r="D23" i="1" s="1"/>
  <c r="F22" i="1"/>
  <c r="F21" i="1"/>
  <c r="F20" i="1"/>
  <c r="F23" i="1" s="1"/>
  <c r="M17" i="1"/>
  <c r="L17" i="1"/>
  <c r="K17" i="1"/>
  <c r="L16" i="1"/>
  <c r="M16" i="1" s="1"/>
  <c r="L15" i="1"/>
  <c r="K15" i="1" s="1"/>
  <c r="D15" i="1"/>
  <c r="E15" i="1" s="1"/>
  <c r="F15" i="1" s="1"/>
  <c r="L14" i="1"/>
  <c r="M14" i="1" s="1"/>
  <c r="D14" i="1"/>
  <c r="E14" i="1" s="1"/>
  <c r="F14" i="1" s="1"/>
  <c r="M13" i="1"/>
  <c r="K13" i="1"/>
  <c r="E13" i="1"/>
  <c r="F13" i="1" s="1"/>
  <c r="D13" i="1"/>
  <c r="M12" i="1"/>
  <c r="L12" i="1"/>
  <c r="K12" i="1"/>
  <c r="E12" i="1"/>
  <c r="F12" i="1" s="1"/>
  <c r="D12" i="1"/>
  <c r="M11" i="1"/>
  <c r="L11" i="1"/>
  <c r="K11" i="1"/>
  <c r="E11" i="1"/>
  <c r="F11" i="1" s="1"/>
  <c r="D11" i="1"/>
  <c r="M10" i="1"/>
  <c r="L10" i="1"/>
  <c r="K10" i="1"/>
  <c r="E10" i="1"/>
  <c r="F10" i="1" s="1"/>
  <c r="D10" i="1"/>
  <c r="M9" i="1"/>
  <c r="L9" i="1"/>
  <c r="K9" i="1"/>
  <c r="E9" i="1"/>
  <c r="D9" i="1"/>
  <c r="D16" i="1" s="1"/>
  <c r="M8" i="1"/>
  <c r="L8" i="1"/>
  <c r="K8" i="1"/>
  <c r="E16" i="1" l="1"/>
  <c r="L18" i="1"/>
  <c r="M18" i="1" s="1"/>
  <c r="K14" i="1"/>
  <c r="M15" i="1"/>
  <c r="K16" i="1"/>
  <c r="K18" i="1" s="1"/>
  <c r="E28" i="1"/>
  <c r="D28" i="1" s="1"/>
  <c r="D43" i="1" s="1"/>
  <c r="F39" i="1"/>
  <c r="F40" i="1" s="1"/>
  <c r="F9" i="1"/>
  <c r="F16" i="1" s="1"/>
  <c r="F43" i="1" s="1"/>
  <c r="E43" i="1" l="1"/>
  <c r="L19" i="1" s="1"/>
  <c r="M19" i="1"/>
</calcChain>
</file>

<file path=xl/sharedStrings.xml><?xml version="1.0" encoding="utf-8"?>
<sst xmlns="http://schemas.openxmlformats.org/spreadsheetml/2006/main" count="86" uniqueCount="47">
  <si>
    <t xml:space="preserve">Financial Model for Retail Outlet </t>
  </si>
  <si>
    <t>Income Statement</t>
  </si>
  <si>
    <t>Expense Statement</t>
  </si>
  <si>
    <t>Item</t>
  </si>
  <si>
    <t>Qt</t>
  </si>
  <si>
    <t>Amount</t>
  </si>
  <si>
    <t>Daily Sales</t>
  </si>
  <si>
    <t>Monthly</t>
  </si>
  <si>
    <t>Annually</t>
  </si>
  <si>
    <t>Daily Exp</t>
  </si>
  <si>
    <t>Monthly Exp</t>
  </si>
  <si>
    <t>Annual Exp</t>
  </si>
  <si>
    <t>Designer/ Daily Cake Sales</t>
  </si>
  <si>
    <t>Staff Salary- Cake Chef</t>
  </si>
  <si>
    <t>Designer Cakes</t>
  </si>
  <si>
    <t>Helper</t>
  </si>
  <si>
    <t>Normal Cakes</t>
  </si>
  <si>
    <t>Counter Staff</t>
  </si>
  <si>
    <t>Zomato</t>
  </si>
  <si>
    <t>Delivery Staff</t>
  </si>
  <si>
    <t>Swiggy</t>
  </si>
  <si>
    <t>Rent</t>
  </si>
  <si>
    <t>Instagram</t>
  </si>
  <si>
    <t>Electricity</t>
  </si>
  <si>
    <t>Google</t>
  </si>
  <si>
    <t>Bakery Supplies</t>
  </si>
  <si>
    <t>Magicpin</t>
  </si>
  <si>
    <t>Party Supplies/Customised Gifting</t>
  </si>
  <si>
    <t>Total Sales from Cakes</t>
  </si>
  <si>
    <t>Purchases-Cake raw Inventory</t>
  </si>
  <si>
    <t>Marketing</t>
  </si>
  <si>
    <t>Total</t>
  </si>
  <si>
    <t>Bakery Classes</t>
  </si>
  <si>
    <t>Profit &amp; Loss</t>
  </si>
  <si>
    <t>Beginner Level</t>
  </si>
  <si>
    <t>Advance Level</t>
  </si>
  <si>
    <t>Payback ROI</t>
  </si>
  <si>
    <t>4-6 Months</t>
  </si>
  <si>
    <t>Pro Level</t>
  </si>
  <si>
    <t>Total Sales from Baking Academy- Minimum Expectation</t>
  </si>
  <si>
    <t>Party Supplies</t>
  </si>
  <si>
    <t>Daily</t>
  </si>
  <si>
    <t>Total Sales from Party Supplies-Lowest Figure</t>
  </si>
  <si>
    <t>Minimum/Excluding Shopify/Amazon &amp; Flipkart</t>
  </si>
  <si>
    <t>Total Sales from Baking Supplies-Lowest Figure</t>
  </si>
  <si>
    <t>Customised Gifting</t>
  </si>
  <si>
    <t>Total Sales from Customised Gifting-Lowest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</si>
</sst>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_ ;_ * \-#,##0_ ;_ * &quot;-&quot;??_ ;_ @_ "/>
    <numFmt numFmtId="165" formatCode="[$₹-4009]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Book Antiqua"/>
      <family val="1"/>
    </font>
    <font>
      <sz val="36"/>
      <color theme="1"/>
      <name val="Book Antiqua"/>
      <family val="1"/>
    </font>
    <font>
      <sz val="72"/>
      <color theme="1"/>
      <name val="Calibri"/>
      <family val="2"/>
      <scheme val="minor"/>
    </font>
    <font>
      <b/>
      <sz val="36"/>
      <color theme="1"/>
      <name val="Bell MT"/>
      <family val="1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NumberFormat="1" applyFont="1" applyFill="1" applyBorder="1" applyAlignment="1">
      <alignment horizontal="center" vertical="center"/>
    </xf>
    <xf numFmtId="164" fontId="6" fillId="3" borderId="12" xfId="1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164" fontId="6" fillId="3" borderId="13" xfId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7" fillId="0" borderId="13" xfId="1" applyNumberFormat="1" applyFont="1" applyBorder="1" applyAlignment="1">
      <alignment horizontal="center" vertical="center"/>
    </xf>
    <xf numFmtId="165" fontId="7" fillId="0" borderId="14" xfId="1" applyNumberFormat="1" applyFont="1" applyBorder="1"/>
    <xf numFmtId="165" fontId="7" fillId="0" borderId="11" xfId="1" applyNumberFormat="1" applyFont="1" applyBorder="1"/>
    <xf numFmtId="165" fontId="7" fillId="0" borderId="12" xfId="1" applyNumberFormat="1" applyFont="1" applyBorder="1"/>
    <xf numFmtId="0" fontId="6" fillId="0" borderId="10" xfId="0" applyFont="1" applyBorder="1"/>
    <xf numFmtId="0" fontId="7" fillId="0" borderId="11" xfId="1" applyNumberFormat="1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16" xfId="0" applyFont="1" applyFill="1" applyBorder="1"/>
    <xf numFmtId="0" fontId="8" fillId="0" borderId="17" xfId="1" applyNumberFormat="1" applyFont="1" applyBorder="1" applyAlignment="1">
      <alignment horizontal="center"/>
    </xf>
    <xf numFmtId="165" fontId="7" fillId="0" borderId="17" xfId="1" applyNumberFormat="1" applyFont="1" applyBorder="1"/>
    <xf numFmtId="165" fontId="7" fillId="0" borderId="18" xfId="1" applyNumberFormat="1" applyFont="1" applyBorder="1"/>
    <xf numFmtId="165" fontId="7" fillId="3" borderId="13" xfId="1" applyNumberFormat="1" applyFont="1" applyFill="1" applyBorder="1"/>
    <xf numFmtId="0" fontId="7" fillId="0" borderId="0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/>
    </xf>
    <xf numFmtId="0" fontId="6" fillId="0" borderId="16" xfId="0" applyFont="1" applyBorder="1"/>
    <xf numFmtId="0" fontId="7" fillId="0" borderId="17" xfId="1" applyNumberFormat="1" applyFont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165" fontId="7" fillId="3" borderId="13" xfId="1" applyNumberFormat="1" applyFont="1" applyFill="1" applyBorder="1" applyAlignment="1">
      <alignment horizontal="center" vertical="center"/>
    </xf>
    <xf numFmtId="165" fontId="7" fillId="3" borderId="13" xfId="1" applyNumberFormat="1" applyFont="1" applyFill="1" applyBorder="1" applyAlignment="1">
      <alignment vertical="center"/>
    </xf>
    <xf numFmtId="164" fontId="6" fillId="0" borderId="10" xfId="1" applyNumberFormat="1" applyFont="1" applyBorder="1" applyAlignment="1">
      <alignment horizontal="center"/>
    </xf>
    <xf numFmtId="165" fontId="7" fillId="3" borderId="36" xfId="1" applyNumberFormat="1" applyFont="1" applyFill="1" applyBorder="1" applyAlignment="1">
      <alignment horizontal="center" vertical="center"/>
    </xf>
    <xf numFmtId="164" fontId="6" fillId="0" borderId="19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6" fillId="0" borderId="38" xfId="1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/>
    <xf numFmtId="164" fontId="9" fillId="0" borderId="0" xfId="0" applyNumberFormat="1" applyFont="1"/>
    <xf numFmtId="164" fontId="6" fillId="3" borderId="24" xfId="1" applyNumberFormat="1" applyFont="1" applyFill="1" applyBorder="1" applyAlignment="1">
      <alignment horizontal="center"/>
    </xf>
    <xf numFmtId="164" fontId="6" fillId="3" borderId="25" xfId="1" applyNumberFormat="1" applyFont="1" applyFill="1" applyBorder="1" applyAlignment="1">
      <alignment horizontal="center"/>
    </xf>
    <xf numFmtId="164" fontId="6" fillId="3" borderId="37" xfId="1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164" fontId="6" fillId="3" borderId="31" xfId="1" applyNumberFormat="1" applyFont="1" applyFill="1" applyBorder="1" applyAlignment="1">
      <alignment horizontal="center"/>
    </xf>
    <xf numFmtId="164" fontId="6" fillId="3" borderId="32" xfId="1" applyNumberFormat="1" applyFont="1" applyFill="1" applyBorder="1" applyAlignment="1">
      <alignment horizontal="center"/>
    </xf>
    <xf numFmtId="164" fontId="6" fillId="3" borderId="33" xfId="1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164" fontId="6" fillId="0" borderId="28" xfId="1" applyNumberFormat="1" applyFont="1" applyFill="1" applyBorder="1" applyAlignment="1">
      <alignment horizontal="center"/>
    </xf>
    <xf numFmtId="164" fontId="6" fillId="0" borderId="29" xfId="1" applyNumberFormat="1" applyFont="1" applyFill="1" applyBorder="1" applyAlignment="1">
      <alignment horizontal="center"/>
    </xf>
    <xf numFmtId="164" fontId="6" fillId="0" borderId="30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40" zoomScaleNormal="40" workbookViewId="0">
      <selection activeCell="L16" sqref="L16"/>
    </sheetView>
  </sheetViews>
  <sheetFormatPr defaultColWidth="9.140625" defaultRowHeight="46.5" x14ac:dyDescent="0.7"/>
  <cols>
    <col min="1" max="1" width="63.42578125" style="1" bestFit="1" customWidth="1"/>
    <col min="2" max="2" width="10.140625" style="1" bestFit="1" customWidth="1"/>
    <col min="3" max="3" width="33.85546875" style="1" customWidth="1"/>
    <col min="4" max="5" width="38" style="1" customWidth="1"/>
    <col min="6" max="6" width="40.85546875" style="1" bestFit="1" customWidth="1"/>
    <col min="7" max="7" width="9.140625" style="1"/>
    <col min="8" max="8" width="114.140625" style="1" bestFit="1" customWidth="1"/>
    <col min="9" max="9" width="10.140625" style="1" bestFit="1" customWidth="1"/>
    <col min="10" max="10" width="31.5703125" style="1" bestFit="1" customWidth="1"/>
    <col min="11" max="11" width="38" style="1" bestFit="1" customWidth="1"/>
    <col min="12" max="12" width="48.28515625" style="1" bestFit="1" customWidth="1"/>
    <col min="13" max="13" width="43.42578125" style="1" bestFit="1" customWidth="1"/>
    <col min="14" max="16384" width="9.140625" style="1"/>
  </cols>
  <sheetData>
    <row r="1" spans="1:13" ht="47.25" thickBot="1" x14ac:dyDescent="0.75"/>
    <row r="2" spans="1:13" s="2" customFormat="1" ht="16.5" customHeight="1" x14ac:dyDescent="0.7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s="2" customFormat="1" ht="73.5" customHeight="1" thickBot="1" x14ac:dyDescent="0.7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47.25" thickBot="1" x14ac:dyDescent="0.75"/>
    <row r="5" spans="1:13" ht="15" customHeight="1" x14ac:dyDescent="1.35">
      <c r="A5" s="77" t="s">
        <v>1</v>
      </c>
      <c r="B5" s="78"/>
      <c r="C5" s="78"/>
      <c r="D5" s="78"/>
      <c r="E5" s="78"/>
      <c r="F5" s="79"/>
      <c r="G5" s="3"/>
      <c r="H5" s="71" t="s">
        <v>2</v>
      </c>
      <c r="I5" s="72"/>
      <c r="J5" s="72"/>
      <c r="K5" s="72"/>
      <c r="L5" s="72"/>
      <c r="M5" s="73"/>
    </row>
    <row r="6" spans="1:13" ht="75" customHeight="1" thickBot="1" x14ac:dyDescent="1.4">
      <c r="A6" s="80"/>
      <c r="B6" s="81"/>
      <c r="C6" s="81"/>
      <c r="D6" s="81"/>
      <c r="E6" s="81"/>
      <c r="F6" s="82"/>
      <c r="G6" s="3"/>
      <c r="H6" s="74"/>
      <c r="I6" s="75"/>
      <c r="J6" s="75"/>
      <c r="K6" s="75"/>
      <c r="L6" s="75"/>
      <c r="M6" s="76"/>
    </row>
    <row r="7" spans="1:13" ht="48" thickBot="1" x14ac:dyDescent="0.8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H7" s="7" t="s">
        <v>3</v>
      </c>
      <c r="I7" s="8" t="s">
        <v>4</v>
      </c>
      <c r="J7" s="8" t="s">
        <v>5</v>
      </c>
      <c r="K7" s="8" t="s">
        <v>9</v>
      </c>
      <c r="L7" s="8" t="s">
        <v>10</v>
      </c>
      <c r="M7" s="8" t="s">
        <v>11</v>
      </c>
    </row>
    <row r="8" spans="1:13" ht="48" thickBot="1" x14ac:dyDescent="0.8">
      <c r="A8" s="83" t="s">
        <v>12</v>
      </c>
      <c r="B8" s="84"/>
      <c r="C8" s="84"/>
      <c r="D8" s="84"/>
      <c r="E8" s="84"/>
      <c r="F8" s="85"/>
      <c r="H8" s="9" t="s">
        <v>13</v>
      </c>
      <c r="I8" s="10">
        <v>2</v>
      </c>
      <c r="J8" s="11">
        <v>30000</v>
      </c>
      <c r="K8" s="12">
        <f>L8/30</f>
        <v>2000</v>
      </c>
      <c r="L8" s="12">
        <f>J8*I8</f>
        <v>60000</v>
      </c>
      <c r="M8" s="13">
        <f>L8*12</f>
        <v>720000</v>
      </c>
    </row>
    <row r="9" spans="1:13" ht="48" thickBot="1" x14ac:dyDescent="0.8">
      <c r="A9" s="14" t="s">
        <v>14</v>
      </c>
      <c r="B9" s="15">
        <v>3</v>
      </c>
      <c r="C9" s="12">
        <v>3200</v>
      </c>
      <c r="D9" s="12">
        <f t="shared" ref="D9:D15" si="0">C9*B9</f>
        <v>9600</v>
      </c>
      <c r="E9" s="12">
        <f t="shared" ref="E9:E15" si="1">D9*30</f>
        <v>288000</v>
      </c>
      <c r="F9" s="13">
        <f t="shared" ref="F9:F15" si="2">E9*12</f>
        <v>3456000</v>
      </c>
      <c r="H9" s="9" t="s">
        <v>15</v>
      </c>
      <c r="I9" s="10">
        <v>2</v>
      </c>
      <c r="J9" s="11">
        <v>12000</v>
      </c>
      <c r="K9" s="12">
        <f t="shared" ref="K9:K17" si="3">L9/30</f>
        <v>800</v>
      </c>
      <c r="L9" s="12">
        <f>J9*I9</f>
        <v>24000</v>
      </c>
      <c r="M9" s="13">
        <f t="shared" ref="M9:M17" si="4">L9*12</f>
        <v>288000</v>
      </c>
    </row>
    <row r="10" spans="1:13" ht="48" thickBot="1" x14ac:dyDescent="0.8">
      <c r="A10" s="14" t="s">
        <v>16</v>
      </c>
      <c r="B10" s="15">
        <v>5</v>
      </c>
      <c r="C10" s="12">
        <v>700</v>
      </c>
      <c r="D10" s="12">
        <f t="shared" si="0"/>
        <v>3500</v>
      </c>
      <c r="E10" s="12">
        <f t="shared" si="1"/>
        <v>105000</v>
      </c>
      <c r="F10" s="13">
        <f t="shared" si="2"/>
        <v>1260000</v>
      </c>
      <c r="H10" s="9" t="s">
        <v>17</v>
      </c>
      <c r="I10" s="10">
        <v>2</v>
      </c>
      <c r="J10" s="11">
        <v>15000</v>
      </c>
      <c r="K10" s="12">
        <f t="shared" si="3"/>
        <v>1000</v>
      </c>
      <c r="L10" s="12">
        <f>J10*I10</f>
        <v>30000</v>
      </c>
      <c r="M10" s="13">
        <f t="shared" si="4"/>
        <v>360000</v>
      </c>
    </row>
    <row r="11" spans="1:13" ht="48" thickBot="1" x14ac:dyDescent="0.8">
      <c r="A11" s="14" t="s">
        <v>18</v>
      </c>
      <c r="B11" s="15">
        <v>2</v>
      </c>
      <c r="C11" s="12">
        <v>500</v>
      </c>
      <c r="D11" s="12">
        <f t="shared" si="0"/>
        <v>1000</v>
      </c>
      <c r="E11" s="12">
        <f t="shared" si="1"/>
        <v>30000</v>
      </c>
      <c r="F11" s="13">
        <f t="shared" si="2"/>
        <v>360000</v>
      </c>
      <c r="H11" s="9" t="s">
        <v>19</v>
      </c>
      <c r="I11" s="10">
        <v>2</v>
      </c>
      <c r="J11" s="11">
        <v>12000</v>
      </c>
      <c r="K11" s="12">
        <f t="shared" si="3"/>
        <v>800</v>
      </c>
      <c r="L11" s="12">
        <f>J11*I11</f>
        <v>24000</v>
      </c>
      <c r="M11" s="13">
        <f t="shared" si="4"/>
        <v>288000</v>
      </c>
    </row>
    <row r="12" spans="1:13" ht="48" thickBot="1" x14ac:dyDescent="0.8">
      <c r="A12" s="14" t="s">
        <v>20</v>
      </c>
      <c r="B12" s="15">
        <v>2</v>
      </c>
      <c r="C12" s="12">
        <v>500</v>
      </c>
      <c r="D12" s="12">
        <f t="shared" si="0"/>
        <v>1000</v>
      </c>
      <c r="E12" s="12">
        <f t="shared" si="1"/>
        <v>30000</v>
      </c>
      <c r="F12" s="13">
        <f t="shared" si="2"/>
        <v>360000</v>
      </c>
      <c r="H12" s="7" t="s">
        <v>21</v>
      </c>
      <c r="I12" s="10">
        <v>1</v>
      </c>
      <c r="J12" s="11">
        <v>70000</v>
      </c>
      <c r="K12" s="12">
        <f t="shared" si="3"/>
        <v>2333.3333333333335</v>
      </c>
      <c r="L12" s="12">
        <f>J12</f>
        <v>70000</v>
      </c>
      <c r="M12" s="13">
        <f t="shared" si="4"/>
        <v>840000</v>
      </c>
    </row>
    <row r="13" spans="1:13" ht="48" thickBot="1" x14ac:dyDescent="0.8">
      <c r="A13" s="14" t="s">
        <v>22</v>
      </c>
      <c r="B13" s="15">
        <v>2</v>
      </c>
      <c r="C13" s="12">
        <v>3200</v>
      </c>
      <c r="D13" s="12">
        <f t="shared" si="0"/>
        <v>6400</v>
      </c>
      <c r="E13" s="12">
        <f t="shared" si="1"/>
        <v>192000</v>
      </c>
      <c r="F13" s="13">
        <f t="shared" si="2"/>
        <v>2304000</v>
      </c>
      <c r="H13" s="16" t="s">
        <v>23</v>
      </c>
      <c r="I13" s="10">
        <v>1</v>
      </c>
      <c r="J13" s="11">
        <v>20000</v>
      </c>
      <c r="K13" s="12">
        <f t="shared" si="3"/>
        <v>666.66666666666663</v>
      </c>
      <c r="L13" s="12">
        <v>20000</v>
      </c>
      <c r="M13" s="13">
        <f t="shared" si="4"/>
        <v>240000</v>
      </c>
    </row>
    <row r="14" spans="1:13" ht="48" thickBot="1" x14ac:dyDescent="0.8">
      <c r="A14" s="14" t="s">
        <v>24</v>
      </c>
      <c r="B14" s="15">
        <v>1</v>
      </c>
      <c r="C14" s="12">
        <v>1600</v>
      </c>
      <c r="D14" s="12">
        <f t="shared" si="0"/>
        <v>1600</v>
      </c>
      <c r="E14" s="12">
        <f t="shared" si="1"/>
        <v>48000</v>
      </c>
      <c r="F14" s="13">
        <f t="shared" si="2"/>
        <v>576000</v>
      </c>
      <c r="H14" s="7" t="s">
        <v>25</v>
      </c>
      <c r="I14" s="10">
        <v>1</v>
      </c>
      <c r="J14" s="11">
        <v>100000</v>
      </c>
      <c r="K14" s="12">
        <f t="shared" si="3"/>
        <v>3333.3333333333335</v>
      </c>
      <c r="L14" s="12">
        <f>J14</f>
        <v>100000</v>
      </c>
      <c r="M14" s="13">
        <f t="shared" si="4"/>
        <v>1200000</v>
      </c>
    </row>
    <row r="15" spans="1:13" ht="48" thickBot="1" x14ac:dyDescent="0.8">
      <c r="A15" s="17" t="s">
        <v>26</v>
      </c>
      <c r="B15" s="18">
        <v>1</v>
      </c>
      <c r="C15" s="19">
        <v>500</v>
      </c>
      <c r="D15" s="19">
        <f t="shared" si="0"/>
        <v>500</v>
      </c>
      <c r="E15" s="19">
        <f t="shared" si="1"/>
        <v>15000</v>
      </c>
      <c r="F15" s="20">
        <f t="shared" si="2"/>
        <v>180000</v>
      </c>
      <c r="H15" s="7" t="s">
        <v>27</v>
      </c>
      <c r="I15" s="10">
        <v>1</v>
      </c>
      <c r="J15" s="11">
        <v>170000</v>
      </c>
      <c r="K15" s="12">
        <f t="shared" si="3"/>
        <v>5666.666666666667</v>
      </c>
      <c r="L15" s="12">
        <f>J15</f>
        <v>170000</v>
      </c>
      <c r="M15" s="13">
        <f t="shared" si="4"/>
        <v>2040000</v>
      </c>
    </row>
    <row r="16" spans="1:13" ht="48" thickBot="1" x14ac:dyDescent="0.8">
      <c r="A16" s="52" t="s">
        <v>28</v>
      </c>
      <c r="B16" s="53"/>
      <c r="C16" s="53"/>
      <c r="D16" s="21">
        <f>SUM(D9:D15)</f>
        <v>23600</v>
      </c>
      <c r="E16" s="21">
        <f>SUM(E9:E15)</f>
        <v>708000</v>
      </c>
      <c r="F16" s="21">
        <f>SUM(F9:F15)</f>
        <v>8496000</v>
      </c>
      <c r="H16" s="7" t="s">
        <v>29</v>
      </c>
      <c r="I16" s="22">
        <v>1</v>
      </c>
      <c r="J16" s="12">
        <v>200000</v>
      </c>
      <c r="K16" s="12">
        <f t="shared" si="3"/>
        <v>6666.666666666667</v>
      </c>
      <c r="L16" s="12">
        <f>J16</f>
        <v>200000</v>
      </c>
      <c r="M16" s="13">
        <f t="shared" si="4"/>
        <v>2400000</v>
      </c>
    </row>
    <row r="17" spans="1:13" ht="48" thickBot="1" x14ac:dyDescent="0.8">
      <c r="A17" s="65"/>
      <c r="B17" s="66"/>
      <c r="C17" s="66"/>
      <c r="D17" s="66"/>
      <c r="E17" s="66"/>
      <c r="F17" s="67"/>
      <c r="H17" s="7" t="s">
        <v>30</v>
      </c>
      <c r="I17" s="10">
        <v>1</v>
      </c>
      <c r="J17" s="11">
        <v>200000</v>
      </c>
      <c r="K17" s="19">
        <f t="shared" si="3"/>
        <v>6666.666666666667</v>
      </c>
      <c r="L17" s="19">
        <f>J17</f>
        <v>200000</v>
      </c>
      <c r="M17" s="13">
        <f t="shared" si="4"/>
        <v>2400000</v>
      </c>
    </row>
    <row r="18" spans="1:13" ht="48" thickBot="1" x14ac:dyDescent="0.8">
      <c r="A18" s="4" t="s">
        <v>3</v>
      </c>
      <c r="B18" s="5" t="s">
        <v>4</v>
      </c>
      <c r="C18" s="5" t="s">
        <v>5</v>
      </c>
      <c r="D18" s="5" t="s">
        <v>6</v>
      </c>
      <c r="E18" s="5" t="s">
        <v>7</v>
      </c>
      <c r="F18" s="6" t="s">
        <v>8</v>
      </c>
      <c r="H18" s="56" t="s">
        <v>31</v>
      </c>
      <c r="I18" s="57"/>
      <c r="J18" s="58"/>
      <c r="K18" s="21">
        <f t="shared" ref="K18:L18" si="5">SUM(K8:K17)</f>
        <v>29933.333333333336</v>
      </c>
      <c r="L18" s="21">
        <f t="shared" si="5"/>
        <v>898000</v>
      </c>
      <c r="M18" s="21">
        <f>L18*12</f>
        <v>10776000</v>
      </c>
    </row>
    <row r="19" spans="1:13" ht="48" thickBot="1" x14ac:dyDescent="0.8">
      <c r="A19" s="59" t="s">
        <v>32</v>
      </c>
      <c r="B19" s="60"/>
      <c r="C19" s="60"/>
      <c r="D19" s="60"/>
      <c r="E19" s="60"/>
      <c r="F19" s="61"/>
      <c r="H19" s="56" t="s">
        <v>33</v>
      </c>
      <c r="I19" s="57"/>
      <c r="J19" s="58"/>
      <c r="K19" s="21"/>
      <c r="L19" s="21">
        <f>E43-L18</f>
        <v>690000</v>
      </c>
      <c r="M19" s="21">
        <f>F43-M18</f>
        <v>8280000</v>
      </c>
    </row>
    <row r="20" spans="1:13" ht="48" thickBot="1" x14ac:dyDescent="0.8">
      <c r="A20" s="14" t="s">
        <v>34</v>
      </c>
      <c r="B20" s="15">
        <v>2</v>
      </c>
      <c r="C20" s="12">
        <v>20000</v>
      </c>
      <c r="D20" s="23" t="s">
        <v>7</v>
      </c>
      <c r="E20" s="12">
        <v>40000</v>
      </c>
      <c r="F20" s="12">
        <f>E20*12</f>
        <v>480000</v>
      </c>
    </row>
    <row r="21" spans="1:13" ht="48" thickBot="1" x14ac:dyDescent="0.8">
      <c r="A21" s="14" t="s">
        <v>35</v>
      </c>
      <c r="B21" s="15">
        <v>1</v>
      </c>
      <c r="C21" s="12">
        <v>30000</v>
      </c>
      <c r="D21" s="23" t="s">
        <v>7</v>
      </c>
      <c r="E21" s="12">
        <v>30000</v>
      </c>
      <c r="F21" s="12">
        <f>E21*12</f>
        <v>360000</v>
      </c>
      <c r="H21" s="7" t="s">
        <v>36</v>
      </c>
      <c r="I21" s="52" t="s">
        <v>37</v>
      </c>
      <c r="J21" s="62"/>
    </row>
    <row r="22" spans="1:13" ht="48" thickBot="1" x14ac:dyDescent="0.8">
      <c r="A22" s="24" t="s">
        <v>38</v>
      </c>
      <c r="B22" s="25">
        <v>1</v>
      </c>
      <c r="C22" s="19">
        <v>60000</v>
      </c>
      <c r="D22" s="26" t="s">
        <v>7</v>
      </c>
      <c r="E22" s="19">
        <v>60000</v>
      </c>
      <c r="F22" s="19">
        <f>E22*12</f>
        <v>720000</v>
      </c>
    </row>
    <row r="23" spans="1:13" ht="156" customHeight="1" thickBot="1" x14ac:dyDescent="0.8">
      <c r="A23" s="63" t="s">
        <v>39</v>
      </c>
      <c r="B23" s="64"/>
      <c r="C23" s="64"/>
      <c r="D23" s="27">
        <f>E23/30</f>
        <v>4333.333333333333</v>
      </c>
      <c r="E23" s="27">
        <f>SUM(E20:E22)</f>
        <v>130000</v>
      </c>
      <c r="F23" s="27">
        <f>SUM(F20:F22)</f>
        <v>1560000</v>
      </c>
    </row>
    <row r="24" spans="1:13" ht="47.25" x14ac:dyDescent="0.75">
      <c r="A24" s="65"/>
      <c r="B24" s="66"/>
      <c r="C24" s="66"/>
      <c r="D24" s="66"/>
      <c r="E24" s="66"/>
      <c r="F24" s="67"/>
    </row>
    <row r="25" spans="1:13" ht="47.25" x14ac:dyDescent="0.75">
      <c r="A25" s="4" t="s">
        <v>3</v>
      </c>
      <c r="B25" s="5" t="s">
        <v>4</v>
      </c>
      <c r="C25" s="5" t="s">
        <v>5</v>
      </c>
      <c r="D25" s="5" t="s">
        <v>6</v>
      </c>
      <c r="E25" s="5" t="s">
        <v>7</v>
      </c>
      <c r="F25" s="6" t="s">
        <v>8</v>
      </c>
    </row>
    <row r="26" spans="1:13" ht="47.25" x14ac:dyDescent="0.75">
      <c r="A26" s="44" t="s">
        <v>40</v>
      </c>
      <c r="B26" s="45"/>
      <c r="C26" s="45"/>
      <c r="D26" s="45"/>
      <c r="E26" s="45"/>
      <c r="F26" s="46"/>
    </row>
    <row r="27" spans="1:13" ht="48" thickBot="1" x14ac:dyDescent="0.8">
      <c r="A27" s="24" t="s">
        <v>40</v>
      </c>
      <c r="B27" s="25">
        <v>1</v>
      </c>
      <c r="C27" s="26" t="s">
        <v>41</v>
      </c>
      <c r="D27" s="19">
        <v>5000</v>
      </c>
      <c r="E27" s="19">
        <f>D27*30</f>
        <v>150000</v>
      </c>
      <c r="F27" s="19">
        <f>E27*12</f>
        <v>1800000</v>
      </c>
    </row>
    <row r="28" spans="1:13" ht="128.25" customHeight="1" thickBot="1" x14ac:dyDescent="0.75">
      <c r="A28" s="47" t="s">
        <v>42</v>
      </c>
      <c r="B28" s="48"/>
      <c r="C28" s="48"/>
      <c r="D28" s="28">
        <f>E28/30</f>
        <v>5000</v>
      </c>
      <c r="E28" s="28">
        <f>SUM(E27)</f>
        <v>150000</v>
      </c>
      <c r="F28" s="28">
        <f>SUM(F27)</f>
        <v>1800000</v>
      </c>
    </row>
    <row r="29" spans="1:13" ht="47.25" x14ac:dyDescent="0.75">
      <c r="A29" s="49" t="s">
        <v>43</v>
      </c>
      <c r="B29" s="50"/>
      <c r="C29" s="50"/>
      <c r="D29" s="50"/>
      <c r="E29" s="50"/>
      <c r="F29" s="51"/>
    </row>
    <row r="30" spans="1:13" ht="47.25" x14ac:dyDescent="0.75">
      <c r="A30" s="68"/>
      <c r="B30" s="69"/>
      <c r="C30" s="69"/>
      <c r="D30" s="69"/>
      <c r="E30" s="69"/>
      <c r="F30" s="70"/>
    </row>
    <row r="31" spans="1:13" ht="47.25" x14ac:dyDescent="0.75">
      <c r="A31" s="4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6" t="s">
        <v>8</v>
      </c>
    </row>
    <row r="32" spans="1:13" ht="47.25" x14ac:dyDescent="0.75">
      <c r="A32" s="44" t="s">
        <v>25</v>
      </c>
      <c r="B32" s="45"/>
      <c r="C32" s="45"/>
      <c r="D32" s="45"/>
      <c r="E32" s="45"/>
      <c r="F32" s="46"/>
    </row>
    <row r="33" spans="1:7" ht="48" thickBot="1" x14ac:dyDescent="0.8">
      <c r="A33" s="29" t="s">
        <v>25</v>
      </c>
      <c r="B33" s="15">
        <v>1</v>
      </c>
      <c r="C33" s="26" t="s">
        <v>41</v>
      </c>
      <c r="D33" s="12">
        <v>10000</v>
      </c>
      <c r="E33" s="19">
        <f>D33*30</f>
        <v>300000</v>
      </c>
      <c r="F33" s="19">
        <f>E33*12</f>
        <v>3600000</v>
      </c>
    </row>
    <row r="34" spans="1:7" ht="87.75" customHeight="1" thickBot="1" x14ac:dyDescent="0.75">
      <c r="A34" s="54" t="s">
        <v>44</v>
      </c>
      <c r="B34" s="55"/>
      <c r="C34" s="55"/>
      <c r="D34" s="30">
        <f>D33</f>
        <v>10000</v>
      </c>
      <c r="E34" s="30">
        <f>SUM(E33)</f>
        <v>300000</v>
      </c>
      <c r="F34" s="30">
        <f>SUM(F33)</f>
        <v>3600000</v>
      </c>
    </row>
    <row r="35" spans="1:7" ht="48" thickBot="1" x14ac:dyDescent="0.8">
      <c r="A35" s="41" t="s">
        <v>43</v>
      </c>
      <c r="B35" s="42"/>
      <c r="C35" s="42"/>
      <c r="D35" s="42"/>
      <c r="E35" s="42"/>
      <c r="F35" s="43"/>
    </row>
    <row r="36" spans="1:7" ht="48" thickBot="1" x14ac:dyDescent="0.8">
      <c r="A36" s="31"/>
      <c r="B36" s="32"/>
      <c r="C36" s="32"/>
      <c r="D36" s="32"/>
      <c r="E36" s="33"/>
      <c r="F36" s="34"/>
    </row>
    <row r="37" spans="1:7" ht="47.25" x14ac:dyDescent="0.75">
      <c r="A37" s="4" t="s">
        <v>3</v>
      </c>
      <c r="B37" s="5" t="s">
        <v>4</v>
      </c>
      <c r="C37" s="5" t="s">
        <v>5</v>
      </c>
      <c r="D37" s="5" t="s">
        <v>6</v>
      </c>
      <c r="E37" s="5" t="s">
        <v>7</v>
      </c>
      <c r="F37" s="6" t="s">
        <v>8</v>
      </c>
    </row>
    <row r="38" spans="1:7" ht="47.25" x14ac:dyDescent="0.75">
      <c r="A38" s="44" t="s">
        <v>40</v>
      </c>
      <c r="B38" s="45"/>
      <c r="C38" s="45"/>
      <c r="D38" s="45"/>
      <c r="E38" s="45"/>
      <c r="F38" s="46"/>
    </row>
    <row r="39" spans="1:7" ht="48" thickBot="1" x14ac:dyDescent="0.8">
      <c r="A39" s="24" t="s">
        <v>45</v>
      </c>
      <c r="B39" s="25">
        <v>1</v>
      </c>
      <c r="C39" s="26" t="s">
        <v>41</v>
      </c>
      <c r="D39" s="19">
        <v>10000</v>
      </c>
      <c r="E39" s="19">
        <f>D39*30</f>
        <v>300000</v>
      </c>
      <c r="F39" s="19">
        <f>E39*12</f>
        <v>3600000</v>
      </c>
    </row>
    <row r="40" spans="1:7" ht="141" customHeight="1" thickBot="1" x14ac:dyDescent="0.75">
      <c r="A40" s="47" t="s">
        <v>46</v>
      </c>
      <c r="B40" s="48"/>
      <c r="C40" s="48"/>
      <c r="D40" s="28">
        <f>E40/30</f>
        <v>10000</v>
      </c>
      <c r="E40" s="28">
        <f>SUM(E39)</f>
        <v>300000</v>
      </c>
      <c r="F40" s="28">
        <f>SUM(F39)</f>
        <v>3600000</v>
      </c>
    </row>
    <row r="41" spans="1:7" ht="47.25" x14ac:dyDescent="0.75">
      <c r="A41" s="49" t="s">
        <v>43</v>
      </c>
      <c r="B41" s="50"/>
      <c r="C41" s="50"/>
      <c r="D41" s="50"/>
      <c r="E41" s="50"/>
      <c r="F41" s="51"/>
    </row>
    <row r="42" spans="1:7" s="38" customFormat="1" ht="48" thickBot="1" x14ac:dyDescent="0.8">
      <c r="A42" s="35"/>
      <c r="B42" s="36"/>
      <c r="C42" s="36"/>
      <c r="D42" s="36"/>
      <c r="E42" s="36"/>
      <c r="F42" s="37"/>
    </row>
    <row r="43" spans="1:7" ht="48" thickBot="1" x14ac:dyDescent="0.8">
      <c r="A43" s="52" t="s">
        <v>31</v>
      </c>
      <c r="B43" s="53"/>
      <c r="C43" s="53"/>
      <c r="D43" s="28">
        <f>D16+D23+D28+D34+D40</f>
        <v>52933.333333333328</v>
      </c>
      <c r="E43" s="28">
        <f>E16+E23+E28+E34+E40</f>
        <v>1588000</v>
      </c>
      <c r="F43" s="28">
        <f>F16+F23+F28+F34+F40</f>
        <v>19056000</v>
      </c>
      <c r="G43" s="39"/>
    </row>
    <row r="44" spans="1:7" hidden="1" x14ac:dyDescent="0.7">
      <c r="D44" s="40"/>
      <c r="E44" s="40"/>
    </row>
    <row r="45" spans="1:7" ht="15" customHeight="1" x14ac:dyDescent="0.7"/>
    <row r="46" spans="1:7" ht="15.75" customHeight="1" x14ac:dyDescent="0.7"/>
    <row r="59" spans="7:7" x14ac:dyDescent="0.7">
      <c r="G59" s="39"/>
    </row>
  </sheetData>
  <mergeCells count="23">
    <mergeCell ref="A17:F17"/>
    <mergeCell ref="A2:M3"/>
    <mergeCell ref="A5:F6"/>
    <mergeCell ref="H5:M6"/>
    <mergeCell ref="A8:F8"/>
    <mergeCell ref="A16:C16"/>
    <mergeCell ref="A34:C34"/>
    <mergeCell ref="H18:J18"/>
    <mergeCell ref="A19:F19"/>
    <mergeCell ref="H19:J19"/>
    <mergeCell ref="I21:J21"/>
    <mergeCell ref="A23:C23"/>
    <mergeCell ref="A24:F24"/>
    <mergeCell ref="A26:F26"/>
    <mergeCell ref="A28:C28"/>
    <mergeCell ref="A29:F29"/>
    <mergeCell ref="A30:F30"/>
    <mergeCell ref="A32:F32"/>
    <mergeCell ref="A35:F35"/>
    <mergeCell ref="A38:F38"/>
    <mergeCell ref="A40:C40"/>
    <mergeCell ref="A41:F41"/>
    <mergeCell ref="A43:C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&amp; Expenditure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Amol Wankhede</dc:creator>
  <cp:lastModifiedBy>Amol Wankhede</cp:lastModifiedBy>
  <dcterms:created xsi:type="dcterms:W3CDTF">2025-05-22T15:55:59Z</dcterms:created>
  <dcterms:modified xsi:type="dcterms:W3CDTF">2025-07-23T09:00:26Z</dcterms:modified>
</cp:coreProperties>
</file>