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Begroting neerlandistiekgelden" sheetId="1" state="visible" r:id="rId3"/>
    <sheet name="Afrekening begroting juni" sheetId="2"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<sst xmlns="http://schemas.openxmlformats.org/spreadsheetml/2006/main" count="103" uniqueCount="75">
  <si>
    <t xml:space="preserve">Begroting Onbederf'lijk Vers 2025</t>
  </si>
  <si>
    <t xml:space="preserve">Postnummer</t>
  </si>
  <si>
    <t xml:space="preserve">Inkomsten (incl. BTW)</t>
  </si>
  <si>
    <t xml:space="preserve">Uitgaven (incl. BTW)</t>
  </si>
  <si>
    <t xml:space="preserve">SUBSIDIES</t>
  </si>
  <si>
    <t xml:space="preserve">FESTIVAL</t>
  </si>
  <si>
    <t xml:space="preserve">LIRA</t>
  </si>
  <si>
    <t xml:space="preserve">Honoria</t>
  </si>
  <si>
    <t xml:space="preserve">Neerlandistiekgelden</t>
  </si>
  <si>
    <t xml:space="preserve">Servicekosten De Schrijverscentrale</t>
  </si>
  <si>
    <t xml:space="preserve">Cultuurfonds Gelderland</t>
  </si>
  <si>
    <t xml:space="preserve">Catering</t>
  </si>
  <si>
    <t xml:space="preserve">Fentener van Vlissingen fonds</t>
  </si>
  <si>
    <t xml:space="preserve">Overnachting dichters</t>
  </si>
  <si>
    <t xml:space="preserve">OVERIGE INKOMSTEN</t>
  </si>
  <si>
    <t xml:space="preserve">Reiskosten dichters (0,25eu per km)</t>
  </si>
  <si>
    <t xml:space="preserve">Vrijwillige bijdrage</t>
  </si>
  <si>
    <t xml:space="preserve">Betaling amateurdichters</t>
  </si>
  <si>
    <t xml:space="preserve">Totaal </t>
  </si>
  <si>
    <t xml:space="preserve">Fotografen (3)</t>
  </si>
  <si>
    <t xml:space="preserve">Route posters</t>
  </si>
  <si>
    <t xml:space="preserve">PUBLICITEIT </t>
  </si>
  <si>
    <t xml:space="preserve">Website</t>
  </si>
  <si>
    <t xml:space="preserve">Promotie posters</t>
  </si>
  <si>
    <t xml:space="preserve">Shirts werkgroep</t>
  </si>
  <si>
    <t xml:space="preserve">Buttons</t>
  </si>
  <si>
    <t xml:space="preserve">Flyers</t>
  </si>
  <si>
    <t xml:space="preserve">Digitale promotie</t>
  </si>
  <si>
    <t xml:space="preserve">ORGANISATIEKOSTEN</t>
  </si>
  <si>
    <t xml:space="preserve">Onvoorziene kosten</t>
  </si>
  <si>
    <t xml:space="preserve">Kosten boekhouder</t>
  </si>
  <si>
    <t xml:space="preserve">Kosten bankrekening</t>
  </si>
  <si>
    <t xml:space="preserve">Buffer volgend jaar</t>
  </si>
  <si>
    <t xml:space="preserve">Totaal</t>
  </si>
  <si>
    <t xml:space="preserve">Afrekening Onbederf'lijk Vers 2025</t>
  </si>
  <si>
    <t xml:space="preserve">Uitgaven</t>
  </si>
  <si>
    <t xml:space="preserve">Inkomsten</t>
  </si>
  <si>
    <t xml:space="preserve">Begroot</t>
  </si>
  <si>
    <t xml:space="preserve">Resultaat</t>
  </si>
  <si>
    <t xml:space="preserve">Verschil</t>
  </si>
  <si>
    <t xml:space="preserve">UItgaven</t>
  </si>
  <si>
    <t xml:space="preserve">LIRA¹</t>
  </si>
  <si>
    <t xml:space="preserve">Honoria¹</t>
  </si>
  <si>
    <t xml:space="preserve">Neerlandistiekgelden²</t>
  </si>
  <si>
    <t xml:space="preserve">Servicekosten De Schrijverscentrale⁶</t>
  </si>
  <si>
    <t xml:space="preserve">Catering⁷</t>
  </si>
  <si>
    <t xml:space="preserve">Fentener van Vlissingen fonds³</t>
  </si>
  <si>
    <t xml:space="preserve">Overnachting dichters ⁸</t>
  </si>
  <si>
    <t xml:space="preserve">Reiskosten dichters (0,25eu per km) ⁸</t>
  </si>
  <si>
    <t xml:space="preserve">Betaling amateurdichters ⁹</t>
  </si>
  <si>
    <t xml:space="preserve">Stickerverkoop⁴</t>
  </si>
  <si>
    <t xml:space="preserve">Drankverkoop⁵</t>
  </si>
  <si>
    <t xml:space="preserve">PUBLICITEIT ¹⁰</t>
  </si>
  <si>
    <t xml:space="preserve">Onvoorziene kosten¹¹</t>
  </si>
  <si>
    <t xml:space="preserve">Kosten boekhouder¹²</t>
  </si>
  <si>
    <t xml:space="preserve">Kosten bankrekening¹³</t>
  </si>
  <si>
    <t xml:space="preserve">Buffer volgend jaar¹⁴</t>
  </si>
  <si>
    <t xml:space="preserve">Totalen</t>
  </si>
  <si>
    <t xml:space="preserve">Opmerkingen:</t>
  </si>
  <si>
    <t xml:space="preserve">¹De auteurs bleken in een hogere vergoedingsschaal te liggen dan verwacht doordat ze drie keer 15 minuten voordragen, waardoor we hun gage €600 per persoon is in plaats van €500.</t>
  </si>
  <si>
    <t xml:space="preserve">Conclusie:</t>
  </si>
  <si>
    <t xml:space="preserve">Financieel gezien kijkt Onbederf'lijk Vers terug op een succesvolle herneming. Omdat er wel veel is bespaard op kosten nadat we het begrotingstekort hadden gedicht met het overgebleven budget van Neerlandistiekgelden, kunnen we met het overgebleven budget hiervan onze reserves aanvullen zodat we weer genoeg financiële zekerheid hebben om een editie 2026 mogelijk te maken. Doordat het festival vijf jaar lang niet werd georganiseerd, moesten we op sommige punten opnieuw uitzoeken hoe duur sommige posten zouden zijn. Hierdoor hebben we op een aantal punten dingen hoger geschat dan uiteindelijk is gebleken. Dit zullen we meenemen voor de volgende editie om onze begroting bij te werken.</t>
  </si>
  <si>
    <t xml:space="preserve">²Om een begrotingstekort te dichtten en nieuwe reserves op te bouwen voor toekomstige edities, hebben we gezocht naar donateurs. Bij de Radboud Universiteit mochten we gebruik maken van het overgebleven budget van Neerlandistiekgelden, wat als donatie aan ons is geschonken voor zowel deze als aankomende edities.</t>
  </si>
  <si>
    <t xml:space="preserve">³De subsidie van het Fentener van Vlissingenfonds is niet toegekend doordat er te veel aanvragen waren bij de subsidieverstrekker.</t>
  </si>
  <si>
    <t xml:space="preserve">⁴ We kregen meer stickers dan we hadden gekocht, waardoor we besloten hebben ze weg te geven bij donaties vanaf €1 om zo aan te moedigen om te doneren.</t>
  </si>
  <si>
    <t xml:space="preserve">⁵ Eén van onze locaties - het festivalhuis - had geen drankvoorraad waar we gebruik van konden maken. We hebben hiervoor zelf drinken gekocht en aangeboden ter betaling tijdens het festival.</t>
  </si>
  <si>
    <t xml:space="preserve">⁶ Om kosten te besparen hebben hebben we de dichters zelf benaderd in plaats van dit via de schrijverscentrale te laten verlopen.</t>
  </si>
  <si>
    <t xml:space="preserve">⁷ Door zelf te koken in plaats van een cateringbedrijf in te huren, hebben we op deze post fors kunnen besparen.</t>
  </si>
  <si>
    <t xml:space="preserve">⁸ Door een paar dichters te vragen die uit Nijmegen komen, hebben we een beetje kunnen besparen op de kosten voor de overnachting en de reiskosten.</t>
  </si>
  <si>
    <t xml:space="preserve">⁹ Sommige talent dichters hebben in hun factuur nog btw verrekend. Doordat we op andere plekken kosten hebben bespaard, hebben we ervoor gekozen om dit te vergoeden voor een eerlijkere vergoeding voor opkomende talenten.</t>
  </si>
  <si>
    <r>
      <rPr>
        <sz val="11"/>
        <color theme="1"/>
        <rFont val="Calibri"/>
        <family val="0"/>
        <charset val="1"/>
      </rPr>
      <t xml:space="preserve">¹⁰ Door in te zetten op goedkope opties hebben we over de hele grootboekrekening </t>
    </r>
    <r>
      <rPr>
        <i val="true"/>
        <sz val="11"/>
        <color theme="1"/>
        <rFont val="Calibri"/>
        <family val="0"/>
        <charset val="1"/>
      </rPr>
      <t xml:space="preserve">publiciteit </t>
    </r>
    <r>
      <rPr>
        <sz val="11"/>
        <color theme="1"/>
        <rFont val="Calibri"/>
        <family val="0"/>
        <charset val="1"/>
      </rPr>
      <t xml:space="preserve">kunnen besparen.</t>
    </r>
  </si>
  <si>
    <t xml:space="preserve">¹¹ Onvoorziene kosten die gemaakt zijn bedragen uit het inschrijfgeld voor voordekunst (€121,-) als optie om het begrotingstekort te dichten voordat we Neerlandistiekgelden hadden gevonden, het halen van schilderstape (€5,10) om posters mee op te hangen, kosten voor het aanvragen van een uitreksel van de kvk (€39,25), een vergoeding voor onze illustrator voor het promotiemateriaal (€150) en kosten voor het instellen van Tikkie zakelijk (€0,01).</t>
  </si>
  <si>
    <t xml:space="preserve">¹⁴De kosten voor de boekhouder moeten nog gemaakt worden en zijn nog niet bekend. Dit is een schatting van de kosten.</t>
  </si>
  <si>
    <t xml:space="preserve">¹² Deze grootboekrekening bestaat uit de kosten voor de bankrekening van de maand januari 2025 tot en met oktober 2025.</t>
  </si>
  <si>
    <t xml:space="preserve">¹³ Het overgebleven geld van Neerlandistiekgelden gebruiken we om de reserves van de stichting aan te vullen, die na 5 jaar inactiviteit leeg waren getrokken door maandelijkse bankkosten.</t>
  </si>
</sst>
</file>

<file path=xl/styles.xml><?xml version="1.0" encoding="utf-8"?>
<styleSheet xmlns="http://schemas.openxmlformats.org/spreadsheetml/2006/main">
  <numFmts count="7">
    <numFmt numFmtId="164" formatCode="General"/>
    <numFmt numFmtId="165" formatCode="&quot;€ &quot;#,##0;[RED]&quot;€ -&quot;#,##0"/>
    <numFmt numFmtId="166" formatCode="&quot;€ &quot;#,##0"/>
    <numFmt numFmtId="167" formatCode="[$€-2]\ #,##0.00"/>
    <numFmt numFmtId="168" formatCode="[$€-2]\ #,##0"/>
    <numFmt numFmtId="169" formatCode="&quot;€ &quot;#,##0.00;[RED]&quot;€ -&quot;#,##0.00"/>
    <numFmt numFmtId="170" formatCode="#,##0.00;[RED]\-#,##0.00"/>
  </numFmts>
  <fonts count="13">
    <font>
      <sz val="11"/>
      <color theme="1"/>
      <name val="Calibri"/>
      <family val="0"/>
      <charset val="1"/>
    </font>
    <font>
      <sz val="10"/>
      <name val="Arial"/>
      <family val="0"/>
    </font>
    <font>
      <sz val="10"/>
      <name val="Arial"/>
      <family val="0"/>
    </font>
    <font>
      <sz val="10"/>
      <name val="Arial"/>
      <family val="0"/>
    </font>
    <font>
      <b val="true"/>
      <sz val="17"/>
      <color rgb="FFE69138"/>
      <name val="Arial"/>
      <family val="0"/>
      <charset val="1"/>
    </font>
    <font>
      <b val="true"/>
      <sz val="11"/>
      <color rgb="FFE69138"/>
      <name val="Arial"/>
      <family val="0"/>
      <charset val="1"/>
    </font>
    <font>
      <b val="true"/>
      <sz val="11"/>
      <color rgb="FFE69138"/>
      <name val="Calibri"/>
      <family val="0"/>
      <charset val="1"/>
    </font>
    <font>
      <b val="true"/>
      <sz val="11"/>
      <color rgb="FFF6B26B"/>
      <name val="Calibri"/>
      <family val="0"/>
      <charset val="1"/>
    </font>
    <font>
      <sz val="11"/>
      <color rgb="FFF6B26B"/>
      <name val="Calibri"/>
      <family val="0"/>
      <charset val="1"/>
    </font>
    <font>
      <b val="true"/>
      <sz val="11"/>
      <color theme="1"/>
      <name val="Calibri"/>
      <family val="0"/>
      <charset val="1"/>
    </font>
    <font>
      <sz val="17"/>
      <color rgb="FFE69138"/>
      <name val="Calibri"/>
      <family val="0"/>
      <charset val="1"/>
    </font>
    <font>
      <sz val="11"/>
      <color rgb="FFFF8000"/>
      <name val="Calibri"/>
      <family val="0"/>
      <charset val="1"/>
    </font>
    <font>
      <i val="true"/>
      <sz val="11"/>
      <color theme="1"/>
      <name val="Calibri"/>
      <family val="0"/>
      <charset val="1"/>
    </font>
  </fonts>
  <fills count="8">
    <fill>
      <patternFill patternType="none"/>
    </fill>
    <fill>
      <patternFill patternType="gray125"/>
    </fill>
    <fill>
      <patternFill patternType="solid">
        <fgColor rgb="FF274E13"/>
        <bgColor rgb="FF333333"/>
      </patternFill>
    </fill>
    <fill>
      <patternFill patternType="solid">
        <fgColor rgb="FF38761D"/>
        <bgColor rgb="FF274E13"/>
      </patternFill>
    </fill>
    <fill>
      <patternFill patternType="solid">
        <fgColor rgb="FF6AA84F"/>
        <bgColor rgb="FF969696"/>
      </patternFill>
    </fill>
    <fill>
      <patternFill patternType="solid">
        <fgColor rgb="FFF6B26B"/>
        <bgColor rgb="FFE69138"/>
      </patternFill>
    </fill>
    <fill>
      <patternFill patternType="solid">
        <fgColor rgb="FFE69138"/>
        <bgColor rgb="FFFF8000"/>
      </patternFill>
    </fill>
    <fill>
      <patternFill patternType="solid">
        <fgColor rgb="FFB6D7A8"/>
        <bgColor rgb="FFCCCC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5" fontId="9"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5" fontId="0"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true" applyProtection="false">
      <alignment horizontal="general" vertical="bottom" textRotation="0" wrapText="false" indent="0" shrinkToFit="false"/>
      <protection locked="true" hidden="false"/>
    </xf>
    <xf numFmtId="165" fontId="0" fillId="5" borderId="0" xfId="0" applyFont="true" applyBorder="false" applyAlignment="true" applyProtection="false">
      <alignment horizontal="general" vertical="bottom" textRotation="0" wrapText="false" indent="0" shrinkToFit="false"/>
      <protection locked="true" hidden="false"/>
    </xf>
    <xf numFmtId="166" fontId="0" fillId="5" borderId="0" xfId="0" applyFont="true" applyBorder="false" applyAlignment="false" applyProtection="false">
      <alignment horizontal="general" vertical="bottom" textRotation="0" wrapText="false" indent="0" shrinkToFit="false"/>
      <protection locked="true" hidden="false"/>
    </xf>
    <xf numFmtId="166" fontId="0" fillId="5" borderId="0" xfId="0" applyFont="true" applyBorder="false" applyAlignment="true" applyProtection="false">
      <alignment horizontal="general" vertical="bottom" textRotation="0" wrapText="false" indent="0" shrinkToFit="false"/>
      <protection locked="true" hidden="false"/>
    </xf>
    <xf numFmtId="167" fontId="0" fillId="5" borderId="0" xfId="0" applyFont="true" applyBorder="false" applyAlignment="true" applyProtection="false">
      <alignment horizontal="general" vertical="bottom" textRotation="0" wrapText="false" indent="0" shrinkToFit="false"/>
      <protection locked="true" hidden="false"/>
    </xf>
    <xf numFmtId="168" fontId="9" fillId="4" borderId="0" xfId="0" applyFont="true" applyBorder="false" applyAlignment="false" applyProtection="false">
      <alignment horizontal="general" vertical="bottom" textRotation="0" wrapText="false" indent="0" shrinkToFit="false"/>
      <protection locked="true" hidden="false"/>
    </xf>
    <xf numFmtId="168" fontId="0" fillId="5" borderId="0" xfId="0" applyFont="true" applyBorder="false" applyAlignment="true" applyProtection="false">
      <alignment horizontal="general" vertical="bottom" textRotation="0" wrapText="false" indent="0" shrinkToFit="false"/>
      <protection locked="true" hidden="false"/>
    </xf>
    <xf numFmtId="164" fontId="0" fillId="6"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5" fontId="9" fillId="6" borderId="0" xfId="0" applyFont="true" applyBorder="false" applyAlignment="false" applyProtection="false">
      <alignment horizontal="general" vertical="bottom" textRotation="0" wrapText="false" indent="0" shrinkToFit="false"/>
      <protection locked="true" hidden="false"/>
    </xf>
    <xf numFmtId="168" fontId="0" fillId="5"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general" vertical="bottom" textRotation="0" wrapText="false" indent="0" shrinkToFit="false"/>
      <protection locked="true" hidden="false"/>
    </xf>
    <xf numFmtId="164" fontId="7" fillId="3" borderId="0" xfId="0" applyFont="true" applyBorder="false" applyAlignment="true" applyProtection="false">
      <alignment horizontal="general" vertical="bottom" textRotation="0" wrapText="false" indent="0" shrinkToFit="false"/>
      <protection locked="true" hidden="false"/>
    </xf>
    <xf numFmtId="167" fontId="9" fillId="4" borderId="0" xfId="0" applyFont="true" applyBorder="false" applyAlignment="false" applyProtection="false">
      <alignment horizontal="general" vertical="bottom" textRotation="0" wrapText="false" indent="0" shrinkToFit="false"/>
      <protection locked="true" hidden="false"/>
    </xf>
    <xf numFmtId="169" fontId="9" fillId="4" borderId="0" xfId="0" applyFont="true" applyBorder="false" applyAlignment="false" applyProtection="false">
      <alignment horizontal="general" vertical="bottom" textRotation="0" wrapText="false" indent="0" shrinkToFit="false"/>
      <protection locked="true" hidden="false"/>
    </xf>
    <xf numFmtId="167" fontId="0" fillId="5" borderId="0" xfId="0" applyFont="true" applyBorder="false" applyAlignment="false" applyProtection="false">
      <alignment horizontal="general" vertical="bottom" textRotation="0" wrapText="false" indent="0" shrinkToFit="false"/>
      <protection locked="true" hidden="false"/>
    </xf>
    <xf numFmtId="169" fontId="0" fillId="5" borderId="0" xfId="0" applyFont="true" applyBorder="false" applyAlignment="true" applyProtection="false">
      <alignment horizontal="general" vertical="bottom" textRotation="0" wrapText="false" indent="0" shrinkToFit="false"/>
      <protection locked="true" hidden="false"/>
    </xf>
    <xf numFmtId="169" fontId="0" fillId="5" borderId="0" xfId="0" applyFont="true" applyBorder="false" applyAlignment="fals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general" vertical="bottom" textRotation="0" wrapText="false" indent="0" shrinkToFit="false"/>
      <protection locked="true" hidden="false"/>
    </xf>
    <xf numFmtId="167" fontId="0" fillId="4" borderId="0" xfId="0" applyFont="true" applyBorder="false" applyAlignment="false" applyProtection="false">
      <alignment horizontal="general" vertical="bottom" textRotation="0" wrapText="false" indent="0" shrinkToFit="false"/>
      <protection locked="true" hidden="false"/>
    </xf>
    <xf numFmtId="169" fontId="9" fillId="6" borderId="0" xfId="0" applyFont="true" applyBorder="false" applyAlignment="false" applyProtection="false">
      <alignment horizontal="general" vertical="bottom" textRotation="0" wrapText="false" indent="0" shrinkToFit="false"/>
      <protection locked="true" hidden="false"/>
    </xf>
    <xf numFmtId="170" fontId="9" fillId="6"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general"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7" fontId="9" fillId="6" borderId="0" xfId="0" applyFont="true" applyBorder="false" applyAlignment="false" applyProtection="false">
      <alignment horizontal="general" vertical="bottom" textRotation="0" wrapText="false" indent="0" shrinkToFit="false"/>
      <protection locked="true" hidden="false"/>
    </xf>
    <xf numFmtId="165" fontId="11" fillId="2" borderId="0" xfId="0" applyFont="true" applyBorder="false" applyAlignment="false" applyProtection="false">
      <alignment horizontal="general" vertical="bottom" textRotation="0" wrapText="false" indent="0" shrinkToFit="false"/>
      <protection locked="true" hidden="false"/>
    </xf>
    <xf numFmtId="167" fontId="11" fillId="2"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true" applyProtection="false">
      <alignment horizontal="general" vertical="top" textRotation="0" wrapText="false" indent="0" shrinkToFit="false"/>
      <protection locked="true" hidden="false"/>
    </xf>
    <xf numFmtId="164" fontId="0" fillId="7" borderId="0" xfId="0" applyFont="true" applyBorder="true" applyAlignment="true" applyProtection="false">
      <alignment horizontal="general" vertical="top" textRotation="0" wrapText="true" indent="0" shrinkToFit="false"/>
      <protection locked="true" hidden="false"/>
    </xf>
    <xf numFmtId="164" fontId="9" fillId="5" borderId="0" xfId="0" applyFont="true" applyBorder="false" applyAlignment="true" applyProtection="false">
      <alignment horizontal="general" vertical="top" textRotation="0" wrapText="false" indent="0" shrinkToFit="false"/>
      <protection locked="true" hidden="false"/>
    </xf>
    <xf numFmtId="164" fontId="0" fillId="5" borderId="0" xfId="0" applyFont="true" applyBorder="true" applyAlignment="true" applyProtection="false">
      <alignment horizontal="general" vertical="top" textRotation="0" wrapText="true" indent="0" shrinkToFit="false"/>
      <protection locked="true" hidden="false"/>
    </xf>
    <xf numFmtId="164" fontId="0" fillId="7" borderId="0" xfId="0" applyFont="true" applyBorder="false" applyAlignment="false" applyProtection="false">
      <alignment horizontal="general" vertical="bottom" textRotation="0" wrapText="false" indent="0" shrinkToFit="false"/>
      <protection locked="true" hidden="false"/>
    </xf>
    <xf numFmtId="164" fontId="0" fillId="7" borderId="0" xfId="0" applyFont="true" applyBorder="true" applyAlignment="true" applyProtection="false">
      <alignment horizontal="general" vertical="bottom" textRotation="0" wrapText="tru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38761D"/>
      <rgbColor rgb="FF000080"/>
      <rgbColor rgb="FF808000"/>
      <rgbColor rgb="FF800080"/>
      <rgbColor rgb="FF008080"/>
      <rgbColor rgb="FFB6D7A8"/>
      <rgbColor rgb="FF808080"/>
      <rgbColor rgb="FF9999FF"/>
      <rgbColor rgb="FF993366"/>
      <rgbColor rgb="FFFFFFCC"/>
      <rgbColor rgb="FFCCFFFF"/>
      <rgbColor rgb="FF660066"/>
      <rgbColor rgb="FFE69138"/>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6B26B"/>
      <rgbColor rgb="FF3366FF"/>
      <rgbColor rgb="FF33CCCC"/>
      <rgbColor rgb="FF99CC00"/>
      <rgbColor rgb="FFFFCC00"/>
      <rgbColor rgb="FFFF8000"/>
      <rgbColor rgb="FFFF6600"/>
      <rgbColor rgb="FF666699"/>
      <rgbColor rgb="FF969696"/>
      <rgbColor rgb="FF003366"/>
      <rgbColor rgb="FF6AA84F"/>
      <rgbColor rgb="FF003300"/>
      <rgbColor rgb="FF274E13"/>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0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0" width="52.71"/>
    <col collapsed="false" customWidth="true" hidden="false" outlineLevel="0" max="2" min="2" style="0" width="28.86"/>
    <col collapsed="false" customWidth="true" hidden="false" outlineLevel="0" max="3" min="3" style="0" width="8"/>
    <col collapsed="false" customWidth="true" hidden="false" outlineLevel="0" max="4" min="4" style="0" width="7.71"/>
    <col collapsed="false" customWidth="true" hidden="false" outlineLevel="0" max="5" min="5" style="0" width="13.15"/>
    <col collapsed="false" customWidth="true" hidden="false" outlineLevel="0" max="6" min="6" style="0" width="39.57"/>
    <col collapsed="false" customWidth="true" hidden="false" outlineLevel="0" max="7" min="7" style="0" width="12.15"/>
    <col collapsed="false" customWidth="true" hidden="false" outlineLevel="0" max="26" min="8" style="0" width="8.71"/>
  </cols>
  <sheetData>
    <row r="1" customFormat="false" ht="30.75" hidden="false" customHeight="true" outlineLevel="0" collapsed="false">
      <c r="A1" s="1" t="s">
        <v>0</v>
      </c>
      <c r="B1" s="2"/>
      <c r="C1" s="2"/>
      <c r="D1" s="2"/>
      <c r="E1" s="2"/>
      <c r="F1" s="2"/>
      <c r="G1" s="2"/>
    </row>
    <row r="2" customFormat="false" ht="14.25" hidden="false" customHeight="true" outlineLevel="0" collapsed="false">
      <c r="A2" s="3" t="s">
        <v>1</v>
      </c>
      <c r="B2" s="2"/>
      <c r="C2" s="2"/>
      <c r="D2" s="2"/>
      <c r="E2" s="4" t="s">
        <v>1</v>
      </c>
      <c r="F2" s="2"/>
      <c r="G2" s="2"/>
    </row>
    <row r="3" customFormat="false" ht="14.25" hidden="false" customHeight="true" outlineLevel="0" collapsed="false">
      <c r="A3" s="5" t="n">
        <v>100</v>
      </c>
      <c r="B3" s="5" t="s">
        <v>2</v>
      </c>
      <c r="C3" s="6"/>
      <c r="D3" s="6"/>
      <c r="E3" s="5" t="n">
        <v>200</v>
      </c>
      <c r="F3" s="5" t="s">
        <v>3</v>
      </c>
      <c r="G3" s="6"/>
    </row>
    <row r="4" customFormat="false" ht="14.25" hidden="false" customHeight="true" outlineLevel="0" collapsed="false">
      <c r="A4" s="7" t="n">
        <v>110</v>
      </c>
      <c r="B4" s="7" t="s">
        <v>4</v>
      </c>
      <c r="C4" s="8" t="n">
        <f aca="false">SUM(C5:C7)</f>
        <v>9000</v>
      </c>
      <c r="D4" s="9"/>
      <c r="E4" s="7" t="n">
        <v>210</v>
      </c>
      <c r="F4" s="7" t="s">
        <v>5</v>
      </c>
      <c r="G4" s="8" t="n">
        <f aca="false">SUM(G5:G11)</f>
        <v>5500</v>
      </c>
    </row>
    <row r="5" customFormat="false" ht="14.25" hidden="false" customHeight="true" outlineLevel="0" collapsed="false">
      <c r="A5" s="10" t="n">
        <v>111</v>
      </c>
      <c r="B5" s="10" t="s">
        <v>6</v>
      </c>
      <c r="C5" s="11" t="n">
        <v>2500</v>
      </c>
      <c r="D5" s="10"/>
      <c r="E5" s="10" t="n">
        <v>211</v>
      </c>
      <c r="F5" s="10" t="s">
        <v>7</v>
      </c>
      <c r="G5" s="11" t="n">
        <v>2500</v>
      </c>
    </row>
    <row r="6" customFormat="false" ht="14.25" hidden="false" customHeight="true" outlineLevel="0" collapsed="false">
      <c r="A6" s="10" t="n">
        <v>112</v>
      </c>
      <c r="B6" s="12" t="s">
        <v>8</v>
      </c>
      <c r="C6" s="13" t="n">
        <v>5000</v>
      </c>
      <c r="D6" s="10"/>
      <c r="E6" s="10" t="n">
        <v>212</v>
      </c>
      <c r="F6" s="10" t="s">
        <v>9</v>
      </c>
      <c r="G6" s="14" t="n">
        <v>500</v>
      </c>
    </row>
    <row r="7" customFormat="false" ht="14.25" hidden="false" customHeight="true" outlineLevel="0" collapsed="false">
      <c r="A7" s="10" t="n">
        <v>113</v>
      </c>
      <c r="B7" s="10" t="s">
        <v>10</v>
      </c>
      <c r="C7" s="11" t="n">
        <v>1500</v>
      </c>
      <c r="D7" s="10"/>
      <c r="E7" s="10" t="n">
        <v>213</v>
      </c>
      <c r="F7" s="10" t="s">
        <v>11</v>
      </c>
      <c r="G7" s="15" t="n">
        <v>450</v>
      </c>
    </row>
    <row r="8" customFormat="false" ht="14.25" hidden="false" customHeight="true" outlineLevel="0" collapsed="false">
      <c r="A8" s="12" t="n">
        <v>114</v>
      </c>
      <c r="B8" s="12" t="s">
        <v>12</v>
      </c>
      <c r="C8" s="16" t="n">
        <v>0</v>
      </c>
      <c r="D8" s="10"/>
      <c r="E8" s="10" t="n">
        <v>214</v>
      </c>
      <c r="F8" s="10" t="s">
        <v>13</v>
      </c>
      <c r="G8" s="13" t="n">
        <v>550</v>
      </c>
    </row>
    <row r="9" customFormat="false" ht="14.25" hidden="false" customHeight="true" outlineLevel="0" collapsed="false">
      <c r="A9" s="7" t="n">
        <v>120</v>
      </c>
      <c r="B9" s="7" t="s">
        <v>14</v>
      </c>
      <c r="C9" s="17" t="n">
        <f aca="false">C10</f>
        <v>300</v>
      </c>
      <c r="D9" s="9"/>
      <c r="E9" s="10" t="n">
        <v>215</v>
      </c>
      <c r="F9" s="10" t="s">
        <v>15</v>
      </c>
      <c r="G9" s="11" t="n">
        <v>450</v>
      </c>
    </row>
    <row r="10" customFormat="false" ht="14.25" hidden="false" customHeight="true" outlineLevel="0" collapsed="false">
      <c r="A10" s="10" t="n">
        <v>121</v>
      </c>
      <c r="B10" s="10" t="s">
        <v>16</v>
      </c>
      <c r="C10" s="18" t="n">
        <v>300</v>
      </c>
      <c r="D10" s="10"/>
      <c r="E10" s="10" t="n">
        <v>216</v>
      </c>
      <c r="F10" s="10" t="s">
        <v>17</v>
      </c>
      <c r="G10" s="11" t="n">
        <v>600</v>
      </c>
    </row>
    <row r="11" customFormat="false" ht="14.25" hidden="false" customHeight="true" outlineLevel="0" collapsed="false">
      <c r="A11" s="19"/>
      <c r="B11" s="20" t="s">
        <v>18</v>
      </c>
      <c r="C11" s="21" t="n">
        <f aca="false">SUM(C4,C9)</f>
        <v>9300</v>
      </c>
      <c r="D11" s="19"/>
      <c r="E11" s="10" t="n">
        <v>217</v>
      </c>
      <c r="F11" s="12" t="s">
        <v>19</v>
      </c>
      <c r="G11" s="13" t="n">
        <v>450</v>
      </c>
    </row>
    <row r="12" customFormat="false" ht="14.25" hidden="false" customHeight="true" outlineLevel="0" collapsed="false">
      <c r="E12" s="10" t="n">
        <v>218</v>
      </c>
      <c r="F12" s="10" t="s">
        <v>20</v>
      </c>
      <c r="G12" s="13" t="n">
        <v>50</v>
      </c>
    </row>
    <row r="13" customFormat="false" ht="14.25" hidden="false" customHeight="true" outlineLevel="0" collapsed="false">
      <c r="E13" s="7" t="n">
        <v>220</v>
      </c>
      <c r="F13" s="7" t="s">
        <v>21</v>
      </c>
      <c r="G13" s="8" t="n">
        <f aca="false">SUM(G14:G19)</f>
        <v>850</v>
      </c>
    </row>
    <row r="14" customFormat="false" ht="14.25" hidden="false" customHeight="true" outlineLevel="0" collapsed="false">
      <c r="E14" s="10" t="n">
        <v>221</v>
      </c>
      <c r="F14" s="10" t="s">
        <v>22</v>
      </c>
      <c r="G14" s="11" t="n">
        <v>200</v>
      </c>
    </row>
    <row r="15" customFormat="false" ht="14.25" hidden="false" customHeight="true" outlineLevel="0" collapsed="false">
      <c r="E15" s="10" t="n">
        <v>222</v>
      </c>
      <c r="F15" s="10" t="s">
        <v>23</v>
      </c>
      <c r="G15" s="13" t="n">
        <v>100</v>
      </c>
    </row>
    <row r="16" customFormat="false" ht="14.25" hidden="false" customHeight="true" outlineLevel="0" collapsed="false">
      <c r="E16" s="10" t="n">
        <v>223</v>
      </c>
      <c r="F16" s="10" t="s">
        <v>24</v>
      </c>
      <c r="G16" s="13" t="n">
        <v>200</v>
      </c>
    </row>
    <row r="17" customFormat="false" ht="14.25" hidden="false" customHeight="true" outlineLevel="0" collapsed="false">
      <c r="E17" s="10" t="n">
        <v>224</v>
      </c>
      <c r="F17" s="10" t="s">
        <v>25</v>
      </c>
      <c r="G17" s="13" t="n">
        <v>70</v>
      </c>
    </row>
    <row r="18" customFormat="false" ht="14.25" hidden="false" customHeight="true" outlineLevel="0" collapsed="false">
      <c r="E18" s="10" t="n">
        <v>225</v>
      </c>
      <c r="F18" s="10" t="s">
        <v>26</v>
      </c>
      <c r="G18" s="13" t="n">
        <v>80</v>
      </c>
    </row>
    <row r="19" customFormat="false" ht="14.25" hidden="false" customHeight="true" outlineLevel="0" collapsed="false">
      <c r="E19" s="10" t="n">
        <v>226</v>
      </c>
      <c r="F19" s="10" t="s">
        <v>27</v>
      </c>
      <c r="G19" s="13" t="n">
        <v>200</v>
      </c>
    </row>
    <row r="20" customFormat="false" ht="14.25" hidden="false" customHeight="true" outlineLevel="0" collapsed="false">
      <c r="E20" s="7" t="n">
        <v>230</v>
      </c>
      <c r="F20" s="7" t="s">
        <v>28</v>
      </c>
      <c r="G20" s="8" t="n">
        <f aca="false">SUM(G21:G24)</f>
        <v>2950</v>
      </c>
    </row>
    <row r="21" customFormat="false" ht="14.25" hidden="false" customHeight="true" outlineLevel="0" collapsed="false">
      <c r="E21" s="10" t="n">
        <v>231</v>
      </c>
      <c r="F21" s="10" t="s">
        <v>29</v>
      </c>
      <c r="G21" s="13" t="n">
        <v>500</v>
      </c>
    </row>
    <row r="22" customFormat="false" ht="14.25" hidden="false" customHeight="true" outlineLevel="0" collapsed="false">
      <c r="E22" s="10" t="n">
        <v>232</v>
      </c>
      <c r="F22" s="10" t="s">
        <v>30</v>
      </c>
      <c r="G22" s="22" t="n">
        <v>550</v>
      </c>
    </row>
    <row r="23" customFormat="false" ht="14.25" hidden="false" customHeight="true" outlineLevel="0" collapsed="false">
      <c r="E23" s="10" t="n">
        <v>233</v>
      </c>
      <c r="F23" s="10" t="s">
        <v>31</v>
      </c>
      <c r="G23" s="11" t="n">
        <v>300</v>
      </c>
    </row>
    <row r="24" customFormat="false" ht="14.25" hidden="false" customHeight="true" outlineLevel="0" collapsed="false">
      <c r="E24" s="12" t="n">
        <v>234</v>
      </c>
      <c r="F24" s="12" t="s">
        <v>32</v>
      </c>
      <c r="G24" s="13" t="n">
        <v>1600</v>
      </c>
    </row>
    <row r="25" customFormat="false" ht="14.25" hidden="false" customHeight="true" outlineLevel="0" collapsed="false">
      <c r="E25" s="19"/>
      <c r="F25" s="20" t="s">
        <v>33</v>
      </c>
      <c r="G25" s="21" t="n">
        <f aca="false">SUM(G4,G13,G20)</f>
        <v>9300</v>
      </c>
    </row>
    <row r="26" customFormat="false" ht="14.25" hidden="false" customHeight="true" outlineLevel="0" collapsed="false"/>
    <row r="27" customFormat="false" ht="14.25" hidden="false" customHeight="true" outlineLevel="0" collapsed="false"/>
    <row r="28" customFormat="false" ht="14.25" hidden="false" customHeight="true" outlineLevel="0" collapsed="false"/>
    <row r="29" customFormat="false" ht="14.25" hidden="false" customHeight="true" outlineLevel="0" collapsed="false"/>
    <row r="30" customFormat="false" ht="14.25" hidden="false" customHeight="true" outlineLevel="0" collapsed="false"/>
    <row r="31" customFormat="false" ht="14.25" hidden="false" customHeight="true" outlineLevel="0" collapsed="false"/>
    <row r="32" customFormat="false" ht="14.25" hidden="false" customHeight="true" outlineLevel="0" collapsed="false"/>
    <row r="33" customFormat="false" ht="14.25" hidden="false" customHeight="true" outlineLevel="0" collapsed="false"/>
    <row r="34" customFormat="false" ht="14.25" hidden="false" customHeight="true" outlineLevel="0" collapsed="false"/>
    <row r="35" customFormat="false" ht="14.25" hidden="false" customHeight="true" outlineLevel="0" collapsed="false"/>
    <row r="36" customFormat="false" ht="14.25" hidden="false" customHeight="true" outlineLevel="0" collapsed="false"/>
    <row r="37" customFormat="false" ht="14.25" hidden="false" customHeight="true" outlineLevel="0" collapsed="false"/>
    <row r="38" customFormat="false" ht="14.25" hidden="false" customHeight="true" outlineLevel="0" collapsed="false"/>
    <row r="39" customFormat="false" ht="14.25" hidden="false" customHeight="true" outlineLevel="0" collapsed="false"/>
    <row r="40" customFormat="false" ht="14.25" hidden="false" customHeight="true" outlineLevel="0" collapsed="false"/>
    <row r="41" customFormat="false" ht="14.25" hidden="false" customHeight="true" outlineLevel="0" collapsed="false"/>
    <row r="42" customFormat="false" ht="14.25" hidden="false" customHeight="true" outlineLevel="0" collapsed="false"/>
    <row r="43" customFormat="false" ht="14.25" hidden="false" customHeight="true" outlineLevel="0" collapsed="false"/>
    <row r="44" customFormat="false" ht="14.25" hidden="false" customHeight="true" outlineLevel="0" collapsed="false"/>
    <row r="45" customFormat="false" ht="14.25" hidden="false" customHeight="true" outlineLevel="0" collapsed="false"/>
    <row r="46" customFormat="false" ht="14.25" hidden="false" customHeight="true" outlineLevel="0" collapsed="false"/>
    <row r="47" customFormat="false" ht="14.25" hidden="false" customHeight="true" outlineLevel="0" collapsed="false"/>
    <row r="48" customFormat="false" ht="14.25" hidden="false" customHeight="true" outlineLevel="0" collapsed="false"/>
    <row r="49" customFormat="false" ht="14.25" hidden="false" customHeight="true" outlineLevel="0" collapsed="false"/>
    <row r="50" customFormat="false" ht="14.25" hidden="false" customHeight="true" outlineLevel="0" collapsed="false"/>
    <row r="51" customFormat="false" ht="14.25" hidden="false" customHeight="true" outlineLevel="0" collapsed="false"/>
    <row r="52" customFormat="false" ht="14.25" hidden="false" customHeight="true" outlineLevel="0" collapsed="false"/>
    <row r="53" customFormat="false" ht="14.25" hidden="false" customHeight="true" outlineLevel="0" collapsed="false"/>
    <row r="54" customFormat="false" ht="14.25" hidden="false" customHeight="true" outlineLevel="0" collapsed="false"/>
    <row r="55" customFormat="false" ht="14.25" hidden="false" customHeight="true" outlineLevel="0" collapsed="false"/>
    <row r="56" customFormat="false" ht="14.25" hidden="false" customHeight="true" outlineLevel="0" collapsed="false"/>
    <row r="57" customFormat="false" ht="14.25" hidden="false" customHeight="true" outlineLevel="0" collapsed="false"/>
    <row r="58" customFormat="false" ht="14.25" hidden="false" customHeight="true" outlineLevel="0" collapsed="false"/>
    <row r="59" customFormat="false" ht="14.25" hidden="false" customHeight="true" outlineLevel="0" collapsed="false"/>
    <row r="60" customFormat="false" ht="14.25" hidden="false" customHeight="true" outlineLevel="0" collapsed="false"/>
    <row r="61" customFormat="false" ht="14.25" hidden="false" customHeight="true" outlineLevel="0" collapsed="false"/>
    <row r="62" customFormat="false" ht="14.25" hidden="false" customHeight="true" outlineLevel="0" collapsed="false"/>
    <row r="63" customFormat="false" ht="14.25" hidden="false" customHeight="true" outlineLevel="0" collapsed="false"/>
    <row r="64" customFormat="false" ht="14.25" hidden="false" customHeight="true" outlineLevel="0" collapsed="false"/>
    <row r="65" customFormat="false" ht="14.25" hidden="false" customHeight="true" outlineLevel="0" collapsed="false"/>
    <row r="66" customFormat="false" ht="14.25" hidden="false" customHeight="true" outlineLevel="0" collapsed="false"/>
    <row r="67" customFormat="false" ht="14.25" hidden="false" customHeight="true" outlineLevel="0" collapsed="false"/>
    <row r="68" customFormat="false" ht="14.25" hidden="false" customHeight="true" outlineLevel="0" collapsed="false"/>
    <row r="69" customFormat="false" ht="14.25" hidden="false" customHeight="true" outlineLevel="0" collapsed="false"/>
    <row r="70" customFormat="false" ht="14.25" hidden="false" customHeight="true" outlineLevel="0" collapsed="false"/>
    <row r="71" customFormat="false" ht="14.25" hidden="false" customHeight="true" outlineLevel="0" collapsed="false"/>
    <row r="72" customFormat="false" ht="14.25" hidden="false" customHeight="true" outlineLevel="0" collapsed="false"/>
    <row r="73" customFormat="false" ht="14.25" hidden="false" customHeight="true" outlineLevel="0" collapsed="false"/>
    <row r="74" customFormat="false" ht="14.25" hidden="false" customHeight="true" outlineLevel="0" collapsed="false"/>
    <row r="75" customFormat="false" ht="14.25" hidden="false" customHeight="true" outlineLevel="0" collapsed="false"/>
    <row r="76" customFormat="false" ht="14.25" hidden="false" customHeight="true" outlineLevel="0" collapsed="false"/>
    <row r="77" customFormat="false" ht="14.25" hidden="false" customHeight="true" outlineLevel="0" collapsed="false"/>
    <row r="78" customFormat="false" ht="14.25" hidden="false" customHeight="true" outlineLevel="0" collapsed="false"/>
    <row r="79" customFormat="false" ht="14.25" hidden="false" customHeight="true" outlineLevel="0" collapsed="false"/>
    <row r="80" customFormat="false" ht="14.25" hidden="false" customHeight="true" outlineLevel="0" collapsed="false"/>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row r="996" customFormat="false" ht="14.25" hidden="false" customHeight="true" outlineLevel="0" collapsed="false"/>
    <row r="997" customFormat="false" ht="14.25" hidden="false" customHeight="true" outlineLevel="0" collapsed="false"/>
    <row r="998" customFormat="false" ht="14.25" hidden="false" customHeight="true" outlineLevel="0" collapsed="false"/>
    <row r="999" customFormat="false" ht="14.25" hidden="false" customHeight="true" outlineLevel="0" collapsed="false"/>
    <row r="1000" customFormat="false" ht="14.25" hidden="false" customHeight="true" outlineLevel="0" collapsed="false"/>
    <row r="1001" customFormat="false" ht="14.25" hidden="false" customHeight="true" outlineLevel="0" collapsed="false"/>
    <row r="1002" customFormat="false" ht="14.25" hidden="false" customHeight="true" outlineLevel="0" collapsed="false"/>
    <row r="1003" customFormat="false" ht="14.25" hidden="false" customHeight="true" outlineLevel="0" collapsed="false"/>
    <row r="1004" customFormat="false" ht="14.25" hidden="false" customHeight="true" outlineLevel="0" collapsed="false"/>
    <row r="1005" customFormat="false" ht="14.25" hidden="false" customHeight="true" outlineLevel="0" collapsed="false"/>
    <row r="1006" customFormat="false" ht="14.2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18" activeCellId="0" sqref="G18"/>
    </sheetView>
  </sheetViews>
  <sheetFormatPr defaultColWidth="14.43359375" defaultRowHeight="15" zeroHeight="false" outlineLevelRow="0" outlineLevelCol="0"/>
  <cols>
    <col collapsed="false" customWidth="true" hidden="false" outlineLevel="0" max="1" min="1" style="0" width="14.86"/>
    <col collapsed="false" customWidth="true" hidden="false" outlineLevel="0" max="2" min="2" style="0" width="28.86"/>
    <col collapsed="false" customWidth="true" hidden="false" outlineLevel="0" max="3" min="3" style="0" width="18.29"/>
    <col collapsed="false" customWidth="true" hidden="false" outlineLevel="0" max="4" min="4" style="0" width="18.57"/>
    <col collapsed="false" customWidth="true" hidden="false" outlineLevel="0" max="5" min="5" style="0" width="14"/>
    <col collapsed="false" customWidth="true" hidden="false" outlineLevel="0" max="6" min="6" style="0" width="12.71"/>
    <col collapsed="false" customWidth="true" hidden="false" outlineLevel="0" max="7" min="7" style="0" width="16.71"/>
    <col collapsed="false" customWidth="true" hidden="false" outlineLevel="0" max="8" min="8" style="0" width="15.29"/>
    <col collapsed="false" customWidth="true" hidden="false" outlineLevel="0" max="9" min="9" style="0" width="33.86"/>
    <col collapsed="false" customWidth="true" hidden="false" outlineLevel="0" max="10" min="10" style="0" width="16.71"/>
    <col collapsed="false" customWidth="true" hidden="false" outlineLevel="0" max="11" min="11" style="0" width="22.71"/>
    <col collapsed="false" customWidth="true" hidden="false" outlineLevel="0" max="12" min="12" style="0" width="16.14"/>
    <col collapsed="false" customWidth="true" hidden="false" outlineLevel="0" max="13" min="13" style="0" width="11.71"/>
    <col collapsed="false" customWidth="true" hidden="false" outlineLevel="0" max="14" min="14" style="0" width="17"/>
    <col collapsed="false" customWidth="true" hidden="false" outlineLevel="0" max="15" min="15" style="0" width="12.29"/>
    <col collapsed="false" customWidth="true" hidden="false" outlineLevel="0" max="16" min="16" style="0" width="17.43"/>
    <col collapsed="false" customWidth="true" hidden="false" outlineLevel="0" max="17" min="17" style="0" width="16.71"/>
    <col collapsed="false" customWidth="true" hidden="false" outlineLevel="0" max="18" min="18" style="0" width="25.43"/>
    <col collapsed="false" customWidth="true" hidden="false" outlineLevel="0" max="30" min="19" style="0" width="8.71"/>
  </cols>
  <sheetData>
    <row r="1" customFormat="false" ht="36" hidden="false" customHeight="true" outlineLevel="0" collapsed="false">
      <c r="A1" s="23" t="s">
        <v>34</v>
      </c>
      <c r="B1" s="2"/>
      <c r="C1" s="2"/>
      <c r="D1" s="2"/>
      <c r="E1" s="2"/>
      <c r="F1" s="2"/>
      <c r="G1" s="2"/>
      <c r="H1" s="2"/>
      <c r="I1" s="2"/>
      <c r="J1" s="2"/>
      <c r="K1" s="2"/>
      <c r="L1" s="2"/>
      <c r="M1" s="2"/>
      <c r="N1" s="2"/>
    </row>
    <row r="2" customFormat="false" ht="14.25" hidden="false" customHeight="true" outlineLevel="0" collapsed="false">
      <c r="A2" s="4"/>
      <c r="B2" s="2"/>
      <c r="C2" s="2"/>
      <c r="D2" s="2"/>
      <c r="E2" s="2"/>
      <c r="F2" s="2"/>
      <c r="G2" s="2"/>
      <c r="H2" s="2"/>
      <c r="I2" s="2"/>
      <c r="J2" s="2"/>
      <c r="K2" s="2"/>
      <c r="L2" s="2"/>
      <c r="M2" s="2"/>
      <c r="N2" s="2"/>
    </row>
    <row r="3" customFormat="false" ht="14.25" hidden="false" customHeight="true" outlineLevel="0" collapsed="false">
      <c r="A3" s="3" t="s">
        <v>1</v>
      </c>
      <c r="B3" s="2"/>
      <c r="C3" s="2"/>
      <c r="D3" s="2"/>
      <c r="E3" s="2"/>
      <c r="F3" s="2"/>
      <c r="G3" s="2"/>
      <c r="H3" s="4" t="s">
        <v>1</v>
      </c>
      <c r="I3" s="2"/>
      <c r="J3" s="2"/>
      <c r="K3" s="2"/>
      <c r="L3" s="2"/>
      <c r="M3" s="2"/>
      <c r="N3" s="2"/>
    </row>
    <row r="4" customFormat="false" ht="14.25" hidden="false" customHeight="true" outlineLevel="0" collapsed="false">
      <c r="A4" s="5" t="n">
        <v>100</v>
      </c>
      <c r="B4" s="5" t="s">
        <v>2</v>
      </c>
      <c r="C4" s="24" t="s">
        <v>35</v>
      </c>
      <c r="D4" s="24" t="s">
        <v>36</v>
      </c>
      <c r="E4" s="24" t="s">
        <v>37</v>
      </c>
      <c r="F4" s="24" t="s">
        <v>38</v>
      </c>
      <c r="G4" s="24" t="s">
        <v>39</v>
      </c>
      <c r="H4" s="5" t="n">
        <v>200</v>
      </c>
      <c r="I4" s="5" t="s">
        <v>3</v>
      </c>
      <c r="J4" s="24" t="s">
        <v>40</v>
      </c>
      <c r="K4" s="24" t="s">
        <v>36</v>
      </c>
      <c r="L4" s="24" t="s">
        <v>37</v>
      </c>
      <c r="M4" s="24" t="s">
        <v>38</v>
      </c>
      <c r="N4" s="24" t="s">
        <v>39</v>
      </c>
    </row>
    <row r="5" customFormat="false" ht="14.25" hidden="false" customHeight="true" outlineLevel="0" collapsed="false">
      <c r="A5" s="7" t="n">
        <v>110</v>
      </c>
      <c r="B5" s="7" t="s">
        <v>4</v>
      </c>
      <c r="C5" s="25" t="n">
        <f aca="false">SUM(C6:C8)</f>
        <v>0</v>
      </c>
      <c r="D5" s="25" t="n">
        <f aca="false">SUM(D6:D8)</f>
        <v>9500</v>
      </c>
      <c r="E5" s="25" t="n">
        <f aca="false">SUM(E6:E8)</f>
        <v>9000</v>
      </c>
      <c r="F5" s="25" t="n">
        <f aca="false">D5-C5</f>
        <v>9500</v>
      </c>
      <c r="G5" s="25" t="n">
        <f aca="false">SUM(G6:G8)</f>
        <v>500</v>
      </c>
      <c r="H5" s="7" t="n">
        <v>210</v>
      </c>
      <c r="I5" s="7" t="s">
        <v>5</v>
      </c>
      <c r="J5" s="26" t="n">
        <f aca="false">SUM(J6:J12)</f>
        <v>4751.91</v>
      </c>
      <c r="K5" s="26" t="n">
        <f aca="false">SUM(K6:K12)</f>
        <v>0</v>
      </c>
      <c r="L5" s="26" t="n">
        <f aca="false">SUM(L6:L12)</f>
        <v>5500</v>
      </c>
      <c r="M5" s="26" t="n">
        <f aca="false">J5-K5</f>
        <v>4751.91</v>
      </c>
      <c r="N5" s="26" t="n">
        <f aca="false">SUM(N6:N12)</f>
        <v>-748.09</v>
      </c>
    </row>
    <row r="6" customFormat="false" ht="14.25" hidden="false" customHeight="true" outlineLevel="0" collapsed="false">
      <c r="A6" s="10" t="n">
        <v>111</v>
      </c>
      <c r="B6" s="12" t="s">
        <v>41</v>
      </c>
      <c r="C6" s="16" t="n">
        <v>0</v>
      </c>
      <c r="D6" s="16" t="n">
        <v>3000</v>
      </c>
      <c r="E6" s="27" t="n">
        <v>2500</v>
      </c>
      <c r="F6" s="27" t="n">
        <f aca="false">D6-C6</f>
        <v>3000</v>
      </c>
      <c r="G6" s="27" t="n">
        <f aca="false">F6-E6</f>
        <v>500</v>
      </c>
      <c r="H6" s="10" t="n">
        <v>211</v>
      </c>
      <c r="I6" s="12" t="s">
        <v>42</v>
      </c>
      <c r="J6" s="28" t="n">
        <v>3000</v>
      </c>
      <c r="K6" s="28" t="n">
        <v>0</v>
      </c>
      <c r="L6" s="29" t="n">
        <v>2500</v>
      </c>
      <c r="M6" s="29" t="n">
        <f aca="false">J6-K6</f>
        <v>3000</v>
      </c>
      <c r="N6" s="29" t="n">
        <f aca="false">M6-L6</f>
        <v>500</v>
      </c>
    </row>
    <row r="7" customFormat="false" ht="14.25" hidden="false" customHeight="true" outlineLevel="0" collapsed="false">
      <c r="A7" s="10" t="n">
        <v>112</v>
      </c>
      <c r="B7" s="12" t="s">
        <v>43</v>
      </c>
      <c r="C7" s="16" t="n">
        <v>0</v>
      </c>
      <c r="D7" s="16" t="n">
        <v>5000</v>
      </c>
      <c r="E7" s="16" t="n">
        <v>5000</v>
      </c>
      <c r="F7" s="27" t="n">
        <f aca="false">D7-C7</f>
        <v>5000</v>
      </c>
      <c r="G7" s="27" t="n">
        <f aca="false">F7-E7</f>
        <v>0</v>
      </c>
      <c r="H7" s="10" t="n">
        <v>212</v>
      </c>
      <c r="I7" s="12" t="s">
        <v>44</v>
      </c>
      <c r="J7" s="28" t="n">
        <v>0</v>
      </c>
      <c r="K7" s="28" t="n">
        <v>0</v>
      </c>
      <c r="L7" s="29" t="n">
        <v>500</v>
      </c>
      <c r="M7" s="29" t="n">
        <f aca="false">J7-K7</f>
        <v>0</v>
      </c>
      <c r="N7" s="29" t="n">
        <f aca="false">M7-L7</f>
        <v>-500</v>
      </c>
    </row>
    <row r="8" customFormat="false" ht="14.25" hidden="false" customHeight="true" outlineLevel="0" collapsed="false">
      <c r="A8" s="10" t="n">
        <v>113</v>
      </c>
      <c r="B8" s="10" t="s">
        <v>10</v>
      </c>
      <c r="C8" s="16" t="n">
        <v>0</v>
      </c>
      <c r="D8" s="16" t="n">
        <v>1500</v>
      </c>
      <c r="E8" s="27" t="n">
        <v>1500</v>
      </c>
      <c r="F8" s="27" t="n">
        <f aca="false">D8-C8</f>
        <v>1500</v>
      </c>
      <c r="G8" s="27" t="n">
        <f aca="false">F8-E8</f>
        <v>0</v>
      </c>
      <c r="H8" s="10" t="n">
        <v>213</v>
      </c>
      <c r="I8" s="12" t="s">
        <v>45</v>
      </c>
      <c r="J8" s="29" t="n">
        <f aca="false">9.15+49.03+45.8+31.9</f>
        <v>135.88</v>
      </c>
      <c r="K8" s="28" t="n">
        <f aca="false">0</f>
        <v>0</v>
      </c>
      <c r="L8" s="28" t="n">
        <v>450</v>
      </c>
      <c r="M8" s="29" t="n">
        <f aca="false">J8-K8</f>
        <v>135.88</v>
      </c>
      <c r="N8" s="29" t="n">
        <f aca="false">M8-L8</f>
        <v>-314.12</v>
      </c>
    </row>
    <row r="9" customFormat="false" ht="14.25" hidden="false" customHeight="true" outlineLevel="0" collapsed="false">
      <c r="A9" s="12" t="n">
        <v>114</v>
      </c>
      <c r="B9" s="12" t="s">
        <v>46</v>
      </c>
      <c r="C9" s="16" t="n">
        <v>0</v>
      </c>
      <c r="D9" s="16" t="n">
        <v>0</v>
      </c>
      <c r="E9" s="16" t="n">
        <v>1500</v>
      </c>
      <c r="F9" s="27" t="n">
        <f aca="false">D9-C9</f>
        <v>0</v>
      </c>
      <c r="G9" s="27" t="n">
        <f aca="false">F9-E9</f>
        <v>-1500</v>
      </c>
      <c r="H9" s="10" t="n">
        <v>214</v>
      </c>
      <c r="I9" s="12" t="s">
        <v>47</v>
      </c>
      <c r="J9" s="28" t="n">
        <v>380.72</v>
      </c>
      <c r="K9" s="28" t="n">
        <v>0</v>
      </c>
      <c r="L9" s="28" t="n">
        <v>550</v>
      </c>
      <c r="M9" s="29" t="n">
        <f aca="false">J9-K9</f>
        <v>380.72</v>
      </c>
      <c r="N9" s="29" t="n">
        <f aca="false">M9-L9</f>
        <v>-169.28</v>
      </c>
    </row>
    <row r="10" customFormat="false" ht="14.25" hidden="false" customHeight="true" outlineLevel="0" collapsed="false">
      <c r="A10" s="7" t="n">
        <v>120</v>
      </c>
      <c r="B10" s="7" t="s">
        <v>14</v>
      </c>
      <c r="C10" s="25" t="n">
        <f aca="false">SUM(C11:C13)</f>
        <v>93.39</v>
      </c>
      <c r="D10" s="30" t="n">
        <f aca="false">SUM(D11:D13)</f>
        <v>376.05</v>
      </c>
      <c r="E10" s="25" t="n">
        <f aca="false">E11</f>
        <v>300</v>
      </c>
      <c r="F10" s="25" t="n">
        <f aca="false">D10-C10</f>
        <v>282.66</v>
      </c>
      <c r="G10" s="31" t="n">
        <f aca="false">F10-E10</f>
        <v>-17.34</v>
      </c>
      <c r="H10" s="10" t="n">
        <v>215</v>
      </c>
      <c r="I10" s="12" t="s">
        <v>48</v>
      </c>
      <c r="J10" s="28" t="n">
        <v>174.51</v>
      </c>
      <c r="K10" s="28" t="n">
        <v>0</v>
      </c>
      <c r="L10" s="29" t="n">
        <v>450</v>
      </c>
      <c r="M10" s="29" t="n">
        <f aca="false">J10-K10</f>
        <v>174.51</v>
      </c>
      <c r="N10" s="29" t="n">
        <f aca="false">M10-L10</f>
        <v>-275.49</v>
      </c>
    </row>
    <row r="11" customFormat="false" ht="14.25" hidden="false" customHeight="true" outlineLevel="0" collapsed="false">
      <c r="A11" s="10" t="n">
        <v>121</v>
      </c>
      <c r="B11" s="10" t="s">
        <v>16</v>
      </c>
      <c r="C11" s="16" t="n">
        <v>0</v>
      </c>
      <c r="D11" s="16" t="n">
        <f aca="false">376.05-42</f>
        <v>334.05</v>
      </c>
      <c r="E11" s="16" t="n">
        <v>300</v>
      </c>
      <c r="F11" s="27" t="n">
        <f aca="false">D11-C11</f>
        <v>334.05</v>
      </c>
      <c r="G11" s="27" t="n">
        <f aca="false">F11-E11</f>
        <v>34.05</v>
      </c>
      <c r="H11" s="10" t="n">
        <v>216</v>
      </c>
      <c r="I11" s="12" t="s">
        <v>49</v>
      </c>
      <c r="J11" s="29" t="n">
        <f aca="false">610.8</f>
        <v>610.8</v>
      </c>
      <c r="K11" s="28" t="n">
        <v>0</v>
      </c>
      <c r="L11" s="29" t="n">
        <v>600</v>
      </c>
      <c r="M11" s="29" t="n">
        <f aca="false">J11-K11</f>
        <v>610.8</v>
      </c>
      <c r="N11" s="29" t="n">
        <f aca="false">M11-L11</f>
        <v>10.8</v>
      </c>
    </row>
    <row r="12" customFormat="false" ht="14.25" hidden="false" customHeight="true" outlineLevel="0" collapsed="false">
      <c r="A12" s="12" t="n">
        <v>122</v>
      </c>
      <c r="B12" s="12" t="s">
        <v>50</v>
      </c>
      <c r="C12" s="16" t="n">
        <v>76.33</v>
      </c>
      <c r="D12" s="16" t="n">
        <v>0</v>
      </c>
      <c r="E12" s="16" t="n">
        <v>0</v>
      </c>
      <c r="F12" s="27" t="n">
        <f aca="false">D12-C12</f>
        <v>-76.33</v>
      </c>
      <c r="G12" s="27" t="n">
        <f aca="false">F12-E12</f>
        <v>-76.33</v>
      </c>
      <c r="H12" s="10" t="n">
        <v>217</v>
      </c>
      <c r="I12" s="12" t="s">
        <v>19</v>
      </c>
      <c r="J12" s="28" t="n">
        <f aca="false">450</f>
        <v>450</v>
      </c>
      <c r="K12" s="28" t="n">
        <v>0</v>
      </c>
      <c r="L12" s="28" t="n">
        <v>450</v>
      </c>
      <c r="M12" s="29" t="n">
        <f aca="false">J12-K12</f>
        <v>450</v>
      </c>
      <c r="N12" s="29" t="n">
        <f aca="false">M12-L12</f>
        <v>0</v>
      </c>
    </row>
    <row r="13" customFormat="false" ht="14.25" hidden="false" customHeight="true" outlineLevel="0" collapsed="false">
      <c r="A13" s="12" t="n">
        <v>123</v>
      </c>
      <c r="B13" s="12" t="s">
        <v>51</v>
      </c>
      <c r="C13" s="16" t="n">
        <f aca="false">32.43-15.37</f>
        <v>17.06</v>
      </c>
      <c r="D13" s="16" t="n">
        <f aca="false">21*2</f>
        <v>42</v>
      </c>
      <c r="E13" s="16" t="n">
        <v>0</v>
      </c>
      <c r="F13" s="27" t="n">
        <f aca="false">D13-C13</f>
        <v>24.94</v>
      </c>
      <c r="G13" s="27" t="n">
        <f aca="false">F13-E13</f>
        <v>24.94</v>
      </c>
      <c r="H13" s="10" t="n">
        <v>218</v>
      </c>
      <c r="I13" s="10" t="s">
        <v>20</v>
      </c>
      <c r="J13" s="28" t="n">
        <v>17.73</v>
      </c>
      <c r="K13" s="28" t="n">
        <v>0</v>
      </c>
      <c r="L13" s="28" t="n">
        <v>50</v>
      </c>
      <c r="M13" s="29" t="n">
        <f aca="false">J13-K13</f>
        <v>17.73</v>
      </c>
      <c r="N13" s="29" t="n">
        <f aca="false">M13-L13</f>
        <v>-32.27</v>
      </c>
    </row>
    <row r="14" customFormat="false" ht="14.25" hidden="false" customHeight="true" outlineLevel="0" collapsed="false">
      <c r="A14" s="19"/>
      <c r="B14" s="20" t="s">
        <v>18</v>
      </c>
      <c r="C14" s="32" t="n">
        <f aca="false">SUM(C5,C10)</f>
        <v>93.39</v>
      </c>
      <c r="D14" s="21" t="n">
        <f aca="false">SUM(D5,D10)</f>
        <v>9876.05</v>
      </c>
      <c r="E14" s="21" t="n">
        <f aca="false">SUM(E5,E10)</f>
        <v>9300</v>
      </c>
      <c r="F14" s="33" t="n">
        <f aca="false">SUM(F5,F10)</f>
        <v>9782.66</v>
      </c>
      <c r="G14" s="21" t="n">
        <f aca="false">SUM(G5,G10)</f>
        <v>482.66</v>
      </c>
      <c r="H14" s="7" t="n">
        <v>220</v>
      </c>
      <c r="I14" s="34" t="s">
        <v>52</v>
      </c>
      <c r="J14" s="26" t="n">
        <f aca="false">SUM(J15:J20)</f>
        <v>491.3691</v>
      </c>
      <c r="K14" s="26" t="n">
        <f aca="false">SUM(K15:K20)</f>
        <v>0</v>
      </c>
      <c r="L14" s="26" t="n">
        <f aca="false">SUM(L15:L20)</f>
        <v>850</v>
      </c>
      <c r="M14" s="26" t="n">
        <f aca="false">SUM(M15:M20)</f>
        <v>491.3691</v>
      </c>
      <c r="N14" s="26" t="n">
        <f aca="false">SUM(N15:N20)</f>
        <v>-358.6309</v>
      </c>
    </row>
    <row r="15" customFormat="false" ht="14.25" hidden="false" customHeight="true" outlineLevel="0" collapsed="false">
      <c r="H15" s="10" t="n">
        <v>221</v>
      </c>
      <c r="I15" s="10" t="s">
        <v>22</v>
      </c>
      <c r="J15" s="29" t="n">
        <f aca="false">41.68</f>
        <v>41.68</v>
      </c>
      <c r="K15" s="28" t="n">
        <v>0</v>
      </c>
      <c r="L15" s="29" t="n">
        <v>200</v>
      </c>
      <c r="M15" s="29" t="n">
        <f aca="false">J15-K15</f>
        <v>41.68</v>
      </c>
      <c r="N15" s="29" t="n">
        <f aca="false">M15-L15</f>
        <v>-158.32</v>
      </c>
    </row>
    <row r="16" customFormat="false" ht="14.25" hidden="false" customHeight="true" outlineLevel="0" collapsed="false">
      <c r="H16" s="10" t="n">
        <v>222</v>
      </c>
      <c r="I16" s="10" t="s">
        <v>23</v>
      </c>
      <c r="J16" s="29" t="n">
        <f aca="false">55.74*1.21</f>
        <v>67.4454</v>
      </c>
      <c r="K16" s="28" t="n">
        <v>0</v>
      </c>
      <c r="L16" s="28" t="n">
        <v>100</v>
      </c>
      <c r="M16" s="29" t="n">
        <f aca="false">J16-K16</f>
        <v>67.4454</v>
      </c>
      <c r="N16" s="29" t="n">
        <f aca="false">M16-L16</f>
        <v>-32.5546</v>
      </c>
    </row>
    <row r="17" customFormat="false" ht="14.25" hidden="false" customHeight="true" outlineLevel="0" collapsed="false">
      <c r="H17" s="10" t="n">
        <v>223</v>
      </c>
      <c r="I17" s="10" t="s">
        <v>24</v>
      </c>
      <c r="J17" s="28" t="n">
        <f aca="false">92.65+29.45</f>
        <v>122.1</v>
      </c>
      <c r="K17" s="28" t="n">
        <v>0</v>
      </c>
      <c r="L17" s="28" t="n">
        <v>200</v>
      </c>
      <c r="M17" s="29" t="n">
        <f aca="false">J17-K17</f>
        <v>122.1</v>
      </c>
      <c r="N17" s="29" t="n">
        <f aca="false">M17-L17</f>
        <v>-77.9</v>
      </c>
    </row>
    <row r="18" customFormat="false" ht="14.25" hidden="false" customHeight="true" outlineLevel="0" collapsed="false">
      <c r="H18" s="10" t="n">
        <v>224</v>
      </c>
      <c r="I18" s="10" t="s">
        <v>25</v>
      </c>
      <c r="J18" s="29" t="n">
        <f aca="false">40.64+16.3</f>
        <v>56.94</v>
      </c>
      <c r="K18" s="28" t="n">
        <v>0</v>
      </c>
      <c r="L18" s="28" t="n">
        <v>70</v>
      </c>
      <c r="M18" s="29" t="n">
        <f aca="false">J18-K18</f>
        <v>56.94</v>
      </c>
      <c r="N18" s="29" t="n">
        <f aca="false">M18-L18</f>
        <v>-13.06</v>
      </c>
    </row>
    <row r="19" customFormat="false" ht="14.25" hidden="false" customHeight="true" outlineLevel="0" collapsed="false">
      <c r="H19" s="10" t="n">
        <v>225</v>
      </c>
      <c r="I19" s="10" t="s">
        <v>26</v>
      </c>
      <c r="J19" s="29" t="n">
        <f aca="false">43.97*1.21</f>
        <v>53.2037</v>
      </c>
      <c r="K19" s="28" t="n">
        <v>0</v>
      </c>
      <c r="L19" s="28" t="n">
        <v>80</v>
      </c>
      <c r="M19" s="29" t="n">
        <f aca="false">J19-K19</f>
        <v>53.2037</v>
      </c>
      <c r="N19" s="29" t="n">
        <f aca="false">M19-L19</f>
        <v>-26.7963</v>
      </c>
    </row>
    <row r="20" customFormat="false" ht="14.25" hidden="false" customHeight="true" outlineLevel="0" collapsed="false">
      <c r="H20" s="10" t="n">
        <v>226</v>
      </c>
      <c r="I20" s="10" t="s">
        <v>27</v>
      </c>
      <c r="J20" s="28" t="n">
        <v>150</v>
      </c>
      <c r="K20" s="28" t="n">
        <v>0</v>
      </c>
      <c r="L20" s="28" t="n">
        <v>200</v>
      </c>
      <c r="M20" s="29" t="n">
        <f aca="false">J20-K20</f>
        <v>150</v>
      </c>
      <c r="N20" s="29" t="n">
        <f aca="false">M20-L20</f>
        <v>-50</v>
      </c>
    </row>
    <row r="21" customFormat="false" ht="14.25" hidden="false" customHeight="true" outlineLevel="0" collapsed="false">
      <c r="H21" s="7" t="n">
        <v>230</v>
      </c>
      <c r="I21" s="7" t="s">
        <v>28</v>
      </c>
      <c r="J21" s="26" t="n">
        <f aca="false">SUM(J22:J25)</f>
        <v>4539.38</v>
      </c>
      <c r="K21" s="26" t="n">
        <f aca="false">SUM(K22:K25)</f>
        <v>0</v>
      </c>
      <c r="L21" s="26" t="n">
        <f aca="false">SUM(L22:L25)</f>
        <v>2950</v>
      </c>
      <c r="M21" s="26" t="n">
        <f aca="false">J21-K21</f>
        <v>4539.38</v>
      </c>
      <c r="N21" s="26" t="n">
        <f aca="false">SUM(N22:N25)</f>
        <v>1589.38</v>
      </c>
    </row>
    <row r="22" customFormat="false" ht="14.25" hidden="false" customHeight="true" outlineLevel="0" collapsed="false">
      <c r="H22" s="10" t="n">
        <v>231</v>
      </c>
      <c r="I22" s="12" t="s">
        <v>53</v>
      </c>
      <c r="J22" s="28" t="n">
        <f aca="false">39.25+5.1+150+0.01+121</f>
        <v>315.36</v>
      </c>
      <c r="K22" s="28" t="n">
        <v>0</v>
      </c>
      <c r="L22" s="28" t="n">
        <v>500</v>
      </c>
      <c r="M22" s="29" t="n">
        <f aca="false">J22-K22</f>
        <v>315.36</v>
      </c>
      <c r="N22" s="29" t="n">
        <f aca="false">M22-L22</f>
        <v>-184.64</v>
      </c>
    </row>
    <row r="23" customFormat="false" ht="12" hidden="false" customHeight="true" outlineLevel="0" collapsed="false">
      <c r="H23" s="10" t="n">
        <v>232</v>
      </c>
      <c r="I23" s="12" t="s">
        <v>54</v>
      </c>
      <c r="J23" s="28" t="n">
        <v>550</v>
      </c>
      <c r="K23" s="28" t="n">
        <v>0</v>
      </c>
      <c r="L23" s="29" t="n">
        <v>550</v>
      </c>
      <c r="M23" s="29" t="n">
        <f aca="false">J23-K23</f>
        <v>550</v>
      </c>
      <c r="N23" s="29" t="n">
        <f aca="false">M23-L23</f>
        <v>0</v>
      </c>
    </row>
    <row r="24" customFormat="false" ht="17.25" hidden="false" customHeight="true" outlineLevel="0" collapsed="false">
      <c r="H24" s="10" t="n">
        <v>233</v>
      </c>
      <c r="I24" s="12" t="s">
        <v>55</v>
      </c>
      <c r="J24" s="29" t="n">
        <f aca="false">25.7*3+27.2+29.19*3+29.8+29.49+31.55</f>
        <v>282.71</v>
      </c>
      <c r="K24" s="28" t="n">
        <v>0</v>
      </c>
      <c r="L24" s="29" t="n">
        <v>300</v>
      </c>
      <c r="M24" s="29" t="n">
        <f aca="false">J24-K24</f>
        <v>282.71</v>
      </c>
      <c r="N24" s="29" t="n">
        <f aca="false">M24-L24</f>
        <v>-17.29</v>
      </c>
    </row>
    <row r="25" customFormat="false" ht="14.25" hidden="false" customHeight="true" outlineLevel="0" collapsed="false">
      <c r="H25" s="12" t="n">
        <v>234</v>
      </c>
      <c r="I25" s="12" t="s">
        <v>56</v>
      </c>
      <c r="J25" s="28" t="n">
        <f aca="false">3391.31</f>
        <v>3391.31</v>
      </c>
      <c r="K25" s="28" t="n">
        <v>0</v>
      </c>
      <c r="L25" s="28" t="n">
        <v>1600</v>
      </c>
      <c r="M25" s="29" t="n">
        <f aca="false">J25-K25</f>
        <v>3391.31</v>
      </c>
      <c r="N25" s="29" t="n">
        <f aca="false">M25-L25</f>
        <v>1791.31</v>
      </c>
    </row>
    <row r="26" customFormat="false" ht="14.25" hidden="false" customHeight="true" outlineLevel="0" collapsed="false">
      <c r="A26" s="2"/>
      <c r="B26" s="35" t="s">
        <v>36</v>
      </c>
      <c r="C26" s="35" t="s">
        <v>35</v>
      </c>
      <c r="D26" s="35" t="s">
        <v>39</v>
      </c>
      <c r="E26" s="2"/>
      <c r="H26" s="19"/>
      <c r="I26" s="20" t="s">
        <v>33</v>
      </c>
      <c r="J26" s="32" t="n">
        <f aca="false">SUM(J5,J14,J21)</f>
        <v>9782.6591</v>
      </c>
      <c r="K26" s="32" t="n">
        <f aca="false">SUM(K5,K14,K21)</f>
        <v>0</v>
      </c>
      <c r="L26" s="21" t="n">
        <f aca="false">SUM(L5,L14,L21)</f>
        <v>9300</v>
      </c>
      <c r="M26" s="36" t="n">
        <f aca="false">J26-K26</f>
        <v>9782.6591</v>
      </c>
      <c r="N26" s="21" t="n">
        <f aca="false">SUM(N5,N14,N21)</f>
        <v>482.6591</v>
      </c>
    </row>
    <row r="27" customFormat="false" ht="36.75" hidden="false" customHeight="true" outlineLevel="0" collapsed="false">
      <c r="A27" s="35" t="s">
        <v>57</v>
      </c>
      <c r="B27" s="37" t="n">
        <f aca="false">F14</f>
        <v>9782.66</v>
      </c>
      <c r="C27" s="38" t="n">
        <f aca="false">M26</f>
        <v>9782.6591</v>
      </c>
      <c r="D27" s="38" t="n">
        <f aca="false">B27-C27</f>
        <v>0.000899999999091961</v>
      </c>
      <c r="E27" s="2"/>
    </row>
    <row r="28" customFormat="false" ht="39" hidden="false" customHeight="true" outlineLevel="0" collapsed="false">
      <c r="A28" s="39" t="s">
        <v>58</v>
      </c>
      <c r="B28" s="40" t="s">
        <v>59</v>
      </c>
      <c r="C28" s="40"/>
      <c r="D28" s="40"/>
      <c r="E28" s="40"/>
      <c r="F28" s="41" t="s">
        <v>60</v>
      </c>
      <c r="G28" s="42" t="s">
        <v>61</v>
      </c>
      <c r="H28" s="42"/>
      <c r="I28" s="42"/>
      <c r="J28" s="42"/>
    </row>
    <row r="29" customFormat="false" ht="61.5" hidden="false" customHeight="true" outlineLevel="0" collapsed="false">
      <c r="A29" s="43"/>
      <c r="B29" s="44" t="s">
        <v>62</v>
      </c>
      <c r="C29" s="44"/>
      <c r="D29" s="44"/>
      <c r="E29" s="44"/>
      <c r="F29" s="10"/>
      <c r="G29" s="42"/>
      <c r="H29" s="42"/>
      <c r="I29" s="42"/>
      <c r="J29" s="42"/>
      <c r="N29" s="45"/>
    </row>
    <row r="30" customFormat="false" ht="31.5" hidden="false" customHeight="true" outlineLevel="0" collapsed="false">
      <c r="A30" s="43"/>
      <c r="B30" s="44" t="s">
        <v>63</v>
      </c>
      <c r="C30" s="44"/>
      <c r="D30" s="44"/>
      <c r="E30" s="44"/>
      <c r="F30" s="10"/>
      <c r="G30" s="42"/>
      <c r="H30" s="42"/>
      <c r="I30" s="42"/>
      <c r="J30" s="42"/>
    </row>
    <row r="31" customFormat="false" ht="27.75" hidden="false" customHeight="true" outlineLevel="0" collapsed="false">
      <c r="A31" s="43"/>
      <c r="B31" s="44" t="s">
        <v>64</v>
      </c>
      <c r="C31" s="44"/>
      <c r="D31" s="44"/>
      <c r="E31" s="44"/>
      <c r="F31" s="10"/>
      <c r="G31" s="42"/>
      <c r="H31" s="42"/>
      <c r="I31" s="42"/>
      <c r="J31" s="42"/>
    </row>
    <row r="32" customFormat="false" ht="30" hidden="false" customHeight="true" outlineLevel="0" collapsed="false">
      <c r="A32" s="43"/>
      <c r="B32" s="44" t="s">
        <v>65</v>
      </c>
      <c r="C32" s="44"/>
      <c r="D32" s="44"/>
      <c r="E32" s="44"/>
      <c r="F32" s="10"/>
      <c r="G32" s="42"/>
      <c r="H32" s="42"/>
      <c r="I32" s="42"/>
      <c r="J32" s="42"/>
    </row>
    <row r="33" customFormat="false" ht="35.25" hidden="false" customHeight="true" outlineLevel="0" collapsed="false">
      <c r="A33" s="43"/>
      <c r="B33" s="44" t="s">
        <v>66</v>
      </c>
      <c r="C33" s="44"/>
      <c r="D33" s="44"/>
      <c r="E33" s="44"/>
      <c r="F33" s="10"/>
      <c r="G33" s="42"/>
      <c r="H33" s="42"/>
      <c r="I33" s="42"/>
      <c r="J33" s="42"/>
    </row>
    <row r="34" customFormat="false" ht="32.25" hidden="false" customHeight="true" outlineLevel="0" collapsed="false">
      <c r="A34" s="43"/>
      <c r="B34" s="44" t="s">
        <v>67</v>
      </c>
      <c r="C34" s="44"/>
      <c r="D34" s="44"/>
      <c r="E34" s="44"/>
      <c r="F34" s="10"/>
      <c r="G34" s="42"/>
      <c r="H34" s="42"/>
      <c r="I34" s="42"/>
      <c r="J34" s="42"/>
    </row>
    <row r="35" customFormat="false" ht="42" hidden="false" customHeight="true" outlineLevel="0" collapsed="false">
      <c r="A35" s="43"/>
      <c r="B35" s="44" t="s">
        <v>68</v>
      </c>
      <c r="C35" s="44"/>
      <c r="D35" s="44"/>
      <c r="E35" s="44"/>
      <c r="F35" s="10"/>
      <c r="G35" s="42"/>
      <c r="H35" s="42"/>
      <c r="I35" s="42"/>
      <c r="J35" s="42"/>
    </row>
    <row r="36" customFormat="false" ht="52.5" hidden="false" customHeight="true" outlineLevel="0" collapsed="false">
      <c r="A36" s="43"/>
      <c r="B36" s="44" t="s">
        <v>69</v>
      </c>
      <c r="C36" s="44"/>
      <c r="D36" s="44"/>
      <c r="E36" s="44"/>
      <c r="F36" s="10"/>
      <c r="G36" s="42"/>
      <c r="H36" s="42"/>
      <c r="I36" s="42"/>
      <c r="J36" s="42"/>
    </row>
    <row r="37" customFormat="false" ht="30.75" hidden="false" customHeight="true" outlineLevel="0" collapsed="false">
      <c r="A37" s="43"/>
      <c r="B37" s="44" t="s">
        <v>70</v>
      </c>
      <c r="C37" s="44"/>
      <c r="D37" s="44"/>
      <c r="E37" s="44"/>
      <c r="F37" s="10"/>
      <c r="G37" s="42"/>
      <c r="H37" s="42"/>
      <c r="I37" s="42"/>
      <c r="J37" s="42"/>
    </row>
    <row r="38" customFormat="false" ht="83.25" hidden="false" customHeight="true" outlineLevel="0" collapsed="false">
      <c r="A38" s="43"/>
      <c r="B38" s="44" t="s">
        <v>71</v>
      </c>
      <c r="C38" s="44"/>
      <c r="D38" s="44"/>
      <c r="E38" s="44"/>
      <c r="F38" s="10"/>
      <c r="G38" s="42"/>
      <c r="H38" s="42"/>
      <c r="I38" s="42"/>
      <c r="J38" s="42"/>
    </row>
    <row r="39" customFormat="false" ht="28.5" hidden="false" customHeight="true" outlineLevel="0" collapsed="false">
      <c r="A39" s="43"/>
      <c r="B39" s="40" t="s">
        <v>72</v>
      </c>
      <c r="C39" s="40"/>
      <c r="D39" s="40"/>
      <c r="E39" s="40"/>
      <c r="F39" s="10"/>
      <c r="G39" s="42"/>
      <c r="H39" s="42"/>
      <c r="I39" s="42"/>
      <c r="J39" s="42"/>
    </row>
    <row r="40" customFormat="false" ht="28.5" hidden="false" customHeight="true" outlineLevel="0" collapsed="false">
      <c r="A40" s="43"/>
      <c r="B40" s="44" t="s">
        <v>73</v>
      </c>
      <c r="C40" s="44"/>
      <c r="D40" s="44"/>
      <c r="E40" s="44"/>
      <c r="F40" s="10"/>
      <c r="G40" s="42"/>
      <c r="H40" s="42"/>
      <c r="I40" s="42"/>
      <c r="J40" s="42"/>
    </row>
    <row r="41" customFormat="false" ht="40.5" hidden="false" customHeight="true" outlineLevel="0" collapsed="false">
      <c r="A41" s="43"/>
      <c r="B41" s="44" t="s">
        <v>74</v>
      </c>
      <c r="C41" s="44"/>
      <c r="D41" s="44"/>
      <c r="E41" s="44"/>
    </row>
    <row r="42" customFormat="false" ht="14.25" hidden="false" customHeight="true" outlineLevel="0" collapsed="false"/>
    <row r="43" customFormat="false" ht="14.25" hidden="false" customHeight="true" outlineLevel="0" collapsed="false"/>
    <row r="44" customFormat="false" ht="14.25" hidden="false" customHeight="true" outlineLevel="0" collapsed="false"/>
    <row r="45" customFormat="false" ht="14.25" hidden="false" customHeight="true" outlineLevel="0" collapsed="false"/>
    <row r="46" customFormat="false" ht="14.25" hidden="false" customHeight="true" outlineLevel="0" collapsed="false"/>
    <row r="47" customFormat="false" ht="14.25" hidden="false" customHeight="true" outlineLevel="0" collapsed="false"/>
    <row r="48" customFormat="false" ht="14.25" hidden="false" customHeight="true" outlineLevel="0" collapsed="false"/>
    <row r="49" customFormat="false" ht="14.25" hidden="false" customHeight="true" outlineLevel="0" collapsed="false"/>
    <row r="50" customFormat="false" ht="14.25" hidden="false" customHeight="true" outlineLevel="0" collapsed="false"/>
    <row r="51" customFormat="false" ht="14.25" hidden="false" customHeight="true" outlineLevel="0" collapsed="false"/>
    <row r="52" customFormat="false" ht="14.25" hidden="false" customHeight="true" outlineLevel="0" collapsed="false"/>
    <row r="53" customFormat="false" ht="14.25" hidden="false" customHeight="true" outlineLevel="0" collapsed="false"/>
    <row r="54" customFormat="false" ht="14.25" hidden="false" customHeight="true" outlineLevel="0" collapsed="false"/>
    <row r="55" customFormat="false" ht="14.25" hidden="false" customHeight="true" outlineLevel="0" collapsed="false"/>
    <row r="56" customFormat="false" ht="14.25" hidden="false" customHeight="true" outlineLevel="0" collapsed="false"/>
    <row r="57" customFormat="false" ht="14.25" hidden="false" customHeight="true" outlineLevel="0" collapsed="false"/>
    <row r="58" customFormat="false" ht="14.25" hidden="false" customHeight="true" outlineLevel="0" collapsed="false"/>
    <row r="59" customFormat="false" ht="14.25" hidden="false" customHeight="true" outlineLevel="0" collapsed="false"/>
    <row r="60" customFormat="false" ht="14.25" hidden="false" customHeight="true" outlineLevel="0" collapsed="false"/>
    <row r="61" customFormat="false" ht="14.25" hidden="false" customHeight="true" outlineLevel="0" collapsed="false"/>
    <row r="62" customFormat="false" ht="14.25" hidden="false" customHeight="true" outlineLevel="0" collapsed="false"/>
    <row r="63" customFormat="false" ht="14.25" hidden="false" customHeight="true" outlineLevel="0" collapsed="false"/>
    <row r="64" customFormat="false" ht="14.25" hidden="false" customHeight="true" outlineLevel="0" collapsed="false"/>
    <row r="65" customFormat="false" ht="14.25" hidden="false" customHeight="true" outlineLevel="0" collapsed="false"/>
    <row r="66" customFormat="false" ht="14.25" hidden="false" customHeight="true" outlineLevel="0" collapsed="false"/>
    <row r="67" customFormat="false" ht="14.25" hidden="false" customHeight="true" outlineLevel="0" collapsed="false"/>
    <row r="68" customFormat="false" ht="14.25" hidden="false" customHeight="true" outlineLevel="0" collapsed="false"/>
    <row r="69" customFormat="false" ht="14.25" hidden="false" customHeight="true" outlineLevel="0" collapsed="false"/>
    <row r="70" customFormat="false" ht="14.25" hidden="false" customHeight="true" outlineLevel="0" collapsed="false"/>
    <row r="71" customFormat="false" ht="14.25" hidden="false" customHeight="true" outlineLevel="0" collapsed="false"/>
    <row r="72" customFormat="false" ht="14.25" hidden="false" customHeight="true" outlineLevel="0" collapsed="false"/>
    <row r="73" customFormat="false" ht="14.25" hidden="false" customHeight="true" outlineLevel="0" collapsed="false"/>
    <row r="74" customFormat="false" ht="14.25" hidden="false" customHeight="true" outlineLevel="0" collapsed="false"/>
    <row r="75" customFormat="false" ht="14.25" hidden="false" customHeight="true" outlineLevel="0" collapsed="false"/>
    <row r="76" customFormat="false" ht="14.25" hidden="false" customHeight="true" outlineLevel="0" collapsed="false"/>
    <row r="77" customFormat="false" ht="14.25" hidden="false" customHeight="true" outlineLevel="0" collapsed="false"/>
    <row r="78" customFormat="false" ht="14.25" hidden="false" customHeight="true" outlineLevel="0" collapsed="false"/>
    <row r="79" customFormat="false" ht="14.25" hidden="false" customHeight="true" outlineLevel="0" collapsed="false"/>
    <row r="80" customFormat="false" ht="14.25" hidden="false" customHeight="true" outlineLevel="0" collapsed="false"/>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row r="996" customFormat="false" ht="14.25" hidden="false" customHeight="true" outlineLevel="0" collapsed="false"/>
    <row r="997" customFormat="false" ht="14.25" hidden="false" customHeight="true" outlineLevel="0" collapsed="false"/>
    <row r="998" customFormat="false" ht="14.25" hidden="false" customHeight="true" outlineLevel="0" collapsed="false"/>
    <row r="999" customFormat="false" ht="14.25" hidden="false" customHeight="true" outlineLevel="0" collapsed="false"/>
    <row r="1000" customFormat="false" ht="14.25" hidden="false" customHeight="true" outlineLevel="0" collapsed="false"/>
    <row r="1001" customFormat="false" ht="14.25" hidden="false" customHeight="true" outlineLevel="0" collapsed="false"/>
    <row r="1002" customFormat="false" ht="14.25" hidden="false" customHeight="true" outlineLevel="0" collapsed="false"/>
    <row r="1003" customFormat="false" ht="14.25" hidden="false" customHeight="true" outlineLevel="0" collapsed="false"/>
    <row r="1004" customFormat="false" ht="14.25" hidden="false" customHeight="true" outlineLevel="0" collapsed="false"/>
    <row r="1005" customFormat="false" ht="14.25" hidden="false" customHeight="true" outlineLevel="0" collapsed="false"/>
    <row r="1006" customFormat="false" ht="14.25" hidden="false" customHeight="true" outlineLevel="0" collapsed="false"/>
    <row r="1007" customFormat="false" ht="14.25" hidden="false" customHeight="true" outlineLevel="0" collapsed="false"/>
  </sheetData>
  <mergeCells count="15">
    <mergeCell ref="B28:E28"/>
    <mergeCell ref="G28:J40"/>
    <mergeCell ref="B29:E29"/>
    <mergeCell ref="B30:E30"/>
    <mergeCell ref="B31:E31"/>
    <mergeCell ref="B32:E32"/>
    <mergeCell ref="B33:E33"/>
    <mergeCell ref="B34:E34"/>
    <mergeCell ref="B35:E35"/>
    <mergeCell ref="B36:E36"/>
    <mergeCell ref="B37:E37"/>
    <mergeCell ref="B38:E38"/>
    <mergeCell ref="B39:E39"/>
    <mergeCell ref="B40:E40"/>
    <mergeCell ref="B41:E4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2019-10-30T19:48:49Z</dcterms:created>
  <dc:creator>Aaricia</dc:creator>
  <dc:description/>
  <dc:language>nl-NL</dc:language>
  <cp:lastModifiedBy/>
  <dcterms:modified xsi:type="dcterms:W3CDTF">2025-10-22T23:29:14Z</dcterms:modified>
  <cp:revision>1</cp:revision>
  <dc:subject/>
  <dc:title/>
</cp:coreProperties>
</file>