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ia/Downloads/"/>
    </mc:Choice>
  </mc:AlternateContent>
  <xr:revisionPtr revIDLastSave="0" documentId="8_{D0B58632-8734-A64D-81D6-E70CFAA723F0}" xr6:coauthVersionLast="47" xr6:coauthVersionMax="47" xr10:uidLastSave="{00000000-0000-0000-0000-000000000000}"/>
  <workbookProtection workbookAlgorithmName="SHA-512" workbookHashValue="uvQqoOOqg6KIa4VMXlDqdVHBv3T39FVTf6o8URJE59e3MYQCCFhjS+1ifBy4p2nohuXTqyHCN+iQQAe4FJrcxA==" workbookSaltValue="Upe1fFHnufeSpL8CktDsEA==" workbookSpinCount="100000" lockStructure="1"/>
  <bookViews>
    <workbookView xWindow="0" yWindow="500" windowWidth="28800" windowHeight="15720" xr2:uid="{D06B4675-F1D3-4E60-ABAD-915AF5208F3F}"/>
  </bookViews>
  <sheets>
    <sheet name="RULA" sheetId="1" r:id="rId1"/>
    <sheet name="DADOS" sheetId="2" state="hidden" r:id="rId2"/>
  </sheets>
  <definedNames>
    <definedName name="_xlnm.Print_Area" localSheetId="0">RULA!$A$1:$AF$51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" l="1"/>
  <c r="G29" i="2"/>
  <c r="E29" i="2"/>
  <c r="G27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Y4" i="2"/>
  <c r="X4" i="2"/>
  <c r="W4" i="2"/>
  <c r="V4" i="2"/>
  <c r="U4" i="2"/>
  <c r="T4" i="2"/>
  <c r="S4" i="2"/>
  <c r="R4" i="2"/>
  <c r="Q4" i="2"/>
  <c r="P4" i="2"/>
  <c r="O4" i="2"/>
  <c r="N4" i="2"/>
  <c r="K4" i="2"/>
  <c r="J4" i="2"/>
  <c r="I4" i="2"/>
  <c r="H4" i="2"/>
  <c r="G4" i="2"/>
  <c r="F4" i="2"/>
  <c r="E4" i="2"/>
  <c r="D4" i="2"/>
  <c r="AG38" i="1"/>
  <c r="AG39" i="1"/>
  <c r="P39" i="1"/>
  <c r="P38" i="1"/>
  <c r="AH22" i="1" l="1"/>
  <c r="D29" i="2" s="1"/>
  <c r="AG22" i="1"/>
  <c r="C29" i="2" s="1"/>
  <c r="AH20" i="1"/>
  <c r="AG20" i="1"/>
  <c r="AG10" i="1"/>
  <c r="AG9" i="1"/>
  <c r="AG8" i="1"/>
  <c r="AG7" i="1"/>
  <c r="AH7" i="1"/>
  <c r="AH10" i="1"/>
  <c r="AH9" i="1"/>
  <c r="AH8" i="1"/>
  <c r="W11" i="1" l="1"/>
  <c r="C26" i="2" s="1"/>
  <c r="E27" i="2" s="1"/>
  <c r="M45" i="1" l="1"/>
  <c r="AE45" i="1"/>
  <c r="AE25" i="1"/>
  <c r="N25" i="1"/>
  <c r="AH19" i="1"/>
  <c r="AB21" i="1" s="1"/>
  <c r="D28" i="2" s="1"/>
  <c r="AD42" i="1"/>
  <c r="O28" i="2" s="1"/>
  <c r="AG37" i="1"/>
  <c r="P37" i="1"/>
  <c r="AG19" i="1"/>
  <c r="W21" i="1" s="1"/>
  <c r="C28" i="2" s="1"/>
  <c r="AH15" i="1"/>
  <c r="AH14" i="1"/>
  <c r="AG15" i="1"/>
  <c r="AG14" i="1"/>
  <c r="W16" i="1" s="1"/>
  <c r="C27" i="2" s="1"/>
  <c r="AB16" i="1" l="1"/>
  <c r="D27" i="2" s="1"/>
  <c r="AD40" i="1"/>
  <c r="O27" i="2" s="1"/>
  <c r="M40" i="1"/>
  <c r="O26" i="2" s="1"/>
  <c r="AB11" i="1"/>
  <c r="D26" i="2" s="1"/>
  <c r="R25" i="2" l="1"/>
  <c r="A47" i="1" s="1"/>
  <c r="W16" i="2" s="1"/>
  <c r="X16" i="2" l="1"/>
  <c r="H25" i="2"/>
  <c r="F25" i="2"/>
  <c r="A27" i="1" s="1"/>
  <c r="Q27" i="1" l="1"/>
  <c r="X15" i="2" s="1"/>
  <c r="X19" i="2" s="1"/>
  <c r="Q51" i="1" s="1"/>
  <c r="T51" i="1" s="1"/>
  <c r="W15" i="2"/>
  <c r="W19" i="2" s="1"/>
  <c r="A51" i="1" s="1"/>
  <c r="D51" i="1" s="1"/>
</calcChain>
</file>

<file path=xl/sharedStrings.xml><?xml version="1.0" encoding="utf-8"?>
<sst xmlns="http://schemas.openxmlformats.org/spreadsheetml/2006/main" count="87" uniqueCount="58">
  <si>
    <t>RULA - RAPID UPPER LIMB ASSESSMENT</t>
  </si>
  <si>
    <t>CORLET, E.N.; MCATAMNEY, L. RULA: a survey method for the investigation of work-related upper limb disorders. Applied Ergonomics, Volume 24, Issue 2, 1993, Pages 91-99.</t>
  </si>
  <si>
    <t>Ombro elevado</t>
  </si>
  <si>
    <t>Ombro abduzido</t>
  </si>
  <si>
    <t>PONTUAÇÃO</t>
  </si>
  <si>
    <t>LADO DIREITO</t>
  </si>
  <si>
    <t>LADO ESQUERDO</t>
  </si>
  <si>
    <t>Pontuação</t>
  </si>
  <si>
    <t>Posicionamento</t>
  </si>
  <si>
    <t>Cruza linha média</t>
  </si>
  <si>
    <t>ANTEBRAÇO</t>
  </si>
  <si>
    <t>PONTUAÇÃO ADICIONAL PARA USO DE FORÇA O U CARGA</t>
  </si>
  <si>
    <t>PONTUAÇÃO ADICIONAL PARA ATIVIDADE MUSCULAR</t>
  </si>
  <si>
    <t>POSICIONAMENTO DO PESCOÇO</t>
  </si>
  <si>
    <t>POSICIONAMENTO DO TRONCO</t>
  </si>
  <si>
    <t>MEMBROS SUPERIORES</t>
  </si>
  <si>
    <t>TRONCO E MEMBROS INFERIORES</t>
  </si>
  <si>
    <t>Pescoço está lateralizado</t>
  </si>
  <si>
    <t>POSICIONAMENTO DAS PERNAS</t>
  </si>
  <si>
    <t>Pernas e pés apoiados e equilibrados</t>
  </si>
  <si>
    <t>TABELA  A</t>
  </si>
  <si>
    <t>TABELA  B</t>
  </si>
  <si>
    <t xml:space="preserve">Punho </t>
  </si>
  <si>
    <t>Tronco</t>
  </si>
  <si>
    <t>Braço</t>
  </si>
  <si>
    <t>Ante
Braço</t>
  </si>
  <si>
    <t xml:space="preserve"> Pesc</t>
  </si>
  <si>
    <t>TABELA   C</t>
  </si>
  <si>
    <t>VALOR</t>
  </si>
  <si>
    <t>BRAÇO</t>
  </si>
  <si>
    <t>PUNHO</t>
  </si>
  <si>
    <t>GIRO</t>
  </si>
  <si>
    <t>D</t>
  </si>
  <si>
    <t>E</t>
  </si>
  <si>
    <t>Ausente ou menor que 2kg (Intermitente)</t>
  </si>
  <si>
    <t>COLUNA A - DIR</t>
  </si>
  <si>
    <t>COLUNA A - ESQ</t>
  </si>
  <si>
    <t>PESCOÇO</t>
  </si>
  <si>
    <t>TRONCO</t>
  </si>
  <si>
    <t>PERNAS</t>
  </si>
  <si>
    <t>direito</t>
  </si>
  <si>
    <t>esquerdo</t>
  </si>
  <si>
    <t>correção tabela A</t>
  </si>
  <si>
    <t>correção tabela B</t>
  </si>
  <si>
    <t>resultado</t>
  </si>
  <si>
    <t>RESULTADO RULA</t>
  </si>
  <si>
    <t>Braço apoiado</t>
  </si>
  <si>
    <t>Rotação</t>
  </si>
  <si>
    <t>Desvio de punho</t>
  </si>
  <si>
    <t>OMBRO (BRAÇO)</t>
  </si>
  <si>
    <t>Pescoço em rotação</t>
  </si>
  <si>
    <t>Discreta</t>
  </si>
  <si>
    <t>Não</t>
  </si>
  <si>
    <t>x</t>
  </si>
  <si>
    <t>Maior que 10Kg</t>
  </si>
  <si>
    <t>CONCATENAR</t>
  </si>
  <si>
    <t>Postura estática (+ que 1 minuto)</t>
  </si>
  <si>
    <t>Ação repetida (4 ou mais vezes por minuto)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</si>
</sst>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PONTUAÇÃO DO MEMBRO SUPERIOR = &quot;General"/>
    <numFmt numFmtId="165" formatCode="&quot;PONTUAÇÃO DE TRONCO E MEMBRO INFERIOR = &quot;General"/>
    <numFmt numFmtId="166" formatCode="&quot;PONTUAÇÃO DO MEMBRO SUPERIOR DIREITO = &quot;General"/>
    <numFmt numFmtId="167" formatCode="&quot;PONTUAÇÃO DO MEMBRO SUPERIOR ESQUERDO = &quot;General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5D9F1"/>
        <bgColor rgb="FFC5D9F1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EA75"/>
        <bgColor indexed="64"/>
      </patternFill>
    </fill>
    <fill>
      <patternFill patternType="solid">
        <fgColor rgb="FFA2F4C3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9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3" fillId="9" borderId="1" xfId="0" applyFont="1" applyFill="1" applyBorder="1" applyAlignment="1">
      <alignment horizontal="left" vertical="center" indent="1"/>
    </xf>
    <xf numFmtId="0" fontId="15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left" vertical="center" indent="1"/>
    </xf>
    <xf numFmtId="0" fontId="3" fillId="9" borderId="11" xfId="0" applyFont="1" applyFill="1" applyBorder="1" applyAlignment="1">
      <alignment horizontal="left" vertical="center" indent="1"/>
    </xf>
    <xf numFmtId="0" fontId="3" fillId="9" borderId="5" xfId="0" applyFont="1" applyFill="1" applyBorder="1" applyAlignment="1">
      <alignment horizontal="left" vertical="center" indent="1"/>
    </xf>
    <xf numFmtId="0" fontId="3" fillId="9" borderId="4" xfId="0" applyFont="1" applyFill="1" applyBorder="1" applyAlignment="1">
      <alignment horizontal="left" vertical="center" wrapText="1" indent="1"/>
    </xf>
    <xf numFmtId="0" fontId="3" fillId="9" borderId="11" xfId="0" applyFont="1" applyFill="1" applyBorder="1" applyAlignment="1">
      <alignment horizontal="left" vertical="center" wrapText="1" indent="1"/>
    </xf>
    <xf numFmtId="0" fontId="3" fillId="9" borderId="5" xfId="0" applyFont="1" applyFill="1" applyBorder="1" applyAlignment="1">
      <alignment horizontal="left" vertical="center" wrapText="1" indent="1"/>
    </xf>
    <xf numFmtId="0" fontId="18" fillId="8" borderId="4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indent="2"/>
    </xf>
    <xf numFmtId="0" fontId="15" fillId="8" borderId="4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6" fontId="15" fillId="8" borderId="27" xfId="0" applyNumberFormat="1" applyFont="1" applyFill="1" applyBorder="1" applyAlignment="1">
      <alignment horizontal="center" vertical="center"/>
    </xf>
    <xf numFmtId="166" fontId="15" fillId="8" borderId="28" xfId="0" applyNumberFormat="1" applyFont="1" applyFill="1" applyBorder="1" applyAlignment="1">
      <alignment horizontal="center" vertical="center"/>
    </xf>
    <xf numFmtId="166" fontId="15" fillId="8" borderId="29" xfId="0" applyNumberFormat="1" applyFont="1" applyFill="1" applyBorder="1" applyAlignment="1">
      <alignment horizontal="center" vertical="center"/>
    </xf>
    <xf numFmtId="167" fontId="15" fillId="8" borderId="27" xfId="0" applyNumberFormat="1" applyFont="1" applyFill="1" applyBorder="1" applyAlignment="1">
      <alignment horizontal="center" vertical="center"/>
    </xf>
    <xf numFmtId="167" fontId="15" fillId="8" borderId="28" xfId="0" applyNumberFormat="1" applyFont="1" applyFill="1" applyBorder="1" applyAlignment="1">
      <alignment horizontal="center" vertical="center"/>
    </xf>
    <xf numFmtId="167" fontId="15" fillId="8" borderId="29" xfId="0" applyNumberFormat="1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165" fontId="4" fillId="11" borderId="4" xfId="0" applyNumberFormat="1" applyFont="1" applyFill="1" applyBorder="1" applyAlignment="1">
      <alignment horizontal="center" vertical="center"/>
    </xf>
    <xf numFmtId="165" fontId="4" fillId="11" borderId="11" xfId="0" applyNumberFormat="1" applyFont="1" applyFill="1" applyBorder="1" applyAlignment="1">
      <alignment horizontal="center" vertical="center"/>
    </xf>
    <xf numFmtId="165" fontId="4" fillId="11" borderId="5" xfId="0" applyNumberFormat="1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11" xfId="0" applyFont="1" applyFill="1" applyBorder="1" applyAlignment="1">
      <alignment horizontal="center" vertical="center"/>
    </xf>
    <xf numFmtId="0" fontId="20" fillId="10" borderId="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9900FF"/>
        </patternFill>
      </fill>
    </dxf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colors>
    <mruColors>
      <color rgb="FF66FF66"/>
      <color rgb="FF66FF33"/>
      <color rgb="FF00CC66"/>
      <color rgb="FFCC99FF"/>
      <color rgb="FFA2F4C3"/>
      <color rgb="FF00EA75"/>
      <color rgb="FF9900FF"/>
      <color rgb="FFCC66FF"/>
      <color rgb="FF8C3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114300</xdr:rowOff>
    </xdr:from>
    <xdr:to>
      <xdr:col>15</xdr:col>
      <xdr:colOff>126225</xdr:colOff>
      <xdr:row>10</xdr:row>
      <xdr:rowOff>106338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6E602403-BD69-4C87-BB9C-E7A15D264C1B}"/>
            </a:ext>
          </a:extLst>
        </xdr:cNvPr>
        <xdr:cNvGrpSpPr/>
      </xdr:nvGrpSpPr>
      <xdr:grpSpPr>
        <a:xfrm>
          <a:off x="66675" y="1449300"/>
          <a:ext cx="3284550" cy="752038"/>
          <a:chOff x="0" y="714374"/>
          <a:chExt cx="2917050" cy="649264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4F70F759-C370-4017-97ED-7E52B34565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714382"/>
            <a:ext cx="612000" cy="6492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8F5C3BE1-3A46-47BB-AFC5-1926050419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1025" y="714374"/>
            <a:ext cx="615781" cy="637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m 8">
            <a:extLst>
              <a:ext uri="{FF2B5EF4-FFF2-40B4-BE49-F238E27FC236}">
                <a16:creationId xmlns:a16="http://schemas.microsoft.com/office/drawing/2014/main" id="{D6AEB185-FB5D-44FD-81E2-0D814F6876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3000" y="714376"/>
            <a:ext cx="612000" cy="6386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m 9">
            <a:extLst>
              <a:ext uri="{FF2B5EF4-FFF2-40B4-BE49-F238E27FC236}">
                <a16:creationId xmlns:a16="http://schemas.microsoft.com/office/drawing/2014/main" id="{6FB2E4F1-CB95-45D4-91E8-54F8BA98AF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714375"/>
            <a:ext cx="612000" cy="6439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m 10">
            <a:extLst>
              <a:ext uri="{FF2B5EF4-FFF2-40B4-BE49-F238E27FC236}">
                <a16:creationId xmlns:a16="http://schemas.microsoft.com/office/drawing/2014/main" id="{87F3D53E-70D2-4CDF-885E-1FC53153D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05050" y="723901"/>
            <a:ext cx="612000" cy="6279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38100</xdr:colOff>
      <xdr:row>13</xdr:row>
      <xdr:rowOff>38101</xdr:rowOff>
    </xdr:from>
    <xdr:to>
      <xdr:col>11</xdr:col>
      <xdr:colOff>9525</xdr:colOff>
      <xdr:row>15</xdr:row>
      <xdr:rowOff>170246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E31FD248-3A20-4559-875A-797EE874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47850" y="2476501"/>
          <a:ext cx="1876425" cy="55124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31</xdr:row>
      <xdr:rowOff>47625</xdr:rowOff>
    </xdr:from>
    <xdr:to>
      <xdr:col>14</xdr:col>
      <xdr:colOff>67634</xdr:colOff>
      <xdr:row>34</xdr:row>
      <xdr:rowOff>123825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7E024F1-11FF-4A6B-B108-3CD1C94A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449" y="4467225"/>
          <a:ext cx="2563185" cy="533400"/>
        </a:xfrm>
        <a:prstGeom prst="rect">
          <a:avLst/>
        </a:prstGeom>
      </xdr:spPr>
    </xdr:pic>
    <xdr:clientData/>
  </xdr:twoCellAnchor>
  <xdr:twoCellAnchor editAs="oneCell">
    <xdr:from>
      <xdr:col>17</xdr:col>
      <xdr:colOff>85724</xdr:colOff>
      <xdr:row>31</xdr:row>
      <xdr:rowOff>38100</xdr:rowOff>
    </xdr:from>
    <xdr:to>
      <xdr:col>31</xdr:col>
      <xdr:colOff>18749</xdr:colOff>
      <xdr:row>34</xdr:row>
      <xdr:rowOff>133350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8CEB0CB6-E875-4042-966F-ECA0C4EC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4" y="4457700"/>
          <a:ext cx="2600025" cy="552450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41</xdr:row>
      <xdr:rowOff>38100</xdr:rowOff>
    </xdr:from>
    <xdr:to>
      <xdr:col>15</xdr:col>
      <xdr:colOff>142875</xdr:colOff>
      <xdr:row>41</xdr:row>
      <xdr:rowOff>190500</xdr:rowOff>
    </xdr:to>
    <xdr:sp macro="" textlink="">
      <xdr:nvSpPr>
        <xdr:cNvPr id="45" name="Seta: Divisa 44">
          <a:extLst>
            <a:ext uri="{FF2B5EF4-FFF2-40B4-BE49-F238E27FC236}">
              <a16:creationId xmlns:a16="http://schemas.microsoft.com/office/drawing/2014/main" id="{4BA6E020-A8A3-4D8B-93D2-33DBEFA27836}"/>
            </a:ext>
          </a:extLst>
        </xdr:cNvPr>
        <xdr:cNvSpPr/>
      </xdr:nvSpPr>
      <xdr:spPr>
        <a:xfrm>
          <a:off x="2914650" y="7839075"/>
          <a:ext cx="85725" cy="152400"/>
        </a:xfrm>
        <a:prstGeom prst="chevron">
          <a:avLst/>
        </a:prstGeom>
        <a:solidFill>
          <a:srgbClr val="00CC66"/>
        </a:solidFill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161925</xdr:colOff>
      <xdr:row>20</xdr:row>
      <xdr:rowOff>171450</xdr:rowOff>
    </xdr:from>
    <xdr:to>
      <xdr:col>13</xdr:col>
      <xdr:colOff>95251</xdr:colOff>
      <xdr:row>21</xdr:row>
      <xdr:rowOff>152400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D2BDBD49-7104-4BB6-886F-DDB881490B73}"/>
            </a:ext>
          </a:extLst>
        </xdr:cNvPr>
        <xdr:cNvSpPr txBox="1"/>
      </xdr:nvSpPr>
      <xdr:spPr>
        <a:xfrm>
          <a:off x="3762375" y="3981450"/>
          <a:ext cx="504826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Desvio</a:t>
          </a:r>
        </a:p>
      </xdr:txBody>
    </xdr:sp>
    <xdr:clientData/>
  </xdr:twoCellAnchor>
  <xdr:twoCellAnchor>
    <xdr:from>
      <xdr:col>0</xdr:col>
      <xdr:colOff>47625</xdr:colOff>
      <xdr:row>18</xdr:row>
      <xdr:rowOff>76200</xdr:rowOff>
    </xdr:from>
    <xdr:to>
      <xdr:col>15</xdr:col>
      <xdr:colOff>139529</xdr:colOff>
      <xdr:row>21</xdr:row>
      <xdr:rowOff>109254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F656B6A-7AAD-4C51-8D2E-97D403BD9706}"/>
            </a:ext>
          </a:extLst>
        </xdr:cNvPr>
        <xdr:cNvGrpSpPr/>
      </xdr:nvGrpSpPr>
      <xdr:grpSpPr>
        <a:xfrm>
          <a:off x="47625" y="3766200"/>
          <a:ext cx="3316904" cy="603054"/>
          <a:chOff x="1695450" y="3543301"/>
          <a:chExt cx="3025604" cy="537878"/>
        </a:xfrm>
      </xdr:grpSpPr>
      <xdr:pic>
        <xdr:nvPicPr>
          <xdr:cNvPr id="24" name="Imagem 23">
            <a:extLst>
              <a:ext uri="{FF2B5EF4-FFF2-40B4-BE49-F238E27FC236}">
                <a16:creationId xmlns:a16="http://schemas.microsoft.com/office/drawing/2014/main" id="{83FD9442-D8C0-4435-905A-6A4E8C4529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1695450" y="3543301"/>
            <a:ext cx="2009775" cy="537878"/>
          </a:xfrm>
          <a:prstGeom prst="rect">
            <a:avLst/>
          </a:prstGeom>
        </xdr:spPr>
      </xdr:pic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9DC32C18-CBD1-4DAB-99D2-61FA6BE1AE7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l="50000"/>
          <a:stretch/>
        </xdr:blipFill>
        <xdr:spPr>
          <a:xfrm>
            <a:off x="4267199" y="3562350"/>
            <a:ext cx="453855" cy="409575"/>
          </a:xfrm>
          <a:prstGeom prst="rect">
            <a:avLst/>
          </a:prstGeom>
        </xdr:spPr>
      </xdr:pic>
      <xdr:pic>
        <xdr:nvPicPr>
          <xdr:cNvPr id="47" name="Imagem 46">
            <a:extLst>
              <a:ext uri="{FF2B5EF4-FFF2-40B4-BE49-F238E27FC236}">
                <a16:creationId xmlns:a16="http://schemas.microsoft.com/office/drawing/2014/main" id="{2E3A7D59-D176-475D-8EEF-E6B39EC4B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3762375" y="3552826"/>
            <a:ext cx="489423" cy="43815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28575</xdr:colOff>
      <xdr:row>20</xdr:row>
      <xdr:rowOff>180975</xdr:rowOff>
    </xdr:from>
    <xdr:to>
      <xdr:col>16</xdr:col>
      <xdr:colOff>1</xdr:colOff>
      <xdr:row>21</xdr:row>
      <xdr:rowOff>142874</xdr:rowOff>
    </xdr:to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61C9D571-4C6F-4BDD-99D1-F28D8326298C}"/>
            </a:ext>
          </a:extLst>
        </xdr:cNvPr>
        <xdr:cNvSpPr txBox="1"/>
      </xdr:nvSpPr>
      <xdr:spPr>
        <a:xfrm>
          <a:off x="4200525" y="3990975"/>
          <a:ext cx="542926" cy="152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Rotação</a:t>
          </a:r>
        </a:p>
      </xdr:txBody>
    </xdr:sp>
    <xdr:clientData/>
  </xdr:twoCellAnchor>
  <xdr:twoCellAnchor editAs="oneCell">
    <xdr:from>
      <xdr:col>12</xdr:col>
      <xdr:colOff>66675</xdr:colOff>
      <xdr:row>13</xdr:row>
      <xdr:rowOff>57150</xdr:rowOff>
    </xdr:from>
    <xdr:to>
      <xdr:col>14</xdr:col>
      <xdr:colOff>180975</xdr:colOff>
      <xdr:row>15</xdr:row>
      <xdr:rowOff>85725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DEF325F0-E8D7-481E-96FA-41F08F49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48125" y="2495550"/>
          <a:ext cx="4953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0660-FAD8-4F0F-86B1-ABB63F5CBB9D}">
  <dimension ref="A1:AH104"/>
  <sheetViews>
    <sheetView tabSelected="1" topLeftCell="B5" zoomScale="254" zoomScaleNormal="254" workbookViewId="0">
      <selection activeCell="I11" sqref="I10:J11"/>
    </sheetView>
  </sheetViews>
  <sheetFormatPr baseColWidth="10" defaultColWidth="9.1640625" defaultRowHeight="12" x14ac:dyDescent="0.2"/>
  <cols>
    <col min="1" max="7" width="2.83203125" style="2" customWidth="1"/>
    <col min="8" max="8" width="2.83203125" style="57" customWidth="1"/>
    <col min="9" max="32" width="2.83203125" style="2" customWidth="1"/>
    <col min="33" max="33" width="5.33203125" style="57" hidden="1" customWidth="1"/>
    <col min="34" max="34" width="3.6640625" style="57" hidden="1" customWidth="1"/>
    <col min="35" max="16384" width="9.1640625" style="2"/>
  </cols>
  <sheetData>
    <row r="1" spans="1:34" ht="27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4" ht="24.75" customHeight="1" thickBo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spans="1:34" ht="12" customHeight="1" thickTop="1" x14ac:dyDescent="0.2">
      <c r="A3" s="3"/>
      <c r="B3" s="3"/>
      <c r="C3" s="3"/>
      <c r="D3" s="3"/>
      <c r="E3" s="3"/>
      <c r="F3" s="3"/>
      <c r="G3" s="3"/>
      <c r="H3" s="5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4" ht="18" customHeight="1" x14ac:dyDescent="0.2">
      <c r="A4" s="76" t="s">
        <v>15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8"/>
    </row>
    <row r="5" spans="1:34" ht="6" customHeight="1" x14ac:dyDescent="0.2">
      <c r="A5" s="3"/>
      <c r="B5" s="3"/>
      <c r="C5" s="3"/>
      <c r="D5" s="3"/>
      <c r="E5" s="3"/>
      <c r="F5" s="3"/>
      <c r="G5" s="3"/>
      <c r="H5" s="5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4" ht="18" customHeight="1" x14ac:dyDescent="0.2">
      <c r="A6" s="59" t="s">
        <v>49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 t="s">
        <v>5</v>
      </c>
      <c r="X6" s="59"/>
      <c r="Y6" s="59"/>
      <c r="Z6" s="59"/>
      <c r="AA6" s="59"/>
      <c r="AB6" s="59" t="s">
        <v>6</v>
      </c>
      <c r="AC6" s="59"/>
      <c r="AD6" s="59"/>
      <c r="AE6" s="59"/>
      <c r="AF6" s="59"/>
    </row>
    <row r="7" spans="1:34" ht="15" customHeight="1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1"/>
      <c r="Q7" s="58" t="s">
        <v>8</v>
      </c>
      <c r="R7" s="58"/>
      <c r="S7" s="58"/>
      <c r="T7" s="58"/>
      <c r="U7" s="58"/>
      <c r="V7" s="58"/>
      <c r="W7" s="61">
        <v>2</v>
      </c>
      <c r="X7" s="62"/>
      <c r="Y7" s="62"/>
      <c r="Z7" s="62"/>
      <c r="AA7" s="63"/>
      <c r="AB7" s="61">
        <v>2</v>
      </c>
      <c r="AC7" s="62"/>
      <c r="AD7" s="62"/>
      <c r="AE7" s="62"/>
      <c r="AF7" s="63"/>
      <c r="AG7" s="55">
        <f>W7</f>
        <v>2</v>
      </c>
      <c r="AH7" s="55">
        <f>AB7</f>
        <v>2</v>
      </c>
    </row>
    <row r="8" spans="1:34" ht="15" customHeight="1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1"/>
      <c r="Q8" s="58" t="s">
        <v>2</v>
      </c>
      <c r="R8" s="58"/>
      <c r="S8" s="58"/>
      <c r="T8" s="58"/>
      <c r="U8" s="58"/>
      <c r="V8" s="58"/>
      <c r="W8" s="61"/>
      <c r="X8" s="62"/>
      <c r="Y8" s="62"/>
      <c r="Z8" s="62"/>
      <c r="AA8" s="63"/>
      <c r="AB8" s="61"/>
      <c r="AC8" s="62"/>
      <c r="AD8" s="62"/>
      <c r="AE8" s="62"/>
      <c r="AF8" s="63"/>
      <c r="AG8" s="55">
        <f>IF(W8="Sim",1,0)</f>
        <v>0</v>
      </c>
      <c r="AH8" s="55">
        <f>IF(AB8="Sim",1,0)</f>
        <v>0</v>
      </c>
    </row>
    <row r="9" spans="1:34" ht="15" customHeight="1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1"/>
      <c r="Q9" s="58" t="s">
        <v>3</v>
      </c>
      <c r="R9" s="58"/>
      <c r="S9" s="58"/>
      <c r="T9" s="58"/>
      <c r="U9" s="58"/>
      <c r="V9" s="58"/>
      <c r="W9" s="61"/>
      <c r="X9" s="62"/>
      <c r="Y9" s="62"/>
      <c r="Z9" s="62"/>
      <c r="AA9" s="63"/>
      <c r="AB9" s="61"/>
      <c r="AC9" s="62"/>
      <c r="AD9" s="62"/>
      <c r="AE9" s="62"/>
      <c r="AF9" s="63"/>
      <c r="AG9" s="55">
        <f>IF(W9="Sim",1,0)</f>
        <v>0</v>
      </c>
      <c r="AH9" s="55">
        <f>IF(AB9="Sim",1,0)</f>
        <v>0</v>
      </c>
    </row>
    <row r="10" spans="1:34" ht="15" customHeight="1" x14ac:dyDescent="0.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1"/>
      <c r="Q10" s="58" t="s">
        <v>46</v>
      </c>
      <c r="R10" s="58"/>
      <c r="S10" s="58"/>
      <c r="T10" s="58"/>
      <c r="U10" s="58"/>
      <c r="V10" s="58"/>
      <c r="W10" s="61"/>
      <c r="X10" s="62"/>
      <c r="Y10" s="62"/>
      <c r="Z10" s="62"/>
      <c r="AA10" s="63"/>
      <c r="AB10" s="61"/>
      <c r="AC10" s="62"/>
      <c r="AD10" s="62"/>
      <c r="AE10" s="62"/>
      <c r="AF10" s="63"/>
      <c r="AG10" s="55">
        <f>IF(W10="Sim",-1,0)</f>
        <v>0</v>
      </c>
      <c r="AH10" s="55">
        <f>IF(AB10="Sim",-1,0)</f>
        <v>0</v>
      </c>
    </row>
    <row r="11" spans="1:34" ht="15" customHeight="1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2"/>
      <c r="Q11" s="58" t="s">
        <v>7</v>
      </c>
      <c r="R11" s="58"/>
      <c r="S11" s="58"/>
      <c r="T11" s="58"/>
      <c r="U11" s="58"/>
      <c r="V11" s="58"/>
      <c r="W11" s="64">
        <f>SUM(AG7:AG10)</f>
        <v>2</v>
      </c>
      <c r="X11" s="65"/>
      <c r="Y11" s="65"/>
      <c r="Z11" s="65"/>
      <c r="AA11" s="66"/>
      <c r="AB11" s="64">
        <f>SUM(AH7:AH10)</f>
        <v>2</v>
      </c>
      <c r="AC11" s="65"/>
      <c r="AD11" s="65"/>
      <c r="AE11" s="65"/>
      <c r="AF11" s="66"/>
    </row>
    <row r="12" spans="1:34" x14ac:dyDescent="0.2">
      <c r="A12" s="3"/>
      <c r="B12" s="3"/>
      <c r="C12" s="3"/>
      <c r="D12" s="3"/>
      <c r="E12" s="3"/>
      <c r="F12" s="3"/>
      <c r="G12" s="3"/>
      <c r="H12" s="55"/>
      <c r="Y12" s="3"/>
      <c r="Z12" s="3"/>
      <c r="AA12" s="3"/>
      <c r="AB12" s="3"/>
      <c r="AC12" s="3"/>
      <c r="AD12" s="3"/>
      <c r="AE12" s="3"/>
      <c r="AF12" s="3"/>
    </row>
    <row r="13" spans="1:34" ht="18" customHeight="1" x14ac:dyDescent="0.2">
      <c r="A13" s="59" t="s">
        <v>10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 t="s">
        <v>5</v>
      </c>
      <c r="X13" s="59"/>
      <c r="Y13" s="59"/>
      <c r="Z13" s="59"/>
      <c r="AA13" s="59"/>
      <c r="AB13" s="59" t="s">
        <v>6</v>
      </c>
      <c r="AC13" s="59"/>
      <c r="AD13" s="59"/>
      <c r="AE13" s="59"/>
      <c r="AF13" s="59"/>
    </row>
    <row r="14" spans="1:34" ht="17" customHeigh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0"/>
      <c r="Q14" s="70" t="s">
        <v>8</v>
      </c>
      <c r="R14" s="71"/>
      <c r="S14" s="71"/>
      <c r="T14" s="71"/>
      <c r="U14" s="71"/>
      <c r="V14" s="72"/>
      <c r="W14" s="61">
        <v>1</v>
      </c>
      <c r="X14" s="62"/>
      <c r="Y14" s="62"/>
      <c r="Z14" s="62"/>
      <c r="AA14" s="63"/>
      <c r="AB14" s="61">
        <v>1</v>
      </c>
      <c r="AC14" s="62"/>
      <c r="AD14" s="62"/>
      <c r="AE14" s="62"/>
      <c r="AF14" s="63"/>
      <c r="AG14" s="55">
        <f>W14</f>
        <v>1</v>
      </c>
      <c r="AH14" s="55">
        <f>AB14</f>
        <v>1</v>
      </c>
    </row>
    <row r="15" spans="1:34" ht="17" customHeight="1" x14ac:dyDescent="0.2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1"/>
      <c r="Q15" s="73" t="s">
        <v>9</v>
      </c>
      <c r="R15" s="74"/>
      <c r="S15" s="74"/>
      <c r="T15" s="74"/>
      <c r="U15" s="74"/>
      <c r="V15" s="75"/>
      <c r="W15" s="61"/>
      <c r="X15" s="62"/>
      <c r="Y15" s="62"/>
      <c r="Z15" s="62"/>
      <c r="AA15" s="63"/>
      <c r="AB15" s="61" t="s">
        <v>53</v>
      </c>
      <c r="AC15" s="62"/>
      <c r="AD15" s="62"/>
      <c r="AE15" s="62"/>
      <c r="AF15" s="63"/>
      <c r="AG15" s="55">
        <f>IF(W15="x",1,0)</f>
        <v>0</v>
      </c>
      <c r="AH15" s="55">
        <f>IF(AB15="x",1,0)</f>
        <v>1</v>
      </c>
    </row>
    <row r="16" spans="1:34" ht="17" customHeight="1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2"/>
      <c r="Q16" s="58" t="s">
        <v>7</v>
      </c>
      <c r="R16" s="58"/>
      <c r="S16" s="58"/>
      <c r="T16" s="58"/>
      <c r="U16" s="58"/>
      <c r="V16" s="58"/>
      <c r="W16" s="67">
        <f>SUM(AG14:AG15)</f>
        <v>1</v>
      </c>
      <c r="X16" s="67"/>
      <c r="Y16" s="67"/>
      <c r="Z16" s="67"/>
      <c r="AA16" s="67"/>
      <c r="AB16" s="67">
        <f>SUM(AH14:AH15)</f>
        <v>2</v>
      </c>
      <c r="AC16" s="67"/>
      <c r="AD16" s="67"/>
      <c r="AE16" s="67"/>
      <c r="AF16" s="67"/>
    </row>
    <row r="17" spans="1:34" x14ac:dyDescent="0.2">
      <c r="A17" s="3"/>
      <c r="B17" s="3"/>
      <c r="C17" s="3"/>
      <c r="D17" s="3"/>
      <c r="E17" s="3"/>
      <c r="F17" s="3"/>
      <c r="G17" s="3"/>
      <c r="H17" s="55"/>
      <c r="Y17" s="3"/>
      <c r="Z17" s="3"/>
      <c r="AA17" s="3"/>
      <c r="AB17" s="3"/>
      <c r="AC17" s="3"/>
      <c r="AD17" s="3"/>
      <c r="AE17" s="3"/>
      <c r="AF17" s="3"/>
    </row>
    <row r="18" spans="1:34" ht="18" customHeight="1" x14ac:dyDescent="0.2">
      <c r="A18" s="59" t="s">
        <v>30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 t="s">
        <v>5</v>
      </c>
      <c r="X18" s="59"/>
      <c r="Y18" s="59"/>
      <c r="Z18" s="59"/>
      <c r="AA18" s="59"/>
      <c r="AB18" s="59" t="s">
        <v>6</v>
      </c>
      <c r="AC18" s="59"/>
      <c r="AD18" s="59"/>
      <c r="AE18" s="59"/>
      <c r="AF18" s="59"/>
      <c r="AG18" s="2"/>
    </row>
    <row r="19" spans="1:34" ht="15" customHeight="1" x14ac:dyDescent="0.2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1"/>
      <c r="Q19" s="58" t="s">
        <v>8</v>
      </c>
      <c r="R19" s="58"/>
      <c r="S19" s="58"/>
      <c r="T19" s="58"/>
      <c r="U19" s="58"/>
      <c r="V19" s="58"/>
      <c r="W19" s="60">
        <v>2</v>
      </c>
      <c r="X19" s="60"/>
      <c r="Y19" s="60"/>
      <c r="Z19" s="60"/>
      <c r="AA19" s="60"/>
      <c r="AB19" s="60">
        <v>2</v>
      </c>
      <c r="AC19" s="60"/>
      <c r="AD19" s="60"/>
      <c r="AE19" s="60"/>
      <c r="AF19" s="60"/>
      <c r="AG19" s="55">
        <f>W19</f>
        <v>2</v>
      </c>
      <c r="AH19" s="55">
        <f>AB19</f>
        <v>2</v>
      </c>
    </row>
    <row r="20" spans="1:34" ht="15" customHeight="1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1"/>
      <c r="Q20" s="58" t="s">
        <v>48</v>
      </c>
      <c r="R20" s="58"/>
      <c r="S20" s="58"/>
      <c r="T20" s="58"/>
      <c r="U20" s="58"/>
      <c r="V20" s="58"/>
      <c r="W20" s="61"/>
      <c r="X20" s="62"/>
      <c r="Y20" s="62"/>
      <c r="Z20" s="62"/>
      <c r="AA20" s="63"/>
      <c r="AB20" s="61" t="s">
        <v>52</v>
      </c>
      <c r="AC20" s="62"/>
      <c r="AD20" s="62"/>
      <c r="AE20" s="62"/>
      <c r="AF20" s="63"/>
      <c r="AG20" s="55">
        <f>IF(W20="Sim",1,0)</f>
        <v>0</v>
      </c>
      <c r="AH20" s="55">
        <f>IF(AB20="Sim",1,0)</f>
        <v>0</v>
      </c>
    </row>
    <row r="21" spans="1:34" ht="15" customHeight="1" x14ac:dyDescent="0.2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1"/>
      <c r="Q21" s="58" t="s">
        <v>7</v>
      </c>
      <c r="R21" s="58"/>
      <c r="S21" s="58"/>
      <c r="T21" s="58"/>
      <c r="U21" s="58"/>
      <c r="V21" s="58"/>
      <c r="W21" s="64">
        <f>SUM(AG19:AG20)</f>
        <v>2</v>
      </c>
      <c r="X21" s="65"/>
      <c r="Y21" s="65"/>
      <c r="Z21" s="65"/>
      <c r="AA21" s="66"/>
      <c r="AB21" s="64">
        <f>SUM(AH19:AH20)</f>
        <v>2</v>
      </c>
      <c r="AC21" s="65"/>
      <c r="AD21" s="65"/>
      <c r="AE21" s="65"/>
      <c r="AF21" s="66"/>
      <c r="AG21" s="2"/>
    </row>
    <row r="22" spans="1:34" ht="15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89"/>
      <c r="M22" s="89"/>
      <c r="N22" s="9"/>
      <c r="O22" s="9"/>
      <c r="P22" s="12"/>
      <c r="Q22" s="58" t="s">
        <v>47</v>
      </c>
      <c r="R22" s="58"/>
      <c r="S22" s="58"/>
      <c r="T22" s="58"/>
      <c r="U22" s="58"/>
      <c r="V22" s="58"/>
      <c r="W22" s="61" t="s">
        <v>51</v>
      </c>
      <c r="X22" s="62"/>
      <c r="Y22" s="62"/>
      <c r="Z22" s="62"/>
      <c r="AA22" s="63"/>
      <c r="AB22" s="61" t="s">
        <v>51</v>
      </c>
      <c r="AC22" s="62"/>
      <c r="AD22" s="62"/>
      <c r="AE22" s="62"/>
      <c r="AF22" s="63"/>
      <c r="AG22" s="55">
        <f>IF(W22="Ampla",2,1)</f>
        <v>1</v>
      </c>
      <c r="AH22" s="55">
        <f>IF(AB22="Ampla",2,1)</f>
        <v>1</v>
      </c>
    </row>
    <row r="23" spans="1:34" ht="12" customHeight="1" x14ac:dyDescent="0.2">
      <c r="H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5"/>
      <c r="U23" s="5"/>
      <c r="V23" s="3"/>
      <c r="W23" s="3"/>
      <c r="X23" s="3"/>
      <c r="Y23" s="3"/>
      <c r="AG23" s="2"/>
    </row>
    <row r="24" spans="1:34" ht="18" customHeight="1" x14ac:dyDescent="0.2">
      <c r="A24" s="83" t="s">
        <v>12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/>
      <c r="P24" s="3"/>
      <c r="Q24" s="59" t="s">
        <v>11</v>
      </c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4" ht="15" customHeight="1" x14ac:dyDescent="0.2">
      <c r="A25" s="60" t="s">
        <v>56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7">
        <f>IF(A25="Nenhum",0,1)</f>
        <v>1</v>
      </c>
      <c r="O25" s="67"/>
      <c r="P25" s="3"/>
      <c r="Q25" s="60" t="s">
        <v>54</v>
      </c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7">
        <f>IF(Q25="Ausente ou menor que 2kg (Intermitente)",0,IF(Q25="Entre 2 e 10Kg (Intermitente)",1,IF(Q25="Maior que 10Kg",3,2)))</f>
        <v>3</v>
      </c>
      <c r="AF25" s="67"/>
    </row>
    <row r="26" spans="1:34" ht="12.75" customHeight="1" thickBot="1" x14ac:dyDescent="0.25">
      <c r="A26" s="3"/>
      <c r="B26" s="3"/>
      <c r="C26" s="3"/>
      <c r="D26" s="3"/>
      <c r="E26" s="3"/>
      <c r="F26" s="3"/>
      <c r="G26" s="3"/>
      <c r="H26" s="5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4" ht="18" customHeight="1" thickBot="1" x14ac:dyDescent="0.25">
      <c r="A27" s="90">
        <f ca="1">IFERROR(DADOS!F25+N25+AE25,"---")</f>
        <v>7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2"/>
      <c r="P27" s="53"/>
      <c r="Q27" s="93">
        <f ca="1">IFERROR(DADOS!H25+N25+AE25,"---")</f>
        <v>7</v>
      </c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5"/>
    </row>
    <row r="28" spans="1:34" ht="19.5" customHeight="1" x14ac:dyDescent="0.2">
      <c r="A28" s="3"/>
      <c r="B28" s="3"/>
      <c r="C28" s="3"/>
      <c r="D28" s="3"/>
      <c r="E28" s="3"/>
      <c r="F28" s="3"/>
      <c r="G28" s="3"/>
      <c r="H28" s="5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4" ht="18" customHeight="1" x14ac:dyDescent="0.2">
      <c r="A29" s="86" t="s">
        <v>16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8"/>
    </row>
    <row r="30" spans="1:34" ht="6" customHeight="1" x14ac:dyDescent="0.2">
      <c r="A30" s="3"/>
      <c r="B30" s="3"/>
      <c r="C30" s="3"/>
      <c r="D30" s="3"/>
      <c r="E30" s="3"/>
      <c r="F30" s="3"/>
      <c r="G30" s="3"/>
      <c r="H30" s="55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4" ht="18" customHeight="1" x14ac:dyDescent="0.2">
      <c r="A31" s="79" t="s">
        <v>13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1"/>
      <c r="P31" s="3"/>
      <c r="Q31" s="79" t="s">
        <v>14</v>
      </c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1"/>
    </row>
    <row r="32" spans="1:34" x14ac:dyDescent="0.2">
      <c r="A32" s="4"/>
      <c r="B32" s="3"/>
      <c r="C32" s="3"/>
      <c r="D32" s="3"/>
      <c r="E32" s="3"/>
      <c r="F32" s="3"/>
      <c r="G32" s="3"/>
      <c r="H32" s="55"/>
      <c r="I32" s="3"/>
      <c r="J32" s="3"/>
      <c r="K32" s="3"/>
      <c r="L32" s="3"/>
      <c r="M32" s="3"/>
      <c r="N32" s="3"/>
      <c r="O32" s="11"/>
      <c r="P32" s="3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13"/>
    </row>
    <row r="33" spans="1:33" x14ac:dyDescent="0.2">
      <c r="A33" s="4"/>
      <c r="B33" s="3"/>
      <c r="C33" s="3"/>
      <c r="D33" s="3"/>
      <c r="E33" s="3"/>
      <c r="F33" s="3"/>
      <c r="G33" s="3"/>
      <c r="H33" s="55"/>
      <c r="I33" s="3"/>
      <c r="J33" s="3"/>
      <c r="K33" s="3"/>
      <c r="L33" s="3"/>
      <c r="M33" s="3"/>
      <c r="N33" s="3"/>
      <c r="O33" s="11"/>
      <c r="P33" s="3"/>
      <c r="Q33" s="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14"/>
    </row>
    <row r="34" spans="1:33" x14ac:dyDescent="0.2">
      <c r="A34" s="4"/>
      <c r="B34" s="3"/>
      <c r="C34" s="3"/>
      <c r="D34" s="3"/>
      <c r="E34" s="3"/>
      <c r="F34" s="3"/>
      <c r="G34" s="3"/>
      <c r="H34" s="55"/>
      <c r="I34" s="3"/>
      <c r="J34" s="3"/>
      <c r="K34" s="3"/>
      <c r="L34" s="3"/>
      <c r="M34" s="3"/>
      <c r="N34" s="3"/>
      <c r="O34" s="11"/>
      <c r="P34" s="3"/>
      <c r="Q34" s="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14"/>
    </row>
    <row r="35" spans="1:33" x14ac:dyDescent="0.2">
      <c r="A35" s="8"/>
      <c r="B35" s="9"/>
      <c r="C35" s="9"/>
      <c r="D35" s="9"/>
      <c r="E35" s="9"/>
      <c r="F35" s="9"/>
      <c r="G35" s="9"/>
      <c r="H35" s="56"/>
      <c r="I35" s="9"/>
      <c r="J35" s="9"/>
      <c r="K35" s="9"/>
      <c r="L35" s="9"/>
      <c r="M35" s="9"/>
      <c r="N35" s="9"/>
      <c r="O35" s="12"/>
      <c r="P35" s="3"/>
      <c r="Q35" s="8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15"/>
    </row>
    <row r="36" spans="1:33" ht="4" customHeight="1" x14ac:dyDescent="0.2">
      <c r="A36" s="3"/>
      <c r="B36" s="3"/>
      <c r="C36" s="3"/>
      <c r="D36" s="3"/>
      <c r="E36" s="3"/>
      <c r="F36" s="3"/>
      <c r="G36" s="3"/>
      <c r="H36" s="55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3" x14ac:dyDescent="0.2">
      <c r="A37" s="82" t="s">
        <v>8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M37" s="61">
        <v>1</v>
      </c>
      <c r="N37" s="62"/>
      <c r="O37" s="63"/>
      <c r="P37" s="16">
        <f>M37</f>
        <v>1</v>
      </c>
      <c r="Q37" s="82" t="s">
        <v>8</v>
      </c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D37" s="61">
        <v>1</v>
      </c>
      <c r="AE37" s="62"/>
      <c r="AF37" s="63"/>
      <c r="AG37" s="55">
        <f>AD37</f>
        <v>1</v>
      </c>
    </row>
    <row r="38" spans="1:33" x14ac:dyDescent="0.2">
      <c r="A38" s="82" t="s">
        <v>50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M38" s="61" t="s">
        <v>52</v>
      </c>
      <c r="N38" s="62"/>
      <c r="O38" s="63"/>
      <c r="P38" s="16">
        <f>IF(M38="Sim",1,0)</f>
        <v>0</v>
      </c>
      <c r="Q38" s="82" t="s">
        <v>50</v>
      </c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D38" s="61" t="s">
        <v>52</v>
      </c>
      <c r="AE38" s="62"/>
      <c r="AF38" s="63"/>
      <c r="AG38" s="16">
        <f>IF(AD38="Sim",1,0)</f>
        <v>0</v>
      </c>
    </row>
    <row r="39" spans="1:33" x14ac:dyDescent="0.2">
      <c r="A39" s="82" t="s">
        <v>17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M39" s="61" t="s">
        <v>52</v>
      </c>
      <c r="N39" s="62"/>
      <c r="O39" s="63"/>
      <c r="P39" s="16">
        <f>IF(M39="Sim",1,0)</f>
        <v>0</v>
      </c>
      <c r="Q39" s="82" t="s">
        <v>17</v>
      </c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D39" s="61" t="s">
        <v>52</v>
      </c>
      <c r="AE39" s="62"/>
      <c r="AF39" s="63"/>
      <c r="AG39" s="16">
        <f>IF(AD39="Sim",1,0)</f>
        <v>0</v>
      </c>
    </row>
    <row r="40" spans="1:33" x14ac:dyDescent="0.2">
      <c r="A40" s="82" t="s">
        <v>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M40" s="96">
        <f>SUM(P37:P40)</f>
        <v>1</v>
      </c>
      <c r="N40" s="97"/>
      <c r="O40" s="98"/>
      <c r="P40" s="16"/>
      <c r="Q40" s="82" t="s">
        <v>4</v>
      </c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D40" s="96">
        <f>SUM(AG37:AG40)</f>
        <v>1</v>
      </c>
      <c r="AE40" s="97"/>
      <c r="AF40" s="98"/>
      <c r="AG40" s="55"/>
    </row>
    <row r="41" spans="1:33" x14ac:dyDescent="0.2">
      <c r="A41" s="3"/>
      <c r="B41" s="3"/>
      <c r="C41" s="3"/>
      <c r="D41" s="3"/>
      <c r="E41" s="3"/>
      <c r="F41" s="3"/>
      <c r="G41" s="3"/>
      <c r="H41" s="5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3" ht="18" customHeight="1" x14ac:dyDescent="0.2">
      <c r="A42" s="99" t="s">
        <v>18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Q42" s="61" t="s">
        <v>19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D42" s="96">
        <f>IF(Q42="Pernas e pés apoiados e equilibrados",1,2)</f>
        <v>1</v>
      </c>
      <c r="AE42" s="97"/>
      <c r="AF42" s="98"/>
    </row>
    <row r="43" spans="1:33" x14ac:dyDescent="0.2">
      <c r="A43" s="3"/>
      <c r="B43" s="3"/>
      <c r="C43" s="3"/>
      <c r="D43" s="3"/>
      <c r="E43" s="3"/>
      <c r="F43" s="3"/>
      <c r="G43" s="3"/>
      <c r="H43" s="5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3" ht="18" customHeight="1" x14ac:dyDescent="0.2">
      <c r="A44" s="99" t="s">
        <v>12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3"/>
      <c r="Q44" s="99" t="s">
        <v>11</v>
      </c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</row>
    <row r="45" spans="1:33" ht="15.75" customHeight="1" x14ac:dyDescent="0.2">
      <c r="A45" s="60" t="s">
        <v>57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96">
        <f>IF(A45="Nenhum",0,1)</f>
        <v>1</v>
      </c>
      <c r="N45" s="97"/>
      <c r="O45" s="98"/>
      <c r="P45" s="3"/>
      <c r="Q45" s="60" t="s">
        <v>34</v>
      </c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102">
        <f>IF(Q45="Ausente ou menor que 2kg (Intermitente)",0,IF(Q45="Entre 2 e 10Kg (Intermitente)",1,IF(Q45="Maior que 10Kg",3,2)))</f>
        <v>0</v>
      </c>
      <c r="AF45" s="102"/>
    </row>
    <row r="46" spans="1:33" x14ac:dyDescent="0.2">
      <c r="A46" s="3"/>
      <c r="B46" s="3"/>
      <c r="C46" s="3"/>
      <c r="D46" s="3"/>
      <c r="E46" s="3"/>
      <c r="F46" s="3"/>
      <c r="G46" s="3"/>
      <c r="H46" s="5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3" ht="18" customHeight="1" x14ac:dyDescent="0.2">
      <c r="A47" s="104">
        <f ca="1">DADOS!R25+M45+AE45</f>
        <v>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6"/>
    </row>
    <row r="48" spans="1:33" ht="15.75" customHeight="1" x14ac:dyDescent="0.2">
      <c r="A48" s="3"/>
      <c r="B48" s="3"/>
      <c r="C48" s="3"/>
      <c r="D48" s="3"/>
      <c r="E48" s="3"/>
      <c r="F48" s="3"/>
      <c r="G48" s="3"/>
      <c r="H48" s="5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20" customHeight="1" x14ac:dyDescent="0.2">
      <c r="A49" s="107" t="s">
        <v>45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9"/>
    </row>
    <row r="50" spans="1:32" ht="20" customHeight="1" x14ac:dyDescent="0.2">
      <c r="A50" s="103" t="s">
        <v>5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54"/>
      <c r="Q50" s="103" t="s">
        <v>6</v>
      </c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</row>
    <row r="51" spans="1:32" ht="34.5" customHeight="1" x14ac:dyDescent="0.2">
      <c r="A51" s="100">
        <f ca="1">DADOS!W19</f>
        <v>5</v>
      </c>
      <c r="B51" s="100"/>
      <c r="C51" s="100"/>
      <c r="D51" s="101" t="str">
        <f ca="1">IF(A51&lt;3,"Aceitável",IF(A51&lt;5,"Investigar",IF(A51&lt;7,"Investigar e mudar logo","Investigar e mudar imediatamente")))</f>
        <v>Investigar e mudar logo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Q51" s="100">
        <f ca="1">DADOS!X19</f>
        <v>5</v>
      </c>
      <c r="R51" s="100"/>
      <c r="S51" s="100"/>
      <c r="T51" s="101" t="str">
        <f ca="1">IF(Q51&lt;3,"Aceitável",IF(Q51&lt;5,"Investigar",IF(Q51&lt;7,"Investigar e mudar logo","Investigar e mudar imediatamente")))</f>
        <v>Investigar e mudar logo</v>
      </c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</row>
    <row r="52" spans="1:32" ht="20" hidden="1" customHeight="1" x14ac:dyDescent="0.2">
      <c r="A52" s="3"/>
      <c r="B52" s="3"/>
      <c r="C52" s="3"/>
      <c r="D52" s="3"/>
      <c r="E52" s="3"/>
      <c r="F52" s="3"/>
      <c r="G52" s="3"/>
      <c r="H52" s="5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0" hidden="1" customHeight="1" x14ac:dyDescent="0.2">
      <c r="A53" s="3"/>
      <c r="B53" s="3"/>
      <c r="C53" s="3"/>
      <c r="D53" s="3"/>
      <c r="E53" s="3"/>
      <c r="F53" s="3"/>
      <c r="G53" s="3"/>
      <c r="H53" s="5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idden="1" x14ac:dyDescent="0.2">
      <c r="A54" s="3"/>
      <c r="B54" s="3"/>
      <c r="C54" s="3"/>
      <c r="D54" s="3"/>
      <c r="E54" s="3"/>
      <c r="F54" s="3"/>
      <c r="G54" s="3"/>
      <c r="H54" s="5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idden="1" x14ac:dyDescent="0.2">
      <c r="A55" s="3"/>
      <c r="B55" s="3"/>
      <c r="C55" s="3"/>
      <c r="D55" s="3"/>
      <c r="E55" s="3"/>
      <c r="F55" s="3"/>
      <c r="G55" s="3"/>
      <c r="H55" s="5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idden="1" x14ac:dyDescent="0.2">
      <c r="A56" s="3"/>
      <c r="B56" s="3"/>
      <c r="C56" s="3"/>
      <c r="D56" s="3"/>
      <c r="E56" s="3"/>
      <c r="F56" s="3"/>
      <c r="G56" s="3"/>
      <c r="H56" s="5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idden="1" x14ac:dyDescent="0.2">
      <c r="A57" s="3"/>
      <c r="B57" s="3"/>
      <c r="C57" s="3"/>
      <c r="D57" s="3"/>
      <c r="E57" s="3"/>
      <c r="F57" s="3"/>
      <c r="G57" s="3"/>
      <c r="H57" s="5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idden="1" x14ac:dyDescent="0.2">
      <c r="A58" s="3"/>
      <c r="B58" s="3"/>
      <c r="C58" s="3"/>
      <c r="D58" s="3"/>
      <c r="E58" s="3"/>
      <c r="F58" s="3"/>
      <c r="G58" s="3"/>
      <c r="H58" s="5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idden="1" x14ac:dyDescent="0.2">
      <c r="A59" s="3"/>
      <c r="B59" s="3"/>
      <c r="C59" s="3"/>
      <c r="D59" s="3"/>
      <c r="E59" s="3"/>
      <c r="F59" s="3"/>
      <c r="G59" s="3"/>
      <c r="H59" s="5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idden="1" x14ac:dyDescent="0.2">
      <c r="A60" s="3"/>
      <c r="B60" s="3"/>
      <c r="C60" s="3"/>
      <c r="D60" s="3"/>
      <c r="E60" s="3"/>
      <c r="F60" s="3"/>
      <c r="G60" s="3"/>
      <c r="H60" s="5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idden="1" x14ac:dyDescent="0.2">
      <c r="A61" s="3"/>
      <c r="B61" s="3"/>
      <c r="C61" s="3"/>
      <c r="D61" s="3"/>
      <c r="E61" s="3"/>
      <c r="F61" s="3"/>
      <c r="G61" s="3"/>
      <c r="H61" s="55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idden="1" x14ac:dyDescent="0.2">
      <c r="A62" s="3"/>
      <c r="B62" s="3"/>
      <c r="C62" s="3"/>
      <c r="D62" s="3"/>
      <c r="E62" s="3"/>
      <c r="F62" s="3"/>
      <c r="G62" s="3"/>
      <c r="H62" s="55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idden="1" x14ac:dyDescent="0.2">
      <c r="A63" s="3"/>
      <c r="B63" s="3"/>
      <c r="C63" s="3"/>
      <c r="D63" s="3"/>
      <c r="E63" s="3"/>
      <c r="F63" s="3"/>
      <c r="G63" s="3"/>
      <c r="H63" s="55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idden="1" x14ac:dyDescent="0.2">
      <c r="A64" s="3"/>
      <c r="B64" s="3"/>
      <c r="C64" s="3"/>
      <c r="D64" s="3"/>
      <c r="E64" s="3"/>
      <c r="F64" s="3"/>
      <c r="G64" s="3"/>
      <c r="H64" s="55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idden="1" x14ac:dyDescent="0.2">
      <c r="A65" s="3"/>
      <c r="B65" s="3"/>
      <c r="C65" s="3"/>
      <c r="D65" s="3"/>
      <c r="E65" s="3"/>
      <c r="F65" s="3"/>
      <c r="G65" s="3"/>
      <c r="H65" s="55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x14ac:dyDescent="0.2">
      <c r="A66" s="3"/>
      <c r="B66" s="3"/>
      <c r="C66" s="3"/>
      <c r="D66" s="3"/>
      <c r="E66" s="3"/>
      <c r="F66" s="3"/>
      <c r="G66" s="3"/>
      <c r="H66" s="55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x14ac:dyDescent="0.2">
      <c r="A67" s="3"/>
      <c r="B67" s="3"/>
      <c r="C67" s="3"/>
      <c r="D67" s="3"/>
      <c r="E67" s="3"/>
      <c r="F67" s="3"/>
      <c r="G67" s="3"/>
      <c r="H67" s="55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x14ac:dyDescent="0.2">
      <c r="A68" s="3"/>
      <c r="B68" s="3"/>
      <c r="C68" s="3"/>
      <c r="D68" s="3"/>
      <c r="E68" s="3"/>
      <c r="F68" s="3"/>
      <c r="G68" s="3"/>
      <c r="H68" s="55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x14ac:dyDescent="0.2">
      <c r="A69" s="3"/>
      <c r="B69" s="3"/>
      <c r="C69" s="3"/>
      <c r="D69" s="3"/>
      <c r="E69" s="3"/>
      <c r="F69" s="3"/>
      <c r="G69" s="3"/>
      <c r="H69" s="5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x14ac:dyDescent="0.2">
      <c r="A70" s="3"/>
      <c r="B70" s="3"/>
      <c r="C70" s="3"/>
      <c r="D70" s="3"/>
      <c r="E70" s="3"/>
      <c r="F70" s="3"/>
      <c r="G70" s="3"/>
      <c r="H70" s="5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x14ac:dyDescent="0.2">
      <c r="A71" s="3"/>
      <c r="B71" s="3"/>
      <c r="C71" s="3"/>
      <c r="D71" s="3"/>
      <c r="E71" s="3"/>
      <c r="F71" s="3"/>
      <c r="G71" s="3"/>
      <c r="H71" s="5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x14ac:dyDescent="0.2">
      <c r="A72" s="3"/>
      <c r="B72" s="3"/>
      <c r="C72" s="3"/>
      <c r="D72" s="3"/>
      <c r="E72" s="3"/>
      <c r="F72" s="3"/>
      <c r="G72" s="3"/>
      <c r="H72" s="5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x14ac:dyDescent="0.2">
      <c r="A73" s="3"/>
      <c r="B73" s="3"/>
      <c r="C73" s="3"/>
      <c r="D73" s="3"/>
      <c r="E73" s="3"/>
      <c r="F73" s="3"/>
      <c r="G73" s="3"/>
      <c r="H73" s="5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x14ac:dyDescent="0.2">
      <c r="A74" s="3"/>
      <c r="B74" s="3"/>
      <c r="C74" s="3"/>
      <c r="D74" s="3"/>
      <c r="E74" s="3"/>
      <c r="F74" s="3"/>
      <c r="G74" s="3"/>
      <c r="H74" s="5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x14ac:dyDescent="0.2">
      <c r="A75" s="3"/>
      <c r="B75" s="3"/>
      <c r="C75" s="3"/>
      <c r="D75" s="3"/>
      <c r="E75" s="3"/>
      <c r="F75" s="3"/>
      <c r="G75" s="3"/>
      <c r="H75" s="5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x14ac:dyDescent="0.2">
      <c r="A76" s="3"/>
      <c r="B76" s="3"/>
      <c r="C76" s="3"/>
      <c r="D76" s="3"/>
      <c r="E76" s="3"/>
      <c r="F76" s="3"/>
      <c r="G76" s="3"/>
      <c r="H76" s="5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x14ac:dyDescent="0.2">
      <c r="A77" s="3"/>
      <c r="B77" s="3"/>
      <c r="C77" s="3"/>
      <c r="D77" s="3"/>
      <c r="E77" s="3"/>
      <c r="F77" s="3"/>
      <c r="G77" s="3"/>
      <c r="H77" s="5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x14ac:dyDescent="0.2">
      <c r="A78" s="3"/>
      <c r="B78" s="3"/>
      <c r="C78" s="3"/>
      <c r="D78" s="3"/>
      <c r="E78" s="3"/>
      <c r="F78" s="3"/>
      <c r="G78" s="3"/>
      <c r="H78" s="5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x14ac:dyDescent="0.2">
      <c r="A79" s="3"/>
      <c r="B79" s="3"/>
      <c r="C79" s="3"/>
      <c r="D79" s="3"/>
      <c r="E79" s="3"/>
      <c r="F79" s="3"/>
      <c r="G79" s="3"/>
      <c r="H79" s="5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x14ac:dyDescent="0.2">
      <c r="A80" s="3"/>
      <c r="B80" s="3"/>
      <c r="C80" s="3"/>
      <c r="D80" s="3"/>
      <c r="E80" s="3"/>
      <c r="F80" s="3"/>
      <c r="G80" s="3"/>
      <c r="H80" s="5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x14ac:dyDescent="0.2">
      <c r="A81" s="3"/>
      <c r="B81" s="3"/>
      <c r="C81" s="3"/>
      <c r="D81" s="3"/>
      <c r="E81" s="3"/>
      <c r="F81" s="3"/>
      <c r="G81" s="3"/>
      <c r="H81" s="5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x14ac:dyDescent="0.2">
      <c r="A82" s="3"/>
      <c r="B82" s="3"/>
      <c r="C82" s="3"/>
      <c r="D82" s="3"/>
      <c r="E82" s="3"/>
      <c r="F82" s="3"/>
      <c r="G82" s="3"/>
      <c r="H82" s="5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x14ac:dyDescent="0.2">
      <c r="A83" s="3"/>
      <c r="B83" s="3"/>
      <c r="C83" s="3"/>
      <c r="D83" s="3"/>
      <c r="E83" s="3"/>
      <c r="F83" s="3"/>
      <c r="G83" s="3"/>
      <c r="H83" s="5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x14ac:dyDescent="0.2">
      <c r="A84" s="3"/>
      <c r="B84" s="3"/>
      <c r="C84" s="3"/>
      <c r="D84" s="3"/>
      <c r="E84" s="3"/>
      <c r="F84" s="3"/>
      <c r="G84" s="3"/>
      <c r="H84" s="5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x14ac:dyDescent="0.2">
      <c r="A85" s="3"/>
      <c r="B85" s="3"/>
      <c r="C85" s="3"/>
      <c r="D85" s="3"/>
      <c r="E85" s="3"/>
      <c r="F85" s="3"/>
      <c r="G85" s="3"/>
      <c r="H85" s="5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x14ac:dyDescent="0.2">
      <c r="A86" s="3"/>
      <c r="B86" s="3"/>
      <c r="C86" s="3"/>
      <c r="D86" s="3"/>
      <c r="E86" s="3"/>
      <c r="F86" s="3"/>
      <c r="G86" s="3"/>
      <c r="H86" s="5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x14ac:dyDescent="0.2">
      <c r="A87" s="3"/>
      <c r="B87" s="3"/>
      <c r="C87" s="3"/>
      <c r="D87" s="3"/>
      <c r="E87" s="3"/>
      <c r="F87" s="3"/>
      <c r="G87" s="3"/>
      <c r="H87" s="5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x14ac:dyDescent="0.2">
      <c r="A88" s="3"/>
      <c r="B88" s="3"/>
      <c r="C88" s="3"/>
      <c r="D88" s="3"/>
      <c r="E88" s="3"/>
      <c r="F88" s="3"/>
      <c r="G88" s="3"/>
      <c r="H88" s="5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x14ac:dyDescent="0.2">
      <c r="A89" s="3"/>
      <c r="B89" s="3"/>
      <c r="C89" s="3"/>
      <c r="D89" s="3"/>
      <c r="E89" s="3"/>
      <c r="F89" s="3"/>
      <c r="G89" s="3"/>
      <c r="H89" s="5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x14ac:dyDescent="0.2">
      <c r="A90" s="3"/>
      <c r="B90" s="3"/>
      <c r="C90" s="3"/>
      <c r="D90" s="3"/>
      <c r="E90" s="3"/>
      <c r="F90" s="3"/>
      <c r="G90" s="3"/>
      <c r="H90" s="5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x14ac:dyDescent="0.2">
      <c r="A91" s="3"/>
      <c r="B91" s="3"/>
      <c r="C91" s="3"/>
      <c r="D91" s="3"/>
      <c r="E91" s="3"/>
      <c r="F91" s="3"/>
      <c r="G91" s="3"/>
      <c r="H91" s="5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x14ac:dyDescent="0.2">
      <c r="A92" s="3"/>
      <c r="B92" s="3"/>
      <c r="C92" s="3"/>
      <c r="D92" s="3"/>
      <c r="E92" s="3"/>
      <c r="F92" s="3"/>
      <c r="G92" s="3"/>
      <c r="H92" s="5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x14ac:dyDescent="0.2">
      <c r="A93" s="3"/>
      <c r="B93" s="3"/>
      <c r="C93" s="3"/>
      <c r="D93" s="3"/>
      <c r="E93" s="3"/>
      <c r="F93" s="3"/>
      <c r="G93" s="3"/>
      <c r="H93" s="5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x14ac:dyDescent="0.2">
      <c r="A94" s="3"/>
      <c r="B94" s="3"/>
      <c r="C94" s="3"/>
      <c r="D94" s="3"/>
      <c r="E94" s="3"/>
      <c r="F94" s="3"/>
      <c r="G94" s="3"/>
      <c r="H94" s="5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x14ac:dyDescent="0.2">
      <c r="A95" s="3"/>
      <c r="B95" s="3"/>
      <c r="C95" s="3"/>
      <c r="D95" s="3"/>
      <c r="E95" s="3"/>
      <c r="F95" s="3"/>
      <c r="G95" s="3"/>
      <c r="H95" s="5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x14ac:dyDescent="0.2">
      <c r="A96" s="3"/>
      <c r="B96" s="3"/>
      <c r="C96" s="3"/>
      <c r="D96" s="3"/>
      <c r="E96" s="3"/>
      <c r="F96" s="3"/>
      <c r="G96" s="3"/>
      <c r="H96" s="5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x14ac:dyDescent="0.2">
      <c r="A97" s="3"/>
      <c r="B97" s="3"/>
      <c r="C97" s="3"/>
      <c r="D97" s="3"/>
      <c r="E97" s="3"/>
      <c r="F97" s="3"/>
      <c r="G97" s="3"/>
      <c r="H97" s="5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x14ac:dyDescent="0.2">
      <c r="A98" s="3"/>
      <c r="B98" s="3"/>
      <c r="C98" s="3"/>
      <c r="D98" s="3"/>
      <c r="E98" s="3"/>
      <c r="F98" s="3"/>
      <c r="G98" s="3"/>
      <c r="H98" s="5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x14ac:dyDescent="0.2">
      <c r="A99" s="3"/>
      <c r="B99" s="3"/>
      <c r="C99" s="3"/>
      <c r="D99" s="3"/>
      <c r="E99" s="3"/>
      <c r="F99" s="3"/>
      <c r="G99" s="3"/>
      <c r="H99" s="5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x14ac:dyDescent="0.2">
      <c r="A100" s="3"/>
      <c r="B100" s="3"/>
      <c r="C100" s="3"/>
      <c r="D100" s="3"/>
      <c r="E100" s="3"/>
      <c r="F100" s="3"/>
      <c r="G100" s="3"/>
      <c r="H100" s="5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x14ac:dyDescent="0.2">
      <c r="A101" s="3"/>
      <c r="B101" s="3"/>
      <c r="C101" s="3"/>
      <c r="D101" s="3"/>
      <c r="E101" s="3"/>
      <c r="F101" s="3"/>
      <c r="G101" s="3"/>
      <c r="H101" s="5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x14ac:dyDescent="0.2">
      <c r="A102" s="3"/>
      <c r="B102" s="3"/>
      <c r="C102" s="3"/>
      <c r="D102" s="3"/>
      <c r="E102" s="3"/>
      <c r="F102" s="3"/>
      <c r="G102" s="3"/>
      <c r="H102" s="5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x14ac:dyDescent="0.2">
      <c r="A103" s="3"/>
      <c r="B103" s="3"/>
      <c r="C103" s="3"/>
      <c r="D103" s="3"/>
      <c r="E103" s="3"/>
      <c r="F103" s="3"/>
      <c r="G103" s="3"/>
      <c r="H103" s="55"/>
      <c r="I103" s="3"/>
      <c r="J103" s="3"/>
      <c r="K103" s="3"/>
      <c r="L103" s="3"/>
      <c r="M103" s="3"/>
      <c r="N103" s="3"/>
      <c r="O103" s="3"/>
      <c r="P103" s="3"/>
      <c r="Q103" s="3"/>
    </row>
    <row r="104" spans="1:32" x14ac:dyDescent="0.2">
      <c r="A104" s="3"/>
      <c r="B104" s="3"/>
      <c r="C104" s="3"/>
      <c r="D104" s="3"/>
      <c r="E104" s="3"/>
      <c r="F104" s="3"/>
      <c r="G104" s="3"/>
      <c r="H104" s="55"/>
      <c r="I104" s="3"/>
      <c r="J104" s="3"/>
      <c r="K104" s="3"/>
      <c r="L104" s="3"/>
      <c r="M104" s="3"/>
      <c r="N104" s="3"/>
      <c r="O104" s="3"/>
      <c r="P104" s="3"/>
      <c r="Q104" s="3"/>
    </row>
  </sheetData>
  <sheetProtection algorithmName="SHA-512" hashValue="YVEugpk+KLBxUuwqpKjy3lXkE5lvY+U6lWBFCQxkX8tJ0ZCIKA7290c+vc6XgmJColGNHKSurw9VnPJIoNFKSg==" saltValue="FSGz+lFxYvjGWa8aQqf/Jw==" spinCount="100000" sheet="1" objects="1" scenarios="1"/>
  <protectedRanges>
    <protectedRange sqref="W7:AF10 W14:AF15 W19:AF20 W22:AF22 A25 Q25 M37:O39 AD37:AF39 Q42 A45 Q45" name="Intervalo1"/>
  </protectedRanges>
  <mergeCells count="93">
    <mergeCell ref="A51:C51"/>
    <mergeCell ref="D51:O51"/>
    <mergeCell ref="Q51:S51"/>
    <mergeCell ref="T51:AF51"/>
    <mergeCell ref="Q45:AD45"/>
    <mergeCell ref="AE45:AF45"/>
    <mergeCell ref="A50:O50"/>
    <mergeCell ref="Q50:AF50"/>
    <mergeCell ref="A47:AF47"/>
    <mergeCell ref="A49:AF49"/>
    <mergeCell ref="Q44:AF44"/>
    <mergeCell ref="M45:O45"/>
    <mergeCell ref="A45:L45"/>
    <mergeCell ref="A42:O42"/>
    <mergeCell ref="A44:O44"/>
    <mergeCell ref="L22:M22"/>
    <mergeCell ref="A27:O27"/>
    <mergeCell ref="Q27:AF27"/>
    <mergeCell ref="Q42:AB42"/>
    <mergeCell ref="M37:O37"/>
    <mergeCell ref="M38:O38"/>
    <mergeCell ref="M39:O39"/>
    <mergeCell ref="M40:O40"/>
    <mergeCell ref="AD37:AF37"/>
    <mergeCell ref="AD38:AF38"/>
    <mergeCell ref="AD39:AF39"/>
    <mergeCell ref="AD40:AF40"/>
    <mergeCell ref="AD42:AF42"/>
    <mergeCell ref="Q37:AB37"/>
    <mergeCell ref="Q38:AB38"/>
    <mergeCell ref="Q39:AB39"/>
    <mergeCell ref="A31:O31"/>
    <mergeCell ref="Q31:AF31"/>
    <mergeCell ref="A40:K40"/>
    <mergeCell ref="Q25:AD25"/>
    <mergeCell ref="A24:O24"/>
    <mergeCell ref="Q24:AF24"/>
    <mergeCell ref="A25:M25"/>
    <mergeCell ref="N25:O25"/>
    <mergeCell ref="AE25:AF25"/>
    <mergeCell ref="Q40:AB40"/>
    <mergeCell ref="A37:K37"/>
    <mergeCell ref="A38:K38"/>
    <mergeCell ref="A39:K39"/>
    <mergeCell ref="A29:AF29"/>
    <mergeCell ref="A13:V13"/>
    <mergeCell ref="Q14:V14"/>
    <mergeCell ref="Q15:V15"/>
    <mergeCell ref="W13:AA13"/>
    <mergeCell ref="A4:AF4"/>
    <mergeCell ref="W7:AA7"/>
    <mergeCell ref="W8:AA8"/>
    <mergeCell ref="W9:AA9"/>
    <mergeCell ref="W10:AA10"/>
    <mergeCell ref="W11:AA11"/>
    <mergeCell ref="AB7:AF7"/>
    <mergeCell ref="AB8:AF8"/>
    <mergeCell ref="AB9:AF9"/>
    <mergeCell ref="AB10:AF10"/>
    <mergeCell ref="AB11:AF11"/>
    <mergeCell ref="Q7:V7"/>
    <mergeCell ref="Q8:V8"/>
    <mergeCell ref="Q9:V9"/>
    <mergeCell ref="Q10:V10"/>
    <mergeCell ref="Q11:V11"/>
    <mergeCell ref="A1:AF1"/>
    <mergeCell ref="A2:AF2"/>
    <mergeCell ref="A6:V6"/>
    <mergeCell ref="W6:AA6"/>
    <mergeCell ref="AB6:AF6"/>
    <mergeCell ref="AB13:AF13"/>
    <mergeCell ref="W14:AA14"/>
    <mergeCell ref="AB14:AF14"/>
    <mergeCell ref="W15:AA15"/>
    <mergeCell ref="AB15:AF15"/>
    <mergeCell ref="Q16:V16"/>
    <mergeCell ref="W16:AA16"/>
    <mergeCell ref="AB16:AF16"/>
    <mergeCell ref="A18:V18"/>
    <mergeCell ref="Q19:V19"/>
    <mergeCell ref="Q20:V20"/>
    <mergeCell ref="Q22:V22"/>
    <mergeCell ref="Q21:V21"/>
    <mergeCell ref="W18:AA18"/>
    <mergeCell ref="AB18:AF18"/>
    <mergeCell ref="W19:AA19"/>
    <mergeCell ref="AB19:AF19"/>
    <mergeCell ref="W20:AA20"/>
    <mergeCell ref="AB20:AF20"/>
    <mergeCell ref="W22:AA22"/>
    <mergeCell ref="AB22:AF22"/>
    <mergeCell ref="W21:AA21"/>
    <mergeCell ref="AB21:AF21"/>
  </mergeCells>
  <conditionalFormatting sqref="D51">
    <cfRule type="cellIs" dxfId="8" priority="6" operator="equal">
      <formula>"Investigar e mudar imediatamente"</formula>
    </cfRule>
    <cfRule type="cellIs" dxfId="7" priority="7" operator="equal">
      <formula>"Investigar e mudar logo"</formula>
    </cfRule>
    <cfRule type="cellIs" dxfId="6" priority="8" operator="equal">
      <formula>"Investigar"</formula>
    </cfRule>
    <cfRule type="cellIs" dxfId="5" priority="9" operator="equal">
      <formula>"Aceitável"</formula>
    </cfRule>
  </conditionalFormatting>
  <conditionalFormatting sqref="D68">
    <cfRule type="containsText" dxfId="4" priority="1" operator="containsText" text="Investigar e mudar imediatamente">
      <formula>NOT(ISERROR(SEARCH("Investigar e mudar imediatamente",D68)))</formula>
    </cfRule>
  </conditionalFormatting>
  <conditionalFormatting sqref="T51">
    <cfRule type="containsText" dxfId="3" priority="2" operator="containsText" text="Imediatamente">
      <formula>NOT(ISERROR(SEARCH("Imediatamente",T51)))</formula>
    </cfRule>
    <cfRule type="cellIs" dxfId="2" priority="3" operator="equal">
      <formula>"Investigar e mudar logo"</formula>
    </cfRule>
    <cfRule type="cellIs" dxfId="1" priority="4" operator="equal">
      <formula>"Investigar"</formula>
    </cfRule>
    <cfRule type="cellIs" dxfId="0" priority="5" operator="equal">
      <formula>"Aceitável"</formula>
    </cfRule>
  </conditionalFormatting>
  <dataValidations count="9">
    <dataValidation type="list" allowBlank="1" showInputMessage="1" showErrorMessage="1" sqref="A25:M25 A45" xr:uid="{7946E267-E87D-454B-AB7B-15D726E17C00}">
      <formula1>"Nenhum,Postura estática (+ que 1 minuto),Ação repetida (4 ou mais vezes por minuto)"</formula1>
    </dataValidation>
    <dataValidation type="list" allowBlank="1" showInputMessage="1" showErrorMessage="1" sqref="Q25:AD25 Q45:AD45" xr:uid="{322CBD5B-1FF2-4D31-97FA-DC7047DA5218}">
      <formula1>"Ausente ou menor que 2kg (Intermitente),Entre 2 e 10Kg (Intermitente),Entre 2 e 10Kg (Estático ou Mais que 4 vezes por minuto),Maior que 10Kg"</formula1>
    </dataValidation>
    <dataValidation type="list" allowBlank="1" showInputMessage="1" showErrorMessage="1" sqref="AB7 W7 M37 AD37" xr:uid="{F036BFAB-EEB1-4CBD-9476-C4E4A74E2A02}">
      <formula1>"1,2,3,4"</formula1>
    </dataValidation>
    <dataValidation type="list" allowBlank="1" showInputMessage="1" showErrorMessage="1" sqref="W14 AB14" xr:uid="{0CF98687-DC00-494C-A2D9-A9138B91267C}">
      <formula1>"1,2"</formula1>
    </dataValidation>
    <dataValidation type="list" allowBlank="1" showInputMessage="1" showErrorMessage="1" sqref="AB15 W15" xr:uid="{9CA07CC0-0F79-400C-92C0-74725608369D}">
      <formula1>"x"</formula1>
    </dataValidation>
    <dataValidation type="list" allowBlank="1" showInputMessage="1" showErrorMessage="1" sqref="Q42" xr:uid="{DFF99922-B7B5-4CAC-A165-835BDF5105AE}">
      <formula1>"Pernas e pés apoiados e equilibrados,Pernas e pés não estão apoiados e/ou equilibrados"</formula1>
    </dataValidation>
    <dataValidation type="list" allowBlank="1" showInputMessage="1" showErrorMessage="1" sqref="W8:AF10 W20:AF20 M38:O39 AD38:AF39" xr:uid="{01538931-E65D-446E-8C4A-B2FF9D3A32AE}">
      <formula1>"Sim,Não"</formula1>
    </dataValidation>
    <dataValidation type="list" allowBlank="1" showInputMessage="1" showErrorMessage="1" sqref="W22:AF22" xr:uid="{A51EC825-773E-4237-B536-643249D0FA00}">
      <formula1>"Discreta,Ampla"</formula1>
    </dataValidation>
    <dataValidation type="list" allowBlank="1" showInputMessage="1" showErrorMessage="1" sqref="W19:AF19" xr:uid="{EE3E62C8-8292-441B-9857-308ADE4F321C}">
      <formula1>"1,2,3"</formula1>
    </dataValidation>
  </dataValidations>
  <pageMargins left="0.62" right="0.3" top="0.45" bottom="0.54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8C59E-E361-4AD5-8A9B-074169A9B976}">
  <dimension ref="A1:Z29"/>
  <sheetViews>
    <sheetView zoomScale="80" zoomScaleNormal="80" workbookViewId="0">
      <selection activeCell="C5" sqref="C5"/>
    </sheetView>
  </sheetViews>
  <sheetFormatPr baseColWidth="10" defaultColWidth="9.1640625" defaultRowHeight="15" x14ac:dyDescent="0.2"/>
  <cols>
    <col min="1" max="25" width="7.6640625" style="1" customWidth="1"/>
    <col min="26" max="16384" width="9.1640625" style="1"/>
  </cols>
  <sheetData>
    <row r="1" spans="1:26" x14ac:dyDescent="0.2">
      <c r="A1" s="113" t="s">
        <v>22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M1" s="113" t="s">
        <v>23</v>
      </c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6" ht="15" customHeight="1" x14ac:dyDescent="0.2">
      <c r="D2" s="51">
        <v>1</v>
      </c>
      <c r="E2" s="51">
        <v>1</v>
      </c>
      <c r="F2" s="51">
        <v>2</v>
      </c>
      <c r="G2" s="51">
        <v>2</v>
      </c>
      <c r="H2" s="51">
        <v>3</v>
      </c>
      <c r="I2" s="51">
        <v>3</v>
      </c>
      <c r="J2" s="51">
        <v>4</v>
      </c>
      <c r="K2" s="51">
        <v>4</v>
      </c>
      <c r="M2" s="111" t="s">
        <v>26</v>
      </c>
      <c r="N2" s="52">
        <v>1</v>
      </c>
      <c r="O2" s="52">
        <v>1</v>
      </c>
      <c r="P2" s="52">
        <v>2</v>
      </c>
      <c r="Q2" s="52">
        <v>2</v>
      </c>
      <c r="R2" s="52">
        <v>3</v>
      </c>
      <c r="S2" s="52">
        <v>3</v>
      </c>
      <c r="T2" s="52">
        <v>4</v>
      </c>
      <c r="U2" s="52">
        <v>4</v>
      </c>
      <c r="V2" s="52">
        <v>5</v>
      </c>
      <c r="W2" s="52">
        <v>5</v>
      </c>
      <c r="X2" s="52">
        <v>6</v>
      </c>
      <c r="Y2" s="52">
        <v>6</v>
      </c>
    </row>
    <row r="3" spans="1:26" ht="24" x14ac:dyDescent="0.2">
      <c r="A3" s="43" t="s">
        <v>24</v>
      </c>
      <c r="B3" s="44" t="s">
        <v>25</v>
      </c>
      <c r="C3" s="45"/>
      <c r="D3" s="17">
        <v>1</v>
      </c>
      <c r="E3" s="18">
        <v>2</v>
      </c>
      <c r="F3" s="17">
        <v>1</v>
      </c>
      <c r="G3" s="19">
        <v>2</v>
      </c>
      <c r="H3" s="17">
        <v>1</v>
      </c>
      <c r="I3" s="18">
        <v>2</v>
      </c>
      <c r="J3" s="17">
        <v>1</v>
      </c>
      <c r="K3" s="18">
        <v>2</v>
      </c>
      <c r="M3" s="111"/>
      <c r="N3" s="20">
        <v>1</v>
      </c>
      <c r="O3" s="20">
        <v>2</v>
      </c>
      <c r="P3" s="20">
        <v>1</v>
      </c>
      <c r="Q3" s="20">
        <v>2</v>
      </c>
      <c r="R3" s="20">
        <v>1</v>
      </c>
      <c r="S3" s="20">
        <v>2</v>
      </c>
      <c r="T3" s="20">
        <v>1</v>
      </c>
      <c r="U3" s="20">
        <v>2</v>
      </c>
      <c r="V3" s="20">
        <v>1</v>
      </c>
      <c r="W3" s="20">
        <v>2</v>
      </c>
      <c r="X3" s="20">
        <v>1</v>
      </c>
      <c r="Y3" s="20">
        <v>2</v>
      </c>
    </row>
    <row r="4" spans="1:26" ht="24" x14ac:dyDescent="0.2">
      <c r="A4" s="48"/>
      <c r="B4" s="49"/>
      <c r="C4" s="49" t="s">
        <v>55</v>
      </c>
      <c r="D4" s="18" t="str">
        <f t="shared" ref="D4:K4" si="0">CONCATENATE(D2, "-",D3)</f>
        <v>1-1</v>
      </c>
      <c r="E4" s="18" t="str">
        <f t="shared" si="0"/>
        <v>1-2</v>
      </c>
      <c r="F4" s="18" t="str">
        <f t="shared" si="0"/>
        <v>2-1</v>
      </c>
      <c r="G4" s="18" t="str">
        <f t="shared" si="0"/>
        <v>2-2</v>
      </c>
      <c r="H4" s="18" t="str">
        <f t="shared" si="0"/>
        <v>3-1</v>
      </c>
      <c r="I4" s="18" t="str">
        <f t="shared" si="0"/>
        <v>3-2</v>
      </c>
      <c r="J4" s="18" t="str">
        <f t="shared" si="0"/>
        <v>4-1</v>
      </c>
      <c r="K4" s="18" t="str">
        <f t="shared" si="0"/>
        <v>4-2</v>
      </c>
      <c r="M4" s="50"/>
      <c r="N4" s="20" t="str">
        <f t="shared" ref="N4:Y4" si="1">CONCATENATE(N2,"-",N3)</f>
        <v>1-1</v>
      </c>
      <c r="O4" s="20" t="str">
        <f t="shared" si="1"/>
        <v>1-2</v>
      </c>
      <c r="P4" s="20" t="str">
        <f t="shared" si="1"/>
        <v>2-1</v>
      </c>
      <c r="Q4" s="20" t="str">
        <f t="shared" si="1"/>
        <v>2-2</v>
      </c>
      <c r="R4" s="20" t="str">
        <f t="shared" si="1"/>
        <v>3-1</v>
      </c>
      <c r="S4" s="20" t="str">
        <f t="shared" si="1"/>
        <v>3-2</v>
      </c>
      <c r="T4" s="20" t="str">
        <f t="shared" si="1"/>
        <v>4-1</v>
      </c>
      <c r="U4" s="20" t="str">
        <f t="shared" si="1"/>
        <v>4-2</v>
      </c>
      <c r="V4" s="20" t="str">
        <f t="shared" si="1"/>
        <v>5-1</v>
      </c>
      <c r="W4" s="20" t="str">
        <f t="shared" si="1"/>
        <v>5-2</v>
      </c>
      <c r="X4" s="20" t="str">
        <f t="shared" si="1"/>
        <v>6-1</v>
      </c>
      <c r="Y4" s="20" t="str">
        <f t="shared" si="1"/>
        <v>6-2</v>
      </c>
    </row>
    <row r="5" spans="1:26" x14ac:dyDescent="0.2">
      <c r="A5" s="47">
        <v>1</v>
      </c>
      <c r="B5" s="42">
        <v>1</v>
      </c>
      <c r="C5" s="46" t="str">
        <f t="shared" ref="C5:C22" si="2">CONCATENATE(A5, "-",B5)</f>
        <v>1-1</v>
      </c>
      <c r="D5" s="41">
        <v>1</v>
      </c>
      <c r="E5" s="20">
        <v>2</v>
      </c>
      <c r="F5" s="20">
        <v>2</v>
      </c>
      <c r="G5" s="20">
        <v>2</v>
      </c>
      <c r="H5" s="20">
        <v>2</v>
      </c>
      <c r="I5" s="20">
        <v>3</v>
      </c>
      <c r="J5" s="20">
        <v>3</v>
      </c>
      <c r="K5" s="20">
        <v>3</v>
      </c>
      <c r="M5" s="21">
        <v>1</v>
      </c>
      <c r="N5" s="20">
        <v>1</v>
      </c>
      <c r="O5" s="20">
        <v>3</v>
      </c>
      <c r="P5" s="20">
        <v>2</v>
      </c>
      <c r="Q5" s="20">
        <v>3</v>
      </c>
      <c r="R5" s="20">
        <v>3</v>
      </c>
      <c r="S5" s="20">
        <v>4</v>
      </c>
      <c r="T5" s="20">
        <v>5</v>
      </c>
      <c r="U5" s="20">
        <v>5</v>
      </c>
      <c r="V5" s="20">
        <v>6</v>
      </c>
      <c r="W5" s="20">
        <v>6</v>
      </c>
      <c r="X5" s="20">
        <v>7</v>
      </c>
      <c r="Y5" s="20">
        <v>7</v>
      </c>
    </row>
    <row r="6" spans="1:26" x14ac:dyDescent="0.2">
      <c r="A6" s="47">
        <v>1</v>
      </c>
      <c r="B6" s="42">
        <v>2</v>
      </c>
      <c r="C6" s="46" t="str">
        <f t="shared" si="2"/>
        <v>1-2</v>
      </c>
      <c r="D6" s="41">
        <v>2</v>
      </c>
      <c r="E6" s="20">
        <v>2</v>
      </c>
      <c r="F6" s="20">
        <v>2</v>
      </c>
      <c r="G6" s="20">
        <v>2</v>
      </c>
      <c r="H6" s="20">
        <v>3</v>
      </c>
      <c r="I6" s="20">
        <v>3</v>
      </c>
      <c r="J6" s="20">
        <v>3</v>
      </c>
      <c r="K6" s="20">
        <v>3</v>
      </c>
      <c r="M6" s="21">
        <v>2</v>
      </c>
      <c r="N6" s="20">
        <v>2</v>
      </c>
      <c r="O6" s="20">
        <v>3</v>
      </c>
      <c r="P6" s="20">
        <v>2</v>
      </c>
      <c r="Q6" s="20">
        <v>3</v>
      </c>
      <c r="R6" s="20">
        <v>4</v>
      </c>
      <c r="S6" s="20">
        <v>5</v>
      </c>
      <c r="T6" s="20">
        <v>5</v>
      </c>
      <c r="U6" s="20">
        <v>5</v>
      </c>
      <c r="V6" s="20">
        <v>6</v>
      </c>
      <c r="W6" s="20">
        <v>7</v>
      </c>
      <c r="X6" s="20">
        <v>7</v>
      </c>
      <c r="Y6" s="20">
        <v>7</v>
      </c>
    </row>
    <row r="7" spans="1:26" x14ac:dyDescent="0.2">
      <c r="A7" s="47">
        <v>1</v>
      </c>
      <c r="B7" s="42">
        <v>3</v>
      </c>
      <c r="C7" s="46" t="str">
        <f t="shared" si="2"/>
        <v>1-3</v>
      </c>
      <c r="D7" s="41">
        <v>2</v>
      </c>
      <c r="E7" s="20">
        <v>3</v>
      </c>
      <c r="F7" s="20">
        <v>3</v>
      </c>
      <c r="G7" s="20">
        <v>3</v>
      </c>
      <c r="H7" s="20">
        <v>3</v>
      </c>
      <c r="I7" s="20">
        <v>3</v>
      </c>
      <c r="J7" s="20">
        <v>4</v>
      </c>
      <c r="K7" s="20">
        <v>4</v>
      </c>
      <c r="M7" s="21">
        <v>3</v>
      </c>
      <c r="N7" s="22">
        <v>3</v>
      </c>
      <c r="O7" s="20">
        <v>3</v>
      </c>
      <c r="P7" s="20">
        <v>3</v>
      </c>
      <c r="Q7" s="20">
        <v>4</v>
      </c>
      <c r="R7" s="20">
        <v>4</v>
      </c>
      <c r="S7" s="20">
        <v>5</v>
      </c>
      <c r="T7" s="20">
        <v>5</v>
      </c>
      <c r="U7" s="20">
        <v>6</v>
      </c>
      <c r="V7" s="20">
        <v>6</v>
      </c>
      <c r="W7" s="20">
        <v>7</v>
      </c>
      <c r="X7" s="20">
        <v>7</v>
      </c>
      <c r="Y7" s="20">
        <v>7</v>
      </c>
    </row>
    <row r="8" spans="1:26" x14ac:dyDescent="0.2">
      <c r="A8" s="47">
        <v>2</v>
      </c>
      <c r="B8" s="42">
        <v>1</v>
      </c>
      <c r="C8" s="46" t="str">
        <f t="shared" si="2"/>
        <v>2-1</v>
      </c>
      <c r="D8" s="41">
        <v>2</v>
      </c>
      <c r="E8" s="20">
        <v>3</v>
      </c>
      <c r="F8" s="20">
        <v>3</v>
      </c>
      <c r="G8" s="20">
        <v>3</v>
      </c>
      <c r="H8" s="20">
        <v>3</v>
      </c>
      <c r="I8" s="20">
        <v>4</v>
      </c>
      <c r="J8" s="20">
        <v>4</v>
      </c>
      <c r="K8" s="20">
        <v>4</v>
      </c>
      <c r="M8" s="21">
        <v>4</v>
      </c>
      <c r="N8" s="20">
        <v>5</v>
      </c>
      <c r="O8" s="20">
        <v>5</v>
      </c>
      <c r="P8" s="20">
        <v>5</v>
      </c>
      <c r="Q8" s="20">
        <v>6</v>
      </c>
      <c r="R8" s="20">
        <v>6</v>
      </c>
      <c r="S8" s="20">
        <v>7</v>
      </c>
      <c r="T8" s="20">
        <v>7</v>
      </c>
      <c r="U8" s="20">
        <v>7</v>
      </c>
      <c r="V8" s="20">
        <v>7</v>
      </c>
      <c r="W8" s="20">
        <v>7</v>
      </c>
      <c r="X8" s="20">
        <v>8</v>
      </c>
      <c r="Y8" s="20">
        <v>8</v>
      </c>
    </row>
    <row r="9" spans="1:26" x14ac:dyDescent="0.2">
      <c r="A9" s="47">
        <v>2</v>
      </c>
      <c r="B9" s="42">
        <v>2</v>
      </c>
      <c r="C9" s="46" t="str">
        <f t="shared" si="2"/>
        <v>2-2</v>
      </c>
      <c r="D9" s="41">
        <v>3</v>
      </c>
      <c r="E9" s="20">
        <v>3</v>
      </c>
      <c r="F9" s="20">
        <v>3</v>
      </c>
      <c r="G9" s="20">
        <v>3</v>
      </c>
      <c r="H9" s="20">
        <v>3</v>
      </c>
      <c r="I9" s="20">
        <v>4</v>
      </c>
      <c r="J9" s="20">
        <v>4</v>
      </c>
      <c r="K9" s="20">
        <v>4</v>
      </c>
      <c r="M9" s="21">
        <v>5</v>
      </c>
      <c r="N9" s="20">
        <v>7</v>
      </c>
      <c r="O9" s="20">
        <v>7</v>
      </c>
      <c r="P9" s="20">
        <v>7</v>
      </c>
      <c r="Q9" s="20">
        <v>7</v>
      </c>
      <c r="R9" s="20">
        <v>7</v>
      </c>
      <c r="S9" s="20">
        <v>8</v>
      </c>
      <c r="T9" s="20">
        <v>8</v>
      </c>
      <c r="U9" s="20">
        <v>8</v>
      </c>
      <c r="V9" s="20">
        <v>8</v>
      </c>
      <c r="W9" s="20">
        <v>8</v>
      </c>
      <c r="X9" s="20">
        <v>8</v>
      </c>
      <c r="Y9" s="20">
        <v>8</v>
      </c>
    </row>
    <row r="10" spans="1:26" x14ac:dyDescent="0.2">
      <c r="A10" s="47">
        <v>2</v>
      </c>
      <c r="B10" s="42">
        <v>3</v>
      </c>
      <c r="C10" s="46" t="str">
        <f t="shared" si="2"/>
        <v>2-3</v>
      </c>
      <c r="D10" s="41">
        <v>3</v>
      </c>
      <c r="E10" s="20">
        <v>4</v>
      </c>
      <c r="F10" s="20">
        <v>4</v>
      </c>
      <c r="G10" s="20">
        <v>4</v>
      </c>
      <c r="H10" s="20">
        <v>4</v>
      </c>
      <c r="I10" s="20">
        <v>4</v>
      </c>
      <c r="J10" s="20">
        <v>5</v>
      </c>
      <c r="K10" s="20">
        <v>5</v>
      </c>
      <c r="M10" s="20">
        <v>6</v>
      </c>
      <c r="N10" s="20">
        <v>8</v>
      </c>
      <c r="O10" s="20">
        <v>8</v>
      </c>
      <c r="P10" s="20">
        <v>8</v>
      </c>
      <c r="Q10" s="20">
        <v>8</v>
      </c>
      <c r="R10" s="20">
        <v>8</v>
      </c>
      <c r="S10" s="20">
        <v>8</v>
      </c>
      <c r="T10" s="20">
        <v>8</v>
      </c>
      <c r="U10" s="20">
        <v>9</v>
      </c>
      <c r="V10" s="20">
        <v>9</v>
      </c>
      <c r="W10" s="20">
        <v>9</v>
      </c>
      <c r="X10" s="20">
        <v>9</v>
      </c>
      <c r="Y10" s="20">
        <v>9</v>
      </c>
    </row>
    <row r="11" spans="1:26" x14ac:dyDescent="0.2">
      <c r="A11" s="47">
        <v>3</v>
      </c>
      <c r="B11" s="42">
        <v>1</v>
      </c>
      <c r="C11" s="46" t="str">
        <f t="shared" si="2"/>
        <v>3-1</v>
      </c>
      <c r="D11" s="41">
        <v>3</v>
      </c>
      <c r="E11" s="20">
        <v>3</v>
      </c>
      <c r="F11" s="20">
        <v>4</v>
      </c>
      <c r="G11" s="20">
        <v>4</v>
      </c>
      <c r="H11" s="20">
        <v>4</v>
      </c>
      <c r="I11" s="20">
        <v>4</v>
      </c>
      <c r="J11" s="20">
        <v>5</v>
      </c>
      <c r="K11" s="20">
        <v>5</v>
      </c>
    </row>
    <row r="12" spans="1:26" x14ac:dyDescent="0.2">
      <c r="A12" s="47">
        <v>3</v>
      </c>
      <c r="B12" s="42">
        <v>2</v>
      </c>
      <c r="C12" s="46" t="str">
        <f t="shared" si="2"/>
        <v>3-2</v>
      </c>
      <c r="D12" s="41">
        <v>3</v>
      </c>
      <c r="E12" s="20">
        <v>4</v>
      </c>
      <c r="F12" s="20">
        <v>4</v>
      </c>
      <c r="G12" s="20">
        <v>4</v>
      </c>
      <c r="H12" s="20">
        <v>4</v>
      </c>
      <c r="I12" s="20">
        <v>4</v>
      </c>
      <c r="J12" s="20">
        <v>5</v>
      </c>
      <c r="K12" s="20">
        <v>5</v>
      </c>
    </row>
    <row r="13" spans="1:26" x14ac:dyDescent="0.2">
      <c r="A13" s="47">
        <v>3</v>
      </c>
      <c r="B13" s="42">
        <v>3</v>
      </c>
      <c r="C13" s="46" t="str">
        <f t="shared" si="2"/>
        <v>3-3</v>
      </c>
      <c r="D13" s="41">
        <v>4</v>
      </c>
      <c r="E13" s="20">
        <v>4</v>
      </c>
      <c r="F13" s="20">
        <v>4</v>
      </c>
      <c r="G13" s="20">
        <v>4</v>
      </c>
      <c r="H13" s="20">
        <v>4</v>
      </c>
      <c r="I13" s="20">
        <v>5</v>
      </c>
      <c r="J13" s="20">
        <v>5</v>
      </c>
      <c r="K13" s="20">
        <v>5</v>
      </c>
      <c r="O13" s="110" t="s">
        <v>27</v>
      </c>
      <c r="P13" s="110"/>
      <c r="Q13" s="110"/>
      <c r="R13" s="110"/>
      <c r="S13" s="110"/>
      <c r="T13" s="110"/>
      <c r="U13" s="110"/>
      <c r="V13" s="110"/>
    </row>
    <row r="14" spans="1:26" x14ac:dyDescent="0.2">
      <c r="A14" s="47">
        <v>4</v>
      </c>
      <c r="B14" s="42">
        <v>1</v>
      </c>
      <c r="C14" s="46" t="str">
        <f t="shared" si="2"/>
        <v>4-1</v>
      </c>
      <c r="D14" s="41">
        <v>4</v>
      </c>
      <c r="E14" s="20">
        <v>4</v>
      </c>
      <c r="F14" s="20">
        <v>4</v>
      </c>
      <c r="G14" s="20">
        <v>4</v>
      </c>
      <c r="H14" s="20">
        <v>4</v>
      </c>
      <c r="I14" s="20">
        <v>5</v>
      </c>
      <c r="J14" s="20">
        <v>5</v>
      </c>
      <c r="K14" s="20">
        <v>5</v>
      </c>
      <c r="O14" s="20"/>
      <c r="P14" s="20">
        <v>1</v>
      </c>
      <c r="Q14" s="20">
        <v>2</v>
      </c>
      <c r="R14" s="20">
        <v>3</v>
      </c>
      <c r="S14" s="20">
        <v>4</v>
      </c>
      <c r="T14" s="20">
        <v>5</v>
      </c>
      <c r="U14" s="20">
        <v>6</v>
      </c>
      <c r="V14" s="20">
        <v>7</v>
      </c>
      <c r="W14" s="1" t="s">
        <v>40</v>
      </c>
      <c r="X14" s="1" t="s">
        <v>41</v>
      </c>
    </row>
    <row r="15" spans="1:26" x14ac:dyDescent="0.2">
      <c r="A15" s="47">
        <v>4</v>
      </c>
      <c r="B15" s="42">
        <v>2</v>
      </c>
      <c r="C15" s="46" t="str">
        <f t="shared" si="2"/>
        <v>4-2</v>
      </c>
      <c r="D15" s="41">
        <v>4</v>
      </c>
      <c r="E15" s="20">
        <v>4</v>
      </c>
      <c r="F15" s="20">
        <v>4</v>
      </c>
      <c r="G15" s="20">
        <v>4</v>
      </c>
      <c r="H15" s="20">
        <v>4</v>
      </c>
      <c r="I15" s="20">
        <v>5</v>
      </c>
      <c r="J15" s="20">
        <v>5</v>
      </c>
      <c r="K15" s="20">
        <v>5</v>
      </c>
      <c r="O15" s="20">
        <v>1</v>
      </c>
      <c r="P15" s="23">
        <v>1</v>
      </c>
      <c r="Q15" s="24">
        <v>2</v>
      </c>
      <c r="R15" s="25">
        <v>3</v>
      </c>
      <c r="S15" s="25">
        <v>3</v>
      </c>
      <c r="T15" s="25">
        <v>4</v>
      </c>
      <c r="U15" s="26">
        <v>5</v>
      </c>
      <c r="V15" s="27">
        <v>5</v>
      </c>
      <c r="W15" s="1">
        <f ca="1">IF(RULA!A27&lt;8,RULA!A27,8)</f>
        <v>7</v>
      </c>
      <c r="X15" s="1">
        <f ca="1">IF(RULA!Q27&lt;8,RULA!Q27,8)</f>
        <v>7</v>
      </c>
      <c r="Z15" s="1" t="s">
        <v>42</v>
      </c>
    </row>
    <row r="16" spans="1:26" x14ac:dyDescent="0.2">
      <c r="A16" s="47">
        <v>4</v>
      </c>
      <c r="B16" s="42">
        <v>3</v>
      </c>
      <c r="C16" s="46" t="str">
        <f t="shared" si="2"/>
        <v>4-3</v>
      </c>
      <c r="D16" s="41">
        <v>4</v>
      </c>
      <c r="E16" s="20">
        <v>4</v>
      </c>
      <c r="F16" s="20">
        <v>4</v>
      </c>
      <c r="G16" s="20">
        <v>5</v>
      </c>
      <c r="H16" s="20">
        <v>5</v>
      </c>
      <c r="I16" s="20">
        <v>5</v>
      </c>
      <c r="J16" s="20">
        <v>6</v>
      </c>
      <c r="K16" s="20">
        <v>6</v>
      </c>
      <c r="O16" s="20">
        <v>2</v>
      </c>
      <c r="P16" s="28">
        <v>2</v>
      </c>
      <c r="Q16" s="29">
        <v>2</v>
      </c>
      <c r="R16" s="30">
        <v>3</v>
      </c>
      <c r="S16" s="30">
        <v>4</v>
      </c>
      <c r="T16" s="30">
        <v>4</v>
      </c>
      <c r="U16" s="31">
        <v>5</v>
      </c>
      <c r="V16" s="32">
        <v>5</v>
      </c>
      <c r="W16" s="1">
        <f ca="1">IF(RULA!$A$47&lt;7,RULA!$A$47,7)</f>
        <v>2</v>
      </c>
      <c r="X16" s="1">
        <f ca="1">IF(RULA!$A$47&lt;7,RULA!$A$47,7)</f>
        <v>2</v>
      </c>
      <c r="Z16" s="1" t="s">
        <v>43</v>
      </c>
    </row>
    <row r="17" spans="1:26" x14ac:dyDescent="0.2">
      <c r="A17" s="47">
        <v>5</v>
      </c>
      <c r="B17" s="42">
        <v>1</v>
      </c>
      <c r="C17" s="46" t="str">
        <f t="shared" si="2"/>
        <v>5-1</v>
      </c>
      <c r="D17" s="41">
        <v>5</v>
      </c>
      <c r="E17" s="20">
        <v>5</v>
      </c>
      <c r="F17" s="20">
        <v>5</v>
      </c>
      <c r="G17" s="20">
        <v>5</v>
      </c>
      <c r="H17" s="20">
        <v>5</v>
      </c>
      <c r="I17" s="20">
        <v>6</v>
      </c>
      <c r="J17" s="20">
        <v>6</v>
      </c>
      <c r="K17" s="20">
        <v>7</v>
      </c>
      <c r="O17" s="20">
        <v>3</v>
      </c>
      <c r="P17" s="33">
        <v>3</v>
      </c>
      <c r="Q17" s="30">
        <v>3</v>
      </c>
      <c r="R17" s="30">
        <v>3</v>
      </c>
      <c r="S17" s="30">
        <v>4</v>
      </c>
      <c r="T17" s="30">
        <v>4</v>
      </c>
      <c r="U17" s="31">
        <v>5</v>
      </c>
      <c r="V17" s="32">
        <v>6</v>
      </c>
    </row>
    <row r="18" spans="1:26" x14ac:dyDescent="0.2">
      <c r="A18" s="47">
        <v>5</v>
      </c>
      <c r="B18" s="42">
        <v>2</v>
      </c>
      <c r="C18" s="46" t="str">
        <f t="shared" si="2"/>
        <v>5-2</v>
      </c>
      <c r="D18" s="41">
        <v>5</v>
      </c>
      <c r="E18" s="20">
        <v>6</v>
      </c>
      <c r="F18" s="20">
        <v>6</v>
      </c>
      <c r="G18" s="20">
        <v>6</v>
      </c>
      <c r="H18" s="20">
        <v>6</v>
      </c>
      <c r="I18" s="20">
        <v>7</v>
      </c>
      <c r="J18" s="20">
        <v>7</v>
      </c>
      <c r="K18" s="20">
        <v>7</v>
      </c>
      <c r="O18" s="20">
        <v>4</v>
      </c>
      <c r="P18" s="33">
        <v>3</v>
      </c>
      <c r="Q18" s="30">
        <v>3</v>
      </c>
      <c r="R18" s="30">
        <v>3</v>
      </c>
      <c r="S18" s="30">
        <v>4</v>
      </c>
      <c r="T18" s="31">
        <v>5</v>
      </c>
      <c r="U18" s="31">
        <v>6</v>
      </c>
      <c r="V18" s="32">
        <v>6</v>
      </c>
    </row>
    <row r="19" spans="1:26" x14ac:dyDescent="0.2">
      <c r="A19" s="47">
        <v>5</v>
      </c>
      <c r="B19" s="42">
        <v>3</v>
      </c>
      <c r="C19" s="46" t="str">
        <f t="shared" si="2"/>
        <v>5-3</v>
      </c>
      <c r="D19" s="41">
        <v>6</v>
      </c>
      <c r="E19" s="20">
        <v>6</v>
      </c>
      <c r="F19" s="20">
        <v>7</v>
      </c>
      <c r="G19" s="20">
        <v>7</v>
      </c>
      <c r="H19" s="20">
        <v>7</v>
      </c>
      <c r="I19" s="20">
        <v>7</v>
      </c>
      <c r="J19" s="20">
        <v>7</v>
      </c>
      <c r="K19" s="20">
        <v>8</v>
      </c>
      <c r="O19" s="20">
        <v>5</v>
      </c>
      <c r="P19" s="33">
        <v>4</v>
      </c>
      <c r="Q19" s="30">
        <v>4</v>
      </c>
      <c r="R19" s="30">
        <v>4</v>
      </c>
      <c r="S19" s="31">
        <v>5</v>
      </c>
      <c r="T19" s="31">
        <v>6</v>
      </c>
      <c r="U19" s="34">
        <v>7</v>
      </c>
      <c r="V19" s="35">
        <v>7</v>
      </c>
      <c r="W19" s="1">
        <f ca="1">OFFSET(O14,MATCH(W15,O15:O22,0),MATCH(W16,P14:V14,0),1,1)</f>
        <v>5</v>
      </c>
      <c r="X19" s="1">
        <f ca="1">OFFSET(O14,MATCH(X15,O15:O22,0),MATCH(X16,P14:V14,0),1,1)</f>
        <v>5</v>
      </c>
      <c r="Z19" s="1" t="s">
        <v>44</v>
      </c>
    </row>
    <row r="20" spans="1:26" x14ac:dyDescent="0.2">
      <c r="A20" s="47">
        <v>6</v>
      </c>
      <c r="B20" s="42">
        <v>1</v>
      </c>
      <c r="C20" s="46" t="str">
        <f t="shared" si="2"/>
        <v>6-1</v>
      </c>
      <c r="D20" s="41">
        <v>7</v>
      </c>
      <c r="E20" s="20">
        <v>7</v>
      </c>
      <c r="F20" s="20">
        <v>7</v>
      </c>
      <c r="G20" s="20">
        <v>7</v>
      </c>
      <c r="H20" s="20">
        <v>7</v>
      </c>
      <c r="I20" s="20">
        <v>8</v>
      </c>
      <c r="J20" s="20">
        <v>8</v>
      </c>
      <c r="K20" s="20">
        <v>9</v>
      </c>
      <c r="O20" s="20">
        <v>6</v>
      </c>
      <c r="P20" s="33">
        <v>4</v>
      </c>
      <c r="Q20" s="30">
        <v>4</v>
      </c>
      <c r="R20" s="31">
        <v>5</v>
      </c>
      <c r="S20" s="31">
        <v>6</v>
      </c>
      <c r="T20" s="31">
        <v>6</v>
      </c>
      <c r="U20" s="34">
        <v>7</v>
      </c>
      <c r="V20" s="35">
        <v>7</v>
      </c>
    </row>
    <row r="21" spans="1:26" x14ac:dyDescent="0.2">
      <c r="A21" s="47">
        <v>6</v>
      </c>
      <c r="B21" s="42">
        <v>2</v>
      </c>
      <c r="C21" s="46" t="str">
        <f t="shared" si="2"/>
        <v>6-2</v>
      </c>
      <c r="D21" s="41">
        <v>8</v>
      </c>
      <c r="E21" s="20">
        <v>8</v>
      </c>
      <c r="F21" s="20">
        <v>8</v>
      </c>
      <c r="G21" s="20">
        <v>8</v>
      </c>
      <c r="H21" s="20">
        <v>8</v>
      </c>
      <c r="I21" s="20">
        <v>9</v>
      </c>
      <c r="J21" s="20">
        <v>9</v>
      </c>
      <c r="K21" s="20">
        <v>9</v>
      </c>
      <c r="O21" s="20">
        <v>7</v>
      </c>
      <c r="P21" s="36">
        <v>5</v>
      </c>
      <c r="Q21" s="31">
        <v>5</v>
      </c>
      <c r="R21" s="31">
        <v>6</v>
      </c>
      <c r="S21" s="31">
        <v>6</v>
      </c>
      <c r="T21" s="34">
        <v>7</v>
      </c>
      <c r="U21" s="34">
        <v>7</v>
      </c>
      <c r="V21" s="35">
        <v>7</v>
      </c>
    </row>
    <row r="22" spans="1:26" x14ac:dyDescent="0.2">
      <c r="A22" s="47">
        <v>6</v>
      </c>
      <c r="B22" s="42">
        <v>3</v>
      </c>
      <c r="C22" s="46" t="str">
        <f t="shared" si="2"/>
        <v>6-3</v>
      </c>
      <c r="D22" s="41">
        <v>9</v>
      </c>
      <c r="E22" s="20">
        <v>9</v>
      </c>
      <c r="F22" s="20">
        <v>9</v>
      </c>
      <c r="G22" s="20">
        <v>9</v>
      </c>
      <c r="H22" s="20">
        <v>9</v>
      </c>
      <c r="I22" s="20">
        <v>9</v>
      </c>
      <c r="J22" s="20">
        <v>9</v>
      </c>
      <c r="K22" s="20">
        <v>9</v>
      </c>
      <c r="O22" s="20">
        <v>8</v>
      </c>
      <c r="P22" s="37">
        <v>5</v>
      </c>
      <c r="Q22" s="38">
        <v>5</v>
      </c>
      <c r="R22" s="38">
        <v>6</v>
      </c>
      <c r="S22" s="39">
        <v>7</v>
      </c>
      <c r="T22" s="39">
        <v>7</v>
      </c>
      <c r="U22" s="39">
        <v>7</v>
      </c>
      <c r="V22" s="40">
        <v>7</v>
      </c>
    </row>
    <row r="24" spans="1:26" x14ac:dyDescent="0.2">
      <c r="A24" s="112" t="s">
        <v>20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M24" s="112" t="s">
        <v>21</v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</row>
    <row r="25" spans="1:26" x14ac:dyDescent="0.2">
      <c r="C25" s="46" t="s">
        <v>32</v>
      </c>
      <c r="D25" s="46" t="s">
        <v>33</v>
      </c>
      <c r="E25" s="46" t="s">
        <v>28</v>
      </c>
      <c r="F25" s="46">
        <f ca="1">OFFSET(C4,MATCH(E27,C5:C22,0),MATCH(E29,D4:K4,0),1,1)</f>
        <v>3</v>
      </c>
      <c r="G25" s="46" t="s">
        <v>28</v>
      </c>
      <c r="H25" s="46">
        <f ca="1">OFFSET(C4,MATCH(G27,C5:C22,0),MATCH(G29,D4:K4,0),1,1)</f>
        <v>3</v>
      </c>
      <c r="O25" s="46" t="s">
        <v>32</v>
      </c>
      <c r="P25" s="46"/>
      <c r="Q25" s="1" t="s">
        <v>28</v>
      </c>
      <c r="R25" s="46">
        <f ca="1">OFFSET(M4,MATCH(O26,M5:M10,0),MATCH(O29,N4:Y4,0),1,1)</f>
        <v>1</v>
      </c>
    </row>
    <row r="26" spans="1:26" x14ac:dyDescent="0.2">
      <c r="A26" s="114" t="s">
        <v>29</v>
      </c>
      <c r="B26" s="114"/>
      <c r="C26" s="46">
        <f>RULA!W11</f>
        <v>2</v>
      </c>
      <c r="D26" s="46">
        <f>RULA!AB11</f>
        <v>2</v>
      </c>
      <c r="E26" s="115" t="s">
        <v>35</v>
      </c>
      <c r="F26" s="115"/>
      <c r="G26" s="115" t="s">
        <v>36</v>
      </c>
      <c r="H26" s="115"/>
      <c r="J26" s="46"/>
      <c r="M26" s="114" t="s">
        <v>37</v>
      </c>
      <c r="N26" s="114"/>
      <c r="O26" s="46">
        <f>RULA!M40</f>
        <v>1</v>
      </c>
      <c r="P26" s="46"/>
    </row>
    <row r="27" spans="1:26" x14ac:dyDescent="0.2">
      <c r="A27" s="114" t="s">
        <v>10</v>
      </c>
      <c r="B27" s="114"/>
      <c r="C27" s="46">
        <f>RULA!W16</f>
        <v>1</v>
      </c>
      <c r="D27" s="46">
        <f>RULA!AB16</f>
        <v>2</v>
      </c>
      <c r="E27" s="114" t="str">
        <f>CONCATENATE(C26,"-",C27)</f>
        <v>2-1</v>
      </c>
      <c r="F27" s="114"/>
      <c r="G27" s="114" t="str">
        <f>CONCATENATE(D26,"-",D27)</f>
        <v>2-2</v>
      </c>
      <c r="H27" s="114"/>
      <c r="M27" s="114" t="s">
        <v>38</v>
      </c>
      <c r="N27" s="114"/>
      <c r="O27" s="46">
        <f>RULA!AD40</f>
        <v>1</v>
      </c>
      <c r="P27" s="46"/>
    </row>
    <row r="28" spans="1:26" x14ac:dyDescent="0.2">
      <c r="A28" s="114" t="s">
        <v>30</v>
      </c>
      <c r="B28" s="114"/>
      <c r="C28" s="46">
        <f>RULA!W21</f>
        <v>2</v>
      </c>
      <c r="D28" s="46">
        <f>RULA!AB21</f>
        <v>2</v>
      </c>
      <c r="E28" s="115" t="s">
        <v>35</v>
      </c>
      <c r="F28" s="115"/>
      <c r="G28" s="115" t="s">
        <v>36</v>
      </c>
      <c r="H28" s="115"/>
      <c r="M28" s="114" t="s">
        <v>39</v>
      </c>
      <c r="N28" s="114"/>
      <c r="O28" s="46">
        <f>RULA!AD42</f>
        <v>1</v>
      </c>
      <c r="P28" s="46"/>
    </row>
    <row r="29" spans="1:26" x14ac:dyDescent="0.2">
      <c r="A29" s="114" t="s">
        <v>31</v>
      </c>
      <c r="B29" s="114"/>
      <c r="C29" s="46">
        <f>RULA!AG22</f>
        <v>1</v>
      </c>
      <c r="D29" s="46">
        <f>RULA!AH22</f>
        <v>1</v>
      </c>
      <c r="E29" s="114" t="str">
        <f>CONCATENATE(C28,"-",C29)</f>
        <v>2-1</v>
      </c>
      <c r="F29" s="114"/>
      <c r="G29" s="114" t="str">
        <f>CONCATENATE(D28,"-",D29)</f>
        <v>2-1</v>
      </c>
      <c r="H29" s="114"/>
      <c r="M29" s="114"/>
      <c r="N29" s="114"/>
      <c r="O29" s="46" t="str">
        <f>CONCATENATE(O27,"-",O28)</f>
        <v>1-1</v>
      </c>
      <c r="P29" s="46"/>
    </row>
  </sheetData>
  <mergeCells count="22">
    <mergeCell ref="M28:N28"/>
    <mergeCell ref="M29:N29"/>
    <mergeCell ref="M26:N26"/>
    <mergeCell ref="M27:N27"/>
    <mergeCell ref="A29:B29"/>
    <mergeCell ref="E26:F26"/>
    <mergeCell ref="E27:F27"/>
    <mergeCell ref="G26:H26"/>
    <mergeCell ref="G27:H27"/>
    <mergeCell ref="E28:F28"/>
    <mergeCell ref="G28:H28"/>
    <mergeCell ref="E29:F29"/>
    <mergeCell ref="G29:H29"/>
    <mergeCell ref="A26:B26"/>
    <mergeCell ref="A27:B27"/>
    <mergeCell ref="A28:B28"/>
    <mergeCell ref="O13:V13"/>
    <mergeCell ref="M2:M3"/>
    <mergeCell ref="A24:K24"/>
    <mergeCell ref="M24:Y24"/>
    <mergeCell ref="A1:K1"/>
    <mergeCell ref="M1:Y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RULA</vt:lpstr>
      <vt:lpstr>DADOS</vt:lpstr>
      <vt:lpstr>RULA!Área_de_Impressão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</dc:creator>
  <cp:lastModifiedBy>Márcia Pereira</cp:lastModifiedBy>
  <cp:lastPrinted>2021-04-01T09:49:49Z</cp:lastPrinted>
  <dcterms:created xsi:type="dcterms:W3CDTF">2018-07-17T16:24:38Z</dcterms:created>
  <dcterms:modified xsi:type="dcterms:W3CDTF">2026-03-15T18:27:12Z</dcterms:modified>
</cp:coreProperties>
</file>