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0e9d3cc7514644b/Documents/"/>
    </mc:Choice>
  </mc:AlternateContent>
  <xr:revisionPtr revIDLastSave="97" documentId="8_{8F7C4CE4-D8F7-4019-A828-0F4C6CCCFBFE}" xr6:coauthVersionLast="47" xr6:coauthVersionMax="47" xr10:uidLastSave="{10581C7F-5275-4D0E-8B69-EDBF224B0A52}"/>
  <bookViews>
    <workbookView xWindow="-98" yWindow="-98" windowWidth="21795" windowHeight="13875" xr2:uid="{8CCC9317-3E6B-4D18-A9F3-936A766D375F}"/>
  </bookViews>
  <sheets>
    <sheet name="Sheet1" sheetId="1" r:id="rId1"/>
    <sheet name="Sheet2" sheetId="2" r:id="rId2"/>
  </sheets>
  <definedNames>
    <definedName name="_xlnm.Print_Area" localSheetId="0">Sheet1!$A$26:$E$44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" l="1" a="1"/>
  <c r="B34" i="1" s="1"/>
  <c r="D4" i="1"/>
  <c r="D6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8" i="1"/>
  <c r="D9" i="1"/>
  <c r="D7" i="1"/>
  <c r="D5" i="1"/>
  <c r="D24" i="1" l="1"/>
  <c r="C28" i="1" s="1"/>
  <c r="B3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<sst xmlns="http://schemas.openxmlformats.org/spreadsheetml/2006/main" count="125" uniqueCount="67">
  <si>
    <t>#</t>
  </si>
  <si>
    <t>Respuestas posibles</t>
  </si>
  <si>
    <t>¿Tienes proyección de cash flow de al menos 13 semanas actualizada esta semana?</t>
  </si>
  <si>
    <t>¿Sabes exactamente cuántos días de runway (pista) te quedan hoy?</t>
  </si>
  <si>
    <t>¿Tu margen bruto real es mayor al 35 % (manufactura/servicios) o 60 % (digital)?</t>
  </si>
  <si>
    <t>¿Tienes separadas claramente las cuentas personales y de la empresa?</t>
  </si>
  <si>
    <t>¿Estás al corriente con todas las declaraciones y pagos al SAT (IVA, ISR, IMSS)?</t>
  </si>
  <si>
    <t>¿Tienes estados financieros mensuales cerrados en los últimos 3 meses?</t>
  </si>
  <si>
    <t>¿Conoces tu CAC y LTV (o al menos cuánto te cuesta adquirir un cliente y cuánto te deja)?</t>
  </si>
  <si>
    <t>¿Tienes línea de crédito o fondo de emergencia equivalente a 2 meses de gastos fijos?</t>
  </si>
  <si>
    <t>¿Has optimizado impuestos legalmente en los últimos 12 meses (deducciones, regímenes, etc.)?</t>
  </si>
  <si>
    <t>¿Estás preparando o ya tienes todo listo para levantar inversión o crédito bancario en 2026?</t>
  </si>
  <si>
    <t>Si</t>
  </si>
  <si>
    <t>No</t>
  </si>
  <si>
    <t xml:space="preserve">Sí, lo sé al día </t>
  </si>
  <si>
    <t>Solo aproximado</t>
  </si>
  <si>
    <t>No lo sé</t>
  </si>
  <si>
    <t xml:space="preserve">Sí, 100 % </t>
  </si>
  <si>
    <t xml:space="preserve">Parcialmente </t>
  </si>
  <si>
    <t xml:space="preserve">Sí </t>
  </si>
  <si>
    <t xml:space="preserve">Con adeudos menores </t>
  </si>
  <si>
    <t>Con problemas serios</t>
  </si>
  <si>
    <t xml:space="preserve">Solo el último </t>
  </si>
  <si>
    <t>Ninguno</t>
  </si>
  <si>
    <t xml:space="preserve">Solo uno de los dos </t>
  </si>
  <si>
    <t xml:space="preserve">Solo 1 mes </t>
  </si>
  <si>
    <t xml:space="preserve">Parcial </t>
  </si>
  <si>
    <t xml:space="preserve">En proceso </t>
  </si>
  <si>
    <t>¿Tienes control sobre tus cuentas por cobrar y por pagar, con antigüedad monitoreada?</t>
  </si>
  <si>
    <t>¿Tu ratio de endeudamiento (pasivo total / activos totales) es menor al 60 %?</t>
  </si>
  <si>
    <t>¿Tu razón corriente (activo corriente / pasivo corriente) es mayor a 1.5?</t>
  </si>
  <si>
    <t>¿Tus gastos operativos representan menos del 70 % de los ingresos?</t>
  </si>
  <si>
    <t>¿Tienes un plan de inversión en activos o expansión de negocio documentado para los próximos 12 meses?</t>
  </si>
  <si>
    <t>¿Tienes un control de inventarios adecuado (stock mínimo, rotación, obsolescencia)?</t>
  </si>
  <si>
    <t>¿Realizas análisis de rentabilidad por producto, cliente o canal regularmente?</t>
  </si>
  <si>
    <t>¿Estás cumpliendo con tus indicadores clave de desempeño financiero (KPIs) internos?</t>
  </si>
  <si>
    <t>¿Tienes un seguro empresarial (responsabilidad civil, daños, interrupción de negocio) adecuado?</t>
  </si>
  <si>
    <t>¿Tienes claridad sobre los riesgos financieros y planes de mitigación (tipo de cambio, tasas, clientes grandes)?</t>
  </si>
  <si>
    <t xml:space="preserve">Sí, actualizadas semanalmente </t>
  </si>
  <si>
    <t xml:space="preserve"> Parcial </t>
  </si>
  <si>
    <t>Resultado</t>
  </si>
  <si>
    <r>
      <t xml:space="preserve">Preparar un </t>
    </r>
    <r>
      <rPr>
        <b/>
        <sz val="11"/>
        <color theme="1"/>
        <rFont val="Aptos Narrow"/>
        <family val="2"/>
        <scheme val="minor"/>
      </rPr>
      <t>paquete completo de levantamiento de capital</t>
    </r>
    <r>
      <rPr>
        <sz val="11"/>
        <color theme="1"/>
        <rFont val="Aptos Narrow"/>
        <family val="2"/>
        <scheme val="minor"/>
      </rPr>
      <t xml:space="preserve"> (pitch, data room, proyecciones).</t>
    </r>
  </si>
  <si>
    <r>
      <t xml:space="preserve">Optimizar el </t>
    </r>
    <r>
      <rPr>
        <b/>
        <sz val="11"/>
        <color theme="1"/>
        <rFont val="Aptos Narrow"/>
        <family val="2"/>
        <scheme val="minor"/>
      </rPr>
      <t>return on capital (ROIC)</t>
    </r>
    <r>
      <rPr>
        <sz val="11"/>
        <color theme="1"/>
        <rFont val="Aptos Narrow"/>
        <family val="2"/>
        <scheme val="minor"/>
      </rPr>
      <t xml:space="preserve"> y estructura de costos para eficiencia avanzada.</t>
    </r>
  </si>
  <si>
    <t>Consolidar un comité financiero o revisiones ejecutivas trimestrales.</t>
  </si>
  <si>
    <t>Expandir el análisis de KPIs (margen por producto, cohortes de clientes, churn).</t>
  </si>
  <si>
    <r>
      <t xml:space="preserve">Construir escenarios de </t>
    </r>
    <r>
      <rPr>
        <b/>
        <sz val="11"/>
        <color theme="1"/>
        <rFont val="Aptos Narrow"/>
        <family val="2"/>
        <scheme val="minor"/>
      </rPr>
      <t>crecimiento vs. riesgo</t>
    </r>
    <r>
      <rPr>
        <sz val="11"/>
        <color theme="1"/>
        <rFont val="Aptos Narrow"/>
        <family val="2"/>
        <scheme val="minor"/>
      </rPr>
      <t xml:space="preserve"> para 2025–2027.</t>
    </r>
  </si>
  <si>
    <t>Evaluar instrumentos de crédito para aprovechar apalancamiento sano.</t>
  </si>
  <si>
    <t>Recomendaciones</t>
  </si>
  <si>
    <r>
      <t xml:space="preserve">Implementar un </t>
    </r>
    <r>
      <rPr>
        <b/>
        <sz val="11"/>
        <color theme="1"/>
        <rFont val="Aptos Narrow"/>
        <family val="2"/>
        <scheme val="minor"/>
      </rPr>
      <t>cash flow de 13 semanas</t>
    </r>
    <r>
      <rPr>
        <sz val="11"/>
        <color theme="1"/>
        <rFont val="Aptos Narrow"/>
        <family val="2"/>
        <scheme val="minor"/>
      </rPr>
      <t xml:space="preserve"> de manera inmediata.</t>
    </r>
  </si>
  <si>
    <r>
      <t xml:space="preserve">Reducir </t>
    </r>
    <r>
      <rPr>
        <b/>
        <sz val="11"/>
        <color theme="1"/>
        <rFont val="Aptos Narrow"/>
        <family val="2"/>
        <scheme val="minor"/>
      </rPr>
      <t>gastos no esenciales</t>
    </r>
    <r>
      <rPr>
        <sz val="11"/>
        <color theme="1"/>
        <rFont val="Aptos Narrow"/>
        <family val="2"/>
        <scheme val="minor"/>
      </rPr>
      <t xml:space="preserve"> y renegociar obligaciones con proveedores.</t>
    </r>
  </si>
  <si>
    <r>
      <t xml:space="preserve">Separar completamente </t>
    </r>
    <r>
      <rPr>
        <b/>
        <sz val="11"/>
        <color theme="1"/>
        <rFont val="Aptos Narrow"/>
        <family val="2"/>
        <scheme val="minor"/>
      </rPr>
      <t>cuentas personales y empresariales</t>
    </r>
    <r>
      <rPr>
        <sz val="11"/>
        <color theme="1"/>
        <rFont val="Aptos Narrow"/>
        <family val="2"/>
        <scheme val="minor"/>
      </rPr>
      <t xml:space="preserve"> si no está hecho.</t>
    </r>
  </si>
  <si>
    <r>
      <t xml:space="preserve">Regularizar </t>
    </r>
    <r>
      <rPr>
        <b/>
        <sz val="11"/>
        <color theme="1"/>
        <rFont val="Aptos Narrow"/>
        <family val="2"/>
        <scheme val="minor"/>
      </rPr>
      <t>obligaciones fiscales</t>
    </r>
    <r>
      <rPr>
        <sz val="11"/>
        <color theme="1"/>
        <rFont val="Aptos Narrow"/>
        <family val="2"/>
        <scheme val="minor"/>
      </rPr>
      <t xml:space="preserve"> y evitar multas o recargos.</t>
    </r>
  </si>
  <si>
    <r>
      <t xml:space="preserve">Actualizar </t>
    </r>
    <r>
      <rPr>
        <b/>
        <sz val="11"/>
        <color theme="1"/>
        <rFont val="Aptos Narrow"/>
        <family val="2"/>
        <scheme val="minor"/>
      </rPr>
      <t>estados financieros</t>
    </r>
    <r>
      <rPr>
        <sz val="11"/>
        <color theme="1"/>
        <rFont val="Aptos Narrow"/>
        <family val="2"/>
        <scheme val="minor"/>
      </rPr>
      <t xml:space="preserve"> y realizar un cierre mensual inmediato.</t>
    </r>
  </si>
  <si>
    <r>
      <t xml:space="preserve">Asegurar un </t>
    </r>
    <r>
      <rPr>
        <b/>
        <sz val="11"/>
        <color theme="1"/>
        <rFont val="Aptos Narrow"/>
        <family val="2"/>
        <scheme val="minor"/>
      </rPr>
      <t>fondo de emergencia de 1–2 meses</t>
    </r>
    <r>
      <rPr>
        <sz val="11"/>
        <color theme="1"/>
        <rFont val="Aptos Narrow"/>
        <family val="2"/>
        <scheme val="minor"/>
      </rPr>
      <t xml:space="preserve"> mínimo.</t>
    </r>
  </si>
  <si>
    <t>Replantear precios o estructura de costos para recuperar margen bruto.</t>
  </si>
  <si>
    <t>Evitar cualquier intento de levantar capital o crédito hasta estabilizar cifras.</t>
  </si>
  <si>
    <r>
      <t xml:space="preserve">Fortalecer el </t>
    </r>
    <r>
      <rPr>
        <b/>
        <sz val="11"/>
        <color theme="1"/>
        <rFont val="Aptos Narrow"/>
        <family val="2"/>
        <scheme val="minor"/>
      </rPr>
      <t>cash flow semanal</t>
    </r>
    <r>
      <rPr>
        <sz val="11"/>
        <color theme="1"/>
        <rFont val="Aptos Narrow"/>
        <family val="2"/>
        <scheme val="minor"/>
      </rPr>
      <t xml:space="preserve"> y actualizar proyecciones regularmente.</t>
    </r>
  </si>
  <si>
    <r>
      <t xml:space="preserve">Optimizar el </t>
    </r>
    <r>
      <rPr>
        <b/>
        <sz val="11"/>
        <color theme="1"/>
        <rFont val="Aptos Narrow"/>
        <family val="2"/>
        <scheme val="minor"/>
      </rPr>
      <t>margen bruto</t>
    </r>
    <r>
      <rPr>
        <sz val="11"/>
        <color theme="1"/>
        <rFont val="Aptos Narrow"/>
        <family val="2"/>
        <scheme val="minor"/>
      </rPr>
      <t xml:space="preserve"> y revisar listas de precios.</t>
    </r>
  </si>
  <si>
    <r>
      <t xml:space="preserve">Establecer un proceso formal de </t>
    </r>
    <r>
      <rPr>
        <b/>
        <sz val="11"/>
        <color theme="1"/>
        <rFont val="Aptos Narrow"/>
        <family val="2"/>
        <scheme val="minor"/>
      </rPr>
      <t>cierre contable mensual</t>
    </r>
    <r>
      <rPr>
        <sz val="11"/>
        <color theme="1"/>
        <rFont val="Aptos Narrow"/>
        <family val="2"/>
        <scheme val="minor"/>
      </rPr>
      <t>.</t>
    </r>
  </si>
  <si>
    <r>
      <t xml:space="preserve">Medir de forma continua </t>
    </r>
    <r>
      <rPr>
        <b/>
        <sz val="11"/>
        <color theme="1"/>
        <rFont val="Aptos Narrow"/>
        <family val="2"/>
        <scheme val="minor"/>
      </rPr>
      <t>CAC, LTV y costos comerciales</t>
    </r>
    <r>
      <rPr>
        <sz val="11"/>
        <color theme="1"/>
        <rFont val="Aptos Narrow"/>
        <family val="2"/>
        <scheme val="minor"/>
      </rPr>
      <t>.</t>
    </r>
  </si>
  <si>
    <r>
      <t xml:space="preserve">Completar la documentación necesaria para </t>
    </r>
    <r>
      <rPr>
        <b/>
        <sz val="11"/>
        <color theme="1"/>
        <rFont val="Aptos Narrow"/>
        <family val="2"/>
        <scheme val="minor"/>
      </rPr>
      <t>financiamiento 2026</t>
    </r>
    <r>
      <rPr>
        <sz val="11"/>
        <color theme="1"/>
        <rFont val="Aptos Narrow"/>
        <family val="2"/>
        <scheme val="minor"/>
      </rPr>
      <t>.</t>
    </r>
  </si>
  <si>
    <t>Revisar cumplimiento fiscal y hacer optimización legal de impuestos.</t>
  </si>
  <si>
    <r>
      <t xml:space="preserve">Construir un </t>
    </r>
    <r>
      <rPr>
        <b/>
        <sz val="11"/>
        <color theme="1"/>
        <rFont val="Aptos Narrow"/>
        <family val="2"/>
        <scheme val="minor"/>
      </rPr>
      <t>fondo de emergencia de 2 meses</t>
    </r>
    <r>
      <rPr>
        <sz val="11"/>
        <color theme="1"/>
        <rFont val="Aptos Narrow"/>
        <family val="2"/>
        <scheme val="minor"/>
      </rPr>
      <t xml:space="preserve"> si aún no existe.</t>
    </r>
  </si>
  <si>
    <t>Nivel de Riesgo</t>
  </si>
  <si>
    <t>Pregunta</t>
  </si>
  <si>
    <t>Diagnostico Financiero Ejecutivo</t>
  </si>
  <si>
    <t>Ralph Oberholzer | CFO Fraccional   ✉️ ralphoberholzer@gmail.com   |   WhatsApp Business: +52 56 3267 2246   © 2025 CFO Advisors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</si>
</sst>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FFFF"/>
      <name val="Calibri"/>
      <family val="2"/>
    </font>
    <font>
      <b/>
      <sz val="2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3366"/>
        <bgColor rgb="FF00336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" fontId="0" fillId="0" borderId="0" xfId="0" applyNumberFormat="1"/>
    <xf numFmtId="0" fontId="2" fillId="0" borderId="0" xfId="0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protection hidden="1"/>
    </xf>
  </cellXfs>
  <cellStyles count="1">
    <cellStyle name="Normal" xfId="0" builtinId="0"/>
  </cellStyles>
  <dxfs count="3"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D99B0-E53A-4120-AD1E-D8E633940DCB}">
  <dimension ref="A3:E44"/>
  <sheetViews>
    <sheetView tabSelected="1" topLeftCell="A23" zoomScale="96" workbookViewId="0">
      <selection activeCell="B34" sqref="B34"/>
    </sheetView>
  </sheetViews>
  <sheetFormatPr defaultRowHeight="14.25" x14ac:dyDescent="0.45"/>
  <cols>
    <col min="2" max="2" width="38.19921875" customWidth="1"/>
    <col min="3" max="3" width="20" customWidth="1"/>
    <col min="4" max="4" width="0" hidden="1" customWidth="1"/>
    <col min="5" max="5" width="23.46484375" customWidth="1"/>
  </cols>
  <sheetData>
    <row r="3" spans="1:4" x14ac:dyDescent="0.45">
      <c r="A3" s="10" t="s">
        <v>0</v>
      </c>
      <c r="B3" s="10" t="s">
        <v>64</v>
      </c>
      <c r="C3" s="10" t="s">
        <v>1</v>
      </c>
    </row>
    <row r="4" spans="1:4" ht="28.5" x14ac:dyDescent="0.45">
      <c r="A4" s="3">
        <v>1</v>
      </c>
      <c r="B4" s="11" t="s">
        <v>2</v>
      </c>
      <c r="C4" s="12" t="s">
        <v>13</v>
      </c>
      <c r="D4">
        <f>IF(C4=Sheet2!A3,15,0)</f>
        <v>0</v>
      </c>
    </row>
    <row r="5" spans="1:4" ht="28.5" x14ac:dyDescent="0.45">
      <c r="A5" s="3">
        <v>2</v>
      </c>
      <c r="B5" s="11" t="s">
        <v>3</v>
      </c>
      <c r="C5" s="12" t="s">
        <v>15</v>
      </c>
      <c r="D5">
        <f>IF(AND($C5=Sheet2!B$3),15,IF(Sheet1!$C5=Sheet2!B$4,8,IF(Sheet1!$C5=Sheet2!B$5,0,"Otra")) )</f>
        <v>8</v>
      </c>
    </row>
    <row r="6" spans="1:4" ht="28.5" x14ac:dyDescent="0.45">
      <c r="A6" s="3">
        <v>3</v>
      </c>
      <c r="B6" s="11" t="s">
        <v>4</v>
      </c>
      <c r="C6" s="12" t="s">
        <v>13</v>
      </c>
      <c r="D6">
        <f>IF(C6=Sheet2!A3,12,0)</f>
        <v>0</v>
      </c>
    </row>
    <row r="7" spans="1:4" ht="28.5" x14ac:dyDescent="0.45">
      <c r="A7" s="3">
        <v>4</v>
      </c>
      <c r="B7" s="11" t="s">
        <v>5</v>
      </c>
      <c r="C7" s="12" t="s">
        <v>13</v>
      </c>
      <c r="D7">
        <f>IF(AND($C7=Sheet2!D$3),10,IF(Sheet1!$C7=Sheet2!D$4,5,IF(Sheet1!$C7=Sheet2!D$5,0,"Otra")) )</f>
        <v>0</v>
      </c>
    </row>
    <row r="8" spans="1:4" ht="28.5" x14ac:dyDescent="0.45">
      <c r="A8" s="3">
        <v>5</v>
      </c>
      <c r="B8" s="11" t="s">
        <v>6</v>
      </c>
      <c r="C8" s="12" t="s">
        <v>20</v>
      </c>
      <c r="D8">
        <f>IF(AND($C8=Sheet2!E$3),10,IF(Sheet1!$C8=Sheet2!E$4,4,IF(Sheet1!$C8=Sheet2!E$5,0,"Otra")) )</f>
        <v>4</v>
      </c>
    </row>
    <row r="9" spans="1:4" ht="28.5" x14ac:dyDescent="0.45">
      <c r="A9" s="3">
        <v>6</v>
      </c>
      <c r="B9" s="11" t="s">
        <v>7</v>
      </c>
      <c r="C9" s="12" t="s">
        <v>22</v>
      </c>
      <c r="D9">
        <f>IF(AND($C9=Sheet2!F$3),10,IF(Sheet1!$C9=Sheet2!F$4,5,IF(Sheet1!$C9=Sheet2!F$5,0,"Otra")) )</f>
        <v>5</v>
      </c>
    </row>
    <row r="10" spans="1:4" ht="28.5" x14ac:dyDescent="0.45">
      <c r="A10" s="3">
        <v>7</v>
      </c>
      <c r="B10" s="11" t="s">
        <v>8</v>
      </c>
      <c r="C10" s="12" t="s">
        <v>23</v>
      </c>
      <c r="D10">
        <f>IF(AND($C10=Sheet2!G$3),8,IF(Sheet1!$C10=Sheet2!G$4,4,IF(Sheet1!$C10=Sheet2!G$5,0,"Otra")) )</f>
        <v>0</v>
      </c>
    </row>
    <row r="11" spans="1:4" ht="28.5" x14ac:dyDescent="0.45">
      <c r="A11" s="3">
        <v>8</v>
      </c>
      <c r="B11" s="11" t="s">
        <v>9</v>
      </c>
      <c r="C11" s="12" t="s">
        <v>25</v>
      </c>
      <c r="D11">
        <f>IF(AND($C11=Sheet2!H$3),8,IF(Sheet1!$C11=Sheet2!H$4,4,IF(Sheet1!$C11=Sheet2!H$5,0,"Otra")) )</f>
        <v>4</v>
      </c>
    </row>
    <row r="12" spans="1:4" ht="42.75" x14ac:dyDescent="0.45">
      <c r="A12" s="3">
        <v>9</v>
      </c>
      <c r="B12" s="11" t="s">
        <v>10</v>
      </c>
      <c r="C12" s="12" t="s">
        <v>26</v>
      </c>
      <c r="D12">
        <f>IF(AND($C12=Sheet2!I$3),7,IF(Sheet1!$C12=Sheet2!I$4,3,IF(Sheet1!$C12=Sheet2!I$5,0,"Otra")) )</f>
        <v>3</v>
      </c>
    </row>
    <row r="13" spans="1:4" ht="28.5" x14ac:dyDescent="0.45">
      <c r="A13" s="3">
        <v>10</v>
      </c>
      <c r="B13" s="11" t="s">
        <v>11</v>
      </c>
      <c r="C13" s="12" t="s">
        <v>27</v>
      </c>
      <c r="D13">
        <f>IF(AND($C13=Sheet2!J$3),5,IF(Sheet1!$C13=Sheet2!J$4,3,IF(Sheet1!$C13=Sheet2!J$5,0,"Otra")) )</f>
        <v>3</v>
      </c>
    </row>
    <row r="14" spans="1:4" ht="28.5" x14ac:dyDescent="0.45">
      <c r="A14" s="3">
        <v>11</v>
      </c>
      <c r="B14" s="11" t="s">
        <v>28</v>
      </c>
      <c r="C14" s="12" t="s">
        <v>13</v>
      </c>
      <c r="D14">
        <f>IF(AND($C14=Sheet2!K$3),8,IF(Sheet1!$C14=Sheet2!K$4,4,IF(Sheet1!$C14=Sheet2!K$5,0,"Otra")) )</f>
        <v>0</v>
      </c>
    </row>
    <row r="15" spans="1:4" ht="28.5" x14ac:dyDescent="0.45">
      <c r="A15" s="3">
        <v>12</v>
      </c>
      <c r="B15" s="11" t="s">
        <v>29</v>
      </c>
      <c r="C15" s="12" t="s">
        <v>26</v>
      </c>
      <c r="D15">
        <f>IF(AND($C15=Sheet2!L$3),8,IF(Sheet1!$C15=Sheet2!L$4,4,IF(Sheet1!$C15=Sheet2!L$5,0,"Otra")) )</f>
        <v>4</v>
      </c>
    </row>
    <row r="16" spans="1:4" ht="28.5" x14ac:dyDescent="0.45">
      <c r="A16" s="3">
        <v>13</v>
      </c>
      <c r="B16" s="11" t="s">
        <v>30</v>
      </c>
      <c r="C16" s="12" t="s">
        <v>13</v>
      </c>
      <c r="D16">
        <f>IF(AND($C16=Sheet2!M$3),7,IF(Sheet1!$C16=Sheet2!M$4,3,IF(Sheet1!$C16=Sheet2!M$5,0,"Otra")) )</f>
        <v>0</v>
      </c>
    </row>
    <row r="17" spans="1:5" ht="28.5" x14ac:dyDescent="0.45">
      <c r="A17" s="3">
        <v>14</v>
      </c>
      <c r="B17" s="11" t="s">
        <v>31</v>
      </c>
      <c r="C17" s="12" t="s">
        <v>13</v>
      </c>
      <c r="D17">
        <f>IF(AND($C17=Sheet2!N$3),7,IF(Sheet1!$C17=Sheet2!N$4,3,IF(Sheet1!$C17=Sheet2!N$5,0,"Otra")) )</f>
        <v>0</v>
      </c>
    </row>
    <row r="18" spans="1:5" ht="42.75" x14ac:dyDescent="0.45">
      <c r="A18" s="3">
        <v>15</v>
      </c>
      <c r="B18" s="11" t="s">
        <v>32</v>
      </c>
      <c r="C18" s="12" t="s">
        <v>26</v>
      </c>
      <c r="D18">
        <f>IF(AND($C18=Sheet2!O$3),6,IF(Sheet1!$C18=Sheet2!O$4,3,IF(Sheet1!$C18=Sheet2!O$5,0,"Otra")) )</f>
        <v>3</v>
      </c>
    </row>
    <row r="19" spans="1:5" ht="28.5" x14ac:dyDescent="0.45">
      <c r="A19" s="3">
        <v>16</v>
      </c>
      <c r="B19" s="11" t="s">
        <v>33</v>
      </c>
      <c r="C19" s="12" t="s">
        <v>13</v>
      </c>
      <c r="D19">
        <f>IF(AND($C19=Sheet2!P$3),6,IF(Sheet1!$C19=Sheet2!P$4,3,IF(Sheet1!$C19=Sheet2!P$5,0,"Otra")) )</f>
        <v>0</v>
      </c>
    </row>
    <row r="20" spans="1:5" ht="28.5" x14ac:dyDescent="0.45">
      <c r="A20" s="3">
        <v>17</v>
      </c>
      <c r="B20" s="11" t="s">
        <v>34</v>
      </c>
      <c r="C20" s="12" t="s">
        <v>13</v>
      </c>
      <c r="D20">
        <f>IF(AND($C20=Sheet2!Q$3),6,IF(Sheet1!$C20=Sheet2!Q$4,3,IF(Sheet1!$C20=Sheet2!Q$5,0,"Otra")) )</f>
        <v>0</v>
      </c>
    </row>
    <row r="21" spans="1:5" ht="28.5" x14ac:dyDescent="0.45">
      <c r="A21" s="3">
        <v>18</v>
      </c>
      <c r="B21" s="11" t="s">
        <v>35</v>
      </c>
      <c r="C21" s="12" t="s">
        <v>26</v>
      </c>
      <c r="D21">
        <f>IF(AND($C21=Sheet2!R$3),5,IF(Sheet1!$C21=Sheet2!R$4,2,IF(Sheet1!$C21=Sheet2!R$5,0,"Otra")) )</f>
        <v>2</v>
      </c>
    </row>
    <row r="22" spans="1:5" ht="42.75" x14ac:dyDescent="0.45">
      <c r="A22" s="3">
        <v>19</v>
      </c>
      <c r="B22" s="11" t="s">
        <v>36</v>
      </c>
      <c r="C22" s="12" t="s">
        <v>13</v>
      </c>
      <c r="D22">
        <f>IF(AND($C22=Sheet2!S$3),4,IF(Sheet1!$C22=Sheet2!S$4,2,IF(Sheet1!$C22=Sheet2!S$5,0,"Otra")) )</f>
        <v>0</v>
      </c>
    </row>
    <row r="23" spans="1:5" ht="42.75" x14ac:dyDescent="0.45">
      <c r="A23" s="3">
        <v>20</v>
      </c>
      <c r="B23" s="11" t="s">
        <v>37</v>
      </c>
      <c r="C23" s="12" t="s">
        <v>26</v>
      </c>
      <c r="D23">
        <f>IF(AND($C23=Sheet2!T$3),4,IF(Sheet1!$C23=Sheet2!T$4,2,IF(Sheet1!$C23=Sheet2!T$5,0,"Otra")) )</f>
        <v>2</v>
      </c>
    </row>
    <row r="24" spans="1:5" x14ac:dyDescent="0.45">
      <c r="D24">
        <f>SUM(D4:D23)</f>
        <v>38</v>
      </c>
    </row>
    <row r="26" spans="1:5" ht="57" customHeight="1" x14ac:dyDescent="0.45">
      <c r="A26" s="6" t="e" vm="1">
        <v>#VALUE!</v>
      </c>
      <c r="B26" s="8" t="s">
        <v>65</v>
      </c>
      <c r="C26" s="8"/>
      <c r="D26" s="8"/>
      <c r="E26" s="8"/>
    </row>
    <row r="27" spans="1:5" ht="15.75" x14ac:dyDescent="0.5">
      <c r="A27" s="7"/>
      <c r="B27" s="13"/>
      <c r="C27" s="13"/>
      <c r="D27" s="13"/>
      <c r="E27" s="13"/>
    </row>
    <row r="28" spans="1:5" ht="15.75" x14ac:dyDescent="0.5">
      <c r="A28" s="7"/>
      <c r="B28" s="13" t="s">
        <v>63</v>
      </c>
      <c r="C28" s="14" t="str">
        <f>IF(D24&lt;=40,"ALTO",IF(D24&lt;=70,"MEDIO","BAJO"))</f>
        <v>ALTO</v>
      </c>
      <c r="D28" s="14"/>
      <c r="E28" s="14"/>
    </row>
    <row r="29" spans="1:5" ht="15.75" x14ac:dyDescent="0.5">
      <c r="A29" s="7"/>
      <c r="B29" s="13"/>
      <c r="C29" s="13"/>
      <c r="D29" s="13"/>
      <c r="E29" s="13"/>
    </row>
    <row r="30" spans="1:5" ht="15.75" x14ac:dyDescent="0.5">
      <c r="A30" s="7"/>
      <c r="B30" s="15" t="s">
        <v>40</v>
      </c>
      <c r="C30" s="13"/>
      <c r="D30" s="13"/>
      <c r="E30" s="13"/>
    </row>
    <row r="31" spans="1:5" ht="15.75" x14ac:dyDescent="0.5">
      <c r="A31" s="7"/>
      <c r="B31" s="16" t="str">
        <f>IF(C28="BAJO", "La empresa enfrenta un riesgo financiero severo y podría tener dificultades para operar, pagar obligaciones o sostener su liquidez en los próximos 30–90 días.", IF(C28="MEDIO", "La empresa tiene bases operativas razonables, pero aún presenta vulnerabilidades que pueden impedir su escalamiento, acceso a crédito o resiliencia ante shocks.", "Estado: La empresa muestra finanzas saludables, control interno sólido y capacidad de escalar. Está bien posicionada para inversionistas, bancos y crecimiento estructurado."))</f>
        <v>Estado: La empresa muestra finanzas saludables, control interno sólido y capacidad de escalar. Está bien posicionada para inversionistas, bancos y crecimiento estructurado.</v>
      </c>
      <c r="C31" s="16"/>
      <c r="D31" s="13"/>
      <c r="E31" s="13"/>
    </row>
    <row r="32" spans="1:5" ht="15.75" x14ac:dyDescent="0.5">
      <c r="A32" s="7"/>
      <c r="B32" s="13"/>
      <c r="C32" s="13"/>
      <c r="D32" s="13"/>
      <c r="E32" s="13"/>
    </row>
    <row r="33" spans="1:5" ht="15.75" x14ac:dyDescent="0.5">
      <c r="A33" s="7"/>
      <c r="B33" s="15" t="s">
        <v>47</v>
      </c>
      <c r="C33" s="13"/>
      <c r="D33" s="13"/>
      <c r="E33" s="13"/>
    </row>
    <row r="34" spans="1:5" ht="15.75" x14ac:dyDescent="0.5">
      <c r="A34" s="7"/>
      <c r="B34" s="17" t="str" cm="1">
        <f t="array" ref="B34:B39">IF(C28="Bajo", Sheet2!A10:A16, IF(Sheet1!C28="Medio", Sheet2!B10:B17, Sheet2!C10:C15))</f>
        <v>Preparar un paquete completo de levantamiento de capital (pitch, data room, proyecciones).</v>
      </c>
      <c r="C34" s="13"/>
      <c r="D34" s="13"/>
      <c r="E34" s="13"/>
    </row>
    <row r="35" spans="1:5" ht="15.75" x14ac:dyDescent="0.5">
      <c r="A35" s="7"/>
      <c r="B35" s="13" t="str">
        <v>Optimizar el return on capital (ROIC) y estructura de costos para eficiencia avanzada.</v>
      </c>
      <c r="C35" s="13"/>
      <c r="D35" s="13"/>
      <c r="E35" s="13"/>
    </row>
    <row r="36" spans="1:5" ht="15.75" x14ac:dyDescent="0.5">
      <c r="A36" s="7"/>
      <c r="B36" s="13" t="str">
        <v>Consolidar un comité financiero o revisiones ejecutivas trimestrales.</v>
      </c>
      <c r="C36" s="13"/>
      <c r="D36" s="13"/>
      <c r="E36" s="13"/>
    </row>
    <row r="37" spans="1:5" ht="15.75" x14ac:dyDescent="0.5">
      <c r="A37" s="7"/>
      <c r="B37" s="13" t="str">
        <v>Expandir el análisis de KPIs (margen por producto, cohortes de clientes, churn).</v>
      </c>
      <c r="C37" s="13"/>
      <c r="D37" s="13"/>
      <c r="E37" s="13"/>
    </row>
    <row r="38" spans="1:5" ht="15.75" x14ac:dyDescent="0.5">
      <c r="A38" s="7"/>
      <c r="B38" s="13" t="str">
        <v>Construir escenarios de crecimiento vs. riesgo para 2025–2027.</v>
      </c>
      <c r="C38" s="13"/>
      <c r="D38" s="13"/>
      <c r="E38" s="13"/>
    </row>
    <row r="39" spans="1:5" ht="15.75" x14ac:dyDescent="0.5">
      <c r="A39" s="7"/>
      <c r="B39" s="13" t="str">
        <v>Evaluar instrumentos de crédito para aprovechar apalancamiento sano.</v>
      </c>
      <c r="C39" s="13"/>
      <c r="D39" s="13"/>
      <c r="E39" s="13"/>
    </row>
    <row r="40" spans="1:5" ht="15.75" x14ac:dyDescent="0.5">
      <c r="A40" s="7"/>
      <c r="B40" s="13"/>
      <c r="C40" s="13"/>
      <c r="D40" s="13"/>
      <c r="E40" s="13"/>
    </row>
    <row r="41" spans="1:5" ht="15.75" x14ac:dyDescent="0.5">
      <c r="A41" s="7"/>
      <c r="B41" s="7"/>
      <c r="C41" s="7"/>
      <c r="D41" s="7"/>
      <c r="E41" s="7"/>
    </row>
    <row r="42" spans="1:5" ht="15.75" x14ac:dyDescent="0.5">
      <c r="A42" s="7"/>
      <c r="B42" s="7"/>
      <c r="C42" s="7"/>
      <c r="D42" s="7"/>
      <c r="E42" s="7"/>
    </row>
    <row r="43" spans="1:5" ht="14.25" customHeight="1" x14ac:dyDescent="0.45">
      <c r="A43" s="9" t="s">
        <v>66</v>
      </c>
      <c r="B43" s="9"/>
      <c r="C43" s="9"/>
      <c r="D43" s="9"/>
      <c r="E43" s="9"/>
    </row>
    <row r="44" spans="1:5" x14ac:dyDescent="0.45">
      <c r="A44" s="9"/>
      <c r="B44" s="9"/>
      <c r="C44" s="9"/>
      <c r="D44" s="9"/>
      <c r="E44" s="9"/>
    </row>
  </sheetData>
  <sheetProtection algorithmName="SHA-512" hashValue="ZfrF0p1QdVMP4s7UGQhLXZuE+JStlrj4V8UBOl08T3y04jKEWoWqI0aF7EXNDAXaUJMU+UlmSFW6q1S6+tBVsQ==" saltValue="SYhDQU5tWeO474qG04ghSQ==" spinCount="100000" sheet="1" selectLockedCells="1"/>
  <mergeCells count="4">
    <mergeCell ref="B31:C31"/>
    <mergeCell ref="B26:E26"/>
    <mergeCell ref="A43:E44"/>
    <mergeCell ref="C28:E28"/>
  </mergeCells>
  <conditionalFormatting sqref="C28">
    <cfRule type="containsText" dxfId="2" priority="1" operator="containsText" text="Alto">
      <formula>NOT(ISERROR(SEARCH("Alto",C28)))</formula>
    </cfRule>
    <cfRule type="containsText" dxfId="1" priority="2" operator="containsText" text="Medio">
      <formula>NOT(ISERROR(SEARCH("Medio",C28)))</formula>
    </cfRule>
    <cfRule type="containsText" dxfId="0" priority="3" operator="containsText" text="BAJO">
      <formula>NOT(ISERROR(SEARCH("BAJO",C28)))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0">
        <x14:dataValidation type="list" allowBlank="1" showInputMessage="1" showErrorMessage="1" xr:uid="{B488688C-5AA2-4D75-8D94-B1F0DB805671}">
          <x14:formula1>
            <xm:f>Sheet2!$A$3:$A$4</xm:f>
          </x14:formula1>
          <xm:sqref>C4 C6</xm:sqref>
        </x14:dataValidation>
        <x14:dataValidation type="list" allowBlank="1" showInputMessage="1" showErrorMessage="1" xr:uid="{46EC1B29-2EF0-40F5-9FD3-6123B1BA1600}">
          <x14:formula1>
            <xm:f>Sheet2!$B$3:$B$5</xm:f>
          </x14:formula1>
          <xm:sqref>C5</xm:sqref>
        </x14:dataValidation>
        <x14:dataValidation type="list" allowBlank="1" showInputMessage="1" showErrorMessage="1" xr:uid="{7B28C9F0-20C3-4C63-8D79-BA0A2B6CAC97}">
          <x14:formula1>
            <xm:f>Sheet2!$D$3:$D$5</xm:f>
          </x14:formula1>
          <xm:sqref>C7</xm:sqref>
        </x14:dataValidation>
        <x14:dataValidation type="list" allowBlank="1" showInputMessage="1" showErrorMessage="1" xr:uid="{13A4BF74-71BF-45BB-AA80-14660C7B5BD2}">
          <x14:formula1>
            <xm:f>Sheet2!$E$3:$E$5</xm:f>
          </x14:formula1>
          <xm:sqref>C8</xm:sqref>
        </x14:dataValidation>
        <x14:dataValidation type="list" allowBlank="1" showInputMessage="1" showErrorMessage="1" xr:uid="{751E95CC-84F5-4042-945B-07A06656F941}">
          <x14:formula1>
            <xm:f>Sheet2!$F$3:$F$5</xm:f>
          </x14:formula1>
          <xm:sqref>C9</xm:sqref>
        </x14:dataValidation>
        <x14:dataValidation type="list" allowBlank="1" showInputMessage="1" showErrorMessage="1" xr:uid="{97903E3F-0CE3-4E31-AB60-696FD3AF0BDB}">
          <x14:formula1>
            <xm:f>Sheet2!$G$3:$G$5</xm:f>
          </x14:formula1>
          <xm:sqref>C10</xm:sqref>
        </x14:dataValidation>
        <x14:dataValidation type="list" allowBlank="1" showInputMessage="1" showErrorMessage="1" xr:uid="{F4654D82-EB18-4BB0-814A-E6F55DE38C1A}">
          <x14:formula1>
            <xm:f>Sheet2!$H$3:$H$5</xm:f>
          </x14:formula1>
          <xm:sqref>C11</xm:sqref>
        </x14:dataValidation>
        <x14:dataValidation type="list" allowBlank="1" showInputMessage="1" showErrorMessage="1" xr:uid="{3CA2B43E-72DA-4110-B10C-500E9E0B7A19}">
          <x14:formula1>
            <xm:f>Sheet2!$I$3:$I$5</xm:f>
          </x14:formula1>
          <xm:sqref>C12</xm:sqref>
        </x14:dataValidation>
        <x14:dataValidation type="list" allowBlank="1" showInputMessage="1" showErrorMessage="1" xr:uid="{7F03C9B3-CEC0-464C-B43C-DCC97A2CBF82}">
          <x14:formula1>
            <xm:f>Sheet2!$J$3:$J$5</xm:f>
          </x14:formula1>
          <xm:sqref>C13</xm:sqref>
        </x14:dataValidation>
        <x14:dataValidation type="list" allowBlank="1" showInputMessage="1" showErrorMessage="1" xr:uid="{E340B6FB-7B0F-4F53-BEB4-5FB8312B3A59}">
          <x14:formula1>
            <xm:f>Sheet2!$L$3:$L$5</xm:f>
          </x14:formula1>
          <xm:sqref>C14:C23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5DB97-04D3-4322-986D-0952FC5B519A}">
  <dimension ref="A2:T17"/>
  <sheetViews>
    <sheetView workbookViewId="0">
      <selection activeCell="C10" sqref="C10"/>
    </sheetView>
  </sheetViews>
  <sheetFormatPr defaultRowHeight="14.25" x14ac:dyDescent="0.45"/>
  <sheetData>
    <row r="2" spans="1:20" x14ac:dyDescent="0.45">
      <c r="A2" s="2">
        <v>1</v>
      </c>
      <c r="B2" s="2">
        <v>2</v>
      </c>
      <c r="C2" s="2">
        <v>3</v>
      </c>
      <c r="D2" s="2">
        <v>4</v>
      </c>
      <c r="E2" s="2">
        <v>5</v>
      </c>
      <c r="F2" s="2">
        <v>6</v>
      </c>
      <c r="G2" s="2">
        <v>7</v>
      </c>
      <c r="H2" s="2">
        <v>8</v>
      </c>
      <c r="I2" s="2">
        <v>9</v>
      </c>
      <c r="J2" s="2">
        <v>10</v>
      </c>
      <c r="K2" s="4">
        <v>11</v>
      </c>
      <c r="L2" s="5">
        <v>46011</v>
      </c>
    </row>
    <row r="3" spans="1:20" ht="71.25" x14ac:dyDescent="0.45">
      <c r="A3" s="3" t="s">
        <v>12</v>
      </c>
      <c r="B3" s="3" t="s">
        <v>14</v>
      </c>
      <c r="C3" s="2"/>
      <c r="D3" s="3" t="s">
        <v>17</v>
      </c>
      <c r="E3" s="3" t="s">
        <v>19</v>
      </c>
      <c r="F3" s="3" t="s">
        <v>19</v>
      </c>
      <c r="G3" s="3" t="s">
        <v>19</v>
      </c>
      <c r="H3" s="3" t="s">
        <v>19</v>
      </c>
      <c r="I3" s="3" t="s">
        <v>19</v>
      </c>
      <c r="J3" s="3" t="s">
        <v>19</v>
      </c>
      <c r="K3" s="1" t="s">
        <v>38</v>
      </c>
      <c r="L3" s="1" t="s">
        <v>19</v>
      </c>
      <c r="M3" s="1" t="s">
        <v>19</v>
      </c>
      <c r="N3" s="1" t="s">
        <v>19</v>
      </c>
      <c r="O3" s="1" t="s">
        <v>19</v>
      </c>
      <c r="P3" s="1" t="s">
        <v>19</v>
      </c>
      <c r="Q3" s="1" t="s">
        <v>19</v>
      </c>
      <c r="R3" s="1" t="s">
        <v>19</v>
      </c>
      <c r="S3" s="1" t="s">
        <v>19</v>
      </c>
      <c r="T3" s="1" t="s">
        <v>19</v>
      </c>
    </row>
    <row r="4" spans="1:20" x14ac:dyDescent="0.45">
      <c r="A4" s="2" t="s">
        <v>13</v>
      </c>
      <c r="B4" s="2" t="s">
        <v>15</v>
      </c>
      <c r="C4" s="2"/>
      <c r="D4" s="2" t="s">
        <v>18</v>
      </c>
      <c r="E4" s="2" t="s">
        <v>20</v>
      </c>
      <c r="F4" s="2" t="s">
        <v>22</v>
      </c>
      <c r="G4" s="2" t="s">
        <v>24</v>
      </c>
      <c r="H4" s="2" t="s">
        <v>25</v>
      </c>
      <c r="I4" s="2" t="s">
        <v>26</v>
      </c>
      <c r="J4" s="2" t="s">
        <v>27</v>
      </c>
      <c r="K4" t="s">
        <v>39</v>
      </c>
      <c r="L4" t="s">
        <v>26</v>
      </c>
      <c r="M4" t="s">
        <v>26</v>
      </c>
      <c r="N4" t="s">
        <v>26</v>
      </c>
      <c r="O4" t="s">
        <v>26</v>
      </c>
      <c r="P4" t="s">
        <v>26</v>
      </c>
      <c r="Q4" t="s">
        <v>26</v>
      </c>
      <c r="R4" t="s">
        <v>26</v>
      </c>
      <c r="S4" t="s">
        <v>26</v>
      </c>
      <c r="T4" t="s">
        <v>26</v>
      </c>
    </row>
    <row r="5" spans="1:20" x14ac:dyDescent="0.45">
      <c r="A5" s="3"/>
      <c r="B5" s="2" t="s">
        <v>16</v>
      </c>
      <c r="C5" s="2"/>
      <c r="D5" s="2" t="s">
        <v>13</v>
      </c>
      <c r="E5" s="2" t="s">
        <v>21</v>
      </c>
      <c r="F5" s="2" t="s">
        <v>23</v>
      </c>
      <c r="G5" s="2" t="s">
        <v>23</v>
      </c>
      <c r="H5" s="2" t="s">
        <v>23</v>
      </c>
      <c r="I5" s="2" t="s">
        <v>13</v>
      </c>
      <c r="J5" s="2" t="s">
        <v>13</v>
      </c>
      <c r="K5" t="s">
        <v>13</v>
      </c>
      <c r="L5" t="s">
        <v>13</v>
      </c>
      <c r="M5" t="s">
        <v>13</v>
      </c>
      <c r="N5" t="s">
        <v>13</v>
      </c>
      <c r="O5" t="s">
        <v>13</v>
      </c>
      <c r="P5" t="s">
        <v>13</v>
      </c>
      <c r="Q5" t="s">
        <v>13</v>
      </c>
      <c r="R5" t="s">
        <v>13</v>
      </c>
      <c r="S5" t="s">
        <v>13</v>
      </c>
      <c r="T5" t="s">
        <v>13</v>
      </c>
    </row>
    <row r="10" spans="1:20" x14ac:dyDescent="0.45">
      <c r="A10" t="s">
        <v>48</v>
      </c>
      <c r="B10" t="s">
        <v>56</v>
      </c>
      <c r="C10" t="s">
        <v>41</v>
      </c>
    </row>
    <row r="11" spans="1:20" x14ac:dyDescent="0.45">
      <c r="A11" t="s">
        <v>49</v>
      </c>
      <c r="B11" t="s">
        <v>57</v>
      </c>
      <c r="C11" t="s">
        <v>42</v>
      </c>
    </row>
    <row r="12" spans="1:20" x14ac:dyDescent="0.45">
      <c r="A12" t="s">
        <v>50</v>
      </c>
      <c r="B12" t="s">
        <v>58</v>
      </c>
      <c r="C12" t="s">
        <v>43</v>
      </c>
    </row>
    <row r="13" spans="1:20" x14ac:dyDescent="0.45">
      <c r="A13" t="s">
        <v>51</v>
      </c>
      <c r="B13" t="s">
        <v>59</v>
      </c>
      <c r="C13" t="s">
        <v>44</v>
      </c>
    </row>
    <row r="14" spans="1:20" x14ac:dyDescent="0.45">
      <c r="A14" t="s">
        <v>52</v>
      </c>
      <c r="B14" t="s">
        <v>60</v>
      </c>
      <c r="C14" t="s">
        <v>45</v>
      </c>
    </row>
    <row r="15" spans="1:20" x14ac:dyDescent="0.45">
      <c r="A15" t="s">
        <v>53</v>
      </c>
      <c r="B15" t="s">
        <v>61</v>
      </c>
      <c r="C15" t="s">
        <v>46</v>
      </c>
    </row>
    <row r="16" spans="1:20" x14ac:dyDescent="0.45">
      <c r="A16" t="s">
        <v>54</v>
      </c>
      <c r="B16" t="s">
        <v>62</v>
      </c>
    </row>
    <row r="17" spans="1:1" x14ac:dyDescent="0.45">
      <c r="A17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Ralph Oberholzer</dc:creator>
  <cp:lastModifiedBy>Ralph Oberholzer</cp:lastModifiedBy>
  <cp:lastPrinted>2025-11-23T17:42:36Z</cp:lastPrinted>
  <dcterms:created xsi:type="dcterms:W3CDTF">2025-11-22T07:19:56Z</dcterms:created>
  <dcterms:modified xsi:type="dcterms:W3CDTF">2025-11-23T17:52:55Z</dcterms:modified>
</cp:coreProperties>
</file>