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510\Desktop\ALL FILES\ALL ABOUT SPREADSHEETS\"/>
    </mc:Choice>
  </mc:AlternateContent>
  <bookViews>
    <workbookView xWindow="0" yWindow="0" windowWidth="12705" windowHeight="6840"/>
  </bookViews>
  <sheets>
    <sheet name="GENSAN TO MARBEL" sheetId="3" r:id="rId1"/>
    <sheet name="MARBEL TO ISULAN via TACURONG" sheetId="4" r:id="rId2"/>
    <sheet name="MARBEL TO ESPERANZA via ISULAN" sheetId="5" r:id="rId3"/>
    <sheet name="GENSAN TO MAITUM" sheetId="6" r:id="rId4"/>
    <sheet name="DAVAO TO GENSAN" sheetId="7" r:id="rId5"/>
    <sheet name="TACURONG TO KIDAPAWAN" sheetId="8" r:id="rId6"/>
    <sheet name="DAVAO TO TACURONG via MAKILALA" sheetId="9" r:id="rId7"/>
    <sheet name="TRIP SCHEDULES" sheetId="10" r:id="rId8"/>
  </sheets>
  <definedNames>
    <definedName name="_xlnm.Print_Area" localSheetId="4">'DAVAO TO GENSAN'!$A$1:$M$50</definedName>
    <definedName name="_xlnm.Print_Area" localSheetId="0">'GENSAN TO MARBEL'!$A$1:$M$45</definedName>
    <definedName name="_xlnm.Print_Titles" localSheetId="6">'DAVAO TO TACURONG via MAKILALA'!$1:$7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4" l="1"/>
  <c r="G16" i="5"/>
  <c r="G16" i="6"/>
  <c r="G16" i="7"/>
  <c r="G16" i="8"/>
  <c r="G16" i="3"/>
  <c r="E16" i="3"/>
  <c r="E16" i="6"/>
  <c r="E16" i="5"/>
  <c r="E16" i="4"/>
  <c r="M64" i="9"/>
  <c r="M63" i="9"/>
  <c r="M62" i="9"/>
  <c r="M61" i="9"/>
  <c r="M60" i="9"/>
  <c r="M59" i="9"/>
  <c r="M57" i="9"/>
  <c r="M55" i="9"/>
  <c r="M52" i="9"/>
  <c r="M51" i="9"/>
  <c r="M48" i="9"/>
  <c r="M43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L64" i="9"/>
  <c r="L63" i="9"/>
  <c r="L62" i="9"/>
  <c r="L61" i="9"/>
  <c r="L60" i="9"/>
  <c r="L59" i="9"/>
  <c r="L55" i="9"/>
  <c r="L54" i="9"/>
  <c r="L52" i="9"/>
  <c r="L51" i="9"/>
  <c r="L49" i="9"/>
  <c r="L45" i="9"/>
  <c r="L44" i="9"/>
  <c r="L42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K64" i="9"/>
  <c r="K63" i="9"/>
  <c r="K62" i="9"/>
  <c r="K61" i="9"/>
  <c r="K60" i="9"/>
  <c r="K59" i="9"/>
  <c r="K58" i="9"/>
  <c r="M58" i="9" s="1"/>
  <c r="K57" i="9"/>
  <c r="L57" i="9" s="1"/>
  <c r="K56" i="9"/>
  <c r="L56" i="9" s="1"/>
  <c r="K55" i="9"/>
  <c r="K54" i="9"/>
  <c r="M54" i="9" s="1"/>
  <c r="K53" i="9"/>
  <c r="M53" i="9" s="1"/>
  <c r="K52" i="9"/>
  <c r="K51" i="9"/>
  <c r="K50" i="9"/>
  <c r="M50" i="9" s="1"/>
  <c r="K49" i="9"/>
  <c r="M49" i="9" s="1"/>
  <c r="K48" i="9"/>
  <c r="L48" i="9" s="1"/>
  <c r="K47" i="9"/>
  <c r="M47" i="9" s="1"/>
  <c r="K46" i="9"/>
  <c r="M46" i="9" s="1"/>
  <c r="K45" i="9"/>
  <c r="M45" i="9" s="1"/>
  <c r="K44" i="9"/>
  <c r="M44" i="9" s="1"/>
  <c r="K43" i="9"/>
  <c r="L43" i="9" s="1"/>
  <c r="K42" i="9"/>
  <c r="M42" i="9" s="1"/>
  <c r="K41" i="9"/>
  <c r="M41" i="9" s="1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2" i="9"/>
  <c r="J43" i="9"/>
  <c r="J50" i="9"/>
  <c r="J53" i="9"/>
  <c r="J59" i="9"/>
  <c r="J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2" i="9"/>
  <c r="I48" i="9"/>
  <c r="I54" i="9"/>
  <c r="I58" i="9"/>
  <c r="I9" i="9"/>
  <c r="H64" i="9"/>
  <c r="J64" i="9" s="1"/>
  <c r="H63" i="9"/>
  <c r="J63" i="9" s="1"/>
  <c r="H62" i="9"/>
  <c r="J62" i="9" s="1"/>
  <c r="H61" i="9"/>
  <c r="J61" i="9" s="1"/>
  <c r="H60" i="9"/>
  <c r="J60" i="9" s="1"/>
  <c r="H59" i="9"/>
  <c r="I59" i="9" s="1"/>
  <c r="H58" i="9"/>
  <c r="J58" i="9" s="1"/>
  <c r="H57" i="9"/>
  <c r="I57" i="9" s="1"/>
  <c r="H56" i="9"/>
  <c r="J56" i="9" s="1"/>
  <c r="H55" i="9"/>
  <c r="J55" i="9" s="1"/>
  <c r="H54" i="9"/>
  <c r="J54" i="9" s="1"/>
  <c r="H53" i="9"/>
  <c r="I53" i="9" s="1"/>
  <c r="H52" i="9"/>
  <c r="I52" i="9" s="1"/>
  <c r="H51" i="9"/>
  <c r="I51" i="9" s="1"/>
  <c r="H50" i="9"/>
  <c r="I50" i="9" s="1"/>
  <c r="H49" i="9"/>
  <c r="J49" i="9" s="1"/>
  <c r="H48" i="9"/>
  <c r="J48" i="9" s="1"/>
  <c r="H47" i="9"/>
  <c r="I47" i="9" s="1"/>
  <c r="H46" i="9"/>
  <c r="J46" i="9" s="1"/>
  <c r="H45" i="9"/>
  <c r="I45" i="9" s="1"/>
  <c r="H44" i="9"/>
  <c r="I44" i="9" s="1"/>
  <c r="H43" i="9"/>
  <c r="I43" i="9" s="1"/>
  <c r="H42" i="9"/>
  <c r="H41" i="9"/>
  <c r="J41" i="9" s="1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G64" i="9"/>
  <c r="F64" i="9"/>
  <c r="E64" i="9"/>
  <c r="G40" i="9"/>
  <c r="E40" i="9"/>
  <c r="F40" i="9"/>
  <c r="G26" i="9"/>
  <c r="F26" i="9"/>
  <c r="E26" i="9"/>
  <c r="M26" i="8"/>
  <c r="M25" i="8"/>
  <c r="M24" i="8"/>
  <c r="M23" i="8"/>
  <c r="M22" i="8"/>
  <c r="M21" i="8"/>
  <c r="M20" i="8"/>
  <c r="M19" i="8"/>
  <c r="M18" i="8"/>
  <c r="M17" i="8"/>
  <c r="L26" i="8"/>
  <c r="L25" i="8"/>
  <c r="L24" i="8"/>
  <c r="L23" i="8"/>
  <c r="L22" i="8"/>
  <c r="L21" i="8"/>
  <c r="L20" i="8"/>
  <c r="L19" i="8"/>
  <c r="L18" i="8"/>
  <c r="L17" i="8"/>
  <c r="K26" i="8"/>
  <c r="K25" i="8"/>
  <c r="K24" i="8"/>
  <c r="K23" i="8"/>
  <c r="K22" i="8"/>
  <c r="K21" i="8"/>
  <c r="K20" i="8"/>
  <c r="K19" i="8"/>
  <c r="K18" i="8"/>
  <c r="K17" i="8"/>
  <c r="J18" i="8"/>
  <c r="J19" i="8"/>
  <c r="J20" i="8"/>
  <c r="J21" i="8"/>
  <c r="J22" i="8"/>
  <c r="J23" i="8"/>
  <c r="J24" i="8"/>
  <c r="J25" i="8"/>
  <c r="J26" i="8"/>
  <c r="J17" i="8"/>
  <c r="I18" i="8"/>
  <c r="I19" i="8"/>
  <c r="I20" i="8"/>
  <c r="I21" i="8"/>
  <c r="I22" i="8"/>
  <c r="I23" i="8"/>
  <c r="I24" i="8"/>
  <c r="I25" i="8"/>
  <c r="I26" i="8"/>
  <c r="I17" i="8"/>
  <c r="H18" i="8"/>
  <c r="H19" i="8"/>
  <c r="H20" i="8"/>
  <c r="H21" i="8"/>
  <c r="H22" i="8"/>
  <c r="H23" i="8"/>
  <c r="H24" i="8"/>
  <c r="H25" i="8"/>
  <c r="H26" i="8"/>
  <c r="H17" i="8"/>
  <c r="G26" i="8"/>
  <c r="G23" i="8"/>
  <c r="F26" i="8"/>
  <c r="F23" i="8"/>
  <c r="E26" i="8"/>
  <c r="E23" i="8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14" i="7"/>
  <c r="L36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14" i="7"/>
  <c r="G28" i="7"/>
  <c r="G23" i="7"/>
  <c r="G17" i="7"/>
  <c r="F28" i="7"/>
  <c r="F23" i="7"/>
  <c r="F17" i="7"/>
  <c r="E28" i="7"/>
  <c r="E23" i="7"/>
  <c r="E17" i="7"/>
  <c r="M15" i="6"/>
  <c r="M16" i="6"/>
  <c r="M17" i="6"/>
  <c r="M18" i="6"/>
  <c r="M19" i="6"/>
  <c r="M14" i="6"/>
  <c r="L15" i="6"/>
  <c r="L16" i="6"/>
  <c r="L17" i="6"/>
  <c r="L18" i="6"/>
  <c r="L19" i="6"/>
  <c r="L14" i="6"/>
  <c r="K15" i="6"/>
  <c r="K16" i="6"/>
  <c r="K17" i="6"/>
  <c r="K18" i="6"/>
  <c r="K19" i="6"/>
  <c r="K14" i="6"/>
  <c r="J15" i="6"/>
  <c r="J16" i="6"/>
  <c r="J17" i="6"/>
  <c r="J18" i="6"/>
  <c r="J19" i="6"/>
  <c r="J14" i="6"/>
  <c r="I15" i="6"/>
  <c r="I16" i="6"/>
  <c r="I17" i="6"/>
  <c r="I18" i="6"/>
  <c r="I19" i="6"/>
  <c r="I14" i="6"/>
  <c r="H15" i="6"/>
  <c r="H16" i="6"/>
  <c r="H17" i="6"/>
  <c r="H18" i="6"/>
  <c r="H19" i="6"/>
  <c r="H14" i="6"/>
  <c r="F17" i="6"/>
  <c r="F18" i="6"/>
  <c r="E15" i="6"/>
  <c r="G15" i="6" s="1"/>
  <c r="E17" i="6"/>
  <c r="G17" i="6" s="1"/>
  <c r="E18" i="6"/>
  <c r="G18" i="6" s="1"/>
  <c r="E19" i="6"/>
  <c r="F19" i="6" s="1"/>
  <c r="E14" i="6"/>
  <c r="F14" i="6" s="1"/>
  <c r="M13" i="5"/>
  <c r="M14" i="5"/>
  <c r="M15" i="5"/>
  <c r="M16" i="5"/>
  <c r="M17" i="5"/>
  <c r="M18" i="5"/>
  <c r="M19" i="5"/>
  <c r="M20" i="5"/>
  <c r="M21" i="5"/>
  <c r="L13" i="5"/>
  <c r="L14" i="5"/>
  <c r="L15" i="5"/>
  <c r="L16" i="5"/>
  <c r="L17" i="5"/>
  <c r="L18" i="5"/>
  <c r="L19" i="5"/>
  <c r="L20" i="5"/>
  <c r="L21" i="5"/>
  <c r="M12" i="5"/>
  <c r="L12" i="5"/>
  <c r="K13" i="5"/>
  <c r="K14" i="5"/>
  <c r="K15" i="5"/>
  <c r="K16" i="5"/>
  <c r="K17" i="5"/>
  <c r="K18" i="5"/>
  <c r="K19" i="5"/>
  <c r="K20" i="5"/>
  <c r="K21" i="5"/>
  <c r="K12" i="5"/>
  <c r="J13" i="5"/>
  <c r="J14" i="5"/>
  <c r="J15" i="5"/>
  <c r="J16" i="5"/>
  <c r="J17" i="5"/>
  <c r="J18" i="5"/>
  <c r="J19" i="5"/>
  <c r="J20" i="5"/>
  <c r="J21" i="5"/>
  <c r="J12" i="5"/>
  <c r="I13" i="5"/>
  <c r="I14" i="5"/>
  <c r="I15" i="5"/>
  <c r="I16" i="5"/>
  <c r="I17" i="5"/>
  <c r="I18" i="5"/>
  <c r="I19" i="5"/>
  <c r="I20" i="5"/>
  <c r="I21" i="5"/>
  <c r="I12" i="5"/>
  <c r="H13" i="5"/>
  <c r="H14" i="5"/>
  <c r="H15" i="5"/>
  <c r="H16" i="5"/>
  <c r="H17" i="5"/>
  <c r="H18" i="5"/>
  <c r="H19" i="5"/>
  <c r="H20" i="5"/>
  <c r="H21" i="5"/>
  <c r="H12" i="5"/>
  <c r="G21" i="5"/>
  <c r="G20" i="5"/>
  <c r="G13" i="5"/>
  <c r="G12" i="5"/>
  <c r="F21" i="5"/>
  <c r="F20" i="5"/>
  <c r="F13" i="5"/>
  <c r="F12" i="5"/>
  <c r="E21" i="5"/>
  <c r="E20" i="5"/>
  <c r="E13" i="5"/>
  <c r="E12" i="5"/>
  <c r="M14" i="4"/>
  <c r="M15" i="4"/>
  <c r="M16" i="4"/>
  <c r="M13" i="4"/>
  <c r="L14" i="4"/>
  <c r="L15" i="4"/>
  <c r="L16" i="4"/>
  <c r="L13" i="4"/>
  <c r="K14" i="4"/>
  <c r="K15" i="4"/>
  <c r="K16" i="4"/>
  <c r="K13" i="4"/>
  <c r="J14" i="4"/>
  <c r="J15" i="4"/>
  <c r="J16" i="4"/>
  <c r="J13" i="4"/>
  <c r="I14" i="4"/>
  <c r="I15" i="4"/>
  <c r="I16" i="4"/>
  <c r="I13" i="4"/>
  <c r="H14" i="4"/>
  <c r="H15" i="4"/>
  <c r="H16" i="4"/>
  <c r="H13" i="4"/>
  <c r="G14" i="4"/>
  <c r="F14" i="4"/>
  <c r="E14" i="4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M10" i="3"/>
  <c r="L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J10" i="3"/>
  <c r="H10" i="3"/>
  <c r="I10" i="3"/>
  <c r="I64" i="9" l="1"/>
  <c r="I63" i="9"/>
  <c r="I62" i="9"/>
  <c r="I61" i="9"/>
  <c r="I60" i="9"/>
  <c r="L58" i="9"/>
  <c r="J57" i="9"/>
  <c r="M56" i="9"/>
  <c r="I56" i="9"/>
  <c r="I55" i="9"/>
  <c r="L53" i="9"/>
  <c r="J52" i="9"/>
  <c r="J51" i="9"/>
  <c r="L50" i="9"/>
  <c r="I49" i="9"/>
  <c r="J47" i="9"/>
  <c r="L47" i="9"/>
  <c r="I46" i="9"/>
  <c r="L46" i="9"/>
  <c r="J45" i="9"/>
  <c r="J44" i="9"/>
  <c r="I41" i="9"/>
  <c r="L41" i="9"/>
  <c r="G14" i="6"/>
  <c r="G19" i="6"/>
  <c r="F15" i="6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F16" i="3" l="1"/>
  <c r="F16" i="4"/>
  <c r="F16" i="5"/>
  <c r="F16" i="6"/>
</calcChain>
</file>

<file path=xl/sharedStrings.xml><?xml version="1.0" encoding="utf-8"?>
<sst xmlns="http://schemas.openxmlformats.org/spreadsheetml/2006/main" count="771" uniqueCount="308">
  <si>
    <t>PLACES AND KM POST</t>
  </si>
  <si>
    <t>FROM</t>
  </si>
  <si>
    <t xml:space="preserve">        -</t>
  </si>
  <si>
    <t>TO</t>
  </si>
  <si>
    <t>KM</t>
  </si>
  <si>
    <t>FULL</t>
  </si>
  <si>
    <t>SP/SC/PWD</t>
  </si>
  <si>
    <t>DIST.</t>
  </si>
  <si>
    <t>RATE</t>
  </si>
  <si>
    <t>Gensan</t>
  </si>
  <si>
    <t>140-158</t>
  </si>
  <si>
    <t>Polomolok</t>
  </si>
  <si>
    <t>140-168</t>
  </si>
  <si>
    <t>Palkan</t>
  </si>
  <si>
    <t>140-172</t>
  </si>
  <si>
    <t>Polonoling</t>
  </si>
  <si>
    <t>140-175</t>
  </si>
  <si>
    <t>Tupi</t>
  </si>
  <si>
    <t>140-180</t>
  </si>
  <si>
    <t>Cr. Rubber</t>
  </si>
  <si>
    <t>140-190</t>
  </si>
  <si>
    <t>Bo. 8</t>
  </si>
  <si>
    <t>140-199</t>
  </si>
  <si>
    <t>Marbel</t>
  </si>
  <si>
    <t>158-168</t>
  </si>
  <si>
    <t>158-172</t>
  </si>
  <si>
    <t>158-175</t>
  </si>
  <si>
    <t>158-180</t>
  </si>
  <si>
    <t>158-190</t>
  </si>
  <si>
    <t>158-199</t>
  </si>
  <si>
    <t>168-180</t>
  </si>
  <si>
    <t>168-190</t>
  </si>
  <si>
    <t>168-199</t>
  </si>
  <si>
    <t>172-190</t>
  </si>
  <si>
    <t>172-199</t>
  </si>
  <si>
    <t>175-190</t>
  </si>
  <si>
    <t>175-199</t>
  </si>
  <si>
    <t>Rubber</t>
  </si>
  <si>
    <t>180-190</t>
  </si>
  <si>
    <t>180-199</t>
  </si>
  <si>
    <t>190-199</t>
  </si>
  <si>
    <t>199-215</t>
  </si>
  <si>
    <t>Tantangan</t>
  </si>
  <si>
    <t>199-231</t>
  </si>
  <si>
    <t>Tacurong</t>
  </si>
  <si>
    <t>215-231</t>
  </si>
  <si>
    <t>231-242</t>
  </si>
  <si>
    <t>Isulan</t>
  </si>
  <si>
    <t>0199-0219</t>
  </si>
  <si>
    <t>Surallah</t>
  </si>
  <si>
    <t>0199-0231</t>
  </si>
  <si>
    <t>Sto. Nino</t>
  </si>
  <si>
    <t>0199-0244</t>
  </si>
  <si>
    <t>Kolambog</t>
  </si>
  <si>
    <t>0199-0256</t>
  </si>
  <si>
    <t>0219-0231</t>
  </si>
  <si>
    <t>0219-0244</t>
  </si>
  <si>
    <t>0219-0256</t>
  </si>
  <si>
    <t>0231-0244</t>
  </si>
  <si>
    <t>0231-0256</t>
  </si>
  <si>
    <t>0256-0269</t>
  </si>
  <si>
    <t>Esperanza</t>
  </si>
  <si>
    <t>LAND TRANSPORTATION FRANCHISING AND REGULATORY BOARD (LTFRB) REGIONAL OFFICE 12</t>
  </si>
  <si>
    <t>Davao</t>
  </si>
  <si>
    <t>Ulas</t>
  </si>
  <si>
    <t>Toril</t>
  </si>
  <si>
    <t>Sta Cruz</t>
  </si>
  <si>
    <t>Digos</t>
  </si>
  <si>
    <t>Padada</t>
  </si>
  <si>
    <t>Cr. Otsenta</t>
  </si>
  <si>
    <t>00-90</t>
  </si>
  <si>
    <t>Banate</t>
  </si>
  <si>
    <t>Malungon</t>
  </si>
  <si>
    <t>Malandag</t>
  </si>
  <si>
    <t xml:space="preserve">Digos </t>
  </si>
  <si>
    <t>53-65</t>
  </si>
  <si>
    <t>53-72</t>
  </si>
  <si>
    <t>53-104</t>
  </si>
  <si>
    <t>53-112</t>
  </si>
  <si>
    <t>53-140</t>
  </si>
  <si>
    <t>65-104</t>
  </si>
  <si>
    <t>65-112</t>
  </si>
  <si>
    <t>65-140</t>
  </si>
  <si>
    <t>72-104</t>
  </si>
  <si>
    <t>72-140</t>
  </si>
  <si>
    <t>104-112</t>
  </si>
  <si>
    <t>104-140</t>
  </si>
  <si>
    <t>112-140</t>
  </si>
  <si>
    <t>Gensan City</t>
  </si>
  <si>
    <t>600-643</t>
  </si>
  <si>
    <t>Maasim</t>
  </si>
  <si>
    <t>600-690</t>
  </si>
  <si>
    <t>Kiamba</t>
  </si>
  <si>
    <t>600-706</t>
  </si>
  <si>
    <t>Maitum</t>
  </si>
  <si>
    <t>643-690</t>
  </si>
  <si>
    <t>643-706</t>
  </si>
  <si>
    <t>690-706</t>
  </si>
  <si>
    <t>Pres. Quirino</t>
  </si>
  <si>
    <t>Bulu-an</t>
  </si>
  <si>
    <t>Datu Paglas</t>
  </si>
  <si>
    <t>Tulunan</t>
  </si>
  <si>
    <t>Km 125</t>
  </si>
  <si>
    <t>Bagong Tapay</t>
  </si>
  <si>
    <t>M'lang</t>
  </si>
  <si>
    <t>Calunasan</t>
  </si>
  <si>
    <t>Kalaisan</t>
  </si>
  <si>
    <t>Kidapawan</t>
  </si>
  <si>
    <t>HR</t>
  </si>
  <si>
    <t>New Haniway</t>
  </si>
  <si>
    <t>New Rizal</t>
  </si>
  <si>
    <t>New Kalibo</t>
  </si>
  <si>
    <t>Pag-asa</t>
  </si>
  <si>
    <t>Nueva Vida</t>
  </si>
  <si>
    <t>Singkatolan</t>
  </si>
  <si>
    <t>San Nicolas</t>
  </si>
  <si>
    <t>San Vicente</t>
  </si>
  <si>
    <t>Makilala</t>
  </si>
  <si>
    <t>562-556</t>
  </si>
  <si>
    <t>562-550</t>
  </si>
  <si>
    <t>562-543</t>
  </si>
  <si>
    <t>562-532</t>
  </si>
  <si>
    <t>562-528</t>
  </si>
  <si>
    <t>562-525</t>
  </si>
  <si>
    <t>562-517</t>
  </si>
  <si>
    <t>562-507</t>
  </si>
  <si>
    <t>562-498</t>
  </si>
  <si>
    <t>562-491</t>
  </si>
  <si>
    <t>Matina</t>
  </si>
  <si>
    <t>Bangkal</t>
  </si>
  <si>
    <t>Puan</t>
  </si>
  <si>
    <t>Bago Aplaya</t>
  </si>
  <si>
    <t>Sirawan</t>
  </si>
  <si>
    <t>Binugao</t>
  </si>
  <si>
    <t>Inawayan</t>
  </si>
  <si>
    <t>Darong</t>
  </si>
  <si>
    <t>Astorga</t>
  </si>
  <si>
    <t>Coronon (Baker)</t>
  </si>
  <si>
    <t>Lubo</t>
  </si>
  <si>
    <t>Sta. Cruz</t>
  </si>
  <si>
    <t>Tuban</t>
  </si>
  <si>
    <t>Tagabuli</t>
  </si>
  <si>
    <t>Bato</t>
  </si>
  <si>
    <t>Capitol</t>
  </si>
  <si>
    <t>Sinaragan</t>
  </si>
  <si>
    <t>Managa</t>
  </si>
  <si>
    <t>Sinawelan</t>
  </si>
  <si>
    <t>Matan-ao</t>
  </si>
  <si>
    <t>Bansalan</t>
  </si>
  <si>
    <t>Marber</t>
  </si>
  <si>
    <t>Cr. Kanapulo</t>
  </si>
  <si>
    <t>Kinuskusan</t>
  </si>
  <si>
    <t>Balogan</t>
  </si>
  <si>
    <t>Bulatokan</t>
  </si>
  <si>
    <t>Kisante</t>
  </si>
  <si>
    <t>Malasila</t>
  </si>
  <si>
    <t>Brgy. Bual</t>
  </si>
  <si>
    <t>Cr. Muslim</t>
  </si>
  <si>
    <t>Madides</t>
  </si>
  <si>
    <t>Tamborong</t>
  </si>
  <si>
    <t>Kayaga</t>
  </si>
  <si>
    <t>Digal</t>
  </si>
  <si>
    <t>Pigtobo</t>
  </si>
  <si>
    <t>San Emmanuel</t>
  </si>
  <si>
    <t>Tacurong City</t>
  </si>
  <si>
    <t>400 - 408</t>
  </si>
  <si>
    <t>400 - 428</t>
  </si>
  <si>
    <t>400 - 438</t>
  </si>
  <si>
    <t>400 - 460</t>
  </si>
  <si>
    <t>400 - 471</t>
  </si>
  <si>
    <t>400 - 473</t>
  </si>
  <si>
    <t>400 - 482</t>
  </si>
  <si>
    <t>400 - 486</t>
  </si>
  <si>
    <t>400 - 488</t>
  </si>
  <si>
    <t>400 - 492</t>
  </si>
  <si>
    <t>400 - 495</t>
  </si>
  <si>
    <t>400 - 500</t>
  </si>
  <si>
    <t>400 - 405</t>
  </si>
  <si>
    <t>400 - 406</t>
  </si>
  <si>
    <t>400 - 410</t>
  </si>
  <si>
    <t>400 - 411</t>
  </si>
  <si>
    <t>400 - 418</t>
  </si>
  <si>
    <t>400 - 420</t>
  </si>
  <si>
    <t>400 - 426</t>
  </si>
  <si>
    <t>400 - 432</t>
  </si>
  <si>
    <t>400 - 435</t>
  </si>
  <si>
    <t>400 - 437</t>
  </si>
  <si>
    <t>400 - 445</t>
  </si>
  <si>
    <t>400 - 447</t>
  </si>
  <si>
    <t>400 - 450</t>
  </si>
  <si>
    <t>400 - 462</t>
  </si>
  <si>
    <t>400 - 468</t>
  </si>
  <si>
    <t>400 - 469</t>
  </si>
  <si>
    <t>400 - 484</t>
  </si>
  <si>
    <t>400 - 487</t>
  </si>
  <si>
    <t>PROVINCIAL PUB</t>
  </si>
  <si>
    <t>SUPER DELUXE</t>
  </si>
  <si>
    <t>DELUXE</t>
  </si>
  <si>
    <t>REGULAR</t>
  </si>
  <si>
    <t>DAVAO TO GENSAN</t>
  </si>
  <si>
    <t>EFFECTIVE OCTOBER 3, 2022 LTFRB APPROVED FARE RATE DATED SEPTEMBER 16, 2022, AS FOLLOWS:</t>
  </si>
  <si>
    <t>00-08</t>
  </si>
  <si>
    <t>00-14</t>
  </si>
  <si>
    <t>00-38</t>
  </si>
  <si>
    <t>00-53</t>
  </si>
  <si>
    <t>00-65</t>
  </si>
  <si>
    <t>00-72</t>
  </si>
  <si>
    <t>00-104</t>
  </si>
  <si>
    <t>00-112</t>
  </si>
  <si>
    <t>00-140</t>
  </si>
  <si>
    <t>PROVINCIAL PUB's - SUPER DELUXE 2.35/KM, DELUXE 2.25/KM, AND FOR REGULAR 1ST 5KM P11.00 &amp; SUCCEEDING KM 1.90</t>
  </si>
  <si>
    <t>GENSAN TO MARBEL</t>
  </si>
  <si>
    <t>MARBEL TO ESPERANZA via SURALLAH</t>
  </si>
  <si>
    <t>GENSAN TO MAITUM</t>
  </si>
  <si>
    <t>20%DISC</t>
  </si>
  <si>
    <t>REGULAR BUS</t>
  </si>
  <si>
    <t>PROVISIONAL FARE RATES</t>
  </si>
  <si>
    <t>PHP 11.00</t>
  </si>
  <si>
    <t>PHP 1.90</t>
  </si>
  <si>
    <t>AIRCONDITIONED BUS</t>
  </si>
  <si>
    <r>
      <t xml:space="preserve">1ST </t>
    </r>
    <r>
      <rPr>
        <sz val="9"/>
        <color theme="1"/>
        <rFont val="Arial"/>
        <family val="2"/>
      </rPr>
      <t xml:space="preserve">FIVE (5) </t>
    </r>
    <r>
      <rPr>
        <b/>
        <sz val="9"/>
        <color theme="1"/>
        <rFont val="Arial"/>
        <family val="2"/>
      </rPr>
      <t>KMS.</t>
    </r>
  </si>
  <si>
    <r>
      <rPr>
        <sz val="9"/>
        <color theme="1"/>
        <rFont val="Arial"/>
        <family val="2"/>
      </rPr>
      <t>EVERY SUCCEDING</t>
    </r>
    <r>
      <rPr>
        <b/>
        <sz val="9"/>
        <color theme="1"/>
        <rFont val="Arial"/>
        <family val="2"/>
      </rPr>
      <t xml:space="preserve"> KM</t>
    </r>
  </si>
  <si>
    <t>PHP 2.35/KM</t>
  </si>
  <si>
    <t>PHP 2.25/KM</t>
  </si>
  <si>
    <t>MARBEL TO ISULAN via TACURONG</t>
  </si>
  <si>
    <t>TACURONG TO KIDAPAWAN</t>
  </si>
  <si>
    <t>DAVAO TO TACURONG via MAKILALA</t>
  </si>
  <si>
    <t>400 - 453</t>
  </si>
  <si>
    <t>400 - 414.</t>
  </si>
  <si>
    <t>500 - 507</t>
  </si>
  <si>
    <t>500 - 508</t>
  </si>
  <si>
    <t>500 - 512</t>
  </si>
  <si>
    <t>500 - 515</t>
  </si>
  <si>
    <t>500 - 517</t>
  </si>
  <si>
    <t>500 - 518</t>
  </si>
  <si>
    <t>500 - 519</t>
  </si>
  <si>
    <t>500 - 523</t>
  </si>
  <si>
    <t>500 - 524</t>
  </si>
  <si>
    <t>500 - 525</t>
  </si>
  <si>
    <t>500 - 528</t>
  </si>
  <si>
    <t>500 - 532</t>
  </si>
  <si>
    <t>500 - 536</t>
  </si>
  <si>
    <t>500 - 538</t>
  </si>
  <si>
    <t>500 - 539</t>
  </si>
  <si>
    <t>500 - 541</t>
  </si>
  <si>
    <t>500 - 543</t>
  </si>
  <si>
    <t>500 - 545</t>
  </si>
  <si>
    <t>500 - 148</t>
  </si>
  <si>
    <t>500 - 150</t>
  </si>
  <si>
    <t>500 - 554</t>
  </si>
  <si>
    <t>500 - 556</t>
  </si>
  <si>
    <t>500 - 562</t>
  </si>
  <si>
    <t>500 - 559</t>
  </si>
  <si>
    <t>First trip</t>
  </si>
  <si>
    <t>Last trip</t>
  </si>
  <si>
    <t>Multple stop</t>
  </si>
  <si>
    <t xml:space="preserve">GENSAN BULAONG TERMINAL TRIP SCHEDULE </t>
  </si>
  <si>
    <t>Bulaong Terminal to Koronadal City</t>
  </si>
  <si>
    <t>Direct Tacurong via Koronadal City</t>
  </si>
  <si>
    <t>Bulaong Terminal to Maitum</t>
  </si>
  <si>
    <t xml:space="preserve">  Non- stop</t>
  </si>
  <si>
    <t>Bulaong Terminal to Davao City</t>
  </si>
  <si>
    <t>Non-stop</t>
  </si>
  <si>
    <t>Multiple Stop</t>
  </si>
  <si>
    <t>ROUTE</t>
  </si>
  <si>
    <t>ISULAN YBLI TERMINAL/ GARAGE</t>
  </si>
  <si>
    <t>Isulan to Tacurong City</t>
  </si>
  <si>
    <r>
      <t>Isulan to Surallah via Santo Ni</t>
    </r>
    <r>
      <rPr>
        <sz val="11"/>
        <color theme="1"/>
        <rFont val="Calibri"/>
        <family val="2"/>
      </rPr>
      <t>ño</t>
    </r>
  </si>
  <si>
    <t>Isulan to Esperanza</t>
  </si>
  <si>
    <t>Tacurong City to Isulan</t>
  </si>
  <si>
    <t>Tacurong City to Koronadal City</t>
  </si>
  <si>
    <t>Direct Gensan via Koronadal City</t>
  </si>
  <si>
    <t>Tacurong City to Kidapawan City</t>
  </si>
  <si>
    <t>Tacurong City to Davao City</t>
  </si>
  <si>
    <t>Surallah to Koronadal City</t>
  </si>
  <si>
    <t>Surallah to Isulan</t>
  </si>
  <si>
    <t>SURALLAH PUBLIC TERMINAL</t>
  </si>
  <si>
    <t>TACURONG CITY PUBLIC TERMINAL</t>
  </si>
  <si>
    <t>KORONADAL YBLI MAIN TERMINAL</t>
  </si>
  <si>
    <t>Koronadal City to General Santos City</t>
  </si>
  <si>
    <t>Koronadal City to Surallah</t>
  </si>
  <si>
    <r>
      <t>Koronadal City to Isulan via Sto. Ni</t>
    </r>
    <r>
      <rPr>
        <sz val="11"/>
        <color theme="1"/>
        <rFont val="Calibri"/>
        <family val="2"/>
      </rPr>
      <t>ño</t>
    </r>
  </si>
  <si>
    <t>Koronadal City to Isulan via Tacurong</t>
  </si>
  <si>
    <t>Koronadal City to Kidapawan City via Tacurong City</t>
  </si>
  <si>
    <t>MAITUM TERMINAL</t>
  </si>
  <si>
    <t>Maitum to General Santos City via Kiamba to Maasim</t>
  </si>
  <si>
    <t>KIDAPWAN OVERLAND TERMINAL</t>
  </si>
  <si>
    <t>Kidapawan City to Koronadal City via Tacurong City</t>
  </si>
  <si>
    <t>ESPERANZA TERMINAL</t>
  </si>
  <si>
    <t>Esperanza to Isulan</t>
  </si>
  <si>
    <t>DAVAO CITY ECOLAND TERMINAL</t>
  </si>
  <si>
    <t>Ecoland Terminal to General Santos City</t>
  </si>
  <si>
    <t>12 MIDNIGHT</t>
  </si>
  <si>
    <t>Ecoland Terminal to Tacurong City</t>
  </si>
  <si>
    <t>DIGOS CITY TERMINAL</t>
  </si>
  <si>
    <t>Digos City to Davao City</t>
  </si>
  <si>
    <t>Digos City to General Santos City</t>
  </si>
  <si>
    <t xml:space="preserve">Digos City to Tacurong City </t>
  </si>
  <si>
    <t xml:space="preserve">KORONADAL CITY TO GSC AIPORT </t>
  </si>
  <si>
    <t>MON-TUES-SAT</t>
  </si>
  <si>
    <t>SUN-WED-THU-FRI</t>
  </si>
  <si>
    <t>GSC AIRPORT TO KORONADAL CITY</t>
  </si>
  <si>
    <t>12:00 NN</t>
  </si>
  <si>
    <t>3:20PM</t>
  </si>
  <si>
    <t>KULAMAN TERMINAL</t>
  </si>
  <si>
    <t>Kulaman to Isulan</t>
  </si>
  <si>
    <r>
      <t xml:space="preserve">1ST </t>
    </r>
    <r>
      <rPr>
        <sz val="12"/>
        <color theme="1"/>
        <rFont val="Tahoma"/>
        <family val="2"/>
      </rPr>
      <t xml:space="preserve">FIVE (5) </t>
    </r>
    <r>
      <rPr>
        <b/>
        <sz val="12"/>
        <color theme="1"/>
        <rFont val="Tahoma"/>
        <family val="2"/>
      </rPr>
      <t>KMS.</t>
    </r>
  </si>
  <si>
    <r>
      <rPr>
        <sz val="12"/>
        <color theme="1"/>
        <rFont val="Tahoma"/>
        <family val="2"/>
      </rPr>
      <t>EVERY SUCCEDING</t>
    </r>
    <r>
      <rPr>
        <b/>
        <sz val="12"/>
        <color theme="1"/>
        <rFont val="Tahoma"/>
        <family val="2"/>
      </rPr>
      <t xml:space="preserve"> KM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</si>
</sst>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Tahoma"/>
      <family val="2"/>
    </font>
    <font>
      <b/>
      <sz val="11"/>
      <name val="Tahoma"/>
      <family val="2"/>
    </font>
    <font>
      <sz val="11"/>
      <color theme="1"/>
      <name val="Calibri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name val="Tahoma"/>
      <family val="2"/>
    </font>
    <font>
      <sz val="1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0">
    <xf numFmtId="0" fontId="0" fillId="0" borderId="0" xfId="0"/>
    <xf numFmtId="0" fontId="2" fillId="0" borderId="0" xfId="1" applyFont="1"/>
    <xf numFmtId="0" fontId="4" fillId="0" borderId="0" xfId="1" applyFont="1"/>
    <xf numFmtId="0" fontId="6" fillId="0" borderId="0" xfId="0" applyFont="1"/>
    <xf numFmtId="0" fontId="9" fillId="0" borderId="0" xfId="0" applyFont="1" applyAlignment="1">
      <alignment horizontal="center"/>
    </xf>
    <xf numFmtId="0" fontId="0" fillId="0" borderId="0" xfId="0" applyFont="1"/>
    <xf numFmtId="0" fontId="8" fillId="0" borderId="11" xfId="0" applyFont="1" applyBorder="1"/>
    <xf numFmtId="0" fontId="5" fillId="0" borderId="0" xfId="1" applyFont="1" applyAlignment="1">
      <alignment horizontal="left"/>
    </xf>
    <xf numFmtId="0" fontId="10" fillId="0" borderId="11" xfId="0" applyFont="1" applyBorder="1"/>
    <xf numFmtId="0" fontId="9" fillId="0" borderId="0" xfId="0" applyFont="1"/>
    <xf numFmtId="0" fontId="13" fillId="0" borderId="3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3" fillId="0" borderId="11" xfId="1" applyFont="1" applyBorder="1" applyAlignment="1">
      <alignment horizontal="center"/>
    </xf>
    <xf numFmtId="0" fontId="7" fillId="0" borderId="11" xfId="0" applyFont="1" applyBorder="1"/>
    <xf numFmtId="0" fontId="13" fillId="0" borderId="11" xfId="1" applyFont="1" applyBorder="1"/>
    <xf numFmtId="0" fontId="14" fillId="0" borderId="11" xfId="1" applyFont="1" applyBorder="1"/>
    <xf numFmtId="0" fontId="14" fillId="0" borderId="11" xfId="1" applyFont="1" applyBorder="1" applyAlignment="1">
      <alignment horizontal="center"/>
    </xf>
    <xf numFmtId="164" fontId="14" fillId="0" borderId="10" xfId="1" quotePrefix="1" applyNumberFormat="1" applyFont="1" applyBorder="1" applyAlignment="1">
      <alignment horizontal="center"/>
    </xf>
    <xf numFmtId="164" fontId="13" fillId="0" borderId="10" xfId="1" quotePrefix="1" applyNumberFormat="1" applyFont="1" applyBorder="1" applyAlignment="1">
      <alignment horizontal="center"/>
    </xf>
    <xf numFmtId="0" fontId="13" fillId="0" borderId="3" xfId="1" applyFont="1" applyBorder="1" applyAlignment="1"/>
    <xf numFmtId="0" fontId="8" fillId="0" borderId="11" xfId="0" applyFont="1" applyBorder="1" applyAlignment="1">
      <alignment horizontal="center"/>
    </xf>
    <xf numFmtId="164" fontId="14" fillId="0" borderId="11" xfId="1" quotePrefix="1" applyNumberFormat="1" applyFont="1" applyBorder="1" applyAlignment="1">
      <alignment horizontal="center"/>
    </xf>
    <xf numFmtId="0" fontId="13" fillId="0" borderId="1" xfId="1" applyFont="1" applyBorder="1"/>
    <xf numFmtId="0" fontId="13" fillId="0" borderId="3" xfId="1" applyFont="1" applyBorder="1"/>
    <xf numFmtId="0" fontId="15" fillId="0" borderId="11" xfId="1" applyFont="1" applyBorder="1" applyAlignment="1">
      <alignment horizontal="center"/>
    </xf>
    <xf numFmtId="0" fontId="16" fillId="0" borderId="11" xfId="1" applyFont="1" applyBorder="1" applyAlignment="1">
      <alignment horizontal="center"/>
    </xf>
    <xf numFmtId="164" fontId="13" fillId="0" borderId="11" xfId="1" quotePrefix="1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13" fillId="0" borderId="11" xfId="1" applyFont="1" applyBorder="1" applyAlignment="1">
      <alignment horizontal="left"/>
    </xf>
    <xf numFmtId="0" fontId="13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4" fillId="0" borderId="11" xfId="0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7" fillId="0" borderId="1" xfId="0" applyFont="1" applyBorder="1" applyAlignment="1"/>
    <xf numFmtId="0" fontId="7" fillId="0" borderId="2" xfId="0" applyFont="1" applyBorder="1" applyAlignment="1"/>
    <xf numFmtId="0" fontId="7" fillId="0" borderId="3" xfId="0" applyFont="1" applyBorder="1" applyAlignment="1"/>
    <xf numFmtId="0" fontId="13" fillId="0" borderId="0" xfId="1" applyFont="1" applyBorder="1"/>
    <xf numFmtId="164" fontId="13" fillId="0" borderId="0" xfId="1" quotePrefix="1" applyNumberFormat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4" fillId="0" borderId="3" xfId="1" applyFont="1" applyBorder="1" applyAlignment="1">
      <alignment horizontal="left"/>
    </xf>
    <xf numFmtId="0" fontId="7" fillId="0" borderId="10" xfId="0" applyFont="1" applyBorder="1"/>
    <xf numFmtId="0" fontId="13" fillId="0" borderId="2" xfId="1" applyFont="1" applyBorder="1"/>
    <xf numFmtId="0" fontId="13" fillId="0" borderId="8" xfId="1" applyFont="1" applyBorder="1" applyAlignment="1">
      <alignment horizontal="center"/>
    </xf>
    <xf numFmtId="0" fontId="7" fillId="0" borderId="9" xfId="0" applyFont="1" applyBorder="1" applyAlignment="1"/>
    <xf numFmtId="0" fontId="7" fillId="0" borderId="12" xfId="0" applyFont="1" applyBorder="1" applyAlignment="1"/>
    <xf numFmtId="0" fontId="7" fillId="0" borderId="13" xfId="0" applyFont="1" applyBorder="1" applyAlignment="1"/>
    <xf numFmtId="0" fontId="14" fillId="0" borderId="10" xfId="1" applyFont="1" applyBorder="1" applyAlignment="1">
      <alignment horizontal="center"/>
    </xf>
    <xf numFmtId="0" fontId="13" fillId="0" borderId="10" xfId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3" fillId="0" borderId="5" xfId="1" applyFont="1" applyBorder="1" applyAlignment="1"/>
    <xf numFmtId="0" fontId="14" fillId="0" borderId="13" xfId="1" applyFont="1" applyBorder="1" applyAlignment="1">
      <alignment horizontal="left"/>
    </xf>
    <xf numFmtId="0" fontId="0" fillId="0" borderId="11" xfId="0" applyBorder="1"/>
    <xf numFmtId="18" fontId="0" fillId="0" borderId="11" xfId="0" applyNumberFormat="1" applyBorder="1"/>
    <xf numFmtId="0" fontId="0" fillId="0" borderId="0" xfId="0" applyBorder="1"/>
    <xf numFmtId="18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/>
    <xf numFmtId="0" fontId="0" fillId="0" borderId="17" xfId="0" applyBorder="1"/>
    <xf numFmtId="0" fontId="0" fillId="0" borderId="18" xfId="0" applyBorder="1"/>
    <xf numFmtId="0" fontId="0" fillId="0" borderId="17" xfId="0" applyBorder="1" applyAlignment="1">
      <alignment horizontal="center" vertical="center"/>
    </xf>
    <xf numFmtId="18" fontId="0" fillId="0" borderId="18" xfId="0" applyNumberFormat="1" applyBorder="1"/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18" fontId="0" fillId="0" borderId="20" xfId="0" applyNumberFormat="1" applyBorder="1"/>
    <xf numFmtId="18" fontId="0" fillId="0" borderId="21" xfId="0" applyNumberFormat="1" applyBorder="1"/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/>
    </xf>
    <xf numFmtId="0" fontId="0" fillId="0" borderId="19" xfId="0" applyBorder="1" applyAlignment="1">
      <alignment horizontal="left" vertical="center"/>
    </xf>
    <xf numFmtId="0" fontId="0" fillId="0" borderId="17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9" xfId="0" applyBorder="1"/>
    <xf numFmtId="0" fontId="0" fillId="2" borderId="17" xfId="0" applyFill="1" applyBorder="1"/>
    <xf numFmtId="0" fontId="0" fillId="2" borderId="18" xfId="0" applyFill="1" applyBorder="1"/>
    <xf numFmtId="18" fontId="0" fillId="0" borderId="17" xfId="0" applyNumberFormat="1" applyBorder="1" applyAlignment="1">
      <alignment horizontal="center"/>
    </xf>
    <xf numFmtId="18" fontId="0" fillId="0" borderId="18" xfId="0" applyNumberFormat="1" applyBorder="1" applyAlignment="1">
      <alignment horizontal="center"/>
    </xf>
    <xf numFmtId="20" fontId="0" fillId="0" borderId="17" xfId="0" applyNumberFormat="1" applyBorder="1" applyAlignment="1">
      <alignment horizontal="center"/>
    </xf>
    <xf numFmtId="18" fontId="0" fillId="0" borderId="19" xfId="0" applyNumberFormat="1" applyBorder="1" applyAlignment="1">
      <alignment horizontal="center"/>
    </xf>
    <xf numFmtId="0" fontId="0" fillId="0" borderId="21" xfId="0" applyBorder="1"/>
    <xf numFmtId="0" fontId="0" fillId="0" borderId="0" xfId="0" applyBorder="1" applyAlignment="1">
      <alignment horizontal="center" vertic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4" fillId="0" borderId="1" xfId="1" applyFont="1" applyBorder="1" applyAlignment="1">
      <alignment horizontal="left"/>
    </xf>
    <xf numFmtId="0" fontId="14" fillId="0" borderId="2" xfId="1" applyFont="1" applyBorder="1" applyAlignment="1">
      <alignment horizontal="left"/>
    </xf>
    <xf numFmtId="0" fontId="14" fillId="0" borderId="3" xfId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3" borderId="0" xfId="0" applyFont="1" applyFill="1" applyBorder="1" applyAlignment="1"/>
    <xf numFmtId="0" fontId="18" fillId="0" borderId="11" xfId="0" applyFont="1" applyBorder="1"/>
    <xf numFmtId="0" fontId="19" fillId="0" borderId="11" xfId="0" applyFont="1" applyBorder="1"/>
    <xf numFmtId="0" fontId="20" fillId="0" borderId="0" xfId="1" applyFont="1" applyAlignment="1">
      <alignment horizontal="left"/>
    </xf>
    <xf numFmtId="0" fontId="20" fillId="0" borderId="0" xfId="1" applyFont="1"/>
    <xf numFmtId="0" fontId="18" fillId="0" borderId="0" xfId="0" applyFont="1"/>
    <xf numFmtId="0" fontId="21" fillId="0" borderId="1" xfId="1" applyFont="1" applyBorder="1" applyAlignment="1">
      <alignment horizontal="center"/>
    </xf>
    <xf numFmtId="0" fontId="21" fillId="0" borderId="2" xfId="1" applyFont="1" applyBorder="1" applyAlignment="1">
      <alignment horizontal="center"/>
    </xf>
    <xf numFmtId="0" fontId="21" fillId="0" borderId="3" xfId="1" applyFont="1" applyBorder="1" applyAlignment="1">
      <alignment horizontal="center"/>
    </xf>
    <xf numFmtId="0" fontId="21" fillId="0" borderId="11" xfId="1" applyFont="1" applyBorder="1" applyAlignment="1">
      <alignment horizontal="center"/>
    </xf>
    <xf numFmtId="0" fontId="21" fillId="0" borderId="1" xfId="1" applyFont="1" applyBorder="1" applyAlignment="1">
      <alignment horizontal="center"/>
    </xf>
    <xf numFmtId="0" fontId="21" fillId="0" borderId="2" xfId="1" applyFont="1" applyBorder="1" applyAlignment="1">
      <alignment horizontal="center"/>
    </xf>
    <xf numFmtId="0" fontId="21" fillId="0" borderId="8" xfId="1" applyFont="1" applyBorder="1" applyAlignment="1">
      <alignment horizontal="center"/>
    </xf>
    <xf numFmtId="0" fontId="21" fillId="0" borderId="1" xfId="1" applyFont="1" applyBorder="1"/>
    <xf numFmtId="0" fontId="21" fillId="0" borderId="2" xfId="1" applyFont="1" applyBorder="1"/>
    <xf numFmtId="0" fontId="21" fillId="0" borderId="3" xfId="1" applyFont="1" applyBorder="1"/>
    <xf numFmtId="0" fontId="18" fillId="0" borderId="1" xfId="0" applyFont="1" applyBorder="1" applyAlignment="1"/>
    <xf numFmtId="0" fontId="18" fillId="0" borderId="12" xfId="0" applyFont="1" applyBorder="1" applyAlignment="1"/>
    <xf numFmtId="0" fontId="18" fillId="0" borderId="3" xfId="0" applyFont="1" applyBorder="1" applyAlignment="1"/>
    <xf numFmtId="0" fontId="20" fillId="0" borderId="1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164" fontId="21" fillId="0" borderId="11" xfId="1" quotePrefix="1" applyNumberFormat="1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1" xfId="0" quotePrefix="1" applyNumberFormat="1" applyFont="1" applyBorder="1" applyAlignment="1">
      <alignment horizontal="center"/>
    </xf>
    <xf numFmtId="0" fontId="18" fillId="0" borderId="10" xfId="0" quotePrefix="1" applyNumberFormat="1" applyFont="1" applyBorder="1" applyAlignment="1">
      <alignment horizontal="center"/>
    </xf>
    <xf numFmtId="164" fontId="21" fillId="0" borderId="10" xfId="1" quotePrefix="1" applyNumberFormat="1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1" xfId="0" quotePrefix="1" applyNumberFormat="1" applyFont="1" applyBorder="1" applyAlignment="1">
      <alignment horizontal="center"/>
    </xf>
    <xf numFmtId="0" fontId="19" fillId="0" borderId="10" xfId="0" quotePrefix="1" applyNumberFormat="1" applyFont="1" applyBorder="1" applyAlignment="1">
      <alignment horizontal="center"/>
    </xf>
    <xf numFmtId="164" fontId="20" fillId="0" borderId="10" xfId="1" quotePrefix="1" applyNumberFormat="1" applyFont="1" applyBorder="1" applyAlignment="1">
      <alignment horizontal="center"/>
    </xf>
    <xf numFmtId="164" fontId="20" fillId="0" borderId="11" xfId="1" quotePrefix="1" applyNumberFormat="1" applyFont="1" applyBorder="1" applyAlignment="1">
      <alignment horizontal="center"/>
    </xf>
    <xf numFmtId="0" fontId="19" fillId="0" borderId="0" xfId="0" applyFont="1"/>
    <xf numFmtId="0" fontId="18" fillId="0" borderId="11" xfId="0" applyFont="1" applyBorder="1" applyAlignment="1">
      <alignment horizontal="left"/>
    </xf>
    <xf numFmtId="0" fontId="18" fillId="0" borderId="11" xfId="0" applyNumberFormat="1" applyFont="1" applyBorder="1" applyAlignment="1">
      <alignment horizontal="center"/>
    </xf>
    <xf numFmtId="0" fontId="18" fillId="0" borderId="10" xfId="0" applyNumberFormat="1" applyFont="1" applyBorder="1" applyAlignment="1">
      <alignment horizontal="center"/>
    </xf>
    <xf numFmtId="0" fontId="21" fillId="0" borderId="11" xfId="1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1" fontId="19" fillId="0" borderId="11" xfId="0" applyNumberFormat="1" applyFont="1" applyBorder="1" applyAlignment="1">
      <alignment horizontal="center"/>
    </xf>
    <xf numFmtId="0" fontId="18" fillId="0" borderId="11" xfId="0" applyFont="1" applyFill="1" applyBorder="1"/>
    <xf numFmtId="0" fontId="19" fillId="0" borderId="11" xfId="0" applyFont="1" applyFill="1" applyBorder="1"/>
    <xf numFmtId="0" fontId="19" fillId="0" borderId="11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8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zoomScaleNormal="100" zoomScaleSheetLayoutView="95" workbookViewId="0">
      <selection activeCell="C15" sqref="C15"/>
    </sheetView>
  </sheetViews>
  <sheetFormatPr defaultRowHeight="15" x14ac:dyDescent="0.25"/>
  <cols>
    <col min="1" max="1" width="13" customWidth="1"/>
    <col min="3" max="3" width="13.85546875" customWidth="1"/>
    <col min="5" max="5" width="7.85546875" hidden="1" customWidth="1"/>
    <col min="8" max="8" width="0" hidden="1" customWidth="1"/>
    <col min="11" max="11" width="0" hidden="1" customWidth="1"/>
    <col min="12" max="12" width="9" customWidth="1"/>
    <col min="13" max="13" width="10.28515625" customWidth="1"/>
  </cols>
  <sheetData>
    <row r="1" spans="1:13" x14ac:dyDescent="0.25">
      <c r="A1" s="1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x14ac:dyDescent="0.25">
      <c r="A2" s="2" t="s">
        <v>210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5" spans="1:13" x14ac:dyDescent="0.25">
      <c r="A5" s="98" t="s">
        <v>0</v>
      </c>
      <c r="B5" s="99"/>
      <c r="C5" s="99"/>
      <c r="D5" s="21"/>
      <c r="E5" s="60"/>
      <c r="F5" s="96" t="s">
        <v>195</v>
      </c>
      <c r="G5" s="97"/>
      <c r="H5" s="45"/>
      <c r="I5" s="96" t="s">
        <v>195</v>
      </c>
      <c r="J5" s="101"/>
      <c r="K5" s="45"/>
      <c r="L5" s="96" t="s">
        <v>195</v>
      </c>
      <c r="M5" s="97"/>
    </row>
    <row r="6" spans="1:13" x14ac:dyDescent="0.25">
      <c r="A6" s="11"/>
      <c r="B6" s="12"/>
      <c r="C6" s="12"/>
      <c r="D6" s="13"/>
      <c r="E6" s="45"/>
      <c r="F6" s="98" t="s">
        <v>196</v>
      </c>
      <c r="G6" s="100"/>
      <c r="H6" s="43"/>
      <c r="I6" s="98" t="s">
        <v>197</v>
      </c>
      <c r="J6" s="100"/>
      <c r="K6" s="43"/>
      <c r="L6" s="98" t="s">
        <v>198</v>
      </c>
      <c r="M6" s="100"/>
    </row>
    <row r="7" spans="1:13" x14ac:dyDescent="0.25">
      <c r="A7" s="24" t="s">
        <v>1</v>
      </c>
      <c r="B7" s="48" t="s">
        <v>2</v>
      </c>
      <c r="C7" s="25" t="s">
        <v>3</v>
      </c>
      <c r="D7" s="14" t="s">
        <v>4</v>
      </c>
      <c r="E7" s="14"/>
      <c r="F7" s="14" t="s">
        <v>5</v>
      </c>
      <c r="G7" s="14" t="s">
        <v>214</v>
      </c>
      <c r="H7" s="14"/>
      <c r="I7" s="14" t="s">
        <v>5</v>
      </c>
      <c r="J7" s="14" t="s">
        <v>214</v>
      </c>
      <c r="K7" s="14"/>
      <c r="L7" s="14" t="s">
        <v>5</v>
      </c>
      <c r="M7" s="14" t="s">
        <v>214</v>
      </c>
    </row>
    <row r="8" spans="1:13" x14ac:dyDescent="0.25">
      <c r="A8" s="15"/>
      <c r="B8" s="47"/>
      <c r="C8" s="16"/>
      <c r="D8" s="14" t="s">
        <v>7</v>
      </c>
      <c r="E8" s="14"/>
      <c r="F8" s="14" t="s">
        <v>8</v>
      </c>
      <c r="G8" s="36" t="s">
        <v>6</v>
      </c>
      <c r="H8" s="36"/>
      <c r="I8" s="14" t="s">
        <v>8</v>
      </c>
      <c r="J8" s="36" t="s">
        <v>6</v>
      </c>
      <c r="K8" s="36"/>
      <c r="L8" s="14" t="s">
        <v>8</v>
      </c>
      <c r="M8" s="36" t="s">
        <v>6</v>
      </c>
    </row>
    <row r="9" spans="1:13" x14ac:dyDescent="0.25">
      <c r="A9" s="107" t="s">
        <v>211</v>
      </c>
      <c r="B9" s="108"/>
      <c r="C9" s="109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 s="5" customFormat="1" x14ac:dyDescent="0.25">
      <c r="A10" s="16" t="s">
        <v>9</v>
      </c>
      <c r="B10" s="14" t="s">
        <v>10</v>
      </c>
      <c r="C10" s="16" t="s">
        <v>11</v>
      </c>
      <c r="D10" s="14">
        <v>18</v>
      </c>
      <c r="E10" s="54"/>
      <c r="F10" s="20"/>
      <c r="G10" s="20"/>
      <c r="H10" s="53">
        <f>((D10)*2.25)</f>
        <v>40.5</v>
      </c>
      <c r="I10" s="20">
        <f>ROUND(H10,0)</f>
        <v>41</v>
      </c>
      <c r="J10" s="20">
        <f>ROUND(H10*0.8,0)</f>
        <v>32</v>
      </c>
      <c r="K10" s="53">
        <f>((D10-5)*1.9)+11</f>
        <v>35.700000000000003</v>
      </c>
      <c r="L10" s="20">
        <f>ROUND(K10,0)</f>
        <v>36</v>
      </c>
      <c r="M10" s="20">
        <f>ROUND(K10*0.8,0)</f>
        <v>29</v>
      </c>
    </row>
    <row r="11" spans="1:13" x14ac:dyDescent="0.25">
      <c r="A11" s="16" t="s">
        <v>9</v>
      </c>
      <c r="B11" s="14" t="s">
        <v>12</v>
      </c>
      <c r="C11" s="16" t="s">
        <v>13</v>
      </c>
      <c r="D11" s="14">
        <v>28</v>
      </c>
      <c r="E11" s="54"/>
      <c r="F11" s="20"/>
      <c r="G11" s="20"/>
      <c r="H11" s="53">
        <f t="shared" ref="H11:H32" si="0">((D11)*2.25)</f>
        <v>63</v>
      </c>
      <c r="I11" s="20">
        <f t="shared" ref="I11:I32" si="1">ROUND(((D11)*2.25),0)</f>
        <v>63</v>
      </c>
      <c r="J11" s="20">
        <f t="shared" ref="J11:J32" si="2">ROUND(H11*0.8,0)</f>
        <v>50</v>
      </c>
      <c r="K11" s="53">
        <f t="shared" ref="K11:K32" si="3">((D11-5)*1.9)+11</f>
        <v>54.699999999999996</v>
      </c>
      <c r="L11" s="20">
        <f t="shared" ref="L11:L32" si="4">ROUND(K11,0)</f>
        <v>55</v>
      </c>
      <c r="M11" s="20">
        <f t="shared" ref="M11:M32" si="5">ROUND(K11*0.8,0)</f>
        <v>44</v>
      </c>
    </row>
    <row r="12" spans="1:13" x14ac:dyDescent="0.25">
      <c r="A12" s="16" t="s">
        <v>9</v>
      </c>
      <c r="B12" s="14" t="s">
        <v>14</v>
      </c>
      <c r="C12" s="16" t="s">
        <v>15</v>
      </c>
      <c r="D12" s="14">
        <v>32</v>
      </c>
      <c r="E12" s="54"/>
      <c r="F12" s="20"/>
      <c r="G12" s="20"/>
      <c r="H12" s="53">
        <f t="shared" si="0"/>
        <v>72</v>
      </c>
      <c r="I12" s="20">
        <f t="shared" si="1"/>
        <v>72</v>
      </c>
      <c r="J12" s="20">
        <f t="shared" si="2"/>
        <v>58</v>
      </c>
      <c r="K12" s="53">
        <f t="shared" si="3"/>
        <v>62.3</v>
      </c>
      <c r="L12" s="20">
        <f t="shared" si="4"/>
        <v>62</v>
      </c>
      <c r="M12" s="20">
        <f t="shared" si="5"/>
        <v>50</v>
      </c>
    </row>
    <row r="13" spans="1:13" s="5" customFormat="1" x14ac:dyDescent="0.25">
      <c r="A13" s="16" t="s">
        <v>9</v>
      </c>
      <c r="B13" s="14" t="s">
        <v>16</v>
      </c>
      <c r="C13" s="16" t="s">
        <v>17</v>
      </c>
      <c r="D13" s="14">
        <v>35</v>
      </c>
      <c r="E13" s="54"/>
      <c r="F13" s="20"/>
      <c r="G13" s="20"/>
      <c r="H13" s="53">
        <f t="shared" si="0"/>
        <v>78.75</v>
      </c>
      <c r="I13" s="20">
        <f t="shared" si="1"/>
        <v>79</v>
      </c>
      <c r="J13" s="20">
        <f t="shared" si="2"/>
        <v>63</v>
      </c>
      <c r="K13" s="53">
        <f t="shared" si="3"/>
        <v>68</v>
      </c>
      <c r="L13" s="20">
        <f t="shared" si="4"/>
        <v>68</v>
      </c>
      <c r="M13" s="20">
        <f t="shared" si="5"/>
        <v>54</v>
      </c>
    </row>
    <row r="14" spans="1:13" x14ac:dyDescent="0.25">
      <c r="A14" s="16" t="s">
        <v>9</v>
      </c>
      <c r="B14" s="14" t="s">
        <v>18</v>
      </c>
      <c r="C14" s="16" t="s">
        <v>19</v>
      </c>
      <c r="D14" s="14">
        <v>40</v>
      </c>
      <c r="E14" s="54"/>
      <c r="F14" s="20"/>
      <c r="G14" s="20"/>
      <c r="H14" s="53">
        <f t="shared" si="0"/>
        <v>90</v>
      </c>
      <c r="I14" s="20">
        <f t="shared" si="1"/>
        <v>90</v>
      </c>
      <c r="J14" s="20">
        <f t="shared" si="2"/>
        <v>72</v>
      </c>
      <c r="K14" s="53">
        <f t="shared" si="3"/>
        <v>77.5</v>
      </c>
      <c r="L14" s="20">
        <f t="shared" si="4"/>
        <v>78</v>
      </c>
      <c r="M14" s="20">
        <f t="shared" si="5"/>
        <v>62</v>
      </c>
    </row>
    <row r="15" spans="1:13" x14ac:dyDescent="0.25">
      <c r="A15" s="16" t="s">
        <v>9</v>
      </c>
      <c r="B15" s="14" t="s">
        <v>20</v>
      </c>
      <c r="C15" s="16" t="s">
        <v>21</v>
      </c>
      <c r="D15" s="14">
        <v>50</v>
      </c>
      <c r="E15" s="54"/>
      <c r="F15" s="20"/>
      <c r="G15" s="20"/>
      <c r="H15" s="53">
        <f t="shared" si="0"/>
        <v>112.5</v>
      </c>
      <c r="I15" s="20">
        <f t="shared" si="1"/>
        <v>113</v>
      </c>
      <c r="J15" s="20">
        <f t="shared" si="2"/>
        <v>90</v>
      </c>
      <c r="K15" s="53">
        <f t="shared" si="3"/>
        <v>96.5</v>
      </c>
      <c r="L15" s="20">
        <f t="shared" si="4"/>
        <v>97</v>
      </c>
      <c r="M15" s="20">
        <f t="shared" si="5"/>
        <v>77</v>
      </c>
    </row>
    <row r="16" spans="1:13" x14ac:dyDescent="0.25">
      <c r="A16" s="17" t="s">
        <v>9</v>
      </c>
      <c r="B16" s="18" t="s">
        <v>22</v>
      </c>
      <c r="C16" s="17" t="s">
        <v>23</v>
      </c>
      <c r="D16" s="18">
        <v>59</v>
      </c>
      <c r="E16" s="53">
        <f>((D16)*2.35)</f>
        <v>138.65</v>
      </c>
      <c r="F16" s="19">
        <f>ROUND(E16,0)</f>
        <v>139</v>
      </c>
      <c r="G16" s="19">
        <f>ROUND(E16*0.8,0)</f>
        <v>111</v>
      </c>
      <c r="H16" s="53">
        <f t="shared" si="0"/>
        <v>132.75</v>
      </c>
      <c r="I16" s="19">
        <f t="shared" si="1"/>
        <v>133</v>
      </c>
      <c r="J16" s="19">
        <f t="shared" si="2"/>
        <v>106</v>
      </c>
      <c r="K16" s="53">
        <f t="shared" si="3"/>
        <v>113.6</v>
      </c>
      <c r="L16" s="19">
        <f t="shared" si="4"/>
        <v>114</v>
      </c>
      <c r="M16" s="19">
        <f t="shared" si="5"/>
        <v>91</v>
      </c>
    </row>
    <row r="17" spans="1:13" x14ac:dyDescent="0.25">
      <c r="A17" s="16" t="s">
        <v>11</v>
      </c>
      <c r="B17" s="14" t="s">
        <v>24</v>
      </c>
      <c r="C17" s="16" t="s">
        <v>13</v>
      </c>
      <c r="D17" s="14">
        <v>10</v>
      </c>
      <c r="E17" s="54"/>
      <c r="F17" s="20"/>
      <c r="G17" s="20"/>
      <c r="H17" s="53">
        <f t="shared" si="0"/>
        <v>22.5</v>
      </c>
      <c r="I17" s="20">
        <f t="shared" si="1"/>
        <v>23</v>
      </c>
      <c r="J17" s="20">
        <f t="shared" si="2"/>
        <v>18</v>
      </c>
      <c r="K17" s="53">
        <f t="shared" si="3"/>
        <v>20.5</v>
      </c>
      <c r="L17" s="20">
        <f t="shared" si="4"/>
        <v>21</v>
      </c>
      <c r="M17" s="20">
        <f t="shared" si="5"/>
        <v>16</v>
      </c>
    </row>
    <row r="18" spans="1:13" x14ac:dyDescent="0.25">
      <c r="A18" s="16" t="s">
        <v>11</v>
      </c>
      <c r="B18" s="14" t="s">
        <v>25</v>
      </c>
      <c r="C18" s="16" t="s">
        <v>15</v>
      </c>
      <c r="D18" s="14">
        <v>14</v>
      </c>
      <c r="E18" s="54"/>
      <c r="F18" s="20"/>
      <c r="G18" s="20"/>
      <c r="H18" s="53">
        <f t="shared" si="0"/>
        <v>31.5</v>
      </c>
      <c r="I18" s="20">
        <f t="shared" si="1"/>
        <v>32</v>
      </c>
      <c r="J18" s="20">
        <f t="shared" si="2"/>
        <v>25</v>
      </c>
      <c r="K18" s="53">
        <f t="shared" si="3"/>
        <v>28.099999999999998</v>
      </c>
      <c r="L18" s="20">
        <f t="shared" si="4"/>
        <v>28</v>
      </c>
      <c r="M18" s="20">
        <f t="shared" si="5"/>
        <v>22</v>
      </c>
    </row>
    <row r="19" spans="1:13" x14ac:dyDescent="0.25">
      <c r="A19" s="16" t="s">
        <v>11</v>
      </c>
      <c r="B19" s="14" t="s">
        <v>26</v>
      </c>
      <c r="C19" s="16" t="s">
        <v>17</v>
      </c>
      <c r="D19" s="14">
        <v>17</v>
      </c>
      <c r="E19" s="54"/>
      <c r="F19" s="20"/>
      <c r="G19" s="20"/>
      <c r="H19" s="53">
        <f t="shared" si="0"/>
        <v>38.25</v>
      </c>
      <c r="I19" s="20">
        <f t="shared" si="1"/>
        <v>38</v>
      </c>
      <c r="J19" s="20">
        <f t="shared" si="2"/>
        <v>31</v>
      </c>
      <c r="K19" s="53">
        <f t="shared" si="3"/>
        <v>33.799999999999997</v>
      </c>
      <c r="L19" s="20">
        <f t="shared" si="4"/>
        <v>34</v>
      </c>
      <c r="M19" s="20">
        <f t="shared" si="5"/>
        <v>27</v>
      </c>
    </row>
    <row r="20" spans="1:13" x14ac:dyDescent="0.25">
      <c r="A20" s="16" t="s">
        <v>11</v>
      </c>
      <c r="B20" s="14" t="s">
        <v>27</v>
      </c>
      <c r="C20" s="16" t="s">
        <v>19</v>
      </c>
      <c r="D20" s="14">
        <v>22</v>
      </c>
      <c r="E20" s="54"/>
      <c r="F20" s="20"/>
      <c r="G20" s="20"/>
      <c r="H20" s="53">
        <f t="shared" si="0"/>
        <v>49.5</v>
      </c>
      <c r="I20" s="20">
        <f t="shared" si="1"/>
        <v>50</v>
      </c>
      <c r="J20" s="20">
        <f t="shared" si="2"/>
        <v>40</v>
      </c>
      <c r="K20" s="53">
        <f t="shared" si="3"/>
        <v>43.3</v>
      </c>
      <c r="L20" s="20">
        <f t="shared" si="4"/>
        <v>43</v>
      </c>
      <c r="M20" s="20">
        <f t="shared" si="5"/>
        <v>35</v>
      </c>
    </row>
    <row r="21" spans="1:13" x14ac:dyDescent="0.25">
      <c r="A21" s="16" t="s">
        <v>11</v>
      </c>
      <c r="B21" s="14" t="s">
        <v>28</v>
      </c>
      <c r="C21" s="16" t="s">
        <v>21</v>
      </c>
      <c r="D21" s="14">
        <v>32</v>
      </c>
      <c r="E21" s="54"/>
      <c r="F21" s="20"/>
      <c r="G21" s="20"/>
      <c r="H21" s="53">
        <f t="shared" si="0"/>
        <v>72</v>
      </c>
      <c r="I21" s="20">
        <f t="shared" si="1"/>
        <v>72</v>
      </c>
      <c r="J21" s="20">
        <f t="shared" si="2"/>
        <v>58</v>
      </c>
      <c r="K21" s="53">
        <f t="shared" si="3"/>
        <v>62.3</v>
      </c>
      <c r="L21" s="20">
        <f t="shared" si="4"/>
        <v>62</v>
      </c>
      <c r="M21" s="20">
        <f t="shared" si="5"/>
        <v>50</v>
      </c>
    </row>
    <row r="22" spans="1:13" s="5" customFormat="1" x14ac:dyDescent="0.25">
      <c r="A22" s="16" t="s">
        <v>11</v>
      </c>
      <c r="B22" s="14" t="s">
        <v>29</v>
      </c>
      <c r="C22" s="16" t="s">
        <v>23</v>
      </c>
      <c r="D22" s="14">
        <v>41</v>
      </c>
      <c r="E22" s="54"/>
      <c r="F22" s="20"/>
      <c r="G22" s="20"/>
      <c r="H22" s="53">
        <f t="shared" si="0"/>
        <v>92.25</v>
      </c>
      <c r="I22" s="20">
        <f t="shared" si="1"/>
        <v>92</v>
      </c>
      <c r="J22" s="20">
        <f t="shared" si="2"/>
        <v>74</v>
      </c>
      <c r="K22" s="53">
        <f t="shared" si="3"/>
        <v>79.399999999999991</v>
      </c>
      <c r="L22" s="20">
        <f t="shared" si="4"/>
        <v>79</v>
      </c>
      <c r="M22" s="20">
        <f t="shared" si="5"/>
        <v>64</v>
      </c>
    </row>
    <row r="23" spans="1:13" x14ac:dyDescent="0.25">
      <c r="A23" s="16" t="s">
        <v>13</v>
      </c>
      <c r="B23" s="14" t="s">
        <v>30</v>
      </c>
      <c r="C23" s="16" t="s">
        <v>19</v>
      </c>
      <c r="D23" s="14">
        <v>12</v>
      </c>
      <c r="E23" s="54"/>
      <c r="F23" s="20"/>
      <c r="G23" s="20"/>
      <c r="H23" s="53">
        <f t="shared" si="0"/>
        <v>27</v>
      </c>
      <c r="I23" s="20">
        <f t="shared" si="1"/>
        <v>27</v>
      </c>
      <c r="J23" s="20">
        <f t="shared" si="2"/>
        <v>22</v>
      </c>
      <c r="K23" s="53">
        <f t="shared" si="3"/>
        <v>24.299999999999997</v>
      </c>
      <c r="L23" s="20">
        <f t="shared" si="4"/>
        <v>24</v>
      </c>
      <c r="M23" s="20">
        <f t="shared" si="5"/>
        <v>19</v>
      </c>
    </row>
    <row r="24" spans="1:13" x14ac:dyDescent="0.25">
      <c r="A24" s="16" t="s">
        <v>13</v>
      </c>
      <c r="B24" s="14" t="s">
        <v>31</v>
      </c>
      <c r="C24" s="16" t="s">
        <v>21</v>
      </c>
      <c r="D24" s="14">
        <v>22</v>
      </c>
      <c r="E24" s="54"/>
      <c r="F24" s="20"/>
      <c r="G24" s="20"/>
      <c r="H24" s="53">
        <f t="shared" si="0"/>
        <v>49.5</v>
      </c>
      <c r="I24" s="20">
        <f t="shared" si="1"/>
        <v>50</v>
      </c>
      <c r="J24" s="20">
        <f t="shared" si="2"/>
        <v>40</v>
      </c>
      <c r="K24" s="53">
        <f t="shared" si="3"/>
        <v>43.3</v>
      </c>
      <c r="L24" s="20">
        <f t="shared" si="4"/>
        <v>43</v>
      </c>
      <c r="M24" s="20">
        <f t="shared" si="5"/>
        <v>35</v>
      </c>
    </row>
    <row r="25" spans="1:13" x14ac:dyDescent="0.25">
      <c r="A25" s="16" t="s">
        <v>13</v>
      </c>
      <c r="B25" s="14" t="s">
        <v>32</v>
      </c>
      <c r="C25" s="16" t="s">
        <v>23</v>
      </c>
      <c r="D25" s="14">
        <v>31</v>
      </c>
      <c r="E25" s="54"/>
      <c r="F25" s="20"/>
      <c r="G25" s="20"/>
      <c r="H25" s="53">
        <f t="shared" si="0"/>
        <v>69.75</v>
      </c>
      <c r="I25" s="20">
        <f t="shared" si="1"/>
        <v>70</v>
      </c>
      <c r="J25" s="20">
        <f t="shared" si="2"/>
        <v>56</v>
      </c>
      <c r="K25" s="53">
        <f t="shared" si="3"/>
        <v>60.4</v>
      </c>
      <c r="L25" s="20">
        <f t="shared" si="4"/>
        <v>60</v>
      </c>
      <c r="M25" s="20">
        <f t="shared" si="5"/>
        <v>48</v>
      </c>
    </row>
    <row r="26" spans="1:13" x14ac:dyDescent="0.25">
      <c r="A26" s="16" t="s">
        <v>15</v>
      </c>
      <c r="B26" s="14" t="s">
        <v>33</v>
      </c>
      <c r="C26" s="16" t="s">
        <v>21</v>
      </c>
      <c r="D26" s="14">
        <v>18</v>
      </c>
      <c r="E26" s="54"/>
      <c r="F26" s="20"/>
      <c r="G26" s="20"/>
      <c r="H26" s="53">
        <f t="shared" si="0"/>
        <v>40.5</v>
      </c>
      <c r="I26" s="20">
        <f t="shared" si="1"/>
        <v>41</v>
      </c>
      <c r="J26" s="20">
        <f t="shared" si="2"/>
        <v>32</v>
      </c>
      <c r="K26" s="53">
        <f t="shared" si="3"/>
        <v>35.700000000000003</v>
      </c>
      <c r="L26" s="20">
        <f t="shared" si="4"/>
        <v>36</v>
      </c>
      <c r="M26" s="20">
        <f t="shared" si="5"/>
        <v>29</v>
      </c>
    </row>
    <row r="27" spans="1:13" x14ac:dyDescent="0.25">
      <c r="A27" s="16" t="s">
        <v>15</v>
      </c>
      <c r="B27" s="14" t="s">
        <v>34</v>
      </c>
      <c r="C27" s="16" t="s">
        <v>23</v>
      </c>
      <c r="D27" s="14">
        <v>27</v>
      </c>
      <c r="E27" s="54"/>
      <c r="F27" s="20"/>
      <c r="G27" s="20"/>
      <c r="H27" s="53">
        <f t="shared" si="0"/>
        <v>60.75</v>
      </c>
      <c r="I27" s="20">
        <f t="shared" si="1"/>
        <v>61</v>
      </c>
      <c r="J27" s="20">
        <f t="shared" si="2"/>
        <v>49</v>
      </c>
      <c r="K27" s="53">
        <f t="shared" si="3"/>
        <v>52.8</v>
      </c>
      <c r="L27" s="20">
        <f t="shared" si="4"/>
        <v>53</v>
      </c>
      <c r="M27" s="20">
        <f t="shared" si="5"/>
        <v>42</v>
      </c>
    </row>
    <row r="28" spans="1:13" x14ac:dyDescent="0.25">
      <c r="A28" s="16" t="s">
        <v>17</v>
      </c>
      <c r="B28" s="14" t="s">
        <v>35</v>
      </c>
      <c r="C28" s="16" t="s">
        <v>21</v>
      </c>
      <c r="D28" s="14">
        <v>15</v>
      </c>
      <c r="E28" s="54"/>
      <c r="F28" s="20"/>
      <c r="G28" s="20"/>
      <c r="H28" s="53">
        <f t="shared" si="0"/>
        <v>33.75</v>
      </c>
      <c r="I28" s="20">
        <f t="shared" si="1"/>
        <v>34</v>
      </c>
      <c r="J28" s="20">
        <f t="shared" si="2"/>
        <v>27</v>
      </c>
      <c r="K28" s="53">
        <f t="shared" si="3"/>
        <v>30</v>
      </c>
      <c r="L28" s="20">
        <f t="shared" si="4"/>
        <v>30</v>
      </c>
      <c r="M28" s="20">
        <f t="shared" si="5"/>
        <v>24</v>
      </c>
    </row>
    <row r="29" spans="1:13" s="5" customFormat="1" x14ac:dyDescent="0.25">
      <c r="A29" s="16" t="s">
        <v>17</v>
      </c>
      <c r="B29" s="14" t="s">
        <v>36</v>
      </c>
      <c r="C29" s="16" t="s">
        <v>23</v>
      </c>
      <c r="D29" s="14">
        <v>24</v>
      </c>
      <c r="E29" s="54"/>
      <c r="F29" s="20"/>
      <c r="G29" s="20"/>
      <c r="H29" s="53">
        <f t="shared" si="0"/>
        <v>54</v>
      </c>
      <c r="I29" s="20">
        <f t="shared" si="1"/>
        <v>54</v>
      </c>
      <c r="J29" s="20">
        <f t="shared" si="2"/>
        <v>43</v>
      </c>
      <c r="K29" s="53">
        <f t="shared" si="3"/>
        <v>47.1</v>
      </c>
      <c r="L29" s="20">
        <f t="shared" si="4"/>
        <v>47</v>
      </c>
      <c r="M29" s="20">
        <f t="shared" si="5"/>
        <v>38</v>
      </c>
    </row>
    <row r="30" spans="1:13" x14ac:dyDescent="0.25">
      <c r="A30" s="16" t="s">
        <v>37</v>
      </c>
      <c r="B30" s="14" t="s">
        <v>38</v>
      </c>
      <c r="C30" s="16" t="s">
        <v>21</v>
      </c>
      <c r="D30" s="14">
        <v>10</v>
      </c>
      <c r="E30" s="54"/>
      <c r="F30" s="20"/>
      <c r="G30" s="20"/>
      <c r="H30" s="53">
        <f t="shared" si="0"/>
        <v>22.5</v>
      </c>
      <c r="I30" s="20">
        <f t="shared" si="1"/>
        <v>23</v>
      </c>
      <c r="J30" s="20">
        <f t="shared" si="2"/>
        <v>18</v>
      </c>
      <c r="K30" s="53">
        <f t="shared" si="3"/>
        <v>20.5</v>
      </c>
      <c r="L30" s="20">
        <f t="shared" si="4"/>
        <v>21</v>
      </c>
      <c r="M30" s="20">
        <f t="shared" si="5"/>
        <v>16</v>
      </c>
    </row>
    <row r="31" spans="1:13" x14ac:dyDescent="0.25">
      <c r="A31" s="16" t="s">
        <v>37</v>
      </c>
      <c r="B31" s="14" t="s">
        <v>39</v>
      </c>
      <c r="C31" s="16" t="s">
        <v>23</v>
      </c>
      <c r="D31" s="14">
        <v>19</v>
      </c>
      <c r="E31" s="54"/>
      <c r="F31" s="20"/>
      <c r="G31" s="20"/>
      <c r="H31" s="53">
        <f t="shared" si="0"/>
        <v>42.75</v>
      </c>
      <c r="I31" s="20">
        <f t="shared" si="1"/>
        <v>43</v>
      </c>
      <c r="J31" s="20">
        <f t="shared" si="2"/>
        <v>34</v>
      </c>
      <c r="K31" s="53">
        <f t="shared" si="3"/>
        <v>37.599999999999994</v>
      </c>
      <c r="L31" s="20">
        <f t="shared" si="4"/>
        <v>38</v>
      </c>
      <c r="M31" s="20">
        <f t="shared" si="5"/>
        <v>30</v>
      </c>
    </row>
    <row r="32" spans="1:13" x14ac:dyDescent="0.25">
      <c r="A32" s="16" t="s">
        <v>21</v>
      </c>
      <c r="B32" s="14" t="s">
        <v>40</v>
      </c>
      <c r="C32" s="16" t="s">
        <v>23</v>
      </c>
      <c r="D32" s="14">
        <v>9</v>
      </c>
      <c r="E32" s="54"/>
      <c r="F32" s="20"/>
      <c r="G32" s="20"/>
      <c r="H32" s="53">
        <f t="shared" si="0"/>
        <v>20.25</v>
      </c>
      <c r="I32" s="20">
        <f t="shared" si="1"/>
        <v>20</v>
      </c>
      <c r="J32" s="20">
        <f t="shared" si="2"/>
        <v>16</v>
      </c>
      <c r="K32" s="53">
        <f t="shared" si="3"/>
        <v>18.600000000000001</v>
      </c>
      <c r="L32" s="20">
        <f t="shared" si="4"/>
        <v>19</v>
      </c>
      <c r="M32" s="20">
        <f t="shared" si="5"/>
        <v>15</v>
      </c>
    </row>
    <row r="33" spans="1:13" x14ac:dyDescent="0.25">
      <c r="A33" s="40"/>
      <c r="B33" s="12"/>
      <c r="C33" s="40"/>
      <c r="D33" s="12"/>
      <c r="E33" s="12"/>
      <c r="F33" s="41"/>
      <c r="G33" s="41"/>
      <c r="H33" s="41"/>
      <c r="I33" s="41"/>
      <c r="J33" s="41"/>
      <c r="K33" s="41"/>
      <c r="L33" s="41"/>
      <c r="M33" s="41"/>
    </row>
    <row r="34" spans="1:13" x14ac:dyDescent="0.25">
      <c r="A34" s="40"/>
      <c r="B34" s="12"/>
      <c r="C34" s="40"/>
      <c r="D34" s="12"/>
      <c r="E34" s="12"/>
      <c r="F34" s="41"/>
      <c r="G34" s="41"/>
      <c r="H34" s="41"/>
      <c r="I34" s="41"/>
      <c r="J34" s="41"/>
      <c r="K34" s="41"/>
      <c r="L34" s="41"/>
      <c r="M34" s="41"/>
    </row>
    <row r="35" spans="1:13" x14ac:dyDescent="0.25">
      <c r="A35" s="40"/>
      <c r="B35" s="12"/>
      <c r="C35" s="40"/>
      <c r="D35" s="12"/>
      <c r="E35" s="12"/>
      <c r="F35" s="41"/>
      <c r="G35" s="41"/>
      <c r="H35" s="41"/>
      <c r="I35" s="41"/>
      <c r="J35" s="41"/>
      <c r="K35" s="41"/>
      <c r="L35" s="41"/>
      <c r="M35" s="41"/>
    </row>
    <row r="37" spans="1:13" x14ac:dyDescent="0.25">
      <c r="A37" s="102" t="s">
        <v>215</v>
      </c>
      <c r="B37" s="103"/>
      <c r="C37" s="102" t="s">
        <v>216</v>
      </c>
      <c r="D37" s="103"/>
      <c r="E37" s="59"/>
    </row>
    <row r="38" spans="1:13" x14ac:dyDescent="0.25">
      <c r="A38" s="102" t="s">
        <v>220</v>
      </c>
      <c r="B38" s="103"/>
      <c r="C38" s="102" t="s">
        <v>217</v>
      </c>
      <c r="D38" s="103"/>
      <c r="E38" s="59"/>
    </row>
    <row r="39" spans="1:13" x14ac:dyDescent="0.25">
      <c r="A39" s="102" t="s">
        <v>221</v>
      </c>
      <c r="B39" s="103"/>
      <c r="C39" s="102" t="s">
        <v>218</v>
      </c>
      <c r="D39" s="103"/>
      <c r="E39" s="59"/>
    </row>
    <row r="40" spans="1:13" x14ac:dyDescent="0.25">
      <c r="B40" s="9"/>
      <c r="C40" s="9"/>
      <c r="D40" s="9"/>
      <c r="E40" s="9"/>
    </row>
    <row r="41" spans="1:13" x14ac:dyDescent="0.25">
      <c r="A41" s="102" t="s">
        <v>219</v>
      </c>
      <c r="B41" s="103"/>
      <c r="C41" s="106" t="s">
        <v>216</v>
      </c>
      <c r="D41" s="106"/>
      <c r="E41" s="59"/>
    </row>
    <row r="42" spans="1:13" x14ac:dyDescent="0.25">
      <c r="A42" s="104" t="s">
        <v>196</v>
      </c>
      <c r="B42" s="105"/>
      <c r="C42" s="106" t="s">
        <v>222</v>
      </c>
      <c r="D42" s="106"/>
      <c r="E42" s="59"/>
    </row>
    <row r="43" spans="1:13" x14ac:dyDescent="0.25">
      <c r="A43" s="104" t="s">
        <v>197</v>
      </c>
      <c r="B43" s="105"/>
      <c r="C43" s="106" t="s">
        <v>223</v>
      </c>
      <c r="D43" s="106"/>
      <c r="E43" s="59"/>
    </row>
    <row r="44" spans="1:13" x14ac:dyDescent="0.25">
      <c r="A44" s="9"/>
      <c r="B44" s="4"/>
      <c r="C44" s="9"/>
      <c r="D44" s="9"/>
      <c r="E44" s="9"/>
    </row>
    <row r="45" spans="1:13" x14ac:dyDescent="0.25">
      <c r="A45" s="7" t="s">
        <v>62</v>
      </c>
      <c r="B45" s="9"/>
      <c r="C45" s="9"/>
      <c r="D45" s="9"/>
      <c r="E45" s="9"/>
    </row>
  </sheetData>
  <mergeCells count="20">
    <mergeCell ref="A5:C5"/>
    <mergeCell ref="A43:B43"/>
    <mergeCell ref="C43:D43"/>
    <mergeCell ref="A9:C9"/>
    <mergeCell ref="A39:B39"/>
    <mergeCell ref="C39:D39"/>
    <mergeCell ref="A41:B41"/>
    <mergeCell ref="C41:D41"/>
    <mergeCell ref="A42:B42"/>
    <mergeCell ref="C42:D42"/>
    <mergeCell ref="A37:B37"/>
    <mergeCell ref="C37:D37"/>
    <mergeCell ref="A38:B38"/>
    <mergeCell ref="C38:D38"/>
    <mergeCell ref="F5:G5"/>
    <mergeCell ref="I5:J5"/>
    <mergeCell ref="L5:M5"/>
    <mergeCell ref="F6:G6"/>
    <mergeCell ref="I6:J6"/>
    <mergeCell ref="L6:M6"/>
  </mergeCells>
  <printOptions horizontalCentered="1"/>
  <pageMargins left="0.25" right="0.25" top="0.75" bottom="0.75" header="0.3" footer="0.3"/>
  <pageSetup paperSize="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zoomScaleNormal="100" zoomScaleSheetLayoutView="100" workbookViewId="0">
      <selection activeCell="I21" sqref="I21"/>
    </sheetView>
  </sheetViews>
  <sheetFormatPr defaultRowHeight="15" x14ac:dyDescent="0.25"/>
  <cols>
    <col min="1" max="1" width="11.42578125" customWidth="1"/>
    <col min="3" max="3" width="14.140625" customWidth="1"/>
    <col min="4" max="4" width="8.85546875" customWidth="1"/>
    <col min="5" max="5" width="6.7109375" hidden="1" customWidth="1"/>
    <col min="8" max="8" width="0" hidden="1" customWidth="1"/>
    <col min="11" max="11" width="6.140625" hidden="1" customWidth="1"/>
  </cols>
  <sheetData>
    <row r="1" spans="1:13" x14ac:dyDescent="0.25">
      <c r="A1" s="1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x14ac:dyDescent="0.25">
      <c r="A2" s="2" t="s">
        <v>210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8" spans="1:13" x14ac:dyDescent="0.25">
      <c r="A8" s="98" t="s">
        <v>0</v>
      </c>
      <c r="B8" s="99"/>
      <c r="C8" s="100"/>
      <c r="D8" s="14"/>
      <c r="E8" s="42"/>
      <c r="F8" s="98" t="s">
        <v>195</v>
      </c>
      <c r="G8" s="100"/>
      <c r="H8" s="43"/>
      <c r="I8" s="98" t="s">
        <v>195</v>
      </c>
      <c r="J8" s="100"/>
      <c r="K8" s="43"/>
      <c r="L8" s="98" t="s">
        <v>195</v>
      </c>
      <c r="M8" s="100"/>
    </row>
    <row r="9" spans="1:13" x14ac:dyDescent="0.25">
      <c r="A9" s="14"/>
      <c r="B9" s="14"/>
      <c r="C9" s="14"/>
      <c r="D9" s="14"/>
      <c r="E9" s="42"/>
      <c r="F9" s="98" t="s">
        <v>196</v>
      </c>
      <c r="G9" s="100"/>
      <c r="H9" s="43"/>
      <c r="I9" s="98" t="s">
        <v>197</v>
      </c>
      <c r="J9" s="100"/>
      <c r="K9" s="43"/>
      <c r="L9" s="98" t="s">
        <v>198</v>
      </c>
      <c r="M9" s="100"/>
    </row>
    <row r="10" spans="1:13" x14ac:dyDescent="0.25">
      <c r="A10" s="16" t="s">
        <v>1</v>
      </c>
      <c r="B10" s="16" t="s">
        <v>2</v>
      </c>
      <c r="C10" s="16" t="s">
        <v>3</v>
      </c>
      <c r="D10" s="14" t="s">
        <v>4</v>
      </c>
      <c r="E10" s="14"/>
      <c r="F10" s="14" t="s">
        <v>5</v>
      </c>
      <c r="G10" s="14" t="s">
        <v>214</v>
      </c>
      <c r="H10" s="14"/>
      <c r="I10" s="14" t="s">
        <v>5</v>
      </c>
      <c r="J10" s="14" t="s">
        <v>214</v>
      </c>
      <c r="K10" s="14"/>
      <c r="L10" s="14" t="s">
        <v>5</v>
      </c>
      <c r="M10" s="14" t="s">
        <v>214</v>
      </c>
    </row>
    <row r="11" spans="1:13" x14ac:dyDescent="0.25">
      <c r="A11" s="37"/>
      <c r="B11" s="38"/>
      <c r="C11" s="39"/>
      <c r="D11" s="14" t="s">
        <v>7</v>
      </c>
      <c r="E11" s="14"/>
      <c r="F11" s="14" t="s">
        <v>8</v>
      </c>
      <c r="G11" s="36" t="s">
        <v>6</v>
      </c>
      <c r="H11" s="36"/>
      <c r="I11" s="14" t="s">
        <v>8</v>
      </c>
      <c r="J11" s="36" t="s">
        <v>6</v>
      </c>
      <c r="K11" s="36"/>
      <c r="L11" s="14" t="s">
        <v>8</v>
      </c>
      <c r="M11" s="36" t="s">
        <v>6</v>
      </c>
    </row>
    <row r="12" spans="1:13" x14ac:dyDescent="0.25">
      <c r="A12" s="107" t="s">
        <v>224</v>
      </c>
      <c r="B12" s="108"/>
      <c r="C12" s="108"/>
      <c r="D12" s="109"/>
      <c r="E12" s="46"/>
      <c r="F12" s="28"/>
      <c r="G12" s="28"/>
      <c r="H12" s="28"/>
      <c r="I12" s="28"/>
      <c r="J12" s="28"/>
      <c r="K12" s="28"/>
      <c r="L12" s="28"/>
      <c r="M12" s="28"/>
    </row>
    <row r="13" spans="1:13" x14ac:dyDescent="0.25">
      <c r="A13" s="16" t="s">
        <v>23</v>
      </c>
      <c r="B13" s="14" t="s">
        <v>41</v>
      </c>
      <c r="C13" s="16" t="s">
        <v>42</v>
      </c>
      <c r="D13" s="14">
        <v>16</v>
      </c>
      <c r="E13" s="14"/>
      <c r="F13" s="28"/>
      <c r="G13" s="28"/>
      <c r="H13" s="28">
        <f>D13*2.25</f>
        <v>36</v>
      </c>
      <c r="I13" s="28">
        <f>ROUND(H13,0)</f>
        <v>36</v>
      </c>
      <c r="J13" s="28">
        <f>ROUND(H13*0.8,0)</f>
        <v>29</v>
      </c>
      <c r="K13" s="28">
        <f>(D13-5)*1.9+11</f>
        <v>31.9</v>
      </c>
      <c r="L13" s="28">
        <f>ROUND(K13,0)</f>
        <v>32</v>
      </c>
      <c r="M13" s="28">
        <f>ROUND(K13*0.8,0)</f>
        <v>26</v>
      </c>
    </row>
    <row r="14" spans="1:13" x14ac:dyDescent="0.25">
      <c r="A14" s="17" t="s">
        <v>23</v>
      </c>
      <c r="B14" s="18" t="s">
        <v>43</v>
      </c>
      <c r="C14" s="17" t="s">
        <v>44</v>
      </c>
      <c r="D14" s="18">
        <v>32</v>
      </c>
      <c r="E14" s="18">
        <f>D14*2.35</f>
        <v>75.2</v>
      </c>
      <c r="F14" s="23">
        <f>ROUND(E14,0)</f>
        <v>75</v>
      </c>
      <c r="G14" s="23">
        <f>ROUND(E14*0.8,0)</f>
        <v>60</v>
      </c>
      <c r="H14" s="28">
        <f t="shared" ref="H14:H16" si="0">D14*2.25</f>
        <v>72</v>
      </c>
      <c r="I14" s="23">
        <f t="shared" ref="I14:I16" si="1">ROUND(H14,0)</f>
        <v>72</v>
      </c>
      <c r="J14" s="23">
        <f t="shared" ref="J14:J16" si="2">ROUND(H14*0.8,0)</f>
        <v>58</v>
      </c>
      <c r="K14" s="28">
        <f t="shared" ref="K14:K16" si="3">(D14-5)*1.9+11</f>
        <v>62.3</v>
      </c>
      <c r="L14" s="23">
        <f t="shared" ref="L14:L16" si="4">ROUND(K14,0)</f>
        <v>62</v>
      </c>
      <c r="M14" s="23">
        <f t="shared" ref="M14:M16" si="5">ROUND(K14*0.8,0)</f>
        <v>50</v>
      </c>
    </row>
    <row r="15" spans="1:13" x14ac:dyDescent="0.25">
      <c r="A15" s="16" t="s">
        <v>42</v>
      </c>
      <c r="B15" s="14" t="s">
        <v>45</v>
      </c>
      <c r="C15" s="16" t="s">
        <v>44</v>
      </c>
      <c r="D15" s="14">
        <v>16</v>
      </c>
      <c r="E15" s="18"/>
      <c r="F15" s="28"/>
      <c r="G15" s="28"/>
      <c r="H15" s="28">
        <f t="shared" si="0"/>
        <v>36</v>
      </c>
      <c r="I15" s="28">
        <f t="shared" si="1"/>
        <v>36</v>
      </c>
      <c r="J15" s="28">
        <f t="shared" si="2"/>
        <v>29</v>
      </c>
      <c r="K15" s="28">
        <f t="shared" si="3"/>
        <v>31.9</v>
      </c>
      <c r="L15" s="28">
        <f t="shared" si="4"/>
        <v>32</v>
      </c>
      <c r="M15" s="28">
        <f t="shared" si="5"/>
        <v>26</v>
      </c>
    </row>
    <row r="16" spans="1:13" s="3" customFormat="1" x14ac:dyDescent="0.25">
      <c r="A16" s="17" t="s">
        <v>44</v>
      </c>
      <c r="B16" s="18" t="s">
        <v>46</v>
      </c>
      <c r="C16" s="17" t="s">
        <v>47</v>
      </c>
      <c r="D16" s="18">
        <v>11</v>
      </c>
      <c r="E16" s="18">
        <f t="shared" ref="E16" si="6">D16*2.35</f>
        <v>25.85</v>
      </c>
      <c r="F16" s="23">
        <f>ROUND(E16,0)</f>
        <v>26</v>
      </c>
      <c r="G16" s="23">
        <f>ROUND(E16*0.8,0)</f>
        <v>21</v>
      </c>
      <c r="H16" s="28">
        <f t="shared" si="0"/>
        <v>24.75</v>
      </c>
      <c r="I16" s="23">
        <f t="shared" si="1"/>
        <v>25</v>
      </c>
      <c r="J16" s="23">
        <f t="shared" si="2"/>
        <v>20</v>
      </c>
      <c r="K16" s="28">
        <f t="shared" si="3"/>
        <v>22.4</v>
      </c>
      <c r="L16" s="23">
        <f t="shared" si="4"/>
        <v>22</v>
      </c>
      <c r="M16" s="23">
        <f t="shared" si="5"/>
        <v>18</v>
      </c>
    </row>
    <row r="21" spans="1:5" x14ac:dyDescent="0.25">
      <c r="A21" s="102" t="s">
        <v>215</v>
      </c>
      <c r="B21" s="103"/>
      <c r="C21" s="102" t="s">
        <v>216</v>
      </c>
      <c r="D21" s="103"/>
      <c r="E21" s="59"/>
    </row>
    <row r="22" spans="1:5" x14ac:dyDescent="0.25">
      <c r="A22" s="102" t="s">
        <v>220</v>
      </c>
      <c r="B22" s="103"/>
      <c r="C22" s="102" t="s">
        <v>217</v>
      </c>
      <c r="D22" s="103"/>
      <c r="E22" s="59"/>
    </row>
    <row r="23" spans="1:5" x14ac:dyDescent="0.25">
      <c r="A23" s="102" t="s">
        <v>221</v>
      </c>
      <c r="B23" s="103"/>
      <c r="C23" s="102" t="s">
        <v>218</v>
      </c>
      <c r="D23" s="103"/>
      <c r="E23" s="59"/>
    </row>
    <row r="24" spans="1:5" x14ac:dyDescent="0.25">
      <c r="B24" s="9"/>
      <c r="C24" s="9"/>
      <c r="D24" s="9"/>
      <c r="E24" s="9"/>
    </row>
    <row r="25" spans="1:5" x14ac:dyDescent="0.25">
      <c r="A25" s="102" t="s">
        <v>219</v>
      </c>
      <c r="B25" s="103"/>
      <c r="C25" s="106" t="s">
        <v>216</v>
      </c>
      <c r="D25" s="106"/>
      <c r="E25" s="59"/>
    </row>
    <row r="26" spans="1:5" x14ac:dyDescent="0.25">
      <c r="A26" s="104" t="s">
        <v>196</v>
      </c>
      <c r="B26" s="105"/>
      <c r="C26" s="106" t="s">
        <v>222</v>
      </c>
      <c r="D26" s="106"/>
      <c r="E26" s="59"/>
    </row>
    <row r="27" spans="1:5" x14ac:dyDescent="0.25">
      <c r="A27" s="104" t="s">
        <v>197</v>
      </c>
      <c r="B27" s="105"/>
      <c r="C27" s="106" t="s">
        <v>223</v>
      </c>
      <c r="D27" s="106"/>
      <c r="E27" s="59"/>
    </row>
    <row r="28" spans="1:5" x14ac:dyDescent="0.25">
      <c r="A28" s="9"/>
      <c r="B28" s="4"/>
      <c r="C28" s="9"/>
      <c r="D28" s="9"/>
      <c r="E28" s="9"/>
    </row>
    <row r="29" spans="1:5" x14ac:dyDescent="0.25">
      <c r="A29" s="7" t="s">
        <v>62</v>
      </c>
      <c r="B29" s="9"/>
      <c r="C29" s="9"/>
      <c r="D29" s="9"/>
      <c r="E29" s="9"/>
    </row>
  </sheetData>
  <mergeCells count="20">
    <mergeCell ref="A8:C8"/>
    <mergeCell ref="A12:D12"/>
    <mergeCell ref="A26:B26"/>
    <mergeCell ref="C26:D26"/>
    <mergeCell ref="A27:B27"/>
    <mergeCell ref="C27:D27"/>
    <mergeCell ref="L8:M8"/>
    <mergeCell ref="L9:M9"/>
    <mergeCell ref="A21:B21"/>
    <mergeCell ref="C21:D21"/>
    <mergeCell ref="A25:B25"/>
    <mergeCell ref="C25:D25"/>
    <mergeCell ref="F8:G8"/>
    <mergeCell ref="F9:G9"/>
    <mergeCell ref="I8:J8"/>
    <mergeCell ref="I9:J9"/>
    <mergeCell ref="A22:B22"/>
    <mergeCell ref="C22:D22"/>
    <mergeCell ref="A23:B23"/>
    <mergeCell ref="C23:D23"/>
  </mergeCells>
  <printOptions horizontalCentered="1"/>
  <pageMargins left="0.25" right="0.25" top="0.75" bottom="0.75" header="0.3" footer="0.3"/>
  <pageSetup paperSize="5" orientation="portrait" horizontalDpi="300" verticalDpi="300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opLeftCell="A10" zoomScaleNormal="100" zoomScaleSheetLayoutView="85" workbookViewId="0">
      <selection activeCell="E1" sqref="E1:E1048576"/>
    </sheetView>
  </sheetViews>
  <sheetFormatPr defaultRowHeight="15" x14ac:dyDescent="0.25"/>
  <cols>
    <col min="1" max="1" width="10" customWidth="1"/>
    <col min="2" max="2" width="10.85546875" bestFit="1" customWidth="1"/>
    <col min="3" max="3" width="17.28515625" customWidth="1"/>
    <col min="5" max="5" width="7.85546875" hidden="1" customWidth="1"/>
    <col min="8" max="8" width="0" hidden="1" customWidth="1"/>
    <col min="11" max="11" width="7.28515625" hidden="1" customWidth="1"/>
  </cols>
  <sheetData>
    <row r="1" spans="1:13" x14ac:dyDescent="0.25">
      <c r="A1" s="1" t="s">
        <v>200</v>
      </c>
    </row>
    <row r="2" spans="1:13" x14ac:dyDescent="0.25">
      <c r="A2" s="2" t="s">
        <v>210</v>
      </c>
    </row>
    <row r="7" spans="1:13" x14ac:dyDescent="0.25">
      <c r="A7" s="98" t="s">
        <v>0</v>
      </c>
      <c r="B7" s="99"/>
      <c r="C7" s="100"/>
      <c r="D7" s="14"/>
      <c r="E7" s="42"/>
      <c r="F7" s="98" t="s">
        <v>195</v>
      </c>
      <c r="G7" s="100"/>
      <c r="H7" s="43"/>
      <c r="I7" s="98" t="s">
        <v>195</v>
      </c>
      <c r="J7" s="100"/>
      <c r="K7" s="43"/>
      <c r="L7" s="98" t="s">
        <v>195</v>
      </c>
      <c r="M7" s="100"/>
    </row>
    <row r="8" spans="1:13" x14ac:dyDescent="0.25">
      <c r="A8" s="14"/>
      <c r="B8" s="14"/>
      <c r="C8" s="14"/>
      <c r="D8" s="14"/>
      <c r="E8" s="42"/>
      <c r="F8" s="98" t="s">
        <v>196</v>
      </c>
      <c r="G8" s="100"/>
      <c r="H8" s="43"/>
      <c r="I8" s="98" t="s">
        <v>197</v>
      </c>
      <c r="J8" s="100"/>
      <c r="K8" s="43"/>
      <c r="L8" s="98" t="s">
        <v>198</v>
      </c>
      <c r="M8" s="100"/>
    </row>
    <row r="9" spans="1:13" x14ac:dyDescent="0.25">
      <c r="A9" s="16" t="s">
        <v>1</v>
      </c>
      <c r="B9" s="16" t="s">
        <v>2</v>
      </c>
      <c r="C9" s="16" t="s">
        <v>3</v>
      </c>
      <c r="D9" s="14" t="s">
        <v>4</v>
      </c>
      <c r="E9" s="14"/>
      <c r="F9" s="14" t="s">
        <v>5</v>
      </c>
      <c r="G9" s="14" t="s">
        <v>214</v>
      </c>
      <c r="H9" s="14"/>
      <c r="I9" s="14" t="s">
        <v>5</v>
      </c>
      <c r="J9" s="14" t="s">
        <v>214</v>
      </c>
      <c r="K9" s="14"/>
      <c r="L9" s="14" t="s">
        <v>5</v>
      </c>
      <c r="M9" s="14" t="s">
        <v>214</v>
      </c>
    </row>
    <row r="10" spans="1:13" x14ac:dyDescent="0.25">
      <c r="A10" s="37"/>
      <c r="B10" s="38"/>
      <c r="C10" s="39"/>
      <c r="D10" s="14" t="s">
        <v>7</v>
      </c>
      <c r="E10" s="14"/>
      <c r="F10" s="14" t="s">
        <v>8</v>
      </c>
      <c r="G10" s="36" t="s">
        <v>6</v>
      </c>
      <c r="H10" s="36"/>
      <c r="I10" s="14" t="s">
        <v>8</v>
      </c>
      <c r="J10" s="36" t="s">
        <v>6</v>
      </c>
      <c r="K10" s="36"/>
      <c r="L10" s="14" t="s">
        <v>8</v>
      </c>
      <c r="M10" s="36" t="s">
        <v>6</v>
      </c>
    </row>
    <row r="11" spans="1:13" x14ac:dyDescent="0.25">
      <c r="A11" s="107" t="s">
        <v>212</v>
      </c>
      <c r="B11" s="108"/>
      <c r="C11" s="108"/>
      <c r="D11" s="109"/>
      <c r="E11" s="61"/>
      <c r="F11" s="20"/>
      <c r="G11" s="20"/>
      <c r="H11" s="20"/>
      <c r="I11" s="20"/>
      <c r="J11" s="20"/>
      <c r="K11" s="20"/>
      <c r="L11" s="20"/>
      <c r="M11" s="20"/>
    </row>
    <row r="12" spans="1:13" x14ac:dyDescent="0.25">
      <c r="A12" s="17" t="s">
        <v>23</v>
      </c>
      <c r="B12" s="18" t="s">
        <v>54</v>
      </c>
      <c r="C12" s="17" t="s">
        <v>47</v>
      </c>
      <c r="D12" s="18">
        <v>57</v>
      </c>
      <c r="E12" s="53">
        <f>D12*2.35</f>
        <v>133.95000000000002</v>
      </c>
      <c r="F12" s="19">
        <f>ROUND(E12,0)</f>
        <v>134</v>
      </c>
      <c r="G12" s="19">
        <f>ROUND(E12*0.8,0)</f>
        <v>107</v>
      </c>
      <c r="H12" s="19">
        <f>D12*2.25</f>
        <v>128.25</v>
      </c>
      <c r="I12" s="19">
        <f>ROUND(H12,0)</f>
        <v>128</v>
      </c>
      <c r="J12" s="19">
        <f>ROUND(H12*0.8,0)</f>
        <v>103</v>
      </c>
      <c r="K12" s="19">
        <f>((D12-5)*1.9+11)</f>
        <v>109.8</v>
      </c>
      <c r="L12" s="19">
        <f>ROUND(K12,0)</f>
        <v>110</v>
      </c>
      <c r="M12" s="19">
        <f>ROUND(K12*0.8,0)</f>
        <v>88</v>
      </c>
    </row>
    <row r="13" spans="1:13" x14ac:dyDescent="0.25">
      <c r="A13" s="17" t="s">
        <v>23</v>
      </c>
      <c r="B13" s="18" t="s">
        <v>48</v>
      </c>
      <c r="C13" s="17" t="s">
        <v>49</v>
      </c>
      <c r="D13" s="18">
        <v>20</v>
      </c>
      <c r="E13" s="53">
        <f>D13*2.35</f>
        <v>47</v>
      </c>
      <c r="F13" s="19">
        <f>ROUND(E13,0)</f>
        <v>47</v>
      </c>
      <c r="G13" s="19">
        <f>ROUND(E13*0.8,0)</f>
        <v>38</v>
      </c>
      <c r="H13" s="19">
        <f t="shared" ref="H13:H21" si="0">D13*2.25</f>
        <v>45</v>
      </c>
      <c r="I13" s="19">
        <f t="shared" ref="I13:I21" si="1">ROUND(H13,0)</f>
        <v>45</v>
      </c>
      <c r="J13" s="19">
        <f t="shared" ref="J13:J21" si="2">ROUND(H13*0.8,0)</f>
        <v>36</v>
      </c>
      <c r="K13" s="19">
        <f t="shared" ref="K13:K21" si="3">((D13-5)*1.9+11)</f>
        <v>39.5</v>
      </c>
      <c r="L13" s="19">
        <f t="shared" ref="L13:L21" si="4">ROUND(K13,0)</f>
        <v>40</v>
      </c>
      <c r="M13" s="19">
        <f t="shared" ref="M13:M21" si="5">ROUND(K13*0.8,0)</f>
        <v>32</v>
      </c>
    </row>
    <row r="14" spans="1:13" x14ac:dyDescent="0.25">
      <c r="A14" s="16" t="s">
        <v>23</v>
      </c>
      <c r="B14" s="14" t="s">
        <v>50</v>
      </c>
      <c r="C14" s="16" t="s">
        <v>51</v>
      </c>
      <c r="D14" s="14">
        <v>32</v>
      </c>
      <c r="E14" s="54"/>
      <c r="F14" s="20"/>
      <c r="G14" s="20"/>
      <c r="H14" s="19">
        <f t="shared" si="0"/>
        <v>72</v>
      </c>
      <c r="I14" s="20">
        <f t="shared" si="1"/>
        <v>72</v>
      </c>
      <c r="J14" s="20">
        <f t="shared" si="2"/>
        <v>58</v>
      </c>
      <c r="K14" s="19">
        <f t="shared" si="3"/>
        <v>62.3</v>
      </c>
      <c r="L14" s="20">
        <f t="shared" si="4"/>
        <v>62</v>
      </c>
      <c r="M14" s="20">
        <f t="shared" si="5"/>
        <v>50</v>
      </c>
    </row>
    <row r="15" spans="1:13" x14ac:dyDescent="0.25">
      <c r="A15" s="16" t="s">
        <v>23</v>
      </c>
      <c r="B15" s="14" t="s">
        <v>52</v>
      </c>
      <c r="C15" s="16" t="s">
        <v>53</v>
      </c>
      <c r="D15" s="14">
        <v>45</v>
      </c>
      <c r="E15" s="54"/>
      <c r="F15" s="20"/>
      <c r="G15" s="20"/>
      <c r="H15" s="19">
        <f t="shared" si="0"/>
        <v>101.25</v>
      </c>
      <c r="I15" s="20">
        <f t="shared" si="1"/>
        <v>101</v>
      </c>
      <c r="J15" s="20">
        <f t="shared" si="2"/>
        <v>81</v>
      </c>
      <c r="K15" s="19">
        <f t="shared" si="3"/>
        <v>87</v>
      </c>
      <c r="L15" s="20">
        <f t="shared" si="4"/>
        <v>87</v>
      </c>
      <c r="M15" s="20">
        <f t="shared" si="5"/>
        <v>70</v>
      </c>
    </row>
    <row r="16" spans="1:13" s="3" customFormat="1" x14ac:dyDescent="0.25">
      <c r="A16" s="17" t="s">
        <v>49</v>
      </c>
      <c r="B16" s="18" t="s">
        <v>55</v>
      </c>
      <c r="C16" s="17" t="s">
        <v>51</v>
      </c>
      <c r="D16" s="18">
        <v>12</v>
      </c>
      <c r="E16" s="53">
        <f>D16*2.35</f>
        <v>28.200000000000003</v>
      </c>
      <c r="F16" s="19">
        <f>ROUND(E16,0)</f>
        <v>28</v>
      </c>
      <c r="G16" s="19">
        <f>ROUND(E16*0.8,0)</f>
        <v>23</v>
      </c>
      <c r="H16" s="19">
        <f t="shared" si="0"/>
        <v>27</v>
      </c>
      <c r="I16" s="19">
        <f t="shared" si="1"/>
        <v>27</v>
      </c>
      <c r="J16" s="19">
        <f t="shared" si="2"/>
        <v>22</v>
      </c>
      <c r="K16" s="19">
        <f t="shared" si="3"/>
        <v>24.299999999999997</v>
      </c>
      <c r="L16" s="19">
        <f t="shared" si="4"/>
        <v>24</v>
      </c>
      <c r="M16" s="19">
        <f t="shared" si="5"/>
        <v>19</v>
      </c>
    </row>
    <row r="17" spans="1:13" x14ac:dyDescent="0.25">
      <c r="A17" s="16" t="s">
        <v>49</v>
      </c>
      <c r="B17" s="14" t="s">
        <v>56</v>
      </c>
      <c r="C17" s="16" t="s">
        <v>53</v>
      </c>
      <c r="D17" s="14">
        <v>25</v>
      </c>
      <c r="E17" s="54"/>
      <c r="F17" s="20"/>
      <c r="G17" s="20"/>
      <c r="H17" s="19">
        <f t="shared" si="0"/>
        <v>56.25</v>
      </c>
      <c r="I17" s="20">
        <f t="shared" si="1"/>
        <v>56</v>
      </c>
      <c r="J17" s="20">
        <f t="shared" si="2"/>
        <v>45</v>
      </c>
      <c r="K17" s="19">
        <f t="shared" si="3"/>
        <v>49</v>
      </c>
      <c r="L17" s="20">
        <f t="shared" si="4"/>
        <v>49</v>
      </c>
      <c r="M17" s="20">
        <f t="shared" si="5"/>
        <v>39</v>
      </c>
    </row>
    <row r="18" spans="1:13" x14ac:dyDescent="0.25">
      <c r="A18" s="16" t="s">
        <v>49</v>
      </c>
      <c r="B18" s="14" t="s">
        <v>57</v>
      </c>
      <c r="C18" s="16" t="s">
        <v>47</v>
      </c>
      <c r="D18" s="14">
        <v>37</v>
      </c>
      <c r="E18" s="54"/>
      <c r="F18" s="20"/>
      <c r="G18" s="20"/>
      <c r="H18" s="19">
        <f t="shared" si="0"/>
        <v>83.25</v>
      </c>
      <c r="I18" s="20">
        <f t="shared" si="1"/>
        <v>83</v>
      </c>
      <c r="J18" s="20">
        <f t="shared" si="2"/>
        <v>67</v>
      </c>
      <c r="K18" s="19">
        <f t="shared" si="3"/>
        <v>71.8</v>
      </c>
      <c r="L18" s="20">
        <f t="shared" si="4"/>
        <v>72</v>
      </c>
      <c r="M18" s="20">
        <f t="shared" si="5"/>
        <v>57</v>
      </c>
    </row>
    <row r="19" spans="1:13" x14ac:dyDescent="0.25">
      <c r="A19" s="16" t="s">
        <v>51</v>
      </c>
      <c r="B19" s="14" t="s">
        <v>58</v>
      </c>
      <c r="C19" s="16" t="s">
        <v>53</v>
      </c>
      <c r="D19" s="14">
        <v>12</v>
      </c>
      <c r="E19" s="54"/>
      <c r="F19" s="20"/>
      <c r="G19" s="20"/>
      <c r="H19" s="19">
        <f t="shared" si="0"/>
        <v>27</v>
      </c>
      <c r="I19" s="20">
        <f t="shared" si="1"/>
        <v>27</v>
      </c>
      <c r="J19" s="20">
        <f t="shared" si="2"/>
        <v>22</v>
      </c>
      <c r="K19" s="19">
        <f t="shared" si="3"/>
        <v>24.299999999999997</v>
      </c>
      <c r="L19" s="20">
        <f t="shared" si="4"/>
        <v>24</v>
      </c>
      <c r="M19" s="20">
        <f t="shared" si="5"/>
        <v>19</v>
      </c>
    </row>
    <row r="20" spans="1:13" s="3" customFormat="1" x14ac:dyDescent="0.25">
      <c r="A20" s="17" t="s">
        <v>51</v>
      </c>
      <c r="B20" s="18" t="s">
        <v>59</v>
      </c>
      <c r="C20" s="17" t="s">
        <v>47</v>
      </c>
      <c r="D20" s="18">
        <v>25</v>
      </c>
      <c r="E20" s="53">
        <f t="shared" ref="E20:E21" si="6">D20*2.35</f>
        <v>58.75</v>
      </c>
      <c r="F20" s="19">
        <f>ROUND(E20,0)</f>
        <v>59</v>
      </c>
      <c r="G20" s="19">
        <f>ROUND(E20*0.8,0)</f>
        <v>47</v>
      </c>
      <c r="H20" s="19">
        <f t="shared" si="0"/>
        <v>56.25</v>
      </c>
      <c r="I20" s="19">
        <f t="shared" si="1"/>
        <v>56</v>
      </c>
      <c r="J20" s="19">
        <f t="shared" si="2"/>
        <v>45</v>
      </c>
      <c r="K20" s="19">
        <f t="shared" si="3"/>
        <v>49</v>
      </c>
      <c r="L20" s="19">
        <f t="shared" si="4"/>
        <v>49</v>
      </c>
      <c r="M20" s="19">
        <f t="shared" si="5"/>
        <v>39</v>
      </c>
    </row>
    <row r="21" spans="1:13" s="3" customFormat="1" x14ac:dyDescent="0.25">
      <c r="A21" s="17" t="s">
        <v>47</v>
      </c>
      <c r="B21" s="18" t="s">
        <v>60</v>
      </c>
      <c r="C21" s="17" t="s">
        <v>61</v>
      </c>
      <c r="D21" s="29">
        <v>13</v>
      </c>
      <c r="E21" s="53">
        <f t="shared" si="6"/>
        <v>30.55</v>
      </c>
      <c r="F21" s="19">
        <f>ROUND(E21,0)</f>
        <v>31</v>
      </c>
      <c r="G21" s="19">
        <f>ROUND(E21*0.8,0)</f>
        <v>24</v>
      </c>
      <c r="H21" s="19">
        <f t="shared" si="0"/>
        <v>29.25</v>
      </c>
      <c r="I21" s="19">
        <f t="shared" si="1"/>
        <v>29</v>
      </c>
      <c r="J21" s="19">
        <f t="shared" si="2"/>
        <v>23</v>
      </c>
      <c r="K21" s="19">
        <f t="shared" si="3"/>
        <v>26.2</v>
      </c>
      <c r="L21" s="19">
        <f t="shared" si="4"/>
        <v>26</v>
      </c>
      <c r="M21" s="19">
        <f t="shared" si="5"/>
        <v>21</v>
      </c>
    </row>
    <row r="26" spans="1:13" x14ac:dyDescent="0.25">
      <c r="A26" s="102" t="s">
        <v>215</v>
      </c>
      <c r="B26" s="103"/>
      <c r="C26" s="102" t="s">
        <v>216</v>
      </c>
      <c r="D26" s="103"/>
      <c r="E26" s="59"/>
    </row>
    <row r="27" spans="1:13" x14ac:dyDescent="0.25">
      <c r="A27" s="102" t="s">
        <v>220</v>
      </c>
      <c r="B27" s="103"/>
      <c r="C27" s="102" t="s">
        <v>217</v>
      </c>
      <c r="D27" s="103"/>
      <c r="E27" s="59"/>
    </row>
    <row r="28" spans="1:13" x14ac:dyDescent="0.25">
      <c r="A28" s="102" t="s">
        <v>221</v>
      </c>
      <c r="B28" s="103"/>
      <c r="C28" s="102" t="s">
        <v>218</v>
      </c>
      <c r="D28" s="103"/>
      <c r="E28" s="59"/>
    </row>
    <row r="29" spans="1:13" x14ac:dyDescent="0.25">
      <c r="B29" s="9"/>
      <c r="C29" s="9"/>
      <c r="D29" s="9"/>
      <c r="E29" s="9"/>
    </row>
    <row r="30" spans="1:13" x14ac:dyDescent="0.25">
      <c r="A30" s="102" t="s">
        <v>219</v>
      </c>
      <c r="B30" s="103"/>
      <c r="C30" s="106" t="s">
        <v>216</v>
      </c>
      <c r="D30" s="106"/>
      <c r="E30" s="59"/>
    </row>
    <row r="31" spans="1:13" x14ac:dyDescent="0.25">
      <c r="A31" s="104" t="s">
        <v>196</v>
      </c>
      <c r="B31" s="105"/>
      <c r="C31" s="106" t="s">
        <v>222</v>
      </c>
      <c r="D31" s="106"/>
      <c r="E31" s="59"/>
    </row>
    <row r="32" spans="1:13" x14ac:dyDescent="0.25">
      <c r="A32" s="104" t="s">
        <v>197</v>
      </c>
      <c r="B32" s="105"/>
      <c r="C32" s="106" t="s">
        <v>223</v>
      </c>
      <c r="D32" s="106"/>
      <c r="E32" s="59"/>
    </row>
    <row r="33" spans="1:5" x14ac:dyDescent="0.25">
      <c r="A33" s="9"/>
      <c r="B33" s="4"/>
      <c r="C33" s="9"/>
      <c r="D33" s="9"/>
      <c r="E33" s="9"/>
    </row>
    <row r="34" spans="1:5" x14ac:dyDescent="0.25">
      <c r="A34" s="7" t="s">
        <v>62</v>
      </c>
      <c r="B34" s="9"/>
      <c r="C34" s="9"/>
      <c r="D34" s="9"/>
      <c r="E34" s="9"/>
    </row>
  </sheetData>
  <mergeCells count="20">
    <mergeCell ref="A32:B32"/>
    <mergeCell ref="C32:D32"/>
    <mergeCell ref="A11:D11"/>
    <mergeCell ref="A26:B26"/>
    <mergeCell ref="C26:D26"/>
    <mergeCell ref="A30:B30"/>
    <mergeCell ref="C30:D30"/>
    <mergeCell ref="A31:B31"/>
    <mergeCell ref="C31:D31"/>
    <mergeCell ref="A27:B27"/>
    <mergeCell ref="C27:D27"/>
    <mergeCell ref="A28:B28"/>
    <mergeCell ref="C28:D28"/>
    <mergeCell ref="A7:C7"/>
    <mergeCell ref="F7:G7"/>
    <mergeCell ref="I7:J7"/>
    <mergeCell ref="L7:M7"/>
    <mergeCell ref="F8:G8"/>
    <mergeCell ref="I8:J8"/>
    <mergeCell ref="L8:M8"/>
  </mergeCells>
  <printOptions horizontalCentered="1"/>
  <pageMargins left="0.25" right="0.25" top="0.75" bottom="0.75" header="0.3" footer="0.3"/>
  <pageSetup paperSize="13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zoomScaleNormal="100" zoomScaleSheetLayoutView="100" workbookViewId="0">
      <selection activeCell="E1" sqref="E1:E1048576"/>
    </sheetView>
  </sheetViews>
  <sheetFormatPr defaultRowHeight="15" x14ac:dyDescent="0.25"/>
  <cols>
    <col min="1" max="1" width="14.140625" customWidth="1"/>
    <col min="3" max="3" width="14.7109375" customWidth="1"/>
    <col min="4" max="4" width="8.28515625" customWidth="1"/>
    <col min="5" max="5" width="7.85546875" hidden="1" customWidth="1"/>
    <col min="8" max="8" width="0" hidden="1" customWidth="1"/>
    <col min="11" max="11" width="0" hidden="1" customWidth="1"/>
  </cols>
  <sheetData>
    <row r="1" spans="1:13" x14ac:dyDescent="0.25">
      <c r="A1" s="1" t="s">
        <v>200</v>
      </c>
    </row>
    <row r="2" spans="1:13" x14ac:dyDescent="0.25">
      <c r="A2" s="2" t="s">
        <v>210</v>
      </c>
    </row>
    <row r="9" spans="1:13" x14ac:dyDescent="0.25">
      <c r="A9" s="98" t="s">
        <v>0</v>
      </c>
      <c r="B9" s="99"/>
      <c r="C9" s="100"/>
      <c r="D9" s="14"/>
      <c r="E9" s="42"/>
      <c r="F9" s="98" t="s">
        <v>195</v>
      </c>
      <c r="G9" s="100"/>
      <c r="H9" s="43"/>
      <c r="I9" s="98" t="s">
        <v>195</v>
      </c>
      <c r="J9" s="100"/>
      <c r="K9" s="43"/>
      <c r="L9" s="98" t="s">
        <v>195</v>
      </c>
      <c r="M9" s="100"/>
    </row>
    <row r="10" spans="1:13" x14ac:dyDescent="0.25">
      <c r="A10" s="14"/>
      <c r="B10" s="14"/>
      <c r="C10" s="14"/>
      <c r="D10" s="14"/>
      <c r="E10" s="42"/>
      <c r="F10" s="98" t="s">
        <v>196</v>
      </c>
      <c r="G10" s="100"/>
      <c r="H10" s="43"/>
      <c r="I10" s="98" t="s">
        <v>197</v>
      </c>
      <c r="J10" s="100"/>
      <c r="K10" s="43"/>
      <c r="L10" s="98" t="s">
        <v>198</v>
      </c>
      <c r="M10" s="100"/>
    </row>
    <row r="11" spans="1:13" x14ac:dyDescent="0.25">
      <c r="A11" s="16" t="s">
        <v>1</v>
      </c>
      <c r="B11" s="16" t="s">
        <v>2</v>
      </c>
      <c r="C11" s="16" t="s">
        <v>3</v>
      </c>
      <c r="D11" s="14" t="s">
        <v>4</v>
      </c>
      <c r="E11" s="14"/>
      <c r="F11" s="14" t="s">
        <v>5</v>
      </c>
      <c r="G11" s="14" t="s">
        <v>214</v>
      </c>
      <c r="H11" s="14"/>
      <c r="I11" s="14" t="s">
        <v>5</v>
      </c>
      <c r="J11" s="14" t="s">
        <v>214</v>
      </c>
      <c r="K11" s="14"/>
      <c r="L11" s="14" t="s">
        <v>5</v>
      </c>
      <c r="M11" s="14" t="s">
        <v>214</v>
      </c>
    </row>
    <row r="12" spans="1:13" x14ac:dyDescent="0.25">
      <c r="A12" s="37"/>
      <c r="B12" s="38"/>
      <c r="C12" s="39"/>
      <c r="D12" s="14" t="s">
        <v>7</v>
      </c>
      <c r="E12" s="14"/>
      <c r="F12" s="14" t="s">
        <v>8</v>
      </c>
      <c r="G12" s="36" t="s">
        <v>6</v>
      </c>
      <c r="H12" s="36"/>
      <c r="I12" s="14" t="s">
        <v>8</v>
      </c>
      <c r="J12" s="36" t="s">
        <v>6</v>
      </c>
      <c r="K12" s="36"/>
      <c r="L12" s="14" t="s">
        <v>8</v>
      </c>
      <c r="M12" s="36" t="s">
        <v>6</v>
      </c>
    </row>
    <row r="13" spans="1:13" x14ac:dyDescent="0.25">
      <c r="A13" s="110" t="s">
        <v>213</v>
      </c>
      <c r="B13" s="111"/>
      <c r="C13" s="112"/>
      <c r="D13" s="15"/>
      <c r="E13" s="15"/>
      <c r="F13" s="26"/>
      <c r="G13" s="27"/>
      <c r="H13" s="27"/>
      <c r="I13" s="27"/>
      <c r="J13" s="27"/>
      <c r="K13" s="27"/>
      <c r="L13" s="15"/>
      <c r="M13" s="15"/>
    </row>
    <row r="14" spans="1:13" x14ac:dyDescent="0.25">
      <c r="A14" s="17" t="s">
        <v>88</v>
      </c>
      <c r="B14" s="18" t="s">
        <v>89</v>
      </c>
      <c r="C14" s="17" t="s">
        <v>90</v>
      </c>
      <c r="D14" s="18">
        <v>43</v>
      </c>
      <c r="E14" s="53">
        <f t="shared" ref="E14:E19" si="0">D14*2.35</f>
        <v>101.05</v>
      </c>
      <c r="F14" s="19">
        <f>ROUND(E14,0)</f>
        <v>101</v>
      </c>
      <c r="G14" s="23">
        <f>ROUND(E14*0.8,0)</f>
        <v>81</v>
      </c>
      <c r="H14" s="19">
        <f>D14*2.25</f>
        <v>96.75</v>
      </c>
      <c r="I14" s="19">
        <f>ROUND(H14,0)</f>
        <v>97</v>
      </c>
      <c r="J14" s="23">
        <f>ROUND(H14*0.8,0)</f>
        <v>77</v>
      </c>
      <c r="K14" s="23">
        <f>((D14-5)*1.9+11)</f>
        <v>83.2</v>
      </c>
      <c r="L14" s="23">
        <f>ROUND(K14,0)</f>
        <v>83</v>
      </c>
      <c r="M14" s="23">
        <f>ROUND(K14*0.8,0)</f>
        <v>67</v>
      </c>
    </row>
    <row r="15" spans="1:13" x14ac:dyDescent="0.25">
      <c r="A15" s="17" t="s">
        <v>88</v>
      </c>
      <c r="B15" s="18" t="s">
        <v>91</v>
      </c>
      <c r="C15" s="17" t="s">
        <v>92</v>
      </c>
      <c r="D15" s="18">
        <v>90</v>
      </c>
      <c r="E15" s="53">
        <f t="shared" si="0"/>
        <v>211.5</v>
      </c>
      <c r="F15" s="19">
        <f t="shared" ref="F15:F19" si="1">ROUND(E15,0)</f>
        <v>212</v>
      </c>
      <c r="G15" s="23">
        <f t="shared" ref="G15:G19" si="2">ROUND(E15*0.8,0)</f>
        <v>169</v>
      </c>
      <c r="H15" s="19">
        <f t="shared" ref="H15:H19" si="3">D15*2.25</f>
        <v>202.5</v>
      </c>
      <c r="I15" s="19">
        <f t="shared" ref="I15:I19" si="4">ROUND(H15,0)</f>
        <v>203</v>
      </c>
      <c r="J15" s="23">
        <f t="shared" ref="J15:J19" si="5">ROUND(H15*0.8,0)</f>
        <v>162</v>
      </c>
      <c r="K15" s="23">
        <f t="shared" ref="K15:K19" si="6">((D15-5)*1.9+11)</f>
        <v>172.5</v>
      </c>
      <c r="L15" s="23">
        <f t="shared" ref="L15:L19" si="7">ROUND(K15,0)</f>
        <v>173</v>
      </c>
      <c r="M15" s="23">
        <f t="shared" ref="M15:M19" si="8">ROUND(K15*0.8,0)</f>
        <v>138</v>
      </c>
    </row>
    <row r="16" spans="1:13" x14ac:dyDescent="0.25">
      <c r="A16" s="17" t="s">
        <v>88</v>
      </c>
      <c r="B16" s="18" t="s">
        <v>93</v>
      </c>
      <c r="C16" s="17" t="s">
        <v>94</v>
      </c>
      <c r="D16" s="18">
        <v>106</v>
      </c>
      <c r="E16" s="53">
        <f t="shared" si="0"/>
        <v>249.10000000000002</v>
      </c>
      <c r="F16" s="19">
        <f t="shared" si="1"/>
        <v>249</v>
      </c>
      <c r="G16" s="23">
        <f>ROUND(E16*0.8,0)</f>
        <v>199</v>
      </c>
      <c r="H16" s="19">
        <f t="shared" si="3"/>
        <v>238.5</v>
      </c>
      <c r="I16" s="19">
        <f t="shared" si="4"/>
        <v>239</v>
      </c>
      <c r="J16" s="23">
        <f t="shared" si="5"/>
        <v>191</v>
      </c>
      <c r="K16" s="23">
        <f t="shared" si="6"/>
        <v>202.89999999999998</v>
      </c>
      <c r="L16" s="23">
        <f t="shared" si="7"/>
        <v>203</v>
      </c>
      <c r="M16" s="23">
        <f t="shared" si="8"/>
        <v>162</v>
      </c>
    </row>
    <row r="17" spans="1:13" x14ac:dyDescent="0.25">
      <c r="A17" s="16" t="s">
        <v>90</v>
      </c>
      <c r="B17" s="14" t="s">
        <v>95</v>
      </c>
      <c r="C17" s="16" t="s">
        <v>92</v>
      </c>
      <c r="D17" s="14">
        <v>47</v>
      </c>
      <c r="E17" s="53">
        <f t="shared" si="0"/>
        <v>110.45</v>
      </c>
      <c r="F17" s="20">
        <f t="shared" si="1"/>
        <v>110</v>
      </c>
      <c r="G17" s="28">
        <f t="shared" si="2"/>
        <v>88</v>
      </c>
      <c r="H17" s="19">
        <f t="shared" si="3"/>
        <v>105.75</v>
      </c>
      <c r="I17" s="20">
        <f t="shared" si="4"/>
        <v>106</v>
      </c>
      <c r="J17" s="28">
        <f t="shared" si="5"/>
        <v>85</v>
      </c>
      <c r="K17" s="23">
        <f t="shared" si="6"/>
        <v>90.8</v>
      </c>
      <c r="L17" s="28">
        <f t="shared" si="7"/>
        <v>91</v>
      </c>
      <c r="M17" s="28">
        <f t="shared" si="8"/>
        <v>73</v>
      </c>
    </row>
    <row r="18" spans="1:13" x14ac:dyDescent="0.25">
      <c r="A18" s="16" t="s">
        <v>90</v>
      </c>
      <c r="B18" s="14" t="s">
        <v>96</v>
      </c>
      <c r="C18" s="16" t="s">
        <v>94</v>
      </c>
      <c r="D18" s="14">
        <v>63</v>
      </c>
      <c r="E18" s="53">
        <f t="shared" si="0"/>
        <v>148.05000000000001</v>
      </c>
      <c r="F18" s="20">
        <f t="shared" si="1"/>
        <v>148</v>
      </c>
      <c r="G18" s="28">
        <f t="shared" si="2"/>
        <v>118</v>
      </c>
      <c r="H18" s="19">
        <f t="shared" si="3"/>
        <v>141.75</v>
      </c>
      <c r="I18" s="20">
        <f t="shared" si="4"/>
        <v>142</v>
      </c>
      <c r="J18" s="28">
        <f t="shared" si="5"/>
        <v>113</v>
      </c>
      <c r="K18" s="23">
        <f t="shared" si="6"/>
        <v>121.19999999999999</v>
      </c>
      <c r="L18" s="28">
        <f t="shared" si="7"/>
        <v>121</v>
      </c>
      <c r="M18" s="28">
        <f t="shared" si="8"/>
        <v>97</v>
      </c>
    </row>
    <row r="19" spans="1:13" x14ac:dyDescent="0.25">
      <c r="A19" s="16" t="s">
        <v>92</v>
      </c>
      <c r="B19" s="14" t="s">
        <v>97</v>
      </c>
      <c r="C19" s="16" t="s">
        <v>94</v>
      </c>
      <c r="D19" s="14">
        <v>16</v>
      </c>
      <c r="E19" s="53">
        <f t="shared" si="0"/>
        <v>37.6</v>
      </c>
      <c r="F19" s="20">
        <f t="shared" si="1"/>
        <v>38</v>
      </c>
      <c r="G19" s="28">
        <f t="shared" si="2"/>
        <v>30</v>
      </c>
      <c r="H19" s="19">
        <f t="shared" si="3"/>
        <v>36</v>
      </c>
      <c r="I19" s="20">
        <f t="shared" si="4"/>
        <v>36</v>
      </c>
      <c r="J19" s="28">
        <f t="shared" si="5"/>
        <v>29</v>
      </c>
      <c r="K19" s="23">
        <f t="shared" si="6"/>
        <v>31.9</v>
      </c>
      <c r="L19" s="28">
        <f t="shared" si="7"/>
        <v>32</v>
      </c>
      <c r="M19" s="28">
        <f t="shared" si="8"/>
        <v>26</v>
      </c>
    </row>
    <row r="24" spans="1:13" x14ac:dyDescent="0.25">
      <c r="A24" s="102" t="s">
        <v>215</v>
      </c>
      <c r="B24" s="103"/>
      <c r="C24" s="102" t="s">
        <v>216</v>
      </c>
      <c r="D24" s="103"/>
      <c r="E24" s="59"/>
    </row>
    <row r="25" spans="1:13" x14ac:dyDescent="0.25">
      <c r="A25" s="102" t="s">
        <v>220</v>
      </c>
      <c r="B25" s="103"/>
      <c r="C25" s="102" t="s">
        <v>217</v>
      </c>
      <c r="D25" s="103"/>
      <c r="E25" s="59"/>
    </row>
    <row r="26" spans="1:13" x14ac:dyDescent="0.25">
      <c r="A26" s="102" t="s">
        <v>221</v>
      </c>
      <c r="B26" s="103"/>
      <c r="C26" s="102" t="s">
        <v>218</v>
      </c>
      <c r="D26" s="103"/>
      <c r="E26" s="59"/>
    </row>
    <row r="27" spans="1:13" x14ac:dyDescent="0.25">
      <c r="B27" s="9"/>
      <c r="C27" s="9"/>
      <c r="D27" s="9"/>
      <c r="E27" s="9"/>
    </row>
    <row r="28" spans="1:13" x14ac:dyDescent="0.25">
      <c r="A28" s="102" t="s">
        <v>219</v>
      </c>
      <c r="B28" s="103"/>
      <c r="C28" s="106" t="s">
        <v>216</v>
      </c>
      <c r="D28" s="106"/>
      <c r="E28" s="59"/>
    </row>
    <row r="29" spans="1:13" x14ac:dyDescent="0.25">
      <c r="A29" s="104" t="s">
        <v>196</v>
      </c>
      <c r="B29" s="105"/>
      <c r="C29" s="106" t="s">
        <v>222</v>
      </c>
      <c r="D29" s="106"/>
      <c r="E29" s="59"/>
    </row>
    <row r="30" spans="1:13" x14ac:dyDescent="0.25">
      <c r="A30" s="104" t="s">
        <v>197</v>
      </c>
      <c r="B30" s="105"/>
      <c r="C30" s="106" t="s">
        <v>223</v>
      </c>
      <c r="D30" s="106"/>
      <c r="E30" s="59"/>
    </row>
    <row r="31" spans="1:13" x14ac:dyDescent="0.25">
      <c r="A31" s="9"/>
      <c r="B31" s="4"/>
      <c r="C31" s="9"/>
      <c r="D31" s="9"/>
      <c r="E31" s="9"/>
    </row>
    <row r="32" spans="1:13" x14ac:dyDescent="0.25">
      <c r="A32" s="7" t="s">
        <v>62</v>
      </c>
      <c r="B32" s="9"/>
      <c r="C32" s="9"/>
      <c r="D32" s="9"/>
      <c r="E32" s="9"/>
    </row>
  </sheetData>
  <mergeCells count="20">
    <mergeCell ref="A30:B30"/>
    <mergeCell ref="C30:D30"/>
    <mergeCell ref="A24:B24"/>
    <mergeCell ref="C24:D24"/>
    <mergeCell ref="A28:B28"/>
    <mergeCell ref="C28:D28"/>
    <mergeCell ref="A29:B29"/>
    <mergeCell ref="C29:D29"/>
    <mergeCell ref="A25:B25"/>
    <mergeCell ref="C25:D25"/>
    <mergeCell ref="A26:B26"/>
    <mergeCell ref="C26:D26"/>
    <mergeCell ref="A13:C13"/>
    <mergeCell ref="A9:C9"/>
    <mergeCell ref="F9:G9"/>
    <mergeCell ref="I9:J9"/>
    <mergeCell ref="L9:M9"/>
    <mergeCell ref="F10:G10"/>
    <mergeCell ref="I10:J10"/>
    <mergeCell ref="L10:M10"/>
  </mergeCells>
  <printOptions horizontalCentered="1"/>
  <pageMargins left="0.25" right="0.25" top="0.75" bottom="0.75" header="0.3" footer="0.3"/>
  <pageSetup paperSize="13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A7" zoomScaleNormal="100" zoomScaleSheetLayoutView="85" workbookViewId="0">
      <selection activeCell="Q8" sqref="Q8"/>
    </sheetView>
  </sheetViews>
  <sheetFormatPr defaultRowHeight="15" x14ac:dyDescent="0.25"/>
  <cols>
    <col min="1" max="1" width="11.7109375" customWidth="1"/>
    <col min="3" max="3" width="14.140625" customWidth="1"/>
    <col min="5" max="5" width="7.85546875" hidden="1" customWidth="1"/>
    <col min="8" max="8" width="0" hidden="1" customWidth="1"/>
    <col min="11" max="11" width="0" hidden="1" customWidth="1"/>
  </cols>
  <sheetData>
    <row r="1" spans="1:13" x14ac:dyDescent="0.25">
      <c r="A1" s="1" t="s">
        <v>200</v>
      </c>
    </row>
    <row r="2" spans="1:13" x14ac:dyDescent="0.25">
      <c r="A2" s="2" t="s">
        <v>210</v>
      </c>
    </row>
    <row r="9" spans="1:13" x14ac:dyDescent="0.25">
      <c r="A9" s="98" t="s">
        <v>0</v>
      </c>
      <c r="B9" s="99"/>
      <c r="C9" s="100"/>
      <c r="D9" s="14"/>
      <c r="E9" s="42"/>
      <c r="F9" s="98" t="s">
        <v>195</v>
      </c>
      <c r="G9" s="100"/>
      <c r="H9" s="43"/>
      <c r="I9" s="98" t="s">
        <v>195</v>
      </c>
      <c r="J9" s="100"/>
      <c r="K9" s="43"/>
      <c r="L9" s="98" t="s">
        <v>195</v>
      </c>
      <c r="M9" s="100"/>
    </row>
    <row r="10" spans="1:13" x14ac:dyDescent="0.25">
      <c r="A10" s="49"/>
      <c r="B10" s="49"/>
      <c r="C10" s="49"/>
      <c r="D10" s="14"/>
      <c r="E10" s="42"/>
      <c r="F10" s="98" t="s">
        <v>196</v>
      </c>
      <c r="G10" s="100"/>
      <c r="H10" s="43"/>
      <c r="I10" s="98" t="s">
        <v>197</v>
      </c>
      <c r="J10" s="100"/>
      <c r="K10" s="43"/>
      <c r="L10" s="98" t="s">
        <v>198</v>
      </c>
      <c r="M10" s="100"/>
    </row>
    <row r="11" spans="1:13" x14ac:dyDescent="0.25">
      <c r="A11" s="24" t="s">
        <v>1</v>
      </c>
      <c r="B11" s="48" t="s">
        <v>2</v>
      </c>
      <c r="C11" s="25" t="s">
        <v>3</v>
      </c>
      <c r="D11" s="10" t="s">
        <v>4</v>
      </c>
      <c r="E11" s="44"/>
      <c r="F11" s="14" t="s">
        <v>5</v>
      </c>
      <c r="G11" s="14" t="s">
        <v>214</v>
      </c>
      <c r="H11" s="14"/>
      <c r="I11" s="14" t="s">
        <v>5</v>
      </c>
      <c r="J11" s="14" t="s">
        <v>214</v>
      </c>
      <c r="K11" s="14"/>
      <c r="L11" s="14" t="s">
        <v>5</v>
      </c>
      <c r="M11" s="14" t="s">
        <v>214</v>
      </c>
    </row>
    <row r="12" spans="1:13" x14ac:dyDescent="0.25">
      <c r="A12" s="50"/>
      <c r="B12" s="51"/>
      <c r="C12" s="52"/>
      <c r="D12" s="14" t="s">
        <v>7</v>
      </c>
      <c r="E12" s="14"/>
      <c r="F12" s="14" t="s">
        <v>8</v>
      </c>
      <c r="G12" s="36" t="s">
        <v>6</v>
      </c>
      <c r="H12" s="36"/>
      <c r="I12" s="14" t="s">
        <v>8</v>
      </c>
      <c r="J12" s="36" t="s">
        <v>6</v>
      </c>
      <c r="K12" s="36"/>
      <c r="L12" s="14" t="s">
        <v>8</v>
      </c>
      <c r="M12" s="36" t="s">
        <v>6</v>
      </c>
    </row>
    <row r="13" spans="1:13" x14ac:dyDescent="0.25">
      <c r="A13" s="107" t="s">
        <v>199</v>
      </c>
      <c r="B13" s="108"/>
      <c r="C13" s="109"/>
      <c r="D13" s="14"/>
      <c r="E13" s="54"/>
      <c r="F13" s="20"/>
      <c r="G13" s="20"/>
      <c r="H13" s="20"/>
      <c r="I13" s="20"/>
      <c r="J13" s="20"/>
      <c r="K13" s="20"/>
      <c r="L13" s="20"/>
      <c r="M13" s="20"/>
    </row>
    <row r="14" spans="1:13" x14ac:dyDescent="0.25">
      <c r="A14" s="6" t="s">
        <v>63</v>
      </c>
      <c r="B14" s="22" t="s">
        <v>201</v>
      </c>
      <c r="C14" s="6" t="s">
        <v>64</v>
      </c>
      <c r="D14" s="22">
        <v>8</v>
      </c>
      <c r="E14" s="55"/>
      <c r="F14" s="20"/>
      <c r="G14" s="20"/>
      <c r="H14" s="20">
        <f>D14*2.25</f>
        <v>18</v>
      </c>
      <c r="I14" s="20">
        <f>ROUND(H14,0)</f>
        <v>18</v>
      </c>
      <c r="J14" s="20">
        <f>ROUND(H14*0.8,0)</f>
        <v>14</v>
      </c>
      <c r="K14" s="20">
        <f>((D14-5)*1.9+11)</f>
        <v>16.7</v>
      </c>
      <c r="L14" s="20">
        <f>ROUND(K14,0)</f>
        <v>17</v>
      </c>
      <c r="M14" s="20">
        <f>ROUND(K14*0.8,0)</f>
        <v>13</v>
      </c>
    </row>
    <row r="15" spans="1:13" x14ac:dyDescent="0.25">
      <c r="A15" s="6" t="s">
        <v>63</v>
      </c>
      <c r="B15" s="22" t="s">
        <v>202</v>
      </c>
      <c r="C15" s="6" t="s">
        <v>65</v>
      </c>
      <c r="D15" s="22">
        <v>14</v>
      </c>
      <c r="E15" s="55"/>
      <c r="F15" s="20"/>
      <c r="G15" s="20"/>
      <c r="H15" s="20">
        <f t="shared" ref="H15:H36" si="0">D15*2.25</f>
        <v>31.5</v>
      </c>
      <c r="I15" s="20">
        <f t="shared" ref="I15:I36" si="1">ROUND(H15,0)</f>
        <v>32</v>
      </c>
      <c r="J15" s="20">
        <f t="shared" ref="J15:J36" si="2">ROUND(H15*0.8,0)</f>
        <v>25</v>
      </c>
      <c r="K15" s="20">
        <f t="shared" ref="K15:K36" si="3">((D15-5)*1.9+11)</f>
        <v>28.099999999999998</v>
      </c>
      <c r="L15" s="20">
        <f t="shared" ref="L15:L36" si="4">ROUND(K15,0)</f>
        <v>28</v>
      </c>
      <c r="M15" s="20">
        <f t="shared" ref="M15:M36" si="5">ROUND(K15*0.8,0)</f>
        <v>22</v>
      </c>
    </row>
    <row r="16" spans="1:13" x14ac:dyDescent="0.25">
      <c r="A16" s="6" t="s">
        <v>63</v>
      </c>
      <c r="B16" s="22" t="s">
        <v>203</v>
      </c>
      <c r="C16" s="6" t="s">
        <v>66</v>
      </c>
      <c r="D16" s="22">
        <v>38</v>
      </c>
      <c r="E16" s="55"/>
      <c r="F16" s="20"/>
      <c r="G16" s="20">
        <f>ROUND(E16*0.8,0)</f>
        <v>0</v>
      </c>
      <c r="H16" s="20">
        <f t="shared" si="0"/>
        <v>85.5</v>
      </c>
      <c r="I16" s="20">
        <f t="shared" si="1"/>
        <v>86</v>
      </c>
      <c r="J16" s="20">
        <f t="shared" si="2"/>
        <v>68</v>
      </c>
      <c r="K16" s="20">
        <f t="shared" si="3"/>
        <v>73.699999999999989</v>
      </c>
      <c r="L16" s="20">
        <f t="shared" si="4"/>
        <v>74</v>
      </c>
      <c r="M16" s="20">
        <f t="shared" si="5"/>
        <v>59</v>
      </c>
    </row>
    <row r="17" spans="1:13" s="3" customFormat="1" x14ac:dyDescent="0.25">
      <c r="A17" s="8" t="s">
        <v>63</v>
      </c>
      <c r="B17" s="29" t="s">
        <v>204</v>
      </c>
      <c r="C17" s="8" t="s">
        <v>67</v>
      </c>
      <c r="D17" s="29">
        <v>53</v>
      </c>
      <c r="E17" s="56">
        <f>D17*2.35</f>
        <v>124.55000000000001</v>
      </c>
      <c r="F17" s="19">
        <f>ROUND(E17,0)</f>
        <v>125</v>
      </c>
      <c r="G17" s="19">
        <f>ROUND(E17*0.8,0)</f>
        <v>100</v>
      </c>
      <c r="H17" s="19">
        <f t="shared" si="0"/>
        <v>119.25</v>
      </c>
      <c r="I17" s="19">
        <f t="shared" si="1"/>
        <v>119</v>
      </c>
      <c r="J17" s="19">
        <f t="shared" si="2"/>
        <v>95</v>
      </c>
      <c r="K17" s="19">
        <f t="shared" si="3"/>
        <v>102.19999999999999</v>
      </c>
      <c r="L17" s="19">
        <f t="shared" si="4"/>
        <v>102</v>
      </c>
      <c r="M17" s="19">
        <f t="shared" si="5"/>
        <v>82</v>
      </c>
    </row>
    <row r="18" spans="1:13" x14ac:dyDescent="0.25">
      <c r="A18" s="6" t="s">
        <v>63</v>
      </c>
      <c r="B18" s="22" t="s">
        <v>205</v>
      </c>
      <c r="C18" s="6" t="s">
        <v>68</v>
      </c>
      <c r="D18" s="22">
        <v>65</v>
      </c>
      <c r="E18" s="55"/>
      <c r="F18" s="20"/>
      <c r="G18" s="20"/>
      <c r="H18" s="20">
        <f t="shared" si="0"/>
        <v>146.25</v>
      </c>
      <c r="I18" s="20">
        <f t="shared" si="1"/>
        <v>146</v>
      </c>
      <c r="J18" s="20">
        <f t="shared" si="2"/>
        <v>117</v>
      </c>
      <c r="K18" s="20">
        <f t="shared" si="3"/>
        <v>125</v>
      </c>
      <c r="L18" s="20">
        <f t="shared" si="4"/>
        <v>125</v>
      </c>
      <c r="M18" s="20">
        <f t="shared" si="5"/>
        <v>100</v>
      </c>
    </row>
    <row r="19" spans="1:13" x14ac:dyDescent="0.25">
      <c r="A19" s="6" t="s">
        <v>63</v>
      </c>
      <c r="B19" s="22" t="s">
        <v>206</v>
      </c>
      <c r="C19" s="6" t="s">
        <v>69</v>
      </c>
      <c r="D19" s="22">
        <v>72</v>
      </c>
      <c r="E19" s="55"/>
      <c r="F19" s="20"/>
      <c r="G19" s="20"/>
      <c r="H19" s="20">
        <f t="shared" si="0"/>
        <v>162</v>
      </c>
      <c r="I19" s="20">
        <f t="shared" si="1"/>
        <v>162</v>
      </c>
      <c r="J19" s="20">
        <f t="shared" si="2"/>
        <v>130</v>
      </c>
      <c r="K19" s="20">
        <f t="shared" si="3"/>
        <v>138.30000000000001</v>
      </c>
      <c r="L19" s="20">
        <f t="shared" si="4"/>
        <v>138</v>
      </c>
      <c r="M19" s="20">
        <f t="shared" si="5"/>
        <v>111</v>
      </c>
    </row>
    <row r="20" spans="1:13" x14ac:dyDescent="0.25">
      <c r="A20" s="6" t="s">
        <v>63</v>
      </c>
      <c r="B20" s="22" t="s">
        <v>70</v>
      </c>
      <c r="C20" s="6" t="s">
        <v>71</v>
      </c>
      <c r="D20" s="22">
        <v>90</v>
      </c>
      <c r="E20" s="55"/>
      <c r="F20" s="20"/>
      <c r="G20" s="20"/>
      <c r="H20" s="20">
        <f t="shared" si="0"/>
        <v>202.5</v>
      </c>
      <c r="I20" s="20">
        <f t="shared" si="1"/>
        <v>203</v>
      </c>
      <c r="J20" s="20">
        <f t="shared" si="2"/>
        <v>162</v>
      </c>
      <c r="K20" s="20">
        <f t="shared" si="3"/>
        <v>172.5</v>
      </c>
      <c r="L20" s="20">
        <f t="shared" si="4"/>
        <v>173</v>
      </c>
      <c r="M20" s="20">
        <f t="shared" si="5"/>
        <v>138</v>
      </c>
    </row>
    <row r="21" spans="1:13" x14ac:dyDescent="0.25">
      <c r="A21" s="6" t="s">
        <v>63</v>
      </c>
      <c r="B21" s="22" t="s">
        <v>207</v>
      </c>
      <c r="C21" s="6" t="s">
        <v>72</v>
      </c>
      <c r="D21" s="22">
        <v>104</v>
      </c>
      <c r="E21" s="55"/>
      <c r="F21" s="20"/>
      <c r="G21" s="20"/>
      <c r="H21" s="20">
        <f t="shared" si="0"/>
        <v>234</v>
      </c>
      <c r="I21" s="20">
        <f t="shared" si="1"/>
        <v>234</v>
      </c>
      <c r="J21" s="20">
        <f t="shared" si="2"/>
        <v>187</v>
      </c>
      <c r="K21" s="20">
        <f t="shared" si="3"/>
        <v>199.1</v>
      </c>
      <c r="L21" s="20">
        <f t="shared" si="4"/>
        <v>199</v>
      </c>
      <c r="M21" s="20">
        <f t="shared" si="5"/>
        <v>159</v>
      </c>
    </row>
    <row r="22" spans="1:13" x14ac:dyDescent="0.25">
      <c r="A22" s="6" t="s">
        <v>63</v>
      </c>
      <c r="B22" s="22" t="s">
        <v>208</v>
      </c>
      <c r="C22" s="6" t="s">
        <v>73</v>
      </c>
      <c r="D22" s="22">
        <v>112</v>
      </c>
      <c r="E22" s="55"/>
      <c r="F22" s="20"/>
      <c r="G22" s="20"/>
      <c r="H22" s="20">
        <f t="shared" si="0"/>
        <v>252</v>
      </c>
      <c r="I22" s="20">
        <f t="shared" si="1"/>
        <v>252</v>
      </c>
      <c r="J22" s="20">
        <f t="shared" si="2"/>
        <v>202</v>
      </c>
      <c r="K22" s="20">
        <f t="shared" si="3"/>
        <v>214.29999999999998</v>
      </c>
      <c r="L22" s="20">
        <f t="shared" si="4"/>
        <v>214</v>
      </c>
      <c r="M22" s="20">
        <f t="shared" si="5"/>
        <v>171</v>
      </c>
    </row>
    <row r="23" spans="1:13" s="3" customFormat="1" x14ac:dyDescent="0.25">
      <c r="A23" s="8" t="s">
        <v>63</v>
      </c>
      <c r="B23" s="29" t="s">
        <v>209</v>
      </c>
      <c r="C23" s="8" t="s">
        <v>9</v>
      </c>
      <c r="D23" s="29">
        <v>140</v>
      </c>
      <c r="E23" s="56">
        <f>D23*2.35</f>
        <v>329</v>
      </c>
      <c r="F23" s="19">
        <f>ROUND(E23,0)</f>
        <v>329</v>
      </c>
      <c r="G23" s="19">
        <f>ROUND(E23*0.8,0)</f>
        <v>263</v>
      </c>
      <c r="H23" s="19">
        <f t="shared" si="0"/>
        <v>315</v>
      </c>
      <c r="I23" s="19">
        <f t="shared" si="1"/>
        <v>315</v>
      </c>
      <c r="J23" s="19">
        <f t="shared" si="2"/>
        <v>252</v>
      </c>
      <c r="K23" s="19">
        <f t="shared" si="3"/>
        <v>267.5</v>
      </c>
      <c r="L23" s="19">
        <f t="shared" si="4"/>
        <v>268</v>
      </c>
      <c r="M23" s="19">
        <f t="shared" si="5"/>
        <v>214</v>
      </c>
    </row>
    <row r="24" spans="1:13" x14ac:dyDescent="0.25">
      <c r="A24" s="6" t="s">
        <v>74</v>
      </c>
      <c r="B24" s="22" t="s">
        <v>75</v>
      </c>
      <c r="C24" s="6" t="s">
        <v>68</v>
      </c>
      <c r="D24" s="22">
        <v>12</v>
      </c>
      <c r="E24" s="55"/>
      <c r="F24" s="20"/>
      <c r="G24" s="20"/>
      <c r="H24" s="20">
        <f t="shared" si="0"/>
        <v>27</v>
      </c>
      <c r="I24" s="20">
        <f t="shared" si="1"/>
        <v>27</v>
      </c>
      <c r="J24" s="20">
        <f t="shared" si="2"/>
        <v>22</v>
      </c>
      <c r="K24" s="20">
        <f t="shared" si="3"/>
        <v>24.299999999999997</v>
      </c>
      <c r="L24" s="20">
        <f t="shared" si="4"/>
        <v>24</v>
      </c>
      <c r="M24" s="20">
        <f t="shared" si="5"/>
        <v>19</v>
      </c>
    </row>
    <row r="25" spans="1:13" x14ac:dyDescent="0.25">
      <c r="A25" s="6" t="s">
        <v>74</v>
      </c>
      <c r="B25" s="22" t="s">
        <v>76</v>
      </c>
      <c r="C25" s="6" t="s">
        <v>69</v>
      </c>
      <c r="D25" s="22">
        <v>19</v>
      </c>
      <c r="E25" s="55"/>
      <c r="F25" s="20"/>
      <c r="G25" s="20"/>
      <c r="H25" s="20">
        <f t="shared" si="0"/>
        <v>42.75</v>
      </c>
      <c r="I25" s="20">
        <f t="shared" si="1"/>
        <v>43</v>
      </c>
      <c r="J25" s="20">
        <f t="shared" si="2"/>
        <v>34</v>
      </c>
      <c r="K25" s="20">
        <f t="shared" si="3"/>
        <v>37.599999999999994</v>
      </c>
      <c r="L25" s="20">
        <f t="shared" si="4"/>
        <v>38</v>
      </c>
      <c r="M25" s="20">
        <f t="shared" si="5"/>
        <v>30</v>
      </c>
    </row>
    <row r="26" spans="1:13" x14ac:dyDescent="0.25">
      <c r="A26" s="6" t="s">
        <v>74</v>
      </c>
      <c r="B26" s="22" t="s">
        <v>77</v>
      </c>
      <c r="C26" s="6" t="s">
        <v>72</v>
      </c>
      <c r="D26" s="22">
        <v>51</v>
      </c>
      <c r="E26" s="55"/>
      <c r="F26" s="20"/>
      <c r="G26" s="20"/>
      <c r="H26" s="20">
        <f t="shared" si="0"/>
        <v>114.75</v>
      </c>
      <c r="I26" s="20">
        <f t="shared" si="1"/>
        <v>115</v>
      </c>
      <c r="J26" s="20">
        <f t="shared" si="2"/>
        <v>92</v>
      </c>
      <c r="K26" s="20">
        <f t="shared" si="3"/>
        <v>98.399999999999991</v>
      </c>
      <c r="L26" s="20">
        <f t="shared" si="4"/>
        <v>98</v>
      </c>
      <c r="M26" s="20">
        <f t="shared" si="5"/>
        <v>79</v>
      </c>
    </row>
    <row r="27" spans="1:13" x14ac:dyDescent="0.25">
      <c r="A27" s="6" t="s">
        <v>74</v>
      </c>
      <c r="B27" s="22" t="s">
        <v>78</v>
      </c>
      <c r="C27" s="6" t="s">
        <v>73</v>
      </c>
      <c r="D27" s="22">
        <v>59</v>
      </c>
      <c r="E27" s="55"/>
      <c r="F27" s="20"/>
      <c r="G27" s="20"/>
      <c r="H27" s="20">
        <f t="shared" si="0"/>
        <v>132.75</v>
      </c>
      <c r="I27" s="20">
        <f t="shared" si="1"/>
        <v>133</v>
      </c>
      <c r="J27" s="20">
        <f t="shared" si="2"/>
        <v>106</v>
      </c>
      <c r="K27" s="20">
        <f t="shared" si="3"/>
        <v>113.6</v>
      </c>
      <c r="L27" s="20">
        <f t="shared" si="4"/>
        <v>114</v>
      </c>
      <c r="M27" s="20">
        <f t="shared" si="5"/>
        <v>91</v>
      </c>
    </row>
    <row r="28" spans="1:13" s="3" customFormat="1" x14ac:dyDescent="0.25">
      <c r="A28" s="8" t="s">
        <v>74</v>
      </c>
      <c r="B28" s="29" t="s">
        <v>79</v>
      </c>
      <c r="C28" s="8" t="s">
        <v>9</v>
      </c>
      <c r="D28" s="29">
        <v>87</v>
      </c>
      <c r="E28" s="56">
        <f>D28*2.35</f>
        <v>204.45000000000002</v>
      </c>
      <c r="F28" s="19">
        <f>ROUND(E28,0)</f>
        <v>204</v>
      </c>
      <c r="G28" s="19">
        <f>ROUND(E28*0.8,0)</f>
        <v>164</v>
      </c>
      <c r="H28" s="19">
        <f t="shared" si="0"/>
        <v>195.75</v>
      </c>
      <c r="I28" s="19">
        <f t="shared" si="1"/>
        <v>196</v>
      </c>
      <c r="J28" s="19">
        <f t="shared" si="2"/>
        <v>157</v>
      </c>
      <c r="K28" s="19">
        <f t="shared" si="3"/>
        <v>166.79999999999998</v>
      </c>
      <c r="L28" s="19">
        <f t="shared" si="4"/>
        <v>167</v>
      </c>
      <c r="M28" s="19">
        <f t="shared" si="5"/>
        <v>133</v>
      </c>
    </row>
    <row r="29" spans="1:13" x14ac:dyDescent="0.25">
      <c r="A29" s="6" t="s">
        <v>68</v>
      </c>
      <c r="B29" s="22" t="s">
        <v>80</v>
      </c>
      <c r="C29" s="6" t="s">
        <v>72</v>
      </c>
      <c r="D29" s="22">
        <v>39</v>
      </c>
      <c r="E29" s="55"/>
      <c r="F29" s="20"/>
      <c r="G29" s="20"/>
      <c r="H29" s="20">
        <f t="shared" si="0"/>
        <v>87.75</v>
      </c>
      <c r="I29" s="20">
        <f t="shared" si="1"/>
        <v>88</v>
      </c>
      <c r="J29" s="20">
        <f t="shared" si="2"/>
        <v>70</v>
      </c>
      <c r="K29" s="20">
        <f t="shared" si="3"/>
        <v>75.599999999999994</v>
      </c>
      <c r="L29" s="20">
        <f t="shared" si="4"/>
        <v>76</v>
      </c>
      <c r="M29" s="20">
        <f t="shared" si="5"/>
        <v>60</v>
      </c>
    </row>
    <row r="30" spans="1:13" x14ac:dyDescent="0.25">
      <c r="A30" s="6" t="s">
        <v>68</v>
      </c>
      <c r="B30" s="22" t="s">
        <v>81</v>
      </c>
      <c r="C30" s="6" t="s">
        <v>73</v>
      </c>
      <c r="D30" s="22">
        <v>47</v>
      </c>
      <c r="E30" s="55"/>
      <c r="F30" s="20"/>
      <c r="G30" s="20"/>
      <c r="H30" s="20">
        <f t="shared" si="0"/>
        <v>105.75</v>
      </c>
      <c r="I30" s="20">
        <f t="shared" si="1"/>
        <v>106</v>
      </c>
      <c r="J30" s="20">
        <f t="shared" si="2"/>
        <v>85</v>
      </c>
      <c r="K30" s="20">
        <f t="shared" si="3"/>
        <v>90.8</v>
      </c>
      <c r="L30" s="20">
        <f t="shared" si="4"/>
        <v>91</v>
      </c>
      <c r="M30" s="20">
        <f t="shared" si="5"/>
        <v>73</v>
      </c>
    </row>
    <row r="31" spans="1:13" x14ac:dyDescent="0.25">
      <c r="A31" s="6" t="s">
        <v>68</v>
      </c>
      <c r="B31" s="22" t="s">
        <v>82</v>
      </c>
      <c r="C31" s="6" t="s">
        <v>9</v>
      </c>
      <c r="D31" s="22">
        <v>75</v>
      </c>
      <c r="E31" s="55"/>
      <c r="F31" s="20"/>
      <c r="G31" s="20"/>
      <c r="H31" s="20">
        <f t="shared" si="0"/>
        <v>168.75</v>
      </c>
      <c r="I31" s="20">
        <f t="shared" si="1"/>
        <v>169</v>
      </c>
      <c r="J31" s="20">
        <f t="shared" si="2"/>
        <v>135</v>
      </c>
      <c r="K31" s="20">
        <f t="shared" si="3"/>
        <v>144</v>
      </c>
      <c r="L31" s="20">
        <f t="shared" si="4"/>
        <v>144</v>
      </c>
      <c r="M31" s="20">
        <f t="shared" si="5"/>
        <v>115</v>
      </c>
    </row>
    <row r="32" spans="1:13" x14ac:dyDescent="0.25">
      <c r="A32" s="6" t="s">
        <v>69</v>
      </c>
      <c r="B32" s="22" t="s">
        <v>83</v>
      </c>
      <c r="C32" s="6" t="s">
        <v>72</v>
      </c>
      <c r="D32" s="22">
        <v>32</v>
      </c>
      <c r="E32" s="55"/>
      <c r="F32" s="20"/>
      <c r="G32" s="20"/>
      <c r="H32" s="20">
        <f t="shared" si="0"/>
        <v>72</v>
      </c>
      <c r="I32" s="20">
        <f t="shared" si="1"/>
        <v>72</v>
      </c>
      <c r="J32" s="20">
        <f t="shared" si="2"/>
        <v>58</v>
      </c>
      <c r="K32" s="20">
        <f t="shared" si="3"/>
        <v>62.3</v>
      </c>
      <c r="L32" s="20">
        <f t="shared" si="4"/>
        <v>62</v>
      </c>
      <c r="M32" s="20">
        <f t="shared" si="5"/>
        <v>50</v>
      </c>
    </row>
    <row r="33" spans="1:13" x14ac:dyDescent="0.25">
      <c r="A33" s="6" t="s">
        <v>69</v>
      </c>
      <c r="B33" s="22" t="s">
        <v>84</v>
      </c>
      <c r="C33" s="6" t="s">
        <v>9</v>
      </c>
      <c r="D33" s="22">
        <v>68</v>
      </c>
      <c r="E33" s="55"/>
      <c r="F33" s="20"/>
      <c r="G33" s="20"/>
      <c r="H33" s="20">
        <f t="shared" si="0"/>
        <v>153</v>
      </c>
      <c r="I33" s="20">
        <f t="shared" si="1"/>
        <v>153</v>
      </c>
      <c r="J33" s="20">
        <f t="shared" si="2"/>
        <v>122</v>
      </c>
      <c r="K33" s="20">
        <f t="shared" si="3"/>
        <v>130.69999999999999</v>
      </c>
      <c r="L33" s="20">
        <f t="shared" si="4"/>
        <v>131</v>
      </c>
      <c r="M33" s="20">
        <f t="shared" si="5"/>
        <v>105</v>
      </c>
    </row>
    <row r="34" spans="1:13" x14ac:dyDescent="0.25">
      <c r="A34" s="6" t="s">
        <v>72</v>
      </c>
      <c r="B34" s="22" t="s">
        <v>85</v>
      </c>
      <c r="C34" s="6" t="s">
        <v>73</v>
      </c>
      <c r="D34" s="22">
        <v>8</v>
      </c>
      <c r="E34" s="55"/>
      <c r="F34" s="20"/>
      <c r="G34" s="20"/>
      <c r="H34" s="20">
        <f t="shared" si="0"/>
        <v>18</v>
      </c>
      <c r="I34" s="20">
        <f t="shared" si="1"/>
        <v>18</v>
      </c>
      <c r="J34" s="20">
        <f t="shared" si="2"/>
        <v>14</v>
      </c>
      <c r="K34" s="20">
        <f t="shared" si="3"/>
        <v>16.7</v>
      </c>
      <c r="L34" s="20">
        <f t="shared" si="4"/>
        <v>17</v>
      </c>
      <c r="M34" s="20">
        <f t="shared" si="5"/>
        <v>13</v>
      </c>
    </row>
    <row r="35" spans="1:13" x14ac:dyDescent="0.25">
      <c r="A35" s="6" t="s">
        <v>72</v>
      </c>
      <c r="B35" s="22" t="s">
        <v>86</v>
      </c>
      <c r="C35" s="6" t="s">
        <v>9</v>
      </c>
      <c r="D35" s="22">
        <v>36</v>
      </c>
      <c r="E35" s="55"/>
      <c r="F35" s="20"/>
      <c r="G35" s="20"/>
      <c r="H35" s="20">
        <f t="shared" si="0"/>
        <v>81</v>
      </c>
      <c r="I35" s="20">
        <f t="shared" si="1"/>
        <v>81</v>
      </c>
      <c r="J35" s="20">
        <f t="shared" si="2"/>
        <v>65</v>
      </c>
      <c r="K35" s="20">
        <f t="shared" si="3"/>
        <v>69.900000000000006</v>
      </c>
      <c r="L35" s="20">
        <f t="shared" si="4"/>
        <v>70</v>
      </c>
      <c r="M35" s="20">
        <f t="shared" si="5"/>
        <v>56</v>
      </c>
    </row>
    <row r="36" spans="1:13" x14ac:dyDescent="0.25">
      <c r="A36" s="6" t="s">
        <v>73</v>
      </c>
      <c r="B36" s="22" t="s">
        <v>87</v>
      </c>
      <c r="C36" s="6" t="s">
        <v>9</v>
      </c>
      <c r="D36" s="22">
        <v>28</v>
      </c>
      <c r="E36" s="55"/>
      <c r="F36" s="20"/>
      <c r="G36" s="20"/>
      <c r="H36" s="20">
        <f t="shared" si="0"/>
        <v>63</v>
      </c>
      <c r="I36" s="20">
        <f t="shared" si="1"/>
        <v>63</v>
      </c>
      <c r="J36" s="20">
        <f t="shared" si="2"/>
        <v>50</v>
      </c>
      <c r="K36" s="20">
        <f t="shared" si="3"/>
        <v>54.699999999999996</v>
      </c>
      <c r="L36" s="20">
        <f t="shared" si="4"/>
        <v>55</v>
      </c>
      <c r="M36" s="20">
        <f t="shared" si="5"/>
        <v>44</v>
      </c>
    </row>
    <row r="41" spans="1:13" x14ac:dyDescent="0.25">
      <c r="A41" s="102" t="s">
        <v>215</v>
      </c>
      <c r="B41" s="103"/>
      <c r="C41" s="102" t="s">
        <v>216</v>
      </c>
      <c r="D41" s="103"/>
      <c r="E41" s="59"/>
    </row>
    <row r="42" spans="1:13" x14ac:dyDescent="0.25">
      <c r="A42" s="102" t="s">
        <v>220</v>
      </c>
      <c r="B42" s="103"/>
      <c r="C42" s="102" t="s">
        <v>217</v>
      </c>
      <c r="D42" s="103"/>
      <c r="E42" s="59"/>
    </row>
    <row r="43" spans="1:13" x14ac:dyDescent="0.25">
      <c r="A43" s="102" t="s">
        <v>221</v>
      </c>
      <c r="B43" s="103"/>
      <c r="C43" s="102" t="s">
        <v>218</v>
      </c>
      <c r="D43" s="103"/>
      <c r="E43" s="59"/>
    </row>
    <row r="44" spans="1:13" x14ac:dyDescent="0.25">
      <c r="B44" s="9"/>
      <c r="C44" s="9"/>
      <c r="D44" s="9"/>
      <c r="E44" s="9"/>
    </row>
    <row r="45" spans="1:13" x14ac:dyDescent="0.25">
      <c r="A45" s="102" t="s">
        <v>219</v>
      </c>
      <c r="B45" s="103"/>
      <c r="C45" s="106" t="s">
        <v>216</v>
      </c>
      <c r="D45" s="106"/>
      <c r="E45" s="59"/>
    </row>
    <row r="46" spans="1:13" x14ac:dyDescent="0.25">
      <c r="A46" s="104" t="s">
        <v>196</v>
      </c>
      <c r="B46" s="105"/>
      <c r="C46" s="106" t="s">
        <v>222</v>
      </c>
      <c r="D46" s="106"/>
      <c r="E46" s="59"/>
    </row>
    <row r="47" spans="1:13" x14ac:dyDescent="0.25">
      <c r="A47" s="104" t="s">
        <v>197</v>
      </c>
      <c r="B47" s="105"/>
      <c r="C47" s="106" t="s">
        <v>223</v>
      </c>
      <c r="D47" s="106"/>
      <c r="E47" s="59"/>
    </row>
    <row r="48" spans="1:13" x14ac:dyDescent="0.25">
      <c r="A48" s="9"/>
      <c r="B48" s="4"/>
      <c r="C48" s="9"/>
      <c r="D48" s="9"/>
      <c r="E48" s="9"/>
    </row>
    <row r="49" spans="1:5" x14ac:dyDescent="0.25">
      <c r="A49" s="7" t="s">
        <v>62</v>
      </c>
      <c r="B49" s="9"/>
      <c r="C49" s="9"/>
      <c r="D49" s="9"/>
      <c r="E49" s="9"/>
    </row>
  </sheetData>
  <mergeCells count="20">
    <mergeCell ref="A13:C13"/>
    <mergeCell ref="A45:B45"/>
    <mergeCell ref="C45:D45"/>
    <mergeCell ref="A46:B46"/>
    <mergeCell ref="C46:D46"/>
    <mergeCell ref="A47:B47"/>
    <mergeCell ref="C47:D47"/>
    <mergeCell ref="A41:B41"/>
    <mergeCell ref="C41:D41"/>
    <mergeCell ref="A42:B42"/>
    <mergeCell ref="C42:D42"/>
    <mergeCell ref="A43:B43"/>
    <mergeCell ref="C43:D43"/>
    <mergeCell ref="A9:C9"/>
    <mergeCell ref="F9:G9"/>
    <mergeCell ref="I9:J9"/>
    <mergeCell ref="L9:M9"/>
    <mergeCell ref="F10:G10"/>
    <mergeCell ref="I10:J10"/>
    <mergeCell ref="L10:M10"/>
  </mergeCells>
  <printOptions horizontalCentered="1"/>
  <pageMargins left="0.25" right="0.25" top="0.75" bottom="0.75" header="0.3" footer="0.3"/>
  <pageSetup paperSize="134" scale="94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zoomScaleNormal="100" workbookViewId="0">
      <selection activeCell="Q25" sqref="Q25"/>
    </sheetView>
  </sheetViews>
  <sheetFormatPr defaultRowHeight="15" x14ac:dyDescent="0.25"/>
  <cols>
    <col min="1" max="1" width="10.7109375" bestFit="1" customWidth="1"/>
    <col min="2" max="2" width="9.7109375" customWidth="1"/>
    <col min="3" max="3" width="14.5703125" bestFit="1" customWidth="1"/>
    <col min="5" max="5" width="7.85546875" hidden="1" customWidth="1"/>
    <col min="8" max="8" width="0" hidden="1" customWidth="1"/>
    <col min="11" max="11" width="0" hidden="1" customWidth="1"/>
  </cols>
  <sheetData>
    <row r="1" spans="1:13" x14ac:dyDescent="0.25">
      <c r="A1" s="1" t="s">
        <v>200</v>
      </c>
    </row>
    <row r="2" spans="1:13" x14ac:dyDescent="0.25">
      <c r="A2" s="2" t="s">
        <v>210</v>
      </c>
    </row>
    <row r="12" spans="1:13" x14ac:dyDescent="0.25">
      <c r="A12" s="98" t="s">
        <v>0</v>
      </c>
      <c r="B12" s="99"/>
      <c r="C12" s="100"/>
      <c r="D12" s="14"/>
      <c r="E12" s="42"/>
      <c r="F12" s="98" t="s">
        <v>195</v>
      </c>
      <c r="G12" s="100"/>
      <c r="H12" s="43"/>
      <c r="I12" s="98" t="s">
        <v>195</v>
      </c>
      <c r="J12" s="100"/>
      <c r="K12" s="43"/>
      <c r="L12" s="98" t="s">
        <v>195</v>
      </c>
      <c r="M12" s="100"/>
    </row>
    <row r="13" spans="1:13" x14ac:dyDescent="0.25">
      <c r="A13" s="14"/>
      <c r="B13" s="49"/>
      <c r="C13" s="14"/>
      <c r="D13" s="14"/>
      <c r="E13" s="42"/>
      <c r="F13" s="98" t="s">
        <v>196</v>
      </c>
      <c r="G13" s="100"/>
      <c r="H13" s="43"/>
      <c r="I13" s="98" t="s">
        <v>197</v>
      </c>
      <c r="J13" s="100"/>
      <c r="K13" s="43"/>
      <c r="L13" s="98" t="s">
        <v>198</v>
      </c>
      <c r="M13" s="100"/>
    </row>
    <row r="14" spans="1:13" x14ac:dyDescent="0.25">
      <c r="A14" s="24" t="s">
        <v>1</v>
      </c>
      <c r="B14" s="48" t="s">
        <v>2</v>
      </c>
      <c r="C14" s="25" t="s">
        <v>3</v>
      </c>
      <c r="D14" s="14" t="s">
        <v>4</v>
      </c>
      <c r="E14" s="14"/>
      <c r="F14" s="14" t="s">
        <v>5</v>
      </c>
      <c r="G14" s="14" t="s">
        <v>214</v>
      </c>
      <c r="H14" s="14"/>
      <c r="I14" s="14" t="s">
        <v>5</v>
      </c>
      <c r="J14" s="14" t="s">
        <v>214</v>
      </c>
      <c r="K14" s="14"/>
      <c r="L14" s="14" t="s">
        <v>5</v>
      </c>
      <c r="M14" s="14" t="s">
        <v>214</v>
      </c>
    </row>
    <row r="15" spans="1:13" x14ac:dyDescent="0.25">
      <c r="A15" s="37"/>
      <c r="B15" s="51"/>
      <c r="C15" s="39"/>
      <c r="D15" s="14" t="s">
        <v>7</v>
      </c>
      <c r="E15" s="14"/>
      <c r="F15" s="14" t="s">
        <v>8</v>
      </c>
      <c r="G15" s="36" t="s">
        <v>6</v>
      </c>
      <c r="H15" s="36"/>
      <c r="I15" s="14" t="s">
        <v>8</v>
      </c>
      <c r="J15" s="36" t="s">
        <v>6</v>
      </c>
      <c r="K15" s="36"/>
      <c r="L15" s="14" t="s">
        <v>8</v>
      </c>
      <c r="M15" s="36" t="s">
        <v>6</v>
      </c>
    </row>
    <row r="16" spans="1:13" x14ac:dyDescent="0.25">
      <c r="A16" s="110" t="s">
        <v>225</v>
      </c>
      <c r="B16" s="111"/>
      <c r="C16" s="112"/>
      <c r="D16" s="26"/>
      <c r="E16" s="26"/>
      <c r="F16" s="28"/>
      <c r="G16" s="28">
        <f>ROUND(E16*0.8,0)</f>
        <v>0</v>
      </c>
      <c r="H16" s="28"/>
      <c r="I16" s="28"/>
      <c r="J16" s="28"/>
      <c r="K16" s="28"/>
      <c r="L16" s="28"/>
      <c r="M16" s="28"/>
    </row>
    <row r="17" spans="1:13" x14ac:dyDescent="0.25">
      <c r="A17" s="30" t="s">
        <v>44</v>
      </c>
      <c r="B17" s="22" t="s">
        <v>118</v>
      </c>
      <c r="C17" s="30" t="s">
        <v>98</v>
      </c>
      <c r="D17" s="22">
        <v>6</v>
      </c>
      <c r="E17" s="55"/>
      <c r="F17" s="20"/>
      <c r="G17" s="28"/>
      <c r="H17" s="20">
        <f>D17*2.25</f>
        <v>13.5</v>
      </c>
      <c r="I17" s="20">
        <f>ROUND(H17,0)</f>
        <v>14</v>
      </c>
      <c r="J17" s="28">
        <f>ROUND(H17*0.8,0)</f>
        <v>11</v>
      </c>
      <c r="K17" s="28">
        <f>((D17-5)*1.9+11)</f>
        <v>12.9</v>
      </c>
      <c r="L17" s="28">
        <f>ROUND(K17,0)</f>
        <v>13</v>
      </c>
      <c r="M17" s="28">
        <f>ROUND(K17*0.8,0)</f>
        <v>10</v>
      </c>
    </row>
    <row r="18" spans="1:13" x14ac:dyDescent="0.25">
      <c r="A18" s="30" t="s">
        <v>44</v>
      </c>
      <c r="B18" s="14" t="s">
        <v>119</v>
      </c>
      <c r="C18" s="31" t="s">
        <v>99</v>
      </c>
      <c r="D18" s="22">
        <v>12</v>
      </c>
      <c r="E18" s="55"/>
      <c r="F18" s="20"/>
      <c r="G18" s="28"/>
      <c r="H18" s="20">
        <f t="shared" ref="H18:H26" si="0">D18*2.25</f>
        <v>27</v>
      </c>
      <c r="I18" s="20">
        <f t="shared" ref="I18:I26" si="1">ROUND(H18,0)</f>
        <v>27</v>
      </c>
      <c r="J18" s="28">
        <f t="shared" ref="J18:J26" si="2">ROUND(H18*0.8,0)</f>
        <v>22</v>
      </c>
      <c r="K18" s="28">
        <f t="shared" ref="K18:K26" si="3">((D18-5)*1.9+11)</f>
        <v>24.299999999999997</v>
      </c>
      <c r="L18" s="28">
        <f t="shared" ref="L18:L26" si="4">ROUND(K18,0)</f>
        <v>24</v>
      </c>
      <c r="M18" s="28">
        <f t="shared" ref="M18:M26" si="5">ROUND(K18*0.8,0)</f>
        <v>19</v>
      </c>
    </row>
    <row r="19" spans="1:13" x14ac:dyDescent="0.25">
      <c r="A19" s="30" t="s">
        <v>44</v>
      </c>
      <c r="B19" s="22" t="s">
        <v>120</v>
      </c>
      <c r="C19" s="30" t="s">
        <v>100</v>
      </c>
      <c r="D19" s="22">
        <v>19</v>
      </c>
      <c r="E19" s="55"/>
      <c r="F19" s="20"/>
      <c r="G19" s="28"/>
      <c r="H19" s="20">
        <f t="shared" si="0"/>
        <v>42.75</v>
      </c>
      <c r="I19" s="20">
        <f t="shared" si="1"/>
        <v>43</v>
      </c>
      <c r="J19" s="28">
        <f t="shared" si="2"/>
        <v>34</v>
      </c>
      <c r="K19" s="28">
        <f t="shared" si="3"/>
        <v>37.599999999999994</v>
      </c>
      <c r="L19" s="28">
        <f t="shared" si="4"/>
        <v>38</v>
      </c>
      <c r="M19" s="28">
        <f t="shared" si="5"/>
        <v>30</v>
      </c>
    </row>
    <row r="20" spans="1:13" x14ac:dyDescent="0.25">
      <c r="A20" s="30" t="s">
        <v>44</v>
      </c>
      <c r="B20" s="22" t="s">
        <v>121</v>
      </c>
      <c r="C20" s="30" t="s">
        <v>101</v>
      </c>
      <c r="D20" s="22">
        <v>30</v>
      </c>
      <c r="E20" s="55"/>
      <c r="F20" s="20"/>
      <c r="G20" s="28"/>
      <c r="H20" s="20">
        <f t="shared" si="0"/>
        <v>67.5</v>
      </c>
      <c r="I20" s="20">
        <f t="shared" si="1"/>
        <v>68</v>
      </c>
      <c r="J20" s="28">
        <f t="shared" si="2"/>
        <v>54</v>
      </c>
      <c r="K20" s="28">
        <f t="shared" si="3"/>
        <v>58.5</v>
      </c>
      <c r="L20" s="28">
        <f t="shared" si="4"/>
        <v>59</v>
      </c>
      <c r="M20" s="28">
        <f t="shared" si="5"/>
        <v>47</v>
      </c>
    </row>
    <row r="21" spans="1:13" x14ac:dyDescent="0.25">
      <c r="A21" s="30" t="s">
        <v>44</v>
      </c>
      <c r="B21" s="22" t="s">
        <v>122</v>
      </c>
      <c r="C21" s="30" t="s">
        <v>102</v>
      </c>
      <c r="D21" s="22">
        <v>34</v>
      </c>
      <c r="E21" s="55"/>
      <c r="F21" s="20"/>
      <c r="G21" s="28"/>
      <c r="H21" s="20">
        <f t="shared" si="0"/>
        <v>76.5</v>
      </c>
      <c r="I21" s="20">
        <f t="shared" si="1"/>
        <v>77</v>
      </c>
      <c r="J21" s="28">
        <f t="shared" si="2"/>
        <v>61</v>
      </c>
      <c r="K21" s="28">
        <f t="shared" si="3"/>
        <v>66.099999999999994</v>
      </c>
      <c r="L21" s="28">
        <f t="shared" si="4"/>
        <v>66</v>
      </c>
      <c r="M21" s="28">
        <f t="shared" si="5"/>
        <v>53</v>
      </c>
    </row>
    <row r="22" spans="1:13" x14ac:dyDescent="0.25">
      <c r="A22" s="30" t="s">
        <v>44</v>
      </c>
      <c r="B22" s="22" t="s">
        <v>123</v>
      </c>
      <c r="C22" s="30" t="s">
        <v>103</v>
      </c>
      <c r="D22" s="22">
        <v>37</v>
      </c>
      <c r="E22" s="55"/>
      <c r="F22" s="20"/>
      <c r="G22" s="28"/>
      <c r="H22" s="20">
        <f t="shared" si="0"/>
        <v>83.25</v>
      </c>
      <c r="I22" s="20">
        <f t="shared" si="1"/>
        <v>83</v>
      </c>
      <c r="J22" s="28">
        <f t="shared" si="2"/>
        <v>67</v>
      </c>
      <c r="K22" s="28">
        <f t="shared" si="3"/>
        <v>71.8</v>
      </c>
      <c r="L22" s="28">
        <f t="shared" si="4"/>
        <v>72</v>
      </c>
      <c r="M22" s="28">
        <f t="shared" si="5"/>
        <v>57</v>
      </c>
    </row>
    <row r="23" spans="1:13" s="3" customFormat="1" x14ac:dyDescent="0.25">
      <c r="A23" s="34" t="s">
        <v>44</v>
      </c>
      <c r="B23" s="29" t="s">
        <v>124</v>
      </c>
      <c r="C23" s="34" t="s">
        <v>104</v>
      </c>
      <c r="D23" s="35">
        <v>45</v>
      </c>
      <c r="E23" s="58">
        <f>D23*2.35</f>
        <v>105.75</v>
      </c>
      <c r="F23" s="19">
        <f>ROUND(E23,0)</f>
        <v>106</v>
      </c>
      <c r="G23" s="23">
        <f>ROUND(E23*0.8,0)</f>
        <v>85</v>
      </c>
      <c r="H23" s="19">
        <f t="shared" si="0"/>
        <v>101.25</v>
      </c>
      <c r="I23" s="19">
        <f t="shared" si="1"/>
        <v>101</v>
      </c>
      <c r="J23" s="23">
        <f t="shared" si="2"/>
        <v>81</v>
      </c>
      <c r="K23" s="23">
        <f t="shared" si="3"/>
        <v>87</v>
      </c>
      <c r="L23" s="23">
        <f t="shared" si="4"/>
        <v>87</v>
      </c>
      <c r="M23" s="23">
        <f t="shared" si="5"/>
        <v>70</v>
      </c>
    </row>
    <row r="24" spans="1:13" x14ac:dyDescent="0.25">
      <c r="A24" s="30" t="s">
        <v>44</v>
      </c>
      <c r="B24" s="22" t="s">
        <v>125</v>
      </c>
      <c r="C24" s="30" t="s">
        <v>105</v>
      </c>
      <c r="D24" s="32">
        <v>55</v>
      </c>
      <c r="E24" s="57"/>
      <c r="F24" s="20"/>
      <c r="G24" s="28"/>
      <c r="H24" s="20">
        <f t="shared" si="0"/>
        <v>123.75</v>
      </c>
      <c r="I24" s="20">
        <f t="shared" si="1"/>
        <v>124</v>
      </c>
      <c r="J24" s="28">
        <f t="shared" si="2"/>
        <v>99</v>
      </c>
      <c r="K24" s="28">
        <f t="shared" si="3"/>
        <v>106</v>
      </c>
      <c r="L24" s="28">
        <f t="shared" si="4"/>
        <v>106</v>
      </c>
      <c r="M24" s="28">
        <f t="shared" si="5"/>
        <v>85</v>
      </c>
    </row>
    <row r="25" spans="1:13" x14ac:dyDescent="0.25">
      <c r="A25" s="30" t="s">
        <v>44</v>
      </c>
      <c r="B25" s="22" t="s">
        <v>126</v>
      </c>
      <c r="C25" s="30" t="s">
        <v>106</v>
      </c>
      <c r="D25" s="32">
        <v>64</v>
      </c>
      <c r="E25" s="57"/>
      <c r="F25" s="20"/>
      <c r="G25" s="28"/>
      <c r="H25" s="20">
        <f t="shared" si="0"/>
        <v>144</v>
      </c>
      <c r="I25" s="20">
        <f t="shared" si="1"/>
        <v>144</v>
      </c>
      <c r="J25" s="28">
        <f t="shared" si="2"/>
        <v>115</v>
      </c>
      <c r="K25" s="28">
        <f t="shared" si="3"/>
        <v>123.1</v>
      </c>
      <c r="L25" s="28">
        <f t="shared" si="4"/>
        <v>123</v>
      </c>
      <c r="M25" s="28">
        <f t="shared" si="5"/>
        <v>98</v>
      </c>
    </row>
    <row r="26" spans="1:13" s="3" customFormat="1" x14ac:dyDescent="0.25">
      <c r="A26" s="33" t="s">
        <v>44</v>
      </c>
      <c r="B26" s="29" t="s">
        <v>127</v>
      </c>
      <c r="C26" s="34" t="s">
        <v>107</v>
      </c>
      <c r="D26" s="35">
        <v>71</v>
      </c>
      <c r="E26" s="58">
        <f>D26*2.35</f>
        <v>166.85</v>
      </c>
      <c r="F26" s="19">
        <f>ROUND(((D26)*2.35),0)</f>
        <v>167</v>
      </c>
      <c r="G26" s="23">
        <f>ROUND(E26*0.8,0)</f>
        <v>133</v>
      </c>
      <c r="H26" s="19">
        <f t="shared" si="0"/>
        <v>159.75</v>
      </c>
      <c r="I26" s="19">
        <f t="shared" si="1"/>
        <v>160</v>
      </c>
      <c r="J26" s="23">
        <f t="shared" si="2"/>
        <v>128</v>
      </c>
      <c r="K26" s="23">
        <f t="shared" si="3"/>
        <v>136.39999999999998</v>
      </c>
      <c r="L26" s="23">
        <f t="shared" si="4"/>
        <v>136</v>
      </c>
      <c r="M26" s="23">
        <f t="shared" si="5"/>
        <v>109</v>
      </c>
    </row>
    <row r="31" spans="1:13" x14ac:dyDescent="0.25">
      <c r="A31" s="102" t="s">
        <v>215</v>
      </c>
      <c r="B31" s="103"/>
      <c r="C31" s="102" t="s">
        <v>216</v>
      </c>
      <c r="D31" s="103"/>
      <c r="E31" s="59"/>
    </row>
    <row r="32" spans="1:13" x14ac:dyDescent="0.25">
      <c r="A32" s="102" t="s">
        <v>220</v>
      </c>
      <c r="B32" s="103"/>
      <c r="C32" s="102" t="s">
        <v>217</v>
      </c>
      <c r="D32" s="103"/>
      <c r="E32" s="59"/>
    </row>
    <row r="33" spans="1:5" x14ac:dyDescent="0.25">
      <c r="A33" s="102" t="s">
        <v>221</v>
      </c>
      <c r="B33" s="103"/>
      <c r="C33" s="102" t="s">
        <v>218</v>
      </c>
      <c r="D33" s="103"/>
      <c r="E33" s="59"/>
    </row>
    <row r="34" spans="1:5" x14ac:dyDescent="0.25">
      <c r="B34" s="9"/>
      <c r="C34" s="9"/>
      <c r="D34" s="9"/>
      <c r="E34" s="9"/>
    </row>
    <row r="35" spans="1:5" x14ac:dyDescent="0.25">
      <c r="A35" s="102" t="s">
        <v>219</v>
      </c>
      <c r="B35" s="103"/>
      <c r="C35" s="106" t="s">
        <v>216</v>
      </c>
      <c r="D35" s="106"/>
      <c r="E35" s="59"/>
    </row>
    <row r="36" spans="1:5" x14ac:dyDescent="0.25">
      <c r="A36" s="104" t="s">
        <v>196</v>
      </c>
      <c r="B36" s="105"/>
      <c r="C36" s="106" t="s">
        <v>222</v>
      </c>
      <c r="D36" s="106"/>
      <c r="E36" s="59"/>
    </row>
    <row r="37" spans="1:5" x14ac:dyDescent="0.25">
      <c r="A37" s="104" t="s">
        <v>197</v>
      </c>
      <c r="B37" s="105"/>
      <c r="C37" s="106" t="s">
        <v>223</v>
      </c>
      <c r="D37" s="106"/>
      <c r="E37" s="59"/>
    </row>
    <row r="38" spans="1:5" x14ac:dyDescent="0.25">
      <c r="A38" s="9"/>
      <c r="B38" s="4"/>
      <c r="C38" s="9"/>
      <c r="D38" s="9"/>
      <c r="E38" s="9"/>
    </row>
    <row r="39" spans="1:5" x14ac:dyDescent="0.25">
      <c r="A39" s="7" t="s">
        <v>62</v>
      </c>
      <c r="B39" s="9"/>
      <c r="C39" s="9"/>
      <c r="D39" s="9"/>
      <c r="E39" s="9"/>
    </row>
  </sheetData>
  <mergeCells count="20">
    <mergeCell ref="A35:B35"/>
    <mergeCell ref="C35:D35"/>
    <mergeCell ref="A36:B36"/>
    <mergeCell ref="C36:D36"/>
    <mergeCell ref="A37:B37"/>
    <mergeCell ref="C37:D37"/>
    <mergeCell ref="L12:M12"/>
    <mergeCell ref="F13:G13"/>
    <mergeCell ref="I13:J13"/>
    <mergeCell ref="L13:M13"/>
    <mergeCell ref="A33:B33"/>
    <mergeCell ref="C33:D33"/>
    <mergeCell ref="A12:C12"/>
    <mergeCell ref="F12:G12"/>
    <mergeCell ref="I12:J12"/>
    <mergeCell ref="A16:C16"/>
    <mergeCell ref="A31:B31"/>
    <mergeCell ref="C31:D31"/>
    <mergeCell ref="A32:B32"/>
    <mergeCell ref="C32:D32"/>
  </mergeCells>
  <printOptions horizontalCentered="1"/>
  <pageMargins left="0.25" right="0.25" top="0.75" bottom="0.75" header="0.3" footer="0.3"/>
  <pageSetup paperSize="13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view="pageBreakPreview" zoomScale="70" zoomScaleNormal="85" zoomScaleSheetLayoutView="70" workbookViewId="0">
      <selection activeCell="T41" sqref="T41"/>
    </sheetView>
  </sheetViews>
  <sheetFormatPr defaultRowHeight="15" x14ac:dyDescent="0.2"/>
  <cols>
    <col min="1" max="1" width="11.42578125" style="126" customWidth="1"/>
    <col min="2" max="2" width="12.5703125" style="126" customWidth="1"/>
    <col min="3" max="3" width="17" style="126" customWidth="1"/>
    <col min="4" max="4" width="7" style="126" customWidth="1"/>
    <col min="5" max="5" width="8.140625" style="126" hidden="1" customWidth="1"/>
    <col min="6" max="7" width="9.140625" style="126"/>
    <col min="8" max="8" width="0" style="126" hidden="1" customWidth="1"/>
    <col min="9" max="9" width="17.28515625" style="126" customWidth="1"/>
    <col min="10" max="10" width="14" style="126" customWidth="1"/>
    <col min="11" max="11" width="0" style="126" hidden="1" customWidth="1"/>
    <col min="12" max="12" width="14" style="126" customWidth="1"/>
    <col min="13" max="13" width="32.5703125" style="126" customWidth="1"/>
    <col min="14" max="16384" width="9.140625" style="126"/>
  </cols>
  <sheetData>
    <row r="1" spans="1:13" x14ac:dyDescent="0.2">
      <c r="A1" s="125" t="s">
        <v>200</v>
      </c>
    </row>
    <row r="2" spans="1:13" x14ac:dyDescent="0.2">
      <c r="A2" s="125" t="s">
        <v>210</v>
      </c>
    </row>
    <row r="4" spans="1:13" x14ac:dyDescent="0.2">
      <c r="A4" s="127" t="s">
        <v>0</v>
      </c>
      <c r="B4" s="128"/>
      <c r="C4" s="129"/>
      <c r="D4" s="130"/>
      <c r="E4" s="131"/>
      <c r="F4" s="127" t="s">
        <v>195</v>
      </c>
      <c r="G4" s="129"/>
      <c r="H4" s="132"/>
      <c r="I4" s="127" t="s">
        <v>195</v>
      </c>
      <c r="J4" s="129"/>
      <c r="K4" s="132"/>
      <c r="L4" s="127" t="s">
        <v>195</v>
      </c>
      <c r="M4" s="129"/>
    </row>
    <row r="5" spans="1:13" x14ac:dyDescent="0.2">
      <c r="A5" s="130"/>
      <c r="B5" s="133"/>
      <c r="C5" s="130"/>
      <c r="D5" s="130"/>
      <c r="E5" s="131"/>
      <c r="F5" s="127" t="s">
        <v>196</v>
      </c>
      <c r="G5" s="129"/>
      <c r="H5" s="132"/>
      <c r="I5" s="127" t="s">
        <v>197</v>
      </c>
      <c r="J5" s="129"/>
      <c r="K5" s="132"/>
      <c r="L5" s="127" t="s">
        <v>198</v>
      </c>
      <c r="M5" s="129"/>
    </row>
    <row r="6" spans="1:13" x14ac:dyDescent="0.2">
      <c r="A6" s="134" t="s">
        <v>1</v>
      </c>
      <c r="B6" s="135" t="s">
        <v>2</v>
      </c>
      <c r="C6" s="136" t="s">
        <v>3</v>
      </c>
      <c r="D6" s="130" t="s">
        <v>4</v>
      </c>
      <c r="E6" s="130"/>
      <c r="F6" s="130" t="s">
        <v>5</v>
      </c>
      <c r="G6" s="130" t="s">
        <v>214</v>
      </c>
      <c r="H6" s="130"/>
      <c r="I6" s="130" t="s">
        <v>5</v>
      </c>
      <c r="J6" s="130" t="s">
        <v>214</v>
      </c>
      <c r="K6" s="130"/>
      <c r="L6" s="130" t="s">
        <v>5</v>
      </c>
      <c r="M6" s="130" t="s">
        <v>214</v>
      </c>
    </row>
    <row r="7" spans="1:13" x14ac:dyDescent="0.2">
      <c r="A7" s="137"/>
      <c r="B7" s="138"/>
      <c r="C7" s="139"/>
      <c r="D7" s="130" t="s">
        <v>7</v>
      </c>
      <c r="E7" s="130"/>
      <c r="F7" s="130" t="s">
        <v>8</v>
      </c>
      <c r="G7" s="130" t="s">
        <v>6</v>
      </c>
      <c r="H7" s="130"/>
      <c r="I7" s="130" t="s">
        <v>8</v>
      </c>
      <c r="J7" s="130" t="s">
        <v>6</v>
      </c>
      <c r="K7" s="130"/>
      <c r="L7" s="130" t="s">
        <v>8</v>
      </c>
      <c r="M7" s="130" t="s">
        <v>6</v>
      </c>
    </row>
    <row r="8" spans="1:13" x14ac:dyDescent="0.2">
      <c r="A8" s="140" t="s">
        <v>226</v>
      </c>
      <c r="B8" s="141"/>
      <c r="C8" s="141"/>
      <c r="D8" s="141"/>
      <c r="E8" s="141"/>
      <c r="F8" s="142"/>
      <c r="G8" s="143"/>
      <c r="H8" s="143"/>
      <c r="I8" s="143"/>
      <c r="J8" s="143"/>
      <c r="K8" s="143"/>
      <c r="L8" s="143"/>
      <c r="M8" s="143"/>
    </row>
    <row r="9" spans="1:13" x14ac:dyDescent="0.2">
      <c r="A9" s="122" t="s">
        <v>63</v>
      </c>
      <c r="B9" s="144" t="s">
        <v>177</v>
      </c>
      <c r="C9" s="122" t="s">
        <v>128</v>
      </c>
      <c r="D9" s="145">
        <v>5</v>
      </c>
      <c r="E9" s="146"/>
      <c r="F9" s="147"/>
      <c r="G9" s="143"/>
      <c r="H9" s="147">
        <f>D9*2.25</f>
        <v>11.25</v>
      </c>
      <c r="I9" s="147">
        <f>ROUND(H9,0)</f>
        <v>11</v>
      </c>
      <c r="J9" s="143">
        <f>ROUND(H9*0.8,0)</f>
        <v>9</v>
      </c>
      <c r="K9" s="143">
        <f>((D9-5)*1.9+11)</f>
        <v>11</v>
      </c>
      <c r="L9" s="143">
        <f>ROUND(K9,0)</f>
        <v>11</v>
      </c>
      <c r="M9" s="143">
        <f>ROUND(K9*0.8,0)</f>
        <v>9</v>
      </c>
    </row>
    <row r="10" spans="1:13" x14ac:dyDescent="0.2">
      <c r="A10" s="122" t="s">
        <v>63</v>
      </c>
      <c r="B10" s="144" t="s">
        <v>178</v>
      </c>
      <c r="C10" s="122" t="s">
        <v>129</v>
      </c>
      <c r="D10" s="145">
        <v>6</v>
      </c>
      <c r="E10" s="146"/>
      <c r="F10" s="147"/>
      <c r="G10" s="143"/>
      <c r="H10" s="147">
        <f t="shared" ref="H10:H64" si="0">D10*2.25</f>
        <v>13.5</v>
      </c>
      <c r="I10" s="147">
        <f t="shared" ref="I10:I64" si="1">ROUND(H10,0)</f>
        <v>14</v>
      </c>
      <c r="J10" s="143">
        <f t="shared" ref="J10:J64" si="2">ROUND(H10*0.8,0)</f>
        <v>11</v>
      </c>
      <c r="K10" s="143">
        <f t="shared" ref="K10:K64" si="3">((D10-5)*1.9+11)</f>
        <v>12.9</v>
      </c>
      <c r="L10" s="143">
        <f t="shared" ref="L10:L64" si="4">ROUND(K10,0)</f>
        <v>13</v>
      </c>
      <c r="M10" s="143">
        <f t="shared" ref="M10:M64" si="5">ROUND(K10*0.8,0)</f>
        <v>10</v>
      </c>
    </row>
    <row r="11" spans="1:13" x14ac:dyDescent="0.2">
      <c r="A11" s="122" t="s">
        <v>63</v>
      </c>
      <c r="B11" s="144" t="s">
        <v>165</v>
      </c>
      <c r="C11" s="122" t="s">
        <v>64</v>
      </c>
      <c r="D11" s="145">
        <v>8</v>
      </c>
      <c r="E11" s="146"/>
      <c r="F11" s="147"/>
      <c r="G11" s="143"/>
      <c r="H11" s="147">
        <f t="shared" si="0"/>
        <v>18</v>
      </c>
      <c r="I11" s="147">
        <f t="shared" si="1"/>
        <v>18</v>
      </c>
      <c r="J11" s="143">
        <f t="shared" si="2"/>
        <v>14</v>
      </c>
      <c r="K11" s="143">
        <f t="shared" si="3"/>
        <v>16.7</v>
      </c>
      <c r="L11" s="143">
        <f t="shared" si="4"/>
        <v>17</v>
      </c>
      <c r="M11" s="143">
        <f t="shared" si="5"/>
        <v>13</v>
      </c>
    </row>
    <row r="12" spans="1:13" x14ac:dyDescent="0.2">
      <c r="A12" s="122" t="s">
        <v>63</v>
      </c>
      <c r="B12" s="144" t="s">
        <v>179</v>
      </c>
      <c r="C12" s="122" t="s">
        <v>130</v>
      </c>
      <c r="D12" s="145">
        <v>10</v>
      </c>
      <c r="E12" s="146"/>
      <c r="F12" s="147"/>
      <c r="G12" s="143"/>
      <c r="H12" s="147">
        <f t="shared" si="0"/>
        <v>22.5</v>
      </c>
      <c r="I12" s="147">
        <f t="shared" si="1"/>
        <v>23</v>
      </c>
      <c r="J12" s="143">
        <f t="shared" si="2"/>
        <v>18</v>
      </c>
      <c r="K12" s="143">
        <f t="shared" si="3"/>
        <v>20.5</v>
      </c>
      <c r="L12" s="143">
        <f t="shared" si="4"/>
        <v>21</v>
      </c>
      <c r="M12" s="143">
        <f t="shared" si="5"/>
        <v>16</v>
      </c>
    </row>
    <row r="13" spans="1:13" x14ac:dyDescent="0.2">
      <c r="A13" s="122" t="s">
        <v>63</v>
      </c>
      <c r="B13" s="144" t="s">
        <v>180</v>
      </c>
      <c r="C13" s="122" t="s">
        <v>131</v>
      </c>
      <c r="D13" s="145">
        <v>11</v>
      </c>
      <c r="E13" s="146"/>
      <c r="F13" s="147"/>
      <c r="G13" s="143"/>
      <c r="H13" s="147">
        <f t="shared" si="0"/>
        <v>24.75</v>
      </c>
      <c r="I13" s="147">
        <f t="shared" si="1"/>
        <v>25</v>
      </c>
      <c r="J13" s="143">
        <f t="shared" si="2"/>
        <v>20</v>
      </c>
      <c r="K13" s="143">
        <f t="shared" si="3"/>
        <v>22.4</v>
      </c>
      <c r="L13" s="143">
        <f t="shared" si="4"/>
        <v>22</v>
      </c>
      <c r="M13" s="143">
        <f t="shared" si="5"/>
        <v>18</v>
      </c>
    </row>
    <row r="14" spans="1:13" x14ac:dyDescent="0.2">
      <c r="A14" s="122" t="s">
        <v>63</v>
      </c>
      <c r="B14" s="144" t="s">
        <v>228</v>
      </c>
      <c r="C14" s="122" t="s">
        <v>65</v>
      </c>
      <c r="D14" s="145">
        <v>14</v>
      </c>
      <c r="E14" s="146"/>
      <c r="F14" s="147"/>
      <c r="G14" s="143"/>
      <c r="H14" s="147">
        <f t="shared" si="0"/>
        <v>31.5</v>
      </c>
      <c r="I14" s="147">
        <f t="shared" si="1"/>
        <v>32</v>
      </c>
      <c r="J14" s="143">
        <f t="shared" si="2"/>
        <v>25</v>
      </c>
      <c r="K14" s="143">
        <f t="shared" si="3"/>
        <v>28.099999999999998</v>
      </c>
      <c r="L14" s="143">
        <f t="shared" si="4"/>
        <v>28</v>
      </c>
      <c r="M14" s="143">
        <f t="shared" si="5"/>
        <v>22</v>
      </c>
    </row>
    <row r="15" spans="1:13" x14ac:dyDescent="0.2">
      <c r="A15" s="122" t="s">
        <v>63</v>
      </c>
      <c r="B15" s="144" t="s">
        <v>181</v>
      </c>
      <c r="C15" s="122" t="s">
        <v>132</v>
      </c>
      <c r="D15" s="145">
        <v>18</v>
      </c>
      <c r="E15" s="146"/>
      <c r="F15" s="147"/>
      <c r="G15" s="143"/>
      <c r="H15" s="147">
        <f t="shared" si="0"/>
        <v>40.5</v>
      </c>
      <c r="I15" s="147">
        <f t="shared" si="1"/>
        <v>41</v>
      </c>
      <c r="J15" s="143">
        <f t="shared" si="2"/>
        <v>32</v>
      </c>
      <c r="K15" s="143">
        <f t="shared" si="3"/>
        <v>35.700000000000003</v>
      </c>
      <c r="L15" s="143">
        <f t="shared" si="4"/>
        <v>36</v>
      </c>
      <c r="M15" s="143">
        <f t="shared" si="5"/>
        <v>29</v>
      </c>
    </row>
    <row r="16" spans="1:13" x14ac:dyDescent="0.2">
      <c r="A16" s="122" t="s">
        <v>63</v>
      </c>
      <c r="B16" s="144" t="s">
        <v>182</v>
      </c>
      <c r="C16" s="122" t="s">
        <v>133</v>
      </c>
      <c r="D16" s="145">
        <v>20</v>
      </c>
      <c r="E16" s="146"/>
      <c r="F16" s="147"/>
      <c r="G16" s="143"/>
      <c r="H16" s="147">
        <f t="shared" si="0"/>
        <v>45</v>
      </c>
      <c r="I16" s="147">
        <f t="shared" si="1"/>
        <v>45</v>
      </c>
      <c r="J16" s="143">
        <f t="shared" si="2"/>
        <v>36</v>
      </c>
      <c r="K16" s="143">
        <f t="shared" si="3"/>
        <v>39.5</v>
      </c>
      <c r="L16" s="143">
        <f t="shared" si="4"/>
        <v>40</v>
      </c>
      <c r="M16" s="143">
        <f t="shared" si="5"/>
        <v>32</v>
      </c>
    </row>
    <row r="17" spans="1:13" x14ac:dyDescent="0.2">
      <c r="A17" s="122" t="s">
        <v>63</v>
      </c>
      <c r="B17" s="144" t="s">
        <v>183</v>
      </c>
      <c r="C17" s="122" t="s">
        <v>134</v>
      </c>
      <c r="D17" s="145">
        <v>26</v>
      </c>
      <c r="E17" s="146"/>
      <c r="F17" s="147"/>
      <c r="G17" s="143"/>
      <c r="H17" s="147">
        <f t="shared" si="0"/>
        <v>58.5</v>
      </c>
      <c r="I17" s="147">
        <f t="shared" si="1"/>
        <v>59</v>
      </c>
      <c r="J17" s="143">
        <f t="shared" si="2"/>
        <v>47</v>
      </c>
      <c r="K17" s="143">
        <f t="shared" si="3"/>
        <v>50.9</v>
      </c>
      <c r="L17" s="143">
        <f t="shared" si="4"/>
        <v>51</v>
      </c>
      <c r="M17" s="143">
        <f t="shared" si="5"/>
        <v>41</v>
      </c>
    </row>
    <row r="18" spans="1:13" x14ac:dyDescent="0.2">
      <c r="A18" s="122" t="s">
        <v>63</v>
      </c>
      <c r="B18" s="144" t="s">
        <v>166</v>
      </c>
      <c r="C18" s="122" t="s">
        <v>135</v>
      </c>
      <c r="D18" s="145">
        <v>28</v>
      </c>
      <c r="E18" s="146"/>
      <c r="F18" s="147"/>
      <c r="G18" s="143"/>
      <c r="H18" s="147">
        <f t="shared" si="0"/>
        <v>63</v>
      </c>
      <c r="I18" s="147">
        <f t="shared" si="1"/>
        <v>63</v>
      </c>
      <c r="J18" s="143">
        <f t="shared" si="2"/>
        <v>50</v>
      </c>
      <c r="K18" s="143">
        <f t="shared" si="3"/>
        <v>54.699999999999996</v>
      </c>
      <c r="L18" s="143">
        <f t="shared" si="4"/>
        <v>55</v>
      </c>
      <c r="M18" s="143">
        <f t="shared" si="5"/>
        <v>44</v>
      </c>
    </row>
    <row r="19" spans="1:13" x14ac:dyDescent="0.2">
      <c r="A19" s="122" t="s">
        <v>63</v>
      </c>
      <c r="B19" s="144" t="s">
        <v>184</v>
      </c>
      <c r="C19" s="122" t="s">
        <v>136</v>
      </c>
      <c r="D19" s="145">
        <v>32</v>
      </c>
      <c r="E19" s="146"/>
      <c r="F19" s="147"/>
      <c r="G19" s="143"/>
      <c r="H19" s="147">
        <f t="shared" si="0"/>
        <v>72</v>
      </c>
      <c r="I19" s="147">
        <f t="shared" si="1"/>
        <v>72</v>
      </c>
      <c r="J19" s="143">
        <f t="shared" si="2"/>
        <v>58</v>
      </c>
      <c r="K19" s="143">
        <f t="shared" si="3"/>
        <v>62.3</v>
      </c>
      <c r="L19" s="143">
        <f t="shared" si="4"/>
        <v>62</v>
      </c>
      <c r="M19" s="143">
        <f t="shared" si="5"/>
        <v>50</v>
      </c>
    </row>
    <row r="20" spans="1:13" x14ac:dyDescent="0.2">
      <c r="A20" s="122" t="s">
        <v>63</v>
      </c>
      <c r="B20" s="144" t="s">
        <v>185</v>
      </c>
      <c r="C20" s="122" t="s">
        <v>137</v>
      </c>
      <c r="D20" s="145">
        <v>35</v>
      </c>
      <c r="E20" s="146"/>
      <c r="F20" s="147"/>
      <c r="G20" s="143"/>
      <c r="H20" s="147">
        <f t="shared" si="0"/>
        <v>78.75</v>
      </c>
      <c r="I20" s="147">
        <f t="shared" si="1"/>
        <v>79</v>
      </c>
      <c r="J20" s="143">
        <f t="shared" si="2"/>
        <v>63</v>
      </c>
      <c r="K20" s="143">
        <f t="shared" si="3"/>
        <v>68</v>
      </c>
      <c r="L20" s="143">
        <f t="shared" si="4"/>
        <v>68</v>
      </c>
      <c r="M20" s="143">
        <f t="shared" si="5"/>
        <v>54</v>
      </c>
    </row>
    <row r="21" spans="1:13" x14ac:dyDescent="0.2">
      <c r="A21" s="122" t="s">
        <v>63</v>
      </c>
      <c r="B21" s="144" t="s">
        <v>186</v>
      </c>
      <c r="C21" s="122" t="s">
        <v>138</v>
      </c>
      <c r="D21" s="145">
        <v>37</v>
      </c>
      <c r="E21" s="146"/>
      <c r="F21" s="147"/>
      <c r="G21" s="143"/>
      <c r="H21" s="147">
        <f t="shared" si="0"/>
        <v>83.25</v>
      </c>
      <c r="I21" s="147">
        <f t="shared" si="1"/>
        <v>83</v>
      </c>
      <c r="J21" s="143">
        <f t="shared" si="2"/>
        <v>67</v>
      </c>
      <c r="K21" s="143">
        <f t="shared" si="3"/>
        <v>71.8</v>
      </c>
      <c r="L21" s="143">
        <f t="shared" si="4"/>
        <v>72</v>
      </c>
      <c r="M21" s="143">
        <f t="shared" si="5"/>
        <v>57</v>
      </c>
    </row>
    <row r="22" spans="1:13" x14ac:dyDescent="0.2">
      <c r="A22" s="122" t="s">
        <v>63</v>
      </c>
      <c r="B22" s="144" t="s">
        <v>167</v>
      </c>
      <c r="C22" s="122" t="s">
        <v>139</v>
      </c>
      <c r="D22" s="145">
        <v>38</v>
      </c>
      <c r="E22" s="146"/>
      <c r="F22" s="147"/>
      <c r="G22" s="143"/>
      <c r="H22" s="147">
        <f t="shared" si="0"/>
        <v>85.5</v>
      </c>
      <c r="I22" s="147">
        <f t="shared" si="1"/>
        <v>86</v>
      </c>
      <c r="J22" s="143">
        <f t="shared" si="2"/>
        <v>68</v>
      </c>
      <c r="K22" s="143">
        <f t="shared" si="3"/>
        <v>73.699999999999989</v>
      </c>
      <c r="L22" s="143">
        <f t="shared" si="4"/>
        <v>74</v>
      </c>
      <c r="M22" s="143">
        <f t="shared" si="5"/>
        <v>59</v>
      </c>
    </row>
    <row r="23" spans="1:13" x14ac:dyDescent="0.2">
      <c r="A23" s="122" t="s">
        <v>63</v>
      </c>
      <c r="B23" s="144" t="s">
        <v>187</v>
      </c>
      <c r="C23" s="122" t="s">
        <v>140</v>
      </c>
      <c r="D23" s="145">
        <v>45</v>
      </c>
      <c r="E23" s="146"/>
      <c r="F23" s="147"/>
      <c r="G23" s="143"/>
      <c r="H23" s="147">
        <f t="shared" si="0"/>
        <v>101.25</v>
      </c>
      <c r="I23" s="147">
        <f t="shared" si="1"/>
        <v>101</v>
      </c>
      <c r="J23" s="143">
        <f t="shared" si="2"/>
        <v>81</v>
      </c>
      <c r="K23" s="143">
        <f t="shared" si="3"/>
        <v>87</v>
      </c>
      <c r="L23" s="143">
        <f t="shared" si="4"/>
        <v>87</v>
      </c>
      <c r="M23" s="143">
        <f t="shared" si="5"/>
        <v>70</v>
      </c>
    </row>
    <row r="24" spans="1:13" x14ac:dyDescent="0.2">
      <c r="A24" s="122" t="s">
        <v>63</v>
      </c>
      <c r="B24" s="144" t="s">
        <v>188</v>
      </c>
      <c r="C24" s="122" t="s">
        <v>141</v>
      </c>
      <c r="D24" s="145">
        <v>47</v>
      </c>
      <c r="E24" s="146"/>
      <c r="F24" s="147"/>
      <c r="G24" s="143"/>
      <c r="H24" s="147">
        <f t="shared" si="0"/>
        <v>105.75</v>
      </c>
      <c r="I24" s="147">
        <f t="shared" si="1"/>
        <v>106</v>
      </c>
      <c r="J24" s="143">
        <f t="shared" si="2"/>
        <v>85</v>
      </c>
      <c r="K24" s="143">
        <f t="shared" si="3"/>
        <v>90.8</v>
      </c>
      <c r="L24" s="143">
        <f t="shared" si="4"/>
        <v>91</v>
      </c>
      <c r="M24" s="143">
        <f t="shared" si="5"/>
        <v>73</v>
      </c>
    </row>
    <row r="25" spans="1:13" x14ac:dyDescent="0.2">
      <c r="A25" s="122" t="s">
        <v>63</v>
      </c>
      <c r="B25" s="144" t="s">
        <v>189</v>
      </c>
      <c r="C25" s="122" t="s">
        <v>142</v>
      </c>
      <c r="D25" s="145">
        <v>50</v>
      </c>
      <c r="E25" s="146"/>
      <c r="F25" s="147"/>
      <c r="G25" s="143"/>
      <c r="H25" s="147">
        <f t="shared" si="0"/>
        <v>112.5</v>
      </c>
      <c r="I25" s="147">
        <f t="shared" si="1"/>
        <v>113</v>
      </c>
      <c r="J25" s="143">
        <f t="shared" si="2"/>
        <v>90</v>
      </c>
      <c r="K25" s="143">
        <f t="shared" si="3"/>
        <v>96.5</v>
      </c>
      <c r="L25" s="143">
        <f t="shared" si="4"/>
        <v>97</v>
      </c>
      <c r="M25" s="143">
        <f t="shared" si="5"/>
        <v>77</v>
      </c>
    </row>
    <row r="26" spans="1:13" s="153" customFormat="1" x14ac:dyDescent="0.2">
      <c r="A26" s="123" t="s">
        <v>63</v>
      </c>
      <c r="B26" s="148" t="s">
        <v>227</v>
      </c>
      <c r="C26" s="123" t="s">
        <v>67</v>
      </c>
      <c r="D26" s="149">
        <v>53</v>
      </c>
      <c r="E26" s="150">
        <f>D26*2.35</f>
        <v>124.55000000000001</v>
      </c>
      <c r="F26" s="151">
        <f>ROUND(E26,0)</f>
        <v>125</v>
      </c>
      <c r="G26" s="152">
        <f>ROUND(E26*0.8,0)</f>
        <v>100</v>
      </c>
      <c r="H26" s="151">
        <f t="shared" si="0"/>
        <v>119.25</v>
      </c>
      <c r="I26" s="151">
        <f t="shared" si="1"/>
        <v>119</v>
      </c>
      <c r="J26" s="152">
        <f t="shared" si="2"/>
        <v>95</v>
      </c>
      <c r="K26" s="152">
        <f t="shared" si="3"/>
        <v>102.19999999999999</v>
      </c>
      <c r="L26" s="152">
        <f t="shared" si="4"/>
        <v>102</v>
      </c>
      <c r="M26" s="152">
        <f t="shared" si="5"/>
        <v>82</v>
      </c>
    </row>
    <row r="27" spans="1:13" x14ac:dyDescent="0.2">
      <c r="A27" s="122" t="s">
        <v>63</v>
      </c>
      <c r="B27" s="144" t="s">
        <v>168</v>
      </c>
      <c r="C27" s="122" t="s">
        <v>143</v>
      </c>
      <c r="D27" s="145">
        <v>60</v>
      </c>
      <c r="E27" s="146"/>
      <c r="F27" s="147"/>
      <c r="G27" s="143"/>
      <c r="H27" s="147">
        <f t="shared" si="0"/>
        <v>135</v>
      </c>
      <c r="I27" s="147">
        <f t="shared" si="1"/>
        <v>135</v>
      </c>
      <c r="J27" s="143">
        <f t="shared" si="2"/>
        <v>108</v>
      </c>
      <c r="K27" s="143">
        <f t="shared" si="3"/>
        <v>115.5</v>
      </c>
      <c r="L27" s="143">
        <f t="shared" si="4"/>
        <v>116</v>
      </c>
      <c r="M27" s="143">
        <f t="shared" si="5"/>
        <v>92</v>
      </c>
    </row>
    <row r="28" spans="1:13" x14ac:dyDescent="0.2">
      <c r="A28" s="122" t="s">
        <v>63</v>
      </c>
      <c r="B28" s="144" t="s">
        <v>190</v>
      </c>
      <c r="C28" s="122" t="s">
        <v>144</v>
      </c>
      <c r="D28" s="145">
        <v>62</v>
      </c>
      <c r="E28" s="146"/>
      <c r="F28" s="147"/>
      <c r="G28" s="143"/>
      <c r="H28" s="147">
        <f t="shared" si="0"/>
        <v>139.5</v>
      </c>
      <c r="I28" s="147">
        <f t="shared" si="1"/>
        <v>140</v>
      </c>
      <c r="J28" s="143">
        <f t="shared" si="2"/>
        <v>112</v>
      </c>
      <c r="K28" s="143">
        <f t="shared" si="3"/>
        <v>119.3</v>
      </c>
      <c r="L28" s="143">
        <f t="shared" si="4"/>
        <v>119</v>
      </c>
      <c r="M28" s="143">
        <f t="shared" si="5"/>
        <v>95</v>
      </c>
    </row>
    <row r="29" spans="1:13" x14ac:dyDescent="0.2">
      <c r="A29" s="122" t="s">
        <v>63</v>
      </c>
      <c r="B29" s="144" t="s">
        <v>191</v>
      </c>
      <c r="C29" s="122" t="s">
        <v>145</v>
      </c>
      <c r="D29" s="145">
        <v>68</v>
      </c>
      <c r="E29" s="146"/>
      <c r="F29" s="147"/>
      <c r="G29" s="143"/>
      <c r="H29" s="147">
        <f t="shared" si="0"/>
        <v>153</v>
      </c>
      <c r="I29" s="147">
        <f t="shared" si="1"/>
        <v>153</v>
      </c>
      <c r="J29" s="143">
        <f t="shared" si="2"/>
        <v>122</v>
      </c>
      <c r="K29" s="143">
        <f t="shared" si="3"/>
        <v>130.69999999999999</v>
      </c>
      <c r="L29" s="143">
        <f t="shared" si="4"/>
        <v>131</v>
      </c>
      <c r="M29" s="143">
        <f t="shared" si="5"/>
        <v>105</v>
      </c>
    </row>
    <row r="30" spans="1:13" x14ac:dyDescent="0.2">
      <c r="A30" s="122" t="s">
        <v>63</v>
      </c>
      <c r="B30" s="144" t="s">
        <v>192</v>
      </c>
      <c r="C30" s="122" t="s">
        <v>146</v>
      </c>
      <c r="D30" s="145">
        <v>69</v>
      </c>
      <c r="E30" s="146"/>
      <c r="F30" s="147"/>
      <c r="G30" s="143"/>
      <c r="H30" s="147">
        <f t="shared" si="0"/>
        <v>155.25</v>
      </c>
      <c r="I30" s="147">
        <f t="shared" si="1"/>
        <v>155</v>
      </c>
      <c r="J30" s="143">
        <f t="shared" si="2"/>
        <v>124</v>
      </c>
      <c r="K30" s="143">
        <f t="shared" si="3"/>
        <v>132.6</v>
      </c>
      <c r="L30" s="143">
        <f t="shared" si="4"/>
        <v>133</v>
      </c>
      <c r="M30" s="143">
        <f t="shared" si="5"/>
        <v>106</v>
      </c>
    </row>
    <row r="31" spans="1:13" x14ac:dyDescent="0.2">
      <c r="A31" s="122" t="s">
        <v>63</v>
      </c>
      <c r="B31" s="144" t="s">
        <v>169</v>
      </c>
      <c r="C31" s="122" t="s">
        <v>147</v>
      </c>
      <c r="D31" s="145">
        <v>71</v>
      </c>
      <c r="E31" s="146"/>
      <c r="F31" s="147"/>
      <c r="G31" s="143"/>
      <c r="H31" s="147">
        <f t="shared" si="0"/>
        <v>159.75</v>
      </c>
      <c r="I31" s="147">
        <f t="shared" si="1"/>
        <v>160</v>
      </c>
      <c r="J31" s="143">
        <f t="shared" si="2"/>
        <v>128</v>
      </c>
      <c r="K31" s="143">
        <f t="shared" si="3"/>
        <v>136.39999999999998</v>
      </c>
      <c r="L31" s="143">
        <f t="shared" si="4"/>
        <v>136</v>
      </c>
      <c r="M31" s="143">
        <f t="shared" si="5"/>
        <v>109</v>
      </c>
    </row>
    <row r="32" spans="1:13" x14ac:dyDescent="0.2">
      <c r="A32" s="122" t="s">
        <v>63</v>
      </c>
      <c r="B32" s="144" t="s">
        <v>170</v>
      </c>
      <c r="C32" s="122" t="s">
        <v>148</v>
      </c>
      <c r="D32" s="145">
        <v>73</v>
      </c>
      <c r="E32" s="146"/>
      <c r="F32" s="147"/>
      <c r="G32" s="143"/>
      <c r="H32" s="147">
        <f t="shared" si="0"/>
        <v>164.25</v>
      </c>
      <c r="I32" s="147">
        <f t="shared" si="1"/>
        <v>164</v>
      </c>
      <c r="J32" s="143">
        <f t="shared" si="2"/>
        <v>131</v>
      </c>
      <c r="K32" s="143">
        <f t="shared" si="3"/>
        <v>140.19999999999999</v>
      </c>
      <c r="L32" s="143">
        <f t="shared" si="4"/>
        <v>140</v>
      </c>
      <c r="M32" s="143">
        <f t="shared" si="5"/>
        <v>112</v>
      </c>
    </row>
    <row r="33" spans="1:13" x14ac:dyDescent="0.2">
      <c r="A33" s="122" t="s">
        <v>63</v>
      </c>
      <c r="B33" s="144" t="s">
        <v>171</v>
      </c>
      <c r="C33" s="154" t="s">
        <v>149</v>
      </c>
      <c r="D33" s="155">
        <v>82</v>
      </c>
      <c r="E33" s="156"/>
      <c r="F33" s="147"/>
      <c r="G33" s="143"/>
      <c r="H33" s="147">
        <f t="shared" si="0"/>
        <v>184.5</v>
      </c>
      <c r="I33" s="147">
        <f t="shared" si="1"/>
        <v>185</v>
      </c>
      <c r="J33" s="143">
        <f t="shared" si="2"/>
        <v>148</v>
      </c>
      <c r="K33" s="143">
        <f t="shared" si="3"/>
        <v>157.29999999999998</v>
      </c>
      <c r="L33" s="143">
        <f t="shared" si="4"/>
        <v>157</v>
      </c>
      <c r="M33" s="143">
        <f t="shared" si="5"/>
        <v>126</v>
      </c>
    </row>
    <row r="34" spans="1:13" x14ac:dyDescent="0.2">
      <c r="A34" s="122" t="s">
        <v>63</v>
      </c>
      <c r="B34" s="144" t="s">
        <v>193</v>
      </c>
      <c r="C34" s="157" t="s">
        <v>150</v>
      </c>
      <c r="D34" s="155">
        <v>84</v>
      </c>
      <c r="E34" s="156"/>
      <c r="F34" s="147"/>
      <c r="G34" s="143"/>
      <c r="H34" s="147">
        <f t="shared" si="0"/>
        <v>189</v>
      </c>
      <c r="I34" s="147">
        <f t="shared" si="1"/>
        <v>189</v>
      </c>
      <c r="J34" s="143">
        <f t="shared" si="2"/>
        <v>151</v>
      </c>
      <c r="K34" s="143">
        <f t="shared" si="3"/>
        <v>161.1</v>
      </c>
      <c r="L34" s="143">
        <f t="shared" si="4"/>
        <v>161</v>
      </c>
      <c r="M34" s="143">
        <f t="shared" si="5"/>
        <v>129</v>
      </c>
    </row>
    <row r="35" spans="1:13" x14ac:dyDescent="0.2">
      <c r="A35" s="122" t="s">
        <v>63</v>
      </c>
      <c r="B35" s="144" t="s">
        <v>172</v>
      </c>
      <c r="C35" s="154" t="s">
        <v>151</v>
      </c>
      <c r="D35" s="155">
        <v>86</v>
      </c>
      <c r="E35" s="156"/>
      <c r="F35" s="147"/>
      <c r="G35" s="143"/>
      <c r="H35" s="147">
        <f t="shared" si="0"/>
        <v>193.5</v>
      </c>
      <c r="I35" s="147">
        <f t="shared" si="1"/>
        <v>194</v>
      </c>
      <c r="J35" s="143">
        <f t="shared" si="2"/>
        <v>155</v>
      </c>
      <c r="K35" s="143">
        <f t="shared" si="3"/>
        <v>164.9</v>
      </c>
      <c r="L35" s="143">
        <f t="shared" si="4"/>
        <v>165</v>
      </c>
      <c r="M35" s="143">
        <f t="shared" si="5"/>
        <v>132</v>
      </c>
    </row>
    <row r="36" spans="1:13" x14ac:dyDescent="0.2">
      <c r="A36" s="122" t="s">
        <v>63</v>
      </c>
      <c r="B36" s="144" t="s">
        <v>194</v>
      </c>
      <c r="C36" s="154" t="s">
        <v>152</v>
      </c>
      <c r="D36" s="155">
        <v>87</v>
      </c>
      <c r="E36" s="156"/>
      <c r="F36" s="147"/>
      <c r="G36" s="143"/>
      <c r="H36" s="147">
        <f t="shared" si="0"/>
        <v>195.75</v>
      </c>
      <c r="I36" s="147">
        <f t="shared" si="1"/>
        <v>196</v>
      </c>
      <c r="J36" s="143">
        <f t="shared" si="2"/>
        <v>157</v>
      </c>
      <c r="K36" s="143">
        <f t="shared" si="3"/>
        <v>166.79999999999998</v>
      </c>
      <c r="L36" s="143">
        <f t="shared" si="4"/>
        <v>167</v>
      </c>
      <c r="M36" s="143">
        <f t="shared" si="5"/>
        <v>133</v>
      </c>
    </row>
    <row r="37" spans="1:13" x14ac:dyDescent="0.2">
      <c r="A37" s="122" t="s">
        <v>63</v>
      </c>
      <c r="B37" s="144" t="s">
        <v>173</v>
      </c>
      <c r="C37" s="154" t="s">
        <v>153</v>
      </c>
      <c r="D37" s="155">
        <v>88</v>
      </c>
      <c r="E37" s="156"/>
      <c r="F37" s="147"/>
      <c r="G37" s="143"/>
      <c r="H37" s="147">
        <f t="shared" si="0"/>
        <v>198</v>
      </c>
      <c r="I37" s="147">
        <f t="shared" si="1"/>
        <v>198</v>
      </c>
      <c r="J37" s="143">
        <f t="shared" si="2"/>
        <v>158</v>
      </c>
      <c r="K37" s="143">
        <f t="shared" si="3"/>
        <v>168.7</v>
      </c>
      <c r="L37" s="143">
        <f t="shared" si="4"/>
        <v>169</v>
      </c>
      <c r="M37" s="143">
        <f t="shared" si="5"/>
        <v>135</v>
      </c>
    </row>
    <row r="38" spans="1:13" x14ac:dyDescent="0.2">
      <c r="A38" s="122" t="s">
        <v>63</v>
      </c>
      <c r="B38" s="144" t="s">
        <v>174</v>
      </c>
      <c r="C38" s="154" t="s">
        <v>154</v>
      </c>
      <c r="D38" s="155">
        <v>92</v>
      </c>
      <c r="E38" s="156"/>
      <c r="F38" s="147"/>
      <c r="G38" s="143"/>
      <c r="H38" s="147">
        <f t="shared" si="0"/>
        <v>207</v>
      </c>
      <c r="I38" s="147">
        <f t="shared" si="1"/>
        <v>207</v>
      </c>
      <c r="J38" s="143">
        <f t="shared" si="2"/>
        <v>166</v>
      </c>
      <c r="K38" s="143">
        <f t="shared" si="3"/>
        <v>176.29999999999998</v>
      </c>
      <c r="L38" s="143">
        <f t="shared" si="4"/>
        <v>176</v>
      </c>
      <c r="M38" s="143">
        <f t="shared" si="5"/>
        <v>141</v>
      </c>
    </row>
    <row r="39" spans="1:13" x14ac:dyDescent="0.2">
      <c r="A39" s="122" t="s">
        <v>63</v>
      </c>
      <c r="B39" s="144" t="s">
        <v>175</v>
      </c>
      <c r="C39" s="154" t="s">
        <v>155</v>
      </c>
      <c r="D39" s="155">
        <v>95</v>
      </c>
      <c r="E39" s="156"/>
      <c r="F39" s="147"/>
      <c r="G39" s="143"/>
      <c r="H39" s="147">
        <f t="shared" si="0"/>
        <v>213.75</v>
      </c>
      <c r="I39" s="147">
        <f t="shared" si="1"/>
        <v>214</v>
      </c>
      <c r="J39" s="143">
        <f t="shared" si="2"/>
        <v>171</v>
      </c>
      <c r="K39" s="143">
        <f t="shared" si="3"/>
        <v>182</v>
      </c>
      <c r="L39" s="143">
        <f t="shared" si="4"/>
        <v>182</v>
      </c>
      <c r="M39" s="143">
        <f t="shared" si="5"/>
        <v>146</v>
      </c>
    </row>
    <row r="40" spans="1:13" s="153" customFormat="1" x14ac:dyDescent="0.2">
      <c r="A40" s="123" t="s">
        <v>63</v>
      </c>
      <c r="B40" s="148" t="s">
        <v>176</v>
      </c>
      <c r="C40" s="158" t="s">
        <v>117</v>
      </c>
      <c r="D40" s="159">
        <v>100</v>
      </c>
      <c r="E40" s="150">
        <f>D40*2.35</f>
        <v>235</v>
      </c>
      <c r="F40" s="151">
        <f>ROUND(E40,0)</f>
        <v>235</v>
      </c>
      <c r="G40" s="152">
        <f>ROUND(E40*0.8,0)</f>
        <v>188</v>
      </c>
      <c r="H40" s="151">
        <f t="shared" si="0"/>
        <v>225</v>
      </c>
      <c r="I40" s="151">
        <f t="shared" si="1"/>
        <v>225</v>
      </c>
      <c r="J40" s="152">
        <f t="shared" si="2"/>
        <v>180</v>
      </c>
      <c r="K40" s="152">
        <f t="shared" si="3"/>
        <v>191.5</v>
      </c>
      <c r="L40" s="152">
        <f t="shared" si="4"/>
        <v>192</v>
      </c>
      <c r="M40" s="152">
        <f t="shared" si="5"/>
        <v>153</v>
      </c>
    </row>
    <row r="41" spans="1:13" x14ac:dyDescent="0.2">
      <c r="A41" s="160" t="s">
        <v>117</v>
      </c>
      <c r="B41" s="144" t="s">
        <v>229</v>
      </c>
      <c r="C41" s="122" t="s">
        <v>116</v>
      </c>
      <c r="D41" s="155">
        <v>7</v>
      </c>
      <c r="E41" s="156"/>
      <c r="F41" s="147"/>
      <c r="G41" s="143"/>
      <c r="H41" s="147">
        <f t="shared" si="0"/>
        <v>15.75</v>
      </c>
      <c r="I41" s="147">
        <f t="shared" si="1"/>
        <v>16</v>
      </c>
      <c r="J41" s="143">
        <f t="shared" si="2"/>
        <v>13</v>
      </c>
      <c r="K41" s="143">
        <f t="shared" si="3"/>
        <v>14.8</v>
      </c>
      <c r="L41" s="143">
        <f t="shared" si="4"/>
        <v>15</v>
      </c>
      <c r="M41" s="143">
        <f t="shared" si="5"/>
        <v>12</v>
      </c>
    </row>
    <row r="42" spans="1:13" x14ac:dyDescent="0.2">
      <c r="A42" s="160" t="s">
        <v>117</v>
      </c>
      <c r="B42" s="144" t="s">
        <v>230</v>
      </c>
      <c r="C42" s="122" t="s">
        <v>115</v>
      </c>
      <c r="D42" s="155">
        <v>8</v>
      </c>
      <c r="E42" s="156"/>
      <c r="F42" s="147"/>
      <c r="G42" s="143"/>
      <c r="H42" s="147">
        <f t="shared" si="0"/>
        <v>18</v>
      </c>
      <c r="I42" s="147">
        <f t="shared" si="1"/>
        <v>18</v>
      </c>
      <c r="J42" s="143">
        <f t="shared" si="2"/>
        <v>14</v>
      </c>
      <c r="K42" s="143">
        <f t="shared" si="3"/>
        <v>16.7</v>
      </c>
      <c r="L42" s="143">
        <f t="shared" si="4"/>
        <v>17</v>
      </c>
      <c r="M42" s="143">
        <f t="shared" si="5"/>
        <v>13</v>
      </c>
    </row>
    <row r="43" spans="1:13" x14ac:dyDescent="0.2">
      <c r="A43" s="160" t="s">
        <v>117</v>
      </c>
      <c r="B43" s="144" t="s">
        <v>231</v>
      </c>
      <c r="C43" s="122" t="s">
        <v>114</v>
      </c>
      <c r="D43" s="155">
        <v>12</v>
      </c>
      <c r="E43" s="156"/>
      <c r="F43" s="147"/>
      <c r="G43" s="143"/>
      <c r="H43" s="147">
        <f t="shared" si="0"/>
        <v>27</v>
      </c>
      <c r="I43" s="147">
        <f t="shared" si="1"/>
        <v>27</v>
      </c>
      <c r="J43" s="143">
        <f t="shared" si="2"/>
        <v>22</v>
      </c>
      <c r="K43" s="143">
        <f t="shared" si="3"/>
        <v>24.299999999999997</v>
      </c>
      <c r="L43" s="143">
        <f t="shared" si="4"/>
        <v>24</v>
      </c>
      <c r="M43" s="143">
        <f t="shared" si="5"/>
        <v>19</v>
      </c>
    </row>
    <row r="44" spans="1:13" x14ac:dyDescent="0.2">
      <c r="A44" s="160" t="s">
        <v>117</v>
      </c>
      <c r="B44" s="144" t="s">
        <v>232</v>
      </c>
      <c r="C44" s="122" t="s">
        <v>113</v>
      </c>
      <c r="D44" s="155">
        <v>15</v>
      </c>
      <c r="E44" s="156"/>
      <c r="F44" s="147"/>
      <c r="G44" s="143"/>
      <c r="H44" s="147">
        <f t="shared" si="0"/>
        <v>33.75</v>
      </c>
      <c r="I44" s="147">
        <f t="shared" si="1"/>
        <v>34</v>
      </c>
      <c r="J44" s="143">
        <f t="shared" si="2"/>
        <v>27</v>
      </c>
      <c r="K44" s="143">
        <f t="shared" si="3"/>
        <v>30</v>
      </c>
      <c r="L44" s="143">
        <f t="shared" si="4"/>
        <v>30</v>
      </c>
      <c r="M44" s="143">
        <f t="shared" si="5"/>
        <v>24</v>
      </c>
    </row>
    <row r="45" spans="1:13" x14ac:dyDescent="0.2">
      <c r="A45" s="160" t="s">
        <v>117</v>
      </c>
      <c r="B45" s="144" t="s">
        <v>233</v>
      </c>
      <c r="C45" s="122" t="s">
        <v>112</v>
      </c>
      <c r="D45" s="155">
        <v>17</v>
      </c>
      <c r="E45" s="156"/>
      <c r="F45" s="147"/>
      <c r="G45" s="143"/>
      <c r="H45" s="147">
        <f t="shared" si="0"/>
        <v>38.25</v>
      </c>
      <c r="I45" s="147">
        <f t="shared" si="1"/>
        <v>38</v>
      </c>
      <c r="J45" s="143">
        <f t="shared" si="2"/>
        <v>31</v>
      </c>
      <c r="K45" s="143">
        <f t="shared" si="3"/>
        <v>33.799999999999997</v>
      </c>
      <c r="L45" s="143">
        <f t="shared" si="4"/>
        <v>34</v>
      </c>
      <c r="M45" s="143">
        <f t="shared" si="5"/>
        <v>27</v>
      </c>
    </row>
    <row r="46" spans="1:13" x14ac:dyDescent="0.2">
      <c r="A46" s="160" t="s">
        <v>117</v>
      </c>
      <c r="B46" s="144" t="s">
        <v>234</v>
      </c>
      <c r="C46" s="122" t="s">
        <v>111</v>
      </c>
      <c r="D46" s="155">
        <v>18</v>
      </c>
      <c r="E46" s="156"/>
      <c r="F46" s="147"/>
      <c r="G46" s="143"/>
      <c r="H46" s="147">
        <f t="shared" si="0"/>
        <v>40.5</v>
      </c>
      <c r="I46" s="147">
        <f t="shared" si="1"/>
        <v>41</v>
      </c>
      <c r="J46" s="143">
        <f t="shared" si="2"/>
        <v>32</v>
      </c>
      <c r="K46" s="143">
        <f t="shared" si="3"/>
        <v>35.700000000000003</v>
      </c>
      <c r="L46" s="143">
        <f t="shared" si="4"/>
        <v>36</v>
      </c>
      <c r="M46" s="143">
        <f t="shared" si="5"/>
        <v>29</v>
      </c>
    </row>
    <row r="47" spans="1:13" x14ac:dyDescent="0.2">
      <c r="A47" s="160" t="s">
        <v>117</v>
      </c>
      <c r="B47" s="144" t="s">
        <v>235</v>
      </c>
      <c r="C47" s="122" t="s">
        <v>110</v>
      </c>
      <c r="D47" s="155">
        <v>19</v>
      </c>
      <c r="E47" s="155"/>
      <c r="F47" s="143"/>
      <c r="G47" s="143"/>
      <c r="H47" s="147">
        <f t="shared" si="0"/>
        <v>42.75</v>
      </c>
      <c r="I47" s="147">
        <f t="shared" si="1"/>
        <v>43</v>
      </c>
      <c r="J47" s="143">
        <f t="shared" si="2"/>
        <v>34</v>
      </c>
      <c r="K47" s="143">
        <f t="shared" si="3"/>
        <v>37.599999999999994</v>
      </c>
      <c r="L47" s="143">
        <f t="shared" si="4"/>
        <v>38</v>
      </c>
      <c r="M47" s="143">
        <f t="shared" si="5"/>
        <v>30</v>
      </c>
    </row>
    <row r="48" spans="1:13" x14ac:dyDescent="0.2">
      <c r="A48" s="160" t="s">
        <v>117</v>
      </c>
      <c r="B48" s="144" t="s">
        <v>236</v>
      </c>
      <c r="C48" s="122" t="s">
        <v>109</v>
      </c>
      <c r="D48" s="155">
        <v>23</v>
      </c>
      <c r="E48" s="155"/>
      <c r="F48" s="143"/>
      <c r="G48" s="143"/>
      <c r="H48" s="147">
        <f t="shared" si="0"/>
        <v>51.75</v>
      </c>
      <c r="I48" s="147">
        <f t="shared" si="1"/>
        <v>52</v>
      </c>
      <c r="J48" s="143">
        <f t="shared" si="2"/>
        <v>41</v>
      </c>
      <c r="K48" s="143">
        <f t="shared" si="3"/>
        <v>45.199999999999996</v>
      </c>
      <c r="L48" s="143">
        <f t="shared" si="4"/>
        <v>45</v>
      </c>
      <c r="M48" s="143">
        <f t="shared" si="5"/>
        <v>36</v>
      </c>
    </row>
    <row r="49" spans="1:13" x14ac:dyDescent="0.2">
      <c r="A49" s="160" t="s">
        <v>117</v>
      </c>
      <c r="B49" s="144" t="s">
        <v>237</v>
      </c>
      <c r="C49" s="122" t="s">
        <v>108</v>
      </c>
      <c r="D49" s="155">
        <v>24</v>
      </c>
      <c r="E49" s="155"/>
      <c r="F49" s="143"/>
      <c r="G49" s="143"/>
      <c r="H49" s="147">
        <f t="shared" si="0"/>
        <v>54</v>
      </c>
      <c r="I49" s="147">
        <f t="shared" si="1"/>
        <v>54</v>
      </c>
      <c r="J49" s="143">
        <f t="shared" si="2"/>
        <v>43</v>
      </c>
      <c r="K49" s="143">
        <f t="shared" si="3"/>
        <v>47.1</v>
      </c>
      <c r="L49" s="143">
        <f t="shared" si="4"/>
        <v>47</v>
      </c>
      <c r="M49" s="143">
        <f t="shared" si="5"/>
        <v>38</v>
      </c>
    </row>
    <row r="50" spans="1:13" x14ac:dyDescent="0.2">
      <c r="A50" s="160" t="s">
        <v>117</v>
      </c>
      <c r="B50" s="144" t="s">
        <v>238</v>
      </c>
      <c r="C50" s="122" t="s">
        <v>103</v>
      </c>
      <c r="D50" s="155">
        <v>25</v>
      </c>
      <c r="E50" s="155"/>
      <c r="F50" s="143"/>
      <c r="G50" s="143"/>
      <c r="H50" s="147">
        <f t="shared" si="0"/>
        <v>56.25</v>
      </c>
      <c r="I50" s="147">
        <f t="shared" si="1"/>
        <v>56</v>
      </c>
      <c r="J50" s="143">
        <f t="shared" si="2"/>
        <v>45</v>
      </c>
      <c r="K50" s="143">
        <f t="shared" si="3"/>
        <v>49</v>
      </c>
      <c r="L50" s="143">
        <f t="shared" si="4"/>
        <v>49</v>
      </c>
      <c r="M50" s="143">
        <f t="shared" si="5"/>
        <v>39</v>
      </c>
    </row>
    <row r="51" spans="1:13" x14ac:dyDescent="0.2">
      <c r="A51" s="160" t="s">
        <v>117</v>
      </c>
      <c r="B51" s="144" t="s">
        <v>239</v>
      </c>
      <c r="C51" s="122" t="s">
        <v>102</v>
      </c>
      <c r="D51" s="155">
        <v>28</v>
      </c>
      <c r="E51" s="155"/>
      <c r="F51" s="143"/>
      <c r="G51" s="143"/>
      <c r="H51" s="147">
        <f t="shared" si="0"/>
        <v>63</v>
      </c>
      <c r="I51" s="147">
        <f t="shared" si="1"/>
        <v>63</v>
      </c>
      <c r="J51" s="143">
        <f t="shared" si="2"/>
        <v>50</v>
      </c>
      <c r="K51" s="143">
        <f t="shared" si="3"/>
        <v>54.699999999999996</v>
      </c>
      <c r="L51" s="143">
        <f t="shared" si="4"/>
        <v>55</v>
      </c>
      <c r="M51" s="143">
        <f t="shared" si="5"/>
        <v>44</v>
      </c>
    </row>
    <row r="52" spans="1:13" x14ac:dyDescent="0.2">
      <c r="A52" s="160" t="s">
        <v>117</v>
      </c>
      <c r="B52" s="144" t="s">
        <v>240</v>
      </c>
      <c r="C52" s="122" t="s">
        <v>101</v>
      </c>
      <c r="D52" s="155">
        <v>32</v>
      </c>
      <c r="E52" s="155"/>
      <c r="F52" s="143"/>
      <c r="G52" s="143"/>
      <c r="H52" s="147">
        <f t="shared" si="0"/>
        <v>72</v>
      </c>
      <c r="I52" s="147">
        <f t="shared" si="1"/>
        <v>72</v>
      </c>
      <c r="J52" s="143">
        <f t="shared" si="2"/>
        <v>58</v>
      </c>
      <c r="K52" s="143">
        <f t="shared" si="3"/>
        <v>62.3</v>
      </c>
      <c r="L52" s="143">
        <f t="shared" si="4"/>
        <v>62</v>
      </c>
      <c r="M52" s="143">
        <f t="shared" si="5"/>
        <v>50</v>
      </c>
    </row>
    <row r="53" spans="1:13" x14ac:dyDescent="0.2">
      <c r="A53" s="160" t="s">
        <v>117</v>
      </c>
      <c r="B53" s="144" t="s">
        <v>241</v>
      </c>
      <c r="C53" s="122" t="s">
        <v>156</v>
      </c>
      <c r="D53" s="155">
        <v>36</v>
      </c>
      <c r="E53" s="155"/>
      <c r="F53" s="143"/>
      <c r="G53" s="143"/>
      <c r="H53" s="147">
        <f t="shared" si="0"/>
        <v>81</v>
      </c>
      <c r="I53" s="147">
        <f t="shared" si="1"/>
        <v>81</v>
      </c>
      <c r="J53" s="143">
        <f t="shared" si="2"/>
        <v>65</v>
      </c>
      <c r="K53" s="143">
        <f t="shared" si="3"/>
        <v>69.900000000000006</v>
      </c>
      <c r="L53" s="143">
        <f t="shared" si="4"/>
        <v>70</v>
      </c>
      <c r="M53" s="143">
        <f t="shared" si="5"/>
        <v>56</v>
      </c>
    </row>
    <row r="54" spans="1:13" x14ac:dyDescent="0.2">
      <c r="A54" s="160" t="s">
        <v>117</v>
      </c>
      <c r="B54" s="144" t="s">
        <v>242</v>
      </c>
      <c r="C54" s="122" t="s">
        <v>157</v>
      </c>
      <c r="D54" s="155">
        <v>38</v>
      </c>
      <c r="E54" s="155"/>
      <c r="F54" s="143"/>
      <c r="G54" s="143"/>
      <c r="H54" s="147">
        <f t="shared" si="0"/>
        <v>85.5</v>
      </c>
      <c r="I54" s="147">
        <f t="shared" si="1"/>
        <v>86</v>
      </c>
      <c r="J54" s="143">
        <f t="shared" si="2"/>
        <v>68</v>
      </c>
      <c r="K54" s="143">
        <f t="shared" si="3"/>
        <v>73.699999999999989</v>
      </c>
      <c r="L54" s="143">
        <f t="shared" si="4"/>
        <v>74</v>
      </c>
      <c r="M54" s="143">
        <f t="shared" si="5"/>
        <v>59</v>
      </c>
    </row>
    <row r="55" spans="1:13" x14ac:dyDescent="0.2">
      <c r="A55" s="160" t="s">
        <v>117</v>
      </c>
      <c r="B55" s="144" t="s">
        <v>243</v>
      </c>
      <c r="C55" s="122" t="s">
        <v>158</v>
      </c>
      <c r="D55" s="155">
        <v>39</v>
      </c>
      <c r="E55" s="155"/>
      <c r="F55" s="143"/>
      <c r="G55" s="143"/>
      <c r="H55" s="147">
        <f t="shared" si="0"/>
        <v>87.75</v>
      </c>
      <c r="I55" s="147">
        <f t="shared" si="1"/>
        <v>88</v>
      </c>
      <c r="J55" s="143">
        <f t="shared" si="2"/>
        <v>70</v>
      </c>
      <c r="K55" s="143">
        <f t="shared" si="3"/>
        <v>75.599999999999994</v>
      </c>
      <c r="L55" s="143">
        <f t="shared" si="4"/>
        <v>76</v>
      </c>
      <c r="M55" s="143">
        <f t="shared" si="5"/>
        <v>60</v>
      </c>
    </row>
    <row r="56" spans="1:13" x14ac:dyDescent="0.2">
      <c r="A56" s="160" t="s">
        <v>117</v>
      </c>
      <c r="B56" s="144" t="s">
        <v>244</v>
      </c>
      <c r="C56" s="122" t="s">
        <v>159</v>
      </c>
      <c r="D56" s="155">
        <v>41</v>
      </c>
      <c r="E56" s="155"/>
      <c r="F56" s="143"/>
      <c r="G56" s="143"/>
      <c r="H56" s="147">
        <f t="shared" si="0"/>
        <v>92.25</v>
      </c>
      <c r="I56" s="147">
        <f t="shared" si="1"/>
        <v>92</v>
      </c>
      <c r="J56" s="143">
        <f t="shared" si="2"/>
        <v>74</v>
      </c>
      <c r="K56" s="143">
        <f t="shared" si="3"/>
        <v>79.399999999999991</v>
      </c>
      <c r="L56" s="143">
        <f t="shared" si="4"/>
        <v>79</v>
      </c>
      <c r="M56" s="143">
        <f t="shared" si="5"/>
        <v>64</v>
      </c>
    </row>
    <row r="57" spans="1:13" x14ac:dyDescent="0.2">
      <c r="A57" s="160" t="s">
        <v>117</v>
      </c>
      <c r="B57" s="144" t="s">
        <v>245</v>
      </c>
      <c r="C57" s="122" t="s">
        <v>100</v>
      </c>
      <c r="D57" s="155">
        <v>43</v>
      </c>
      <c r="E57" s="155"/>
      <c r="F57" s="143"/>
      <c r="G57" s="143"/>
      <c r="H57" s="147">
        <f t="shared" si="0"/>
        <v>96.75</v>
      </c>
      <c r="I57" s="147">
        <f t="shared" si="1"/>
        <v>97</v>
      </c>
      <c r="J57" s="143">
        <f t="shared" si="2"/>
        <v>77</v>
      </c>
      <c r="K57" s="143">
        <f t="shared" si="3"/>
        <v>83.2</v>
      </c>
      <c r="L57" s="143">
        <f t="shared" si="4"/>
        <v>83</v>
      </c>
      <c r="M57" s="143">
        <f t="shared" si="5"/>
        <v>67</v>
      </c>
    </row>
    <row r="58" spans="1:13" x14ac:dyDescent="0.2">
      <c r="A58" s="160" t="s">
        <v>117</v>
      </c>
      <c r="B58" s="144" t="s">
        <v>246</v>
      </c>
      <c r="C58" s="122" t="s">
        <v>160</v>
      </c>
      <c r="D58" s="155">
        <v>45</v>
      </c>
      <c r="E58" s="155"/>
      <c r="F58" s="143"/>
      <c r="G58" s="143"/>
      <c r="H58" s="147">
        <f t="shared" si="0"/>
        <v>101.25</v>
      </c>
      <c r="I58" s="147">
        <f t="shared" si="1"/>
        <v>101</v>
      </c>
      <c r="J58" s="143">
        <f t="shared" si="2"/>
        <v>81</v>
      </c>
      <c r="K58" s="143">
        <f t="shared" si="3"/>
        <v>87</v>
      </c>
      <c r="L58" s="143">
        <f t="shared" si="4"/>
        <v>87</v>
      </c>
      <c r="M58" s="143">
        <f t="shared" si="5"/>
        <v>70</v>
      </c>
    </row>
    <row r="59" spans="1:13" x14ac:dyDescent="0.2">
      <c r="A59" s="160" t="s">
        <v>117</v>
      </c>
      <c r="B59" s="144" t="s">
        <v>247</v>
      </c>
      <c r="C59" s="122" t="s">
        <v>161</v>
      </c>
      <c r="D59" s="155">
        <v>48</v>
      </c>
      <c r="E59" s="155"/>
      <c r="F59" s="143"/>
      <c r="G59" s="143"/>
      <c r="H59" s="147">
        <f t="shared" si="0"/>
        <v>108</v>
      </c>
      <c r="I59" s="147">
        <f t="shared" si="1"/>
        <v>108</v>
      </c>
      <c r="J59" s="143">
        <f t="shared" si="2"/>
        <v>86</v>
      </c>
      <c r="K59" s="143">
        <f t="shared" si="3"/>
        <v>92.7</v>
      </c>
      <c r="L59" s="143">
        <f t="shared" si="4"/>
        <v>93</v>
      </c>
      <c r="M59" s="143">
        <f t="shared" si="5"/>
        <v>74</v>
      </c>
    </row>
    <row r="60" spans="1:13" x14ac:dyDescent="0.2">
      <c r="A60" s="160" t="s">
        <v>117</v>
      </c>
      <c r="B60" s="144" t="s">
        <v>248</v>
      </c>
      <c r="C60" s="122" t="s">
        <v>99</v>
      </c>
      <c r="D60" s="155">
        <v>50</v>
      </c>
      <c r="E60" s="155"/>
      <c r="F60" s="143"/>
      <c r="G60" s="143"/>
      <c r="H60" s="147">
        <f t="shared" si="0"/>
        <v>112.5</v>
      </c>
      <c r="I60" s="147">
        <f t="shared" si="1"/>
        <v>113</v>
      </c>
      <c r="J60" s="143">
        <f t="shared" si="2"/>
        <v>90</v>
      </c>
      <c r="K60" s="143">
        <f t="shared" si="3"/>
        <v>96.5</v>
      </c>
      <c r="L60" s="143">
        <f t="shared" si="4"/>
        <v>97</v>
      </c>
      <c r="M60" s="143">
        <f t="shared" si="5"/>
        <v>77</v>
      </c>
    </row>
    <row r="61" spans="1:13" x14ac:dyDescent="0.2">
      <c r="A61" s="160" t="s">
        <v>117</v>
      </c>
      <c r="B61" s="144" t="s">
        <v>249</v>
      </c>
      <c r="C61" s="122" t="s">
        <v>162</v>
      </c>
      <c r="D61" s="155">
        <v>54</v>
      </c>
      <c r="E61" s="155"/>
      <c r="F61" s="143"/>
      <c r="G61" s="143"/>
      <c r="H61" s="147">
        <f t="shared" si="0"/>
        <v>121.5</v>
      </c>
      <c r="I61" s="147">
        <f t="shared" si="1"/>
        <v>122</v>
      </c>
      <c r="J61" s="143">
        <f t="shared" si="2"/>
        <v>97</v>
      </c>
      <c r="K61" s="143">
        <f t="shared" si="3"/>
        <v>104.1</v>
      </c>
      <c r="L61" s="143">
        <f t="shared" si="4"/>
        <v>104</v>
      </c>
      <c r="M61" s="143">
        <f t="shared" si="5"/>
        <v>83</v>
      </c>
    </row>
    <row r="62" spans="1:13" x14ac:dyDescent="0.2">
      <c r="A62" s="160" t="s">
        <v>117</v>
      </c>
      <c r="B62" s="144" t="s">
        <v>250</v>
      </c>
      <c r="C62" s="122" t="s">
        <v>98</v>
      </c>
      <c r="D62" s="155">
        <v>56</v>
      </c>
      <c r="E62" s="156"/>
      <c r="F62" s="147"/>
      <c r="G62" s="143"/>
      <c r="H62" s="147">
        <f t="shared" si="0"/>
        <v>126</v>
      </c>
      <c r="I62" s="147">
        <f t="shared" si="1"/>
        <v>126</v>
      </c>
      <c r="J62" s="143">
        <f t="shared" si="2"/>
        <v>101</v>
      </c>
      <c r="K62" s="143">
        <f t="shared" si="3"/>
        <v>107.89999999999999</v>
      </c>
      <c r="L62" s="143">
        <f t="shared" si="4"/>
        <v>108</v>
      </c>
      <c r="M62" s="143">
        <f t="shared" si="5"/>
        <v>86</v>
      </c>
    </row>
    <row r="63" spans="1:13" x14ac:dyDescent="0.2">
      <c r="A63" s="160" t="s">
        <v>117</v>
      </c>
      <c r="B63" s="144" t="s">
        <v>252</v>
      </c>
      <c r="C63" s="122" t="s">
        <v>163</v>
      </c>
      <c r="D63" s="155">
        <v>59</v>
      </c>
      <c r="E63" s="156"/>
      <c r="F63" s="147"/>
      <c r="G63" s="143"/>
      <c r="H63" s="147">
        <f t="shared" si="0"/>
        <v>132.75</v>
      </c>
      <c r="I63" s="147">
        <f t="shared" si="1"/>
        <v>133</v>
      </c>
      <c r="J63" s="143">
        <f t="shared" si="2"/>
        <v>106</v>
      </c>
      <c r="K63" s="143">
        <f t="shared" si="3"/>
        <v>113.6</v>
      </c>
      <c r="L63" s="143">
        <f t="shared" si="4"/>
        <v>114</v>
      </c>
      <c r="M63" s="143">
        <f t="shared" si="5"/>
        <v>91</v>
      </c>
    </row>
    <row r="64" spans="1:13" s="153" customFormat="1" x14ac:dyDescent="0.2">
      <c r="A64" s="161" t="s">
        <v>117</v>
      </c>
      <c r="B64" s="148" t="s">
        <v>251</v>
      </c>
      <c r="C64" s="123" t="s">
        <v>164</v>
      </c>
      <c r="D64" s="162">
        <v>62</v>
      </c>
      <c r="E64" s="150">
        <f>D64*2.35</f>
        <v>145.70000000000002</v>
      </c>
      <c r="F64" s="151">
        <f>ROUND(E64,0)</f>
        <v>146</v>
      </c>
      <c r="G64" s="152">
        <f>ROUND(E64*0.8,0)</f>
        <v>117</v>
      </c>
      <c r="H64" s="151">
        <f t="shared" si="0"/>
        <v>139.5</v>
      </c>
      <c r="I64" s="151">
        <f t="shared" si="1"/>
        <v>140</v>
      </c>
      <c r="J64" s="152">
        <f t="shared" si="2"/>
        <v>112</v>
      </c>
      <c r="K64" s="152">
        <f t="shared" si="3"/>
        <v>119.3</v>
      </c>
      <c r="L64" s="152">
        <f t="shared" si="4"/>
        <v>119</v>
      </c>
      <c r="M64" s="152">
        <f t="shared" si="5"/>
        <v>95</v>
      </c>
    </row>
    <row r="69" spans="1:5" x14ac:dyDescent="0.2">
      <c r="A69" s="163" t="s">
        <v>215</v>
      </c>
      <c r="B69" s="164"/>
      <c r="C69" s="163" t="s">
        <v>216</v>
      </c>
      <c r="D69" s="164"/>
      <c r="E69" s="165"/>
    </row>
    <row r="70" spans="1:5" x14ac:dyDescent="0.2">
      <c r="A70" s="163" t="s">
        <v>306</v>
      </c>
      <c r="B70" s="164"/>
      <c r="C70" s="163" t="s">
        <v>217</v>
      </c>
      <c r="D70" s="164"/>
      <c r="E70" s="165"/>
    </row>
    <row r="71" spans="1:5" x14ac:dyDescent="0.2">
      <c r="A71" s="163" t="s">
        <v>307</v>
      </c>
      <c r="B71" s="164"/>
      <c r="C71" s="163" t="s">
        <v>218</v>
      </c>
      <c r="D71" s="164"/>
      <c r="E71" s="165"/>
    </row>
    <row r="73" spans="1:5" x14ac:dyDescent="0.2">
      <c r="A73" s="163" t="s">
        <v>219</v>
      </c>
      <c r="B73" s="164"/>
      <c r="C73" s="166" t="s">
        <v>216</v>
      </c>
      <c r="D73" s="166"/>
      <c r="E73" s="165"/>
    </row>
    <row r="74" spans="1:5" x14ac:dyDescent="0.2">
      <c r="A74" s="167" t="s">
        <v>196</v>
      </c>
      <c r="B74" s="168"/>
      <c r="C74" s="166" t="s">
        <v>222</v>
      </c>
      <c r="D74" s="166"/>
      <c r="E74" s="165"/>
    </row>
    <row r="75" spans="1:5" x14ac:dyDescent="0.2">
      <c r="A75" s="167" t="s">
        <v>197</v>
      </c>
      <c r="B75" s="168"/>
      <c r="C75" s="166" t="s">
        <v>223</v>
      </c>
      <c r="D75" s="166"/>
      <c r="E75" s="165"/>
    </row>
    <row r="76" spans="1:5" x14ac:dyDescent="0.2">
      <c r="B76" s="169"/>
    </row>
    <row r="77" spans="1:5" x14ac:dyDescent="0.2">
      <c r="A77" s="124" t="s">
        <v>62</v>
      </c>
    </row>
  </sheetData>
  <mergeCells count="20">
    <mergeCell ref="A73:B73"/>
    <mergeCell ref="C73:D73"/>
    <mergeCell ref="A74:B74"/>
    <mergeCell ref="C74:D74"/>
    <mergeCell ref="A75:B75"/>
    <mergeCell ref="C75:D75"/>
    <mergeCell ref="A69:B69"/>
    <mergeCell ref="C69:D69"/>
    <mergeCell ref="A70:B70"/>
    <mergeCell ref="C70:D70"/>
    <mergeCell ref="A71:B71"/>
    <mergeCell ref="C71:D71"/>
    <mergeCell ref="A8:F8"/>
    <mergeCell ref="A4:C4"/>
    <mergeCell ref="F4:G4"/>
    <mergeCell ref="I4:J4"/>
    <mergeCell ref="L4:M4"/>
    <mergeCell ref="F5:G5"/>
    <mergeCell ref="I5:J5"/>
    <mergeCell ref="L5:M5"/>
  </mergeCells>
  <printOptions horizontalCentered="1"/>
  <pageMargins left="0.31" right="0.36" top="0.75" bottom="0.75" header="0.3" footer="0.3"/>
  <pageSetup paperSize="134" scale="56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M10" sqref="M10"/>
    </sheetView>
  </sheetViews>
  <sheetFormatPr defaultRowHeight="15" x14ac:dyDescent="0.25"/>
  <cols>
    <col min="1" max="1" width="46" customWidth="1"/>
    <col min="2" max="2" width="12.42578125" customWidth="1"/>
    <col min="3" max="3" width="9.7109375" customWidth="1"/>
    <col min="4" max="4" width="5.5703125" customWidth="1"/>
    <col min="5" max="5" width="45.42578125" customWidth="1"/>
    <col min="6" max="6" width="9.85546875" customWidth="1"/>
    <col min="7" max="7" width="8.85546875" customWidth="1"/>
    <col min="8" max="8" width="23.28515625" customWidth="1"/>
    <col min="9" max="9" width="15.28515625" customWidth="1"/>
    <col min="10" max="10" width="17.28515625" customWidth="1"/>
    <col min="11" max="11" width="1.5703125" customWidth="1"/>
    <col min="12" max="12" width="18.28515625" customWidth="1"/>
  </cols>
  <sheetData>
    <row r="1" spans="1:14" x14ac:dyDescent="0.25">
      <c r="A1" s="118" t="s">
        <v>256</v>
      </c>
      <c r="B1" s="119"/>
      <c r="C1" s="120"/>
      <c r="E1" s="118" t="s">
        <v>265</v>
      </c>
      <c r="F1" s="119"/>
      <c r="G1" s="120"/>
      <c r="I1" s="116" t="s">
        <v>298</v>
      </c>
      <c r="J1" s="117"/>
      <c r="L1" s="121"/>
      <c r="M1" s="121"/>
      <c r="N1" s="121"/>
    </row>
    <row r="2" spans="1:14" x14ac:dyDescent="0.25">
      <c r="A2" s="69" t="s">
        <v>264</v>
      </c>
      <c r="B2" s="68" t="s">
        <v>253</v>
      </c>
      <c r="C2" s="70" t="s">
        <v>254</v>
      </c>
      <c r="E2" s="69" t="s">
        <v>264</v>
      </c>
      <c r="F2" s="68" t="s">
        <v>253</v>
      </c>
      <c r="G2" s="70" t="s">
        <v>254</v>
      </c>
      <c r="I2" s="86" t="s">
        <v>299</v>
      </c>
      <c r="J2" s="87" t="s">
        <v>300</v>
      </c>
      <c r="L2" s="95"/>
      <c r="M2" s="95"/>
      <c r="N2" s="94"/>
    </row>
    <row r="3" spans="1:14" ht="15.75" thickBot="1" x14ac:dyDescent="0.3">
      <c r="A3" s="71" t="s">
        <v>257</v>
      </c>
      <c r="B3" s="62"/>
      <c r="C3" s="72"/>
      <c r="E3" s="71"/>
      <c r="F3" s="62"/>
      <c r="G3" s="72"/>
      <c r="I3" s="88">
        <v>0.19791666666666666</v>
      </c>
      <c r="J3" s="89">
        <v>0.19791666666666666</v>
      </c>
      <c r="L3" s="93"/>
      <c r="M3" s="65"/>
      <c r="N3" s="65"/>
    </row>
    <row r="4" spans="1:14" x14ac:dyDescent="0.25">
      <c r="A4" s="73" t="s">
        <v>260</v>
      </c>
      <c r="B4" s="63">
        <v>0.29166666666666669</v>
      </c>
      <c r="C4" s="74">
        <v>0.79166666666666663</v>
      </c>
      <c r="E4" s="79" t="s">
        <v>266</v>
      </c>
      <c r="F4" s="63">
        <v>0.16666666666666666</v>
      </c>
      <c r="G4" s="74">
        <v>0.79166666666666663</v>
      </c>
      <c r="I4" s="88">
        <v>0.27083333333333331</v>
      </c>
      <c r="J4" s="89">
        <v>0.27083333333333331</v>
      </c>
      <c r="L4" s="113" t="s">
        <v>304</v>
      </c>
      <c r="M4" s="114"/>
      <c r="N4" s="115"/>
    </row>
    <row r="5" spans="1:14" x14ac:dyDescent="0.25">
      <c r="A5" s="73" t="s">
        <v>255</v>
      </c>
      <c r="B5" s="63">
        <v>0.10416666666666667</v>
      </c>
      <c r="C5" s="74">
        <v>0.875</v>
      </c>
      <c r="E5" s="79" t="s">
        <v>267</v>
      </c>
      <c r="F5" s="63">
        <v>0.22916666666666666</v>
      </c>
      <c r="G5" s="74">
        <v>0.71875</v>
      </c>
      <c r="I5" s="88">
        <v>0.32291666666666669</v>
      </c>
      <c r="J5" s="89">
        <v>0.32291666666666669</v>
      </c>
      <c r="L5" s="69" t="s">
        <v>264</v>
      </c>
      <c r="M5" s="68" t="s">
        <v>253</v>
      </c>
      <c r="N5" s="70" t="s">
        <v>254</v>
      </c>
    </row>
    <row r="6" spans="1:14" ht="15.75" thickBot="1" x14ac:dyDescent="0.3">
      <c r="A6" s="71" t="s">
        <v>258</v>
      </c>
      <c r="B6" s="63">
        <v>0.20833333333333334</v>
      </c>
      <c r="C6" s="74">
        <v>0.66666666666666663</v>
      </c>
      <c r="E6" s="80" t="s">
        <v>268</v>
      </c>
      <c r="F6" s="77">
        <v>0.25</v>
      </c>
      <c r="G6" s="78">
        <v>0.67708333333333337</v>
      </c>
      <c r="I6" s="88">
        <v>0.41666666666666669</v>
      </c>
      <c r="J6" s="89">
        <v>0.41666666666666669</v>
      </c>
      <c r="L6" s="84" t="s">
        <v>305</v>
      </c>
      <c r="M6" s="77">
        <v>0.20833333333333334</v>
      </c>
      <c r="N6" s="78">
        <v>0.625</v>
      </c>
    </row>
    <row r="7" spans="1:14" ht="15.75" thickBot="1" x14ac:dyDescent="0.3">
      <c r="A7" s="71" t="s">
        <v>259</v>
      </c>
      <c r="B7" s="63">
        <v>0.20833333333333334</v>
      </c>
      <c r="C7" s="74">
        <v>0.20833333333333334</v>
      </c>
      <c r="E7" s="64"/>
      <c r="F7" s="65"/>
      <c r="G7" s="65"/>
      <c r="I7" s="88">
        <v>0.45833333333333331</v>
      </c>
      <c r="J7" s="89">
        <v>0.97916666666666663</v>
      </c>
    </row>
    <row r="8" spans="1:14" x14ac:dyDescent="0.25">
      <c r="A8" s="71" t="s">
        <v>261</v>
      </c>
      <c r="B8" s="62"/>
      <c r="C8" s="72"/>
      <c r="E8" s="118" t="s">
        <v>277</v>
      </c>
      <c r="F8" s="119"/>
      <c r="G8" s="120"/>
      <c r="I8" s="88">
        <v>0.52083333333333337</v>
      </c>
      <c r="J8" s="89">
        <v>0.52083333333333337</v>
      </c>
    </row>
    <row r="9" spans="1:14" x14ac:dyDescent="0.25">
      <c r="A9" s="75" t="s">
        <v>262</v>
      </c>
      <c r="B9" s="63">
        <v>0.19791666666666666</v>
      </c>
      <c r="C9" s="74">
        <v>0.79166666666666663</v>
      </c>
      <c r="E9" s="69" t="s">
        <v>264</v>
      </c>
      <c r="F9" s="68" t="s">
        <v>253</v>
      </c>
      <c r="G9" s="70" t="s">
        <v>254</v>
      </c>
      <c r="I9" s="88">
        <v>0.5625</v>
      </c>
      <c r="J9" s="89">
        <v>0.5625</v>
      </c>
    </row>
    <row r="10" spans="1:14" ht="15.75" thickBot="1" x14ac:dyDescent="0.3">
      <c r="A10" s="76" t="s">
        <v>263</v>
      </c>
      <c r="B10" s="77">
        <v>8.3333333333333329E-2</v>
      </c>
      <c r="C10" s="78">
        <v>0.875</v>
      </c>
      <c r="E10" s="79" t="s">
        <v>269</v>
      </c>
      <c r="F10" s="63">
        <v>0.20833333333333334</v>
      </c>
      <c r="G10" s="74">
        <v>0.79166666666666663</v>
      </c>
      <c r="I10" s="90">
        <v>0.625</v>
      </c>
      <c r="J10" s="89">
        <v>0.625</v>
      </c>
    </row>
    <row r="11" spans="1:14" ht="15.75" thickBot="1" x14ac:dyDescent="0.3">
      <c r="E11" s="79" t="s">
        <v>270</v>
      </c>
      <c r="F11" s="63">
        <v>0.21875</v>
      </c>
      <c r="G11" s="74">
        <v>0.83333333333333337</v>
      </c>
      <c r="I11" s="91">
        <v>0.72916666666666663</v>
      </c>
      <c r="J11" s="92"/>
    </row>
    <row r="12" spans="1:14" ht="15.75" thickBot="1" x14ac:dyDescent="0.3">
      <c r="A12" s="118" t="s">
        <v>276</v>
      </c>
      <c r="B12" s="119"/>
      <c r="C12" s="120"/>
      <c r="E12" s="82" t="s">
        <v>271</v>
      </c>
      <c r="F12" s="63">
        <v>0.1875</v>
      </c>
      <c r="G12" s="74">
        <v>0.58333333333333337</v>
      </c>
      <c r="I12" s="67"/>
    </row>
    <row r="13" spans="1:14" x14ac:dyDescent="0.25">
      <c r="A13" s="69" t="s">
        <v>264</v>
      </c>
      <c r="B13" s="68" t="s">
        <v>253</v>
      </c>
      <c r="C13" s="70" t="s">
        <v>254</v>
      </c>
      <c r="E13" s="82" t="s">
        <v>272</v>
      </c>
      <c r="F13" s="63">
        <v>0.22916666666666666</v>
      </c>
      <c r="G13" s="74">
        <v>0.72916666666666663</v>
      </c>
      <c r="I13" s="116" t="s">
        <v>301</v>
      </c>
      <c r="J13" s="117"/>
    </row>
    <row r="14" spans="1:14" ht="15.75" thickBot="1" x14ac:dyDescent="0.3">
      <c r="A14" s="71"/>
      <c r="B14" s="62"/>
      <c r="C14" s="72"/>
      <c r="E14" s="80" t="s">
        <v>273</v>
      </c>
      <c r="F14" s="77">
        <v>0.20833333333333334</v>
      </c>
      <c r="G14" s="78">
        <v>0.6875</v>
      </c>
      <c r="I14" s="86" t="s">
        <v>299</v>
      </c>
      <c r="J14" s="87" t="s">
        <v>300</v>
      </c>
    </row>
    <row r="15" spans="1:14" ht="15.75" thickBot="1" x14ac:dyDescent="0.3">
      <c r="A15" s="79" t="s">
        <v>274</v>
      </c>
      <c r="B15" s="63">
        <v>0.17708333333333334</v>
      </c>
      <c r="C15" s="74">
        <v>0.8125</v>
      </c>
      <c r="I15" s="88">
        <v>0.3125</v>
      </c>
      <c r="J15" s="89">
        <v>0.3125</v>
      </c>
    </row>
    <row r="16" spans="1:14" ht="15.75" thickBot="1" x14ac:dyDescent="0.3">
      <c r="A16" s="81" t="s">
        <v>275</v>
      </c>
      <c r="B16" s="77">
        <v>0.22916666666666666</v>
      </c>
      <c r="C16" s="78">
        <v>0.71875</v>
      </c>
      <c r="E16" s="113" t="s">
        <v>284</v>
      </c>
      <c r="F16" s="114"/>
      <c r="G16" s="115"/>
      <c r="I16" s="88">
        <v>0.3888888888888889</v>
      </c>
      <c r="J16" s="89">
        <v>0.3888888888888889</v>
      </c>
    </row>
    <row r="17" spans="1:10" ht="15.75" thickBot="1" x14ac:dyDescent="0.3">
      <c r="A17" s="64"/>
      <c r="B17" s="65"/>
      <c r="C17" s="65"/>
      <c r="E17" s="69" t="s">
        <v>264</v>
      </c>
      <c r="F17" s="68" t="s">
        <v>253</v>
      </c>
      <c r="G17" s="70" t="s">
        <v>254</v>
      </c>
      <c r="I17" s="88">
        <v>0.41666666666666669</v>
      </c>
      <c r="J17" s="89">
        <v>0.41666666666666669</v>
      </c>
    </row>
    <row r="18" spans="1:10" ht="15.75" thickBot="1" x14ac:dyDescent="0.3">
      <c r="A18" s="118" t="s">
        <v>278</v>
      </c>
      <c r="B18" s="119"/>
      <c r="C18" s="120"/>
      <c r="E18" s="84" t="s">
        <v>285</v>
      </c>
      <c r="F18" s="77">
        <v>0.20833333333333334</v>
      </c>
      <c r="G18" s="78">
        <v>0.6875</v>
      </c>
      <c r="I18" s="88" t="s">
        <v>302</v>
      </c>
      <c r="J18" s="89" t="s">
        <v>302</v>
      </c>
    </row>
    <row r="19" spans="1:10" ht="15.75" thickBot="1" x14ac:dyDescent="0.3">
      <c r="A19" s="69" t="s">
        <v>264</v>
      </c>
      <c r="B19" s="68" t="s">
        <v>253</v>
      </c>
      <c r="C19" s="70" t="s">
        <v>254</v>
      </c>
      <c r="I19" s="88">
        <v>0.56597222222222221</v>
      </c>
      <c r="J19" s="89">
        <v>0.56597222222222221</v>
      </c>
    </row>
    <row r="20" spans="1:10" x14ac:dyDescent="0.25">
      <c r="A20" s="79" t="s">
        <v>279</v>
      </c>
      <c r="B20" s="62"/>
      <c r="C20" s="72"/>
      <c r="E20" s="113" t="s">
        <v>286</v>
      </c>
      <c r="F20" s="114"/>
      <c r="G20" s="115"/>
      <c r="I20" s="88" t="s">
        <v>303</v>
      </c>
      <c r="J20" s="89">
        <v>0.63888888888888895</v>
      </c>
    </row>
    <row r="21" spans="1:10" x14ac:dyDescent="0.25">
      <c r="A21" s="83" t="s">
        <v>262</v>
      </c>
      <c r="B21" s="63">
        <v>0.22916666666666666</v>
      </c>
      <c r="C21" s="74">
        <v>0.83333333333333337</v>
      </c>
      <c r="E21" s="69" t="s">
        <v>264</v>
      </c>
      <c r="F21" s="68" t="s">
        <v>253</v>
      </c>
      <c r="G21" s="70" t="s">
        <v>254</v>
      </c>
      <c r="I21" s="88">
        <v>0.67708333333333337</v>
      </c>
      <c r="J21" s="89">
        <v>0.67708333333333337</v>
      </c>
    </row>
    <row r="22" spans="1:10" ht="15.75" thickBot="1" x14ac:dyDescent="0.3">
      <c r="A22" s="73" t="s">
        <v>263</v>
      </c>
      <c r="B22" s="63">
        <v>0.125</v>
      </c>
      <c r="C22" s="74">
        <v>0.875</v>
      </c>
      <c r="E22" s="84" t="s">
        <v>287</v>
      </c>
      <c r="F22" s="77">
        <v>0.20833333333333334</v>
      </c>
      <c r="G22" s="78">
        <v>0.70833333333333337</v>
      </c>
      <c r="I22" s="90">
        <v>0.76388888888888884</v>
      </c>
      <c r="J22" s="89">
        <v>0.76388888888888884</v>
      </c>
    </row>
    <row r="23" spans="1:10" ht="15.75" thickBot="1" x14ac:dyDescent="0.3">
      <c r="A23" s="71" t="s">
        <v>280</v>
      </c>
      <c r="B23" s="63">
        <v>0.20138888888888887</v>
      </c>
      <c r="C23" s="74">
        <v>0.85416666666666663</v>
      </c>
      <c r="I23" s="91">
        <v>0.83333333333333337</v>
      </c>
      <c r="J23" s="92"/>
    </row>
    <row r="24" spans="1:10" x14ac:dyDescent="0.25">
      <c r="A24" s="71" t="s">
        <v>281</v>
      </c>
      <c r="B24" s="63">
        <v>0.1875</v>
      </c>
      <c r="C24" s="74">
        <v>0.66666666666666663</v>
      </c>
      <c r="E24" s="113" t="s">
        <v>288</v>
      </c>
      <c r="F24" s="114"/>
      <c r="G24" s="115"/>
    </row>
    <row r="25" spans="1:10" x14ac:dyDescent="0.25">
      <c r="A25" s="71" t="s">
        <v>282</v>
      </c>
      <c r="B25" s="63">
        <v>0.16666666666666666</v>
      </c>
      <c r="C25" s="74">
        <v>0.85416666666666663</v>
      </c>
      <c r="E25" s="69" t="s">
        <v>264</v>
      </c>
      <c r="F25" s="68" t="s">
        <v>253</v>
      </c>
      <c r="G25" s="70" t="s">
        <v>254</v>
      </c>
    </row>
    <row r="26" spans="1:10" ht="15.75" thickBot="1" x14ac:dyDescent="0.3">
      <c r="A26" s="76" t="s">
        <v>283</v>
      </c>
      <c r="B26" s="77">
        <v>0.18055555555555555</v>
      </c>
      <c r="C26" s="78">
        <v>0.6875</v>
      </c>
      <c r="E26" s="84" t="s">
        <v>289</v>
      </c>
      <c r="F26" s="77">
        <v>0.29166666666666669</v>
      </c>
      <c r="G26" s="78">
        <v>0.71875</v>
      </c>
    </row>
    <row r="27" spans="1:10" ht="15.75" thickBot="1" x14ac:dyDescent="0.3">
      <c r="A27" s="66"/>
      <c r="B27" s="65"/>
      <c r="C27" s="65"/>
    </row>
    <row r="28" spans="1:10" x14ac:dyDescent="0.25">
      <c r="A28" s="118" t="s">
        <v>290</v>
      </c>
      <c r="B28" s="119"/>
      <c r="C28" s="120"/>
      <c r="E28" s="113" t="s">
        <v>294</v>
      </c>
      <c r="F28" s="114"/>
      <c r="G28" s="115"/>
    </row>
    <row r="29" spans="1:10" x14ac:dyDescent="0.25">
      <c r="A29" s="69" t="s">
        <v>264</v>
      </c>
      <c r="B29" s="68" t="s">
        <v>253</v>
      </c>
      <c r="C29" s="70" t="s">
        <v>254</v>
      </c>
      <c r="E29" s="69" t="s">
        <v>264</v>
      </c>
      <c r="F29" s="68" t="s">
        <v>253</v>
      </c>
      <c r="G29" s="70" t="s">
        <v>254</v>
      </c>
    </row>
    <row r="30" spans="1:10" x14ac:dyDescent="0.25">
      <c r="A30" s="79" t="s">
        <v>291</v>
      </c>
      <c r="B30" s="62"/>
      <c r="C30" s="72"/>
      <c r="E30" s="71"/>
      <c r="F30" s="62"/>
      <c r="G30" s="72"/>
    </row>
    <row r="31" spans="1:10" x14ac:dyDescent="0.25">
      <c r="A31" s="83" t="s">
        <v>262</v>
      </c>
      <c r="B31" s="63">
        <v>0.125</v>
      </c>
      <c r="C31" s="74">
        <v>0.77083333333333337</v>
      </c>
      <c r="E31" s="79" t="s">
        <v>295</v>
      </c>
      <c r="F31" s="63">
        <v>0.16666666666666666</v>
      </c>
      <c r="G31" s="74">
        <v>0.91666666666666663</v>
      </c>
    </row>
    <row r="32" spans="1:10" x14ac:dyDescent="0.25">
      <c r="A32" s="73" t="s">
        <v>263</v>
      </c>
      <c r="B32" s="63" t="s">
        <v>292</v>
      </c>
      <c r="C32" s="74">
        <v>0.89583333333333337</v>
      </c>
      <c r="E32" s="79" t="s">
        <v>296</v>
      </c>
      <c r="F32" s="63">
        <v>6.25E-2</v>
      </c>
      <c r="G32" s="74">
        <v>0.95833333333333337</v>
      </c>
    </row>
    <row r="33" spans="1:7" ht="15.75" thickBot="1" x14ac:dyDescent="0.3">
      <c r="A33" s="85" t="s">
        <v>293</v>
      </c>
      <c r="B33" s="77">
        <v>0.125</v>
      </c>
      <c r="C33" s="78">
        <v>0.64583333333333337</v>
      </c>
      <c r="E33" s="80" t="s">
        <v>297</v>
      </c>
      <c r="F33" s="77">
        <v>0.16666666666666666</v>
      </c>
      <c r="G33" s="78">
        <v>0.70833333333333337</v>
      </c>
    </row>
    <row r="34" spans="1:7" ht="15.75" thickBot="1" x14ac:dyDescent="0.3">
      <c r="A34" s="64"/>
      <c r="B34" s="65"/>
      <c r="C34" s="65"/>
    </row>
    <row r="35" spans="1:7" x14ac:dyDescent="0.25">
      <c r="A35" s="113" t="s">
        <v>304</v>
      </c>
      <c r="B35" s="114"/>
      <c r="C35" s="115"/>
    </row>
    <row r="36" spans="1:7" x14ac:dyDescent="0.25">
      <c r="A36" s="69" t="s">
        <v>264</v>
      </c>
      <c r="B36" s="68" t="s">
        <v>253</v>
      </c>
      <c r="C36" s="70" t="s">
        <v>254</v>
      </c>
    </row>
    <row r="37" spans="1:7" ht="15.75" thickBot="1" x14ac:dyDescent="0.3">
      <c r="A37" s="84" t="s">
        <v>305</v>
      </c>
      <c r="B37" s="77">
        <v>0.20833333333333334</v>
      </c>
      <c r="C37" s="78">
        <v>0.625</v>
      </c>
    </row>
  </sheetData>
  <mergeCells count="14">
    <mergeCell ref="L4:N4"/>
    <mergeCell ref="A35:C35"/>
    <mergeCell ref="I1:J1"/>
    <mergeCell ref="I13:J13"/>
    <mergeCell ref="A28:C28"/>
    <mergeCell ref="E16:G16"/>
    <mergeCell ref="E20:G20"/>
    <mergeCell ref="E24:G24"/>
    <mergeCell ref="E28:G28"/>
    <mergeCell ref="A1:C1"/>
    <mergeCell ref="E1:G1"/>
    <mergeCell ref="A12:C12"/>
    <mergeCell ref="E8:G8"/>
    <mergeCell ref="A18:C18"/>
  </mergeCells>
  <pageMargins left="0.7" right="0.7" top="0.75" bottom="0.75" header="0.3" footer="0.3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GENSAN TO MARBEL</vt:lpstr>
      <vt:lpstr>MARBEL TO ISULAN via TACURONG</vt:lpstr>
      <vt:lpstr>MARBEL TO ESPERANZA via ISULAN</vt:lpstr>
      <vt:lpstr>GENSAN TO MAITUM</vt:lpstr>
      <vt:lpstr>DAVAO TO GENSAN</vt:lpstr>
      <vt:lpstr>TACURONG TO KIDAPAWAN</vt:lpstr>
      <vt:lpstr>DAVAO TO TACURONG via MAKILALA</vt:lpstr>
      <vt:lpstr>TRIP SCHEDULES</vt:lpstr>
      <vt:lpstr>'DAVAO TO GENSAN'!Print_Area</vt:lpstr>
      <vt:lpstr>'GENSAN TO MARBEL'!Print_Area</vt:lpstr>
      <vt:lpstr>'DAVAO TO TACURONG via MAKILALA'!Print_Titles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502</dc:creator>
  <cp:lastModifiedBy>user 510</cp:lastModifiedBy>
  <cp:lastPrinted>2026-04-02T01:34:53Z</cp:lastPrinted>
  <dcterms:created xsi:type="dcterms:W3CDTF">2021-04-08T07:11:12Z</dcterms:created>
  <dcterms:modified xsi:type="dcterms:W3CDTF">2026-04-02T01:37:12Z</dcterms:modified>
</cp:coreProperties>
</file>