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Elite Tecnologia\Blog\Planilhas\"/>
    </mc:Choice>
  </mc:AlternateContent>
  <xr:revisionPtr revIDLastSave="0" documentId="13_ncr:1_{40487234-C6ED-4DE4-9D45-871CFD381F97}" xr6:coauthVersionLast="47" xr6:coauthVersionMax="47" xr10:uidLastSave="{00000000-0000-0000-0000-000000000000}"/>
  <workbookProtection workbookAlgorithmName="SHA-512" workbookHashValue="DxEied5mKYhz4l4vmH3dZ5djXx9G3dmSX+a4XUP1ls7xwNZYcTQyFQzwFHa3xQhhhcH08TuThgz0pkMd69BEnw==" workbookSaltValue="KJk9IJs67qdewiOSA/tmmA==" workbookSpinCount="100000" lockStructure="1"/>
  <bookViews>
    <workbookView xWindow="-120" yWindow="-120" windowWidth="20730" windowHeight="11040" xr2:uid="{00000000-000D-0000-FFFF-FFFF00000000}"/>
  </bookViews>
  <sheets>
    <sheet name="Instruções" sheetId="6" r:id="rId1"/>
    <sheet name="Dashboard" sheetId="4" r:id="rId2"/>
    <sheet name="Resumo Mensal" sheetId="3" r:id="rId3"/>
    <sheet name="Receitas" sheetId="1" r:id="rId4"/>
    <sheet name="Despesas" sheetId="2" r:id="rId5"/>
    <sheet name="Tabelas" sheetId="5" r:id="rId6"/>
  </sheets>
  <definedNames>
    <definedName name="_xlnm._FilterDatabase" localSheetId="4" hidden="1">Despesas!$A$1:$E$1</definedName>
    <definedName name="_xlnm._FilterDatabase" localSheetId="3" hidden="1">Receitas!$A$1:$E$1</definedName>
    <definedName name="_xlnm._FilterDatabase" localSheetId="2" hidden="1">'Resumo Mensal'!$A$1:$E$1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" i="4" l="1"/>
  <c r="S3" i="4"/>
  <c r="C6" i="3"/>
  <c r="C7" i="3"/>
  <c r="C8" i="3"/>
  <c r="C9" i="3"/>
  <c r="C10" i="3"/>
  <c r="C11" i="3"/>
  <c r="C12" i="3"/>
  <c r="C13" i="3"/>
  <c r="B4" i="3"/>
  <c r="B5" i="3"/>
  <c r="B6" i="3"/>
  <c r="B7" i="3"/>
  <c r="B8" i="3"/>
  <c r="B9" i="3"/>
  <c r="B10" i="3"/>
  <c r="B11" i="3"/>
  <c r="B12" i="3"/>
  <c r="B13" i="3"/>
  <c r="C4" i="3"/>
  <c r="C5" i="3"/>
  <c r="C3" i="3"/>
  <c r="C2" i="3"/>
  <c r="B3" i="3"/>
  <c r="B2" i="3"/>
  <c r="D8" i="3" l="1"/>
  <c r="E8" i="3" s="1"/>
  <c r="D7" i="3"/>
  <c r="E7" i="3" s="1"/>
  <c r="D6" i="3"/>
  <c r="E6" i="3" s="1"/>
  <c r="D13" i="3"/>
  <c r="E13" i="3" s="1"/>
  <c r="D10" i="3"/>
  <c r="E10" i="3" s="1"/>
  <c r="D11" i="3"/>
  <c r="E11" i="3" s="1"/>
  <c r="D12" i="3"/>
  <c r="E12" i="3" s="1"/>
  <c r="D4" i="3"/>
  <c r="E4" i="3" s="1"/>
  <c r="D2" i="3"/>
  <c r="E2" i="3" s="1"/>
  <c r="D3" i="3"/>
  <c r="E3" i="3" s="1"/>
  <c r="D5" i="3"/>
  <c r="E5" i="3" s="1"/>
  <c r="D9" i="3"/>
  <c r="E9" i="3" s="1"/>
</calcChain>
</file>

<file path=xl/sharedStrings.xml><?xml version="1.0" encoding="utf-8"?>
<sst xmlns="http://schemas.openxmlformats.org/spreadsheetml/2006/main" count="116" uniqueCount="44">
  <si>
    <t>Data</t>
  </si>
  <si>
    <t>Cliente</t>
  </si>
  <si>
    <t>Descrição</t>
  </si>
  <si>
    <t>Categoria</t>
  </si>
  <si>
    <t>Valor</t>
  </si>
  <si>
    <t>Fornecedor</t>
  </si>
  <si>
    <t>Mês/Ano</t>
  </si>
  <si>
    <t>Receita Total</t>
  </si>
  <si>
    <t>Despesa Total</t>
  </si>
  <si>
    <t>Lucro Líquido</t>
  </si>
  <si>
    <t>Categorias Receitas</t>
  </si>
  <si>
    <t>Venda Mercadoria</t>
  </si>
  <si>
    <t>Outros</t>
  </si>
  <si>
    <t>Receitas Financeiras</t>
  </si>
  <si>
    <t>Categoria Despesas</t>
  </si>
  <si>
    <t>Fixa</t>
  </si>
  <si>
    <t>Variável</t>
  </si>
  <si>
    <t>ControleMEI LTDA</t>
  </si>
  <si>
    <t>Consultoria</t>
  </si>
  <si>
    <t>Margem Lucro</t>
  </si>
  <si>
    <t>Internet</t>
  </si>
  <si>
    <t>Energia</t>
  </si>
  <si>
    <t>Venda Serviços</t>
  </si>
  <si>
    <t>Receita Comércio</t>
  </si>
  <si>
    <t>Receita Serviços</t>
  </si>
  <si>
    <t>Declaração Anual MEI</t>
  </si>
  <si>
    <t>Faturamento</t>
  </si>
  <si>
    <t>🚀 Passo a passo rápido (5 min)</t>
  </si>
  <si>
    <t>✔️ O que PREENCHER</t>
  </si>
  <si>
    <t>Controle de Receitas &amp; Despesas - MEI</t>
  </si>
  <si>
    <t>Como usar esta planilha!</t>
  </si>
  <si>
    <t>1. Deverá ser feito uma cópia dessa planilha para cada ano.</t>
  </si>
  <si>
    <t>2. Na aba "Tabelas", preencha as categorias de Despesas e Receitas como desejar, pode ser inseridas quantas quiser, com base nos controles que queira fazer.</t>
  </si>
  <si>
    <t>4. Existe uma caixa de seleção para preenchimento da categoria, com base nas categorias cadastradas na aba "Tabelas".</t>
  </si>
  <si>
    <t>5. A aba "Resumo Mensal" trás o acumulado mês a mês de Receitas, Despesas, Lucro Líquido e Margem de Lucro.</t>
  </si>
  <si>
    <t>6. A aba "Dashboard", trás gráficos de evolução mensal de Receitas, Despesas, Lucro e Comparativo Receitas/Despesas.</t>
  </si>
  <si>
    <t>7.  A aba "Dashboard", trás também um totalizador de Receitas de Mercadorias e Serviços para a Declaração Anual MEI.</t>
  </si>
  <si>
    <t>Aba Tabelas, Receitas e Despesas</t>
  </si>
  <si>
    <t>⚠️ ATENÇÃO!!!</t>
  </si>
  <si>
    <t>Cuidado para não arrastar os gráficos da aba "Dashboard"</t>
  </si>
  <si>
    <t>As abas "Dashboard" e "Resumo Mensal" estão bloqueadas para alteração.</t>
  </si>
  <si>
    <t>3. Na aba "Receitas" e "Despesas", preencher cada despesa e receita que tiver no negócio, informando a data, cliente/fornecedor, descrição, categoria e valor.</t>
  </si>
  <si>
    <t>✔️ Contato</t>
  </si>
  <si>
    <r>
      <t xml:space="preserve">Tem alguma sugestão ou deseja uma planilha mais completa? Entre em contato: </t>
    </r>
    <r>
      <rPr>
        <sz val="11"/>
        <color rgb="FF0070C0"/>
        <rFont val="Calibri"/>
        <family val="2"/>
      </rPr>
      <t>contato@controlemei.com.br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</si>
</sst>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1"/>
      <color rgb="FFF5F5F5"/>
      <name val="Calibri"/>
      <family val="2"/>
      <scheme val="minor"/>
    </font>
    <font>
      <sz val="11"/>
      <color rgb="FF111111"/>
      <name val="Calibri"/>
      <family val="2"/>
    </font>
    <font>
      <b/>
      <sz val="22"/>
      <color rgb="FF003366"/>
      <name val="Calibri"/>
      <family val="2"/>
    </font>
    <font>
      <sz val="12"/>
      <color rgb="FF555555"/>
      <name val="Calibri"/>
      <family val="2"/>
    </font>
    <font>
      <b/>
      <sz val="14"/>
      <color rgb="FF003366"/>
      <name val="Calibri"/>
      <family val="2"/>
    </font>
    <font>
      <sz val="11"/>
      <color rgb="FF0070C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4CAF50"/>
        <bgColor indexed="64"/>
      </patternFill>
    </fill>
    <fill>
      <patternFill patternType="solid">
        <fgColor rgb="FFF5F5F5"/>
        <bgColor rgb="FFF5F5F5"/>
      </patternFill>
    </fill>
    <fill>
      <patternFill patternType="solid">
        <fgColor rgb="FFEFFFF3"/>
        <bgColor rgb="FFEFFFF3"/>
      </patternFill>
    </fill>
    <fill>
      <patternFill patternType="solid">
        <fgColor rgb="FFFFF5F5"/>
        <bgColor rgb="FFFFF5F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7" fontId="0" fillId="0" borderId="1" xfId="0" applyNumberFormat="1" applyBorder="1" applyAlignment="1" applyProtection="1">
      <alignment horizontal="center"/>
      <protection locked="0"/>
    </xf>
    <xf numFmtId="0" fontId="5" fillId="5" borderId="0" xfId="0" applyFont="1" applyFill="1"/>
    <xf numFmtId="0" fontId="0" fillId="0" borderId="0" xfId="0"/>
    <xf numFmtId="0" fontId="2" fillId="5" borderId="0" xfId="0" applyFont="1" applyFill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4" borderId="0" xfId="0" applyFont="1" applyFill="1"/>
    <xf numFmtId="0" fontId="2" fillId="4" borderId="0" xfId="0" applyFont="1" applyFill="1"/>
    <xf numFmtId="0" fontId="2" fillId="6" borderId="0" xfId="0" applyFont="1" applyFill="1"/>
    <xf numFmtId="0" fontId="5" fillId="6" borderId="0" xfId="0" applyFont="1" applyFill="1"/>
    <xf numFmtId="164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CAF50"/>
      <color rgb="FFF5F5F5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Receita x Despesa por Mês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'Resumo Mensal'!$B$1</c:f>
              <c:strCache>
                <c:ptCount val="1"/>
                <c:pt idx="0">
                  <c:v>Receita Total</c:v>
                </c:pt>
              </c:strCache>
            </c:strRef>
          </c:tx>
          <c:spPr>
            <a:solidFill>
              <a:srgbClr val="4CAF50"/>
            </a:solidFill>
            <a:ln>
              <a:solidFill>
                <a:srgbClr val="4CAF5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'Resumo Mensal'!$A$2:$A$13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'Resumo Mensal'!$B$2:$B$13</c:f>
              <c:numCache>
                <c:formatCode>"R$"\ #,##0.00</c:formatCode>
                <c:ptCount val="12"/>
                <c:pt idx="0">
                  <c:v>4578</c:v>
                </c:pt>
                <c:pt idx="1">
                  <c:v>3245.11</c:v>
                </c:pt>
                <c:pt idx="2">
                  <c:v>4554.9799999999996</c:v>
                </c:pt>
                <c:pt idx="3">
                  <c:v>5623</c:v>
                </c:pt>
                <c:pt idx="4">
                  <c:v>3485</c:v>
                </c:pt>
                <c:pt idx="5">
                  <c:v>5968</c:v>
                </c:pt>
                <c:pt idx="6">
                  <c:v>5487</c:v>
                </c:pt>
                <c:pt idx="7">
                  <c:v>4972</c:v>
                </c:pt>
                <c:pt idx="8">
                  <c:v>5847</c:v>
                </c:pt>
                <c:pt idx="9">
                  <c:v>7124</c:v>
                </c:pt>
                <c:pt idx="10">
                  <c:v>5298.54</c:v>
                </c:pt>
                <c:pt idx="11">
                  <c:v>6780.11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5-442C-AFEB-E2ABF75A1C5D}"/>
            </c:ext>
          </c:extLst>
        </c:ser>
        <c:ser>
          <c:idx val="1"/>
          <c:order val="1"/>
          <c:tx>
            <c:strRef>
              <c:f>'Resumo Mensal'!$C$1</c:f>
              <c:strCache>
                <c:ptCount val="1"/>
                <c:pt idx="0">
                  <c:v>Despesa Total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'Resumo Mensal'!$A$2:$A$13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'Resumo Mensal'!$C$2:$C$13</c:f>
              <c:numCache>
                <c:formatCode>"R$"\ #,##0.00</c:formatCode>
                <c:ptCount val="12"/>
                <c:pt idx="0">
                  <c:v>947</c:v>
                </c:pt>
                <c:pt idx="1">
                  <c:v>124</c:v>
                </c:pt>
                <c:pt idx="2">
                  <c:v>949</c:v>
                </c:pt>
                <c:pt idx="3">
                  <c:v>950</c:v>
                </c:pt>
                <c:pt idx="4">
                  <c:v>951</c:v>
                </c:pt>
                <c:pt idx="5">
                  <c:v>2456</c:v>
                </c:pt>
                <c:pt idx="6">
                  <c:v>953</c:v>
                </c:pt>
                <c:pt idx="7">
                  <c:v>954</c:v>
                </c:pt>
                <c:pt idx="8">
                  <c:v>955</c:v>
                </c:pt>
                <c:pt idx="9">
                  <c:v>956</c:v>
                </c:pt>
                <c:pt idx="10">
                  <c:v>956</c:v>
                </c:pt>
                <c:pt idx="11">
                  <c:v>1457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65-442C-AFEB-E2ABF75A1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91163952"/>
        <c:axId val="1491170192"/>
      </c:barChart>
      <c:dateAx>
        <c:axId val="1491163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1170192"/>
        <c:crosses val="autoZero"/>
        <c:auto val="1"/>
        <c:lblOffset val="100"/>
        <c:baseTimeUnit val="months"/>
      </c:dateAx>
      <c:valAx>
        <c:axId val="149117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116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Receita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'Resumo Mensal'!$B$1</c:f>
              <c:strCache>
                <c:ptCount val="1"/>
                <c:pt idx="0">
                  <c:v>Receita Total</c:v>
                </c:pt>
              </c:strCache>
            </c:strRef>
          </c:tx>
          <c:spPr>
            <a:ln w="34925" cap="rnd">
              <a:solidFill>
                <a:srgbClr val="4CAF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'Resumo Mensal'!$A$2:$A$13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'Resumo Mensal'!$B$2:$B$13</c:f>
              <c:numCache>
                <c:formatCode>"R$"\ #,##0.00</c:formatCode>
                <c:ptCount val="12"/>
                <c:pt idx="0">
                  <c:v>4578</c:v>
                </c:pt>
                <c:pt idx="1">
                  <c:v>3245.11</c:v>
                </c:pt>
                <c:pt idx="2">
                  <c:v>4554.9799999999996</c:v>
                </c:pt>
                <c:pt idx="3">
                  <c:v>5623</c:v>
                </c:pt>
                <c:pt idx="4">
                  <c:v>3485</c:v>
                </c:pt>
                <c:pt idx="5">
                  <c:v>5968</c:v>
                </c:pt>
                <c:pt idx="6">
                  <c:v>5487</c:v>
                </c:pt>
                <c:pt idx="7">
                  <c:v>4972</c:v>
                </c:pt>
                <c:pt idx="8">
                  <c:v>5847</c:v>
                </c:pt>
                <c:pt idx="9">
                  <c:v>7124</c:v>
                </c:pt>
                <c:pt idx="10">
                  <c:v>5298.54</c:v>
                </c:pt>
                <c:pt idx="11">
                  <c:v>6780.11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4-4636-AE73-D605DA2AF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1154352"/>
        <c:axId val="1491154832"/>
      </c:lineChart>
      <c:dateAx>
        <c:axId val="14911543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1154832"/>
        <c:crosses val="autoZero"/>
        <c:auto val="1"/>
        <c:lblOffset val="100"/>
        <c:baseTimeUnit val="months"/>
      </c:dateAx>
      <c:valAx>
        <c:axId val="149115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115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'Resumo Mensal'!$C$1</c:f>
              <c:strCache>
                <c:ptCount val="1"/>
                <c:pt idx="0">
                  <c:v>Despesa Total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'Resumo Mensal'!$A$2:$A$13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'Resumo Mensal'!$C$2:$C$13</c:f>
              <c:numCache>
                <c:formatCode>"R$"\ #,##0.00</c:formatCode>
                <c:ptCount val="12"/>
                <c:pt idx="0">
                  <c:v>947</c:v>
                </c:pt>
                <c:pt idx="1">
                  <c:v>124</c:v>
                </c:pt>
                <c:pt idx="2">
                  <c:v>949</c:v>
                </c:pt>
                <c:pt idx="3">
                  <c:v>950</c:v>
                </c:pt>
                <c:pt idx="4">
                  <c:v>951</c:v>
                </c:pt>
                <c:pt idx="5">
                  <c:v>2456</c:v>
                </c:pt>
                <c:pt idx="6">
                  <c:v>953</c:v>
                </c:pt>
                <c:pt idx="7">
                  <c:v>954</c:v>
                </c:pt>
                <c:pt idx="8">
                  <c:v>955</c:v>
                </c:pt>
                <c:pt idx="9">
                  <c:v>956</c:v>
                </c:pt>
                <c:pt idx="10">
                  <c:v>956</c:v>
                </c:pt>
                <c:pt idx="11">
                  <c:v>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5-4384-A332-CE5B60FFE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1152912"/>
        <c:axId val="1491153392"/>
      </c:lineChart>
      <c:dateAx>
        <c:axId val="14911529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1153392"/>
        <c:crosses val="autoZero"/>
        <c:auto val="1"/>
        <c:lblOffset val="100"/>
        <c:baseTimeUnit val="months"/>
      </c:dateAx>
      <c:valAx>
        <c:axId val="149115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115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'Resumo Mensal'!$D$1</c:f>
              <c:strCache>
                <c:ptCount val="1"/>
                <c:pt idx="0">
                  <c:v>Lucro Líquido</c:v>
                </c:pt>
              </c:strCache>
            </c:strRef>
          </c:tx>
          <c:spPr>
            <a:ln w="34925" cap="rnd">
              <a:solidFill>
                <a:srgbClr val="4CAF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'Resumo Mensal'!$A$2:$A$13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'Resumo Mensal'!$D$2:$D$13</c:f>
              <c:numCache>
                <c:formatCode>"R$"\ #,##0.00</c:formatCode>
                <c:ptCount val="12"/>
                <c:pt idx="0">
                  <c:v>3631</c:v>
                </c:pt>
                <c:pt idx="1">
                  <c:v>3121.11</c:v>
                </c:pt>
                <c:pt idx="2">
                  <c:v>3605.9799999999996</c:v>
                </c:pt>
                <c:pt idx="3">
                  <c:v>4673</c:v>
                </c:pt>
                <c:pt idx="4">
                  <c:v>2534</c:v>
                </c:pt>
                <c:pt idx="5">
                  <c:v>3512</c:v>
                </c:pt>
                <c:pt idx="6">
                  <c:v>4534</c:v>
                </c:pt>
                <c:pt idx="7">
                  <c:v>4018</c:v>
                </c:pt>
                <c:pt idx="8">
                  <c:v>4892</c:v>
                </c:pt>
                <c:pt idx="9">
                  <c:v>6168</c:v>
                </c:pt>
                <c:pt idx="10">
                  <c:v>4342.54</c:v>
                </c:pt>
                <c:pt idx="11">
                  <c:v>5323.11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4-4C9C-BC33-A1EF72211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617104"/>
        <c:axId val="26602224"/>
      </c:lineChart>
      <c:dateAx>
        <c:axId val="266171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602224"/>
        <c:crosses val="autoZero"/>
        <c:auto val="1"/>
        <c:lblOffset val="100"/>
        <c:baseTimeUnit val="months"/>
      </c:dateAx>
      <c:valAx>
        <c:axId val="2660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617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3</xdr:row>
      <xdr:rowOff>64832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3A5A293-5E56-B1D9-6752-F52B67B42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19500" cy="8173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16</xdr:col>
      <xdr:colOff>7327</xdr:colOff>
      <xdr:row>30</xdr:row>
      <xdr:rowOff>57150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9A093106-5000-02AC-A1D1-CE95B1694DEE}"/>
            </a:ext>
          </a:extLst>
        </xdr:cNvPr>
        <xdr:cNvGrpSpPr/>
      </xdr:nvGrpSpPr>
      <xdr:grpSpPr>
        <a:xfrm>
          <a:off x="0" y="0"/>
          <a:ext cx="9760927" cy="5772150"/>
          <a:chOff x="0" y="0"/>
          <a:chExt cx="9760927" cy="5772150"/>
        </a:xfrm>
      </xdr:grpSpPr>
      <xdr:graphicFrame macro="">
        <xdr:nvGraphicFramePr>
          <xdr:cNvPr id="2" name="Gráfico 1">
            <a:extLst>
              <a:ext uri="{FF2B5EF4-FFF2-40B4-BE49-F238E27FC236}">
                <a16:creationId xmlns:a16="http://schemas.microsoft.com/office/drawing/2014/main" id="{A44F023E-EDCE-4668-BE42-A83D83F8F4AA}"/>
              </a:ext>
            </a:extLst>
          </xdr:cNvPr>
          <xdr:cNvGraphicFramePr>
            <a:graphicFrameLocks/>
          </xdr:cNvGraphicFramePr>
        </xdr:nvGraphicFramePr>
        <xdr:xfrm>
          <a:off x="0" y="2600325"/>
          <a:ext cx="4876800" cy="31718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4BF7693A-AAA3-40A7-B212-E5CF89B9F8A5}"/>
              </a:ext>
            </a:extLst>
          </xdr:cNvPr>
          <xdr:cNvGraphicFramePr>
            <a:graphicFrameLocks/>
          </xdr:cNvGraphicFramePr>
        </xdr:nvGraphicFramePr>
        <xdr:xfrm>
          <a:off x="1" y="9525"/>
          <a:ext cx="4876800" cy="2600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6BF51D36-577F-48CA-9074-D75073AD07C4}"/>
              </a:ext>
            </a:extLst>
          </xdr:cNvPr>
          <xdr:cNvGraphicFramePr>
            <a:graphicFrameLocks/>
          </xdr:cNvGraphicFramePr>
        </xdr:nvGraphicFramePr>
        <xdr:xfrm>
          <a:off x="4876801" y="0"/>
          <a:ext cx="4876800" cy="26003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FDC807FE-1CF7-4D47-AB64-BDC46CFB4D97}"/>
              </a:ext>
            </a:extLst>
          </xdr:cNvPr>
          <xdr:cNvGraphicFramePr>
            <a:graphicFrameLocks/>
          </xdr:cNvGraphicFramePr>
        </xdr:nvGraphicFramePr>
        <xdr:xfrm>
          <a:off x="4880463" y="2595929"/>
          <a:ext cx="4880464" cy="317463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E6D7F-7704-4E83-B595-393591F2A32A}">
  <dimension ref="A1:H22"/>
  <sheetViews>
    <sheetView showGridLines="0" showRowColHeaders="0" tabSelected="1" workbookViewId="0">
      <selection activeCell="A12" sqref="A12:H12"/>
    </sheetView>
  </sheetViews>
  <sheetFormatPr defaultRowHeight="15" x14ac:dyDescent="0.25"/>
  <cols>
    <col min="1" max="1" width="20" customWidth="1"/>
    <col min="2" max="2" width="22" customWidth="1"/>
    <col min="3" max="4" width="12" customWidth="1"/>
    <col min="5" max="7" width="22" customWidth="1"/>
    <col min="8" max="8" width="20" customWidth="1"/>
  </cols>
  <sheetData>
    <row r="1" spans="1:8" ht="28.5" x14ac:dyDescent="0.45">
      <c r="A1" s="11"/>
      <c r="B1" s="9"/>
      <c r="C1" s="9"/>
      <c r="D1" s="9"/>
      <c r="E1" s="12" t="s">
        <v>29</v>
      </c>
      <c r="F1" s="9"/>
      <c r="G1" s="9"/>
      <c r="H1" s="9"/>
    </row>
    <row r="2" spans="1:8" x14ac:dyDescent="0.25">
      <c r="A2" s="9"/>
      <c r="B2" s="9"/>
      <c r="C2" s="9"/>
      <c r="D2" s="9"/>
    </row>
    <row r="3" spans="1:8" ht="15.75" x14ac:dyDescent="0.25">
      <c r="A3" s="9"/>
      <c r="B3" s="9"/>
      <c r="C3" s="9"/>
      <c r="D3" s="9"/>
      <c r="E3" s="13" t="s">
        <v>30</v>
      </c>
      <c r="F3" s="9"/>
      <c r="G3" s="9"/>
      <c r="H3" s="9"/>
    </row>
    <row r="5" spans="1:8" ht="18.75" x14ac:dyDescent="0.3">
      <c r="A5" s="14" t="s">
        <v>27</v>
      </c>
      <c r="B5" s="9"/>
      <c r="C5" s="9"/>
      <c r="D5" s="9"/>
      <c r="E5" s="9"/>
      <c r="F5" s="9"/>
      <c r="G5" s="9"/>
      <c r="H5" s="9"/>
    </row>
    <row r="6" spans="1:8" x14ac:dyDescent="0.25">
      <c r="A6" s="15" t="s">
        <v>31</v>
      </c>
      <c r="B6" s="9"/>
      <c r="C6" s="9"/>
      <c r="D6" s="9"/>
      <c r="E6" s="9"/>
      <c r="F6" s="9"/>
      <c r="G6" s="9"/>
      <c r="H6" s="9"/>
    </row>
    <row r="7" spans="1:8" x14ac:dyDescent="0.25">
      <c r="A7" s="15" t="s">
        <v>32</v>
      </c>
      <c r="B7" s="9"/>
      <c r="C7" s="9"/>
      <c r="D7" s="9"/>
      <c r="E7" s="9"/>
      <c r="F7" s="9"/>
      <c r="G7" s="9"/>
      <c r="H7" s="9"/>
    </row>
    <row r="8" spans="1:8" x14ac:dyDescent="0.25">
      <c r="A8" s="15" t="s">
        <v>41</v>
      </c>
      <c r="B8" s="9"/>
      <c r="C8" s="9"/>
      <c r="D8" s="9"/>
      <c r="E8" s="9"/>
      <c r="F8" s="9"/>
      <c r="G8" s="9"/>
      <c r="H8" s="9"/>
    </row>
    <row r="9" spans="1:8" x14ac:dyDescent="0.25">
      <c r="A9" s="15" t="s">
        <v>33</v>
      </c>
      <c r="B9" s="9"/>
      <c r="C9" s="9"/>
      <c r="D9" s="9"/>
      <c r="E9" s="9"/>
      <c r="F9" s="9"/>
      <c r="G9" s="9"/>
      <c r="H9" s="9"/>
    </row>
    <row r="10" spans="1:8" x14ac:dyDescent="0.25">
      <c r="A10" s="15" t="s">
        <v>34</v>
      </c>
      <c r="B10" s="9"/>
      <c r="C10" s="9"/>
      <c r="D10" s="9"/>
      <c r="E10" s="9"/>
      <c r="F10" s="9"/>
      <c r="G10" s="9"/>
      <c r="H10" s="9"/>
    </row>
    <row r="11" spans="1:8" x14ac:dyDescent="0.25">
      <c r="A11" s="15" t="s">
        <v>35</v>
      </c>
      <c r="B11" s="9"/>
      <c r="C11" s="9"/>
      <c r="D11" s="9"/>
      <c r="E11" s="9"/>
      <c r="F11" s="9"/>
      <c r="G11" s="9"/>
      <c r="H11" s="9"/>
    </row>
    <row r="12" spans="1:8" x14ac:dyDescent="0.25">
      <c r="A12" s="15" t="s">
        <v>36</v>
      </c>
      <c r="B12" s="9"/>
      <c r="C12" s="9"/>
      <c r="D12" s="9"/>
      <c r="E12" s="9"/>
      <c r="F12" s="9"/>
      <c r="G12" s="9"/>
      <c r="H12" s="9"/>
    </row>
    <row r="14" spans="1:8" ht="18.75" x14ac:dyDescent="0.3">
      <c r="A14" s="8" t="s">
        <v>28</v>
      </c>
      <c r="B14" s="9"/>
      <c r="C14" s="9"/>
      <c r="D14" s="9"/>
      <c r="E14" s="9"/>
      <c r="F14" s="9"/>
      <c r="G14" s="9"/>
      <c r="H14" s="9"/>
    </row>
    <row r="15" spans="1:8" x14ac:dyDescent="0.25">
      <c r="A15" s="10" t="s">
        <v>37</v>
      </c>
      <c r="B15" s="9"/>
      <c r="C15" s="9"/>
      <c r="D15" s="9"/>
      <c r="E15" s="9"/>
      <c r="F15" s="9"/>
      <c r="G15" s="9"/>
      <c r="H15" s="9"/>
    </row>
    <row r="17" spans="1:8" ht="18.75" x14ac:dyDescent="0.3">
      <c r="A17" s="17" t="s">
        <v>38</v>
      </c>
      <c r="B17" s="9"/>
      <c r="C17" s="9"/>
      <c r="D17" s="9"/>
      <c r="E17" s="9"/>
      <c r="F17" s="9"/>
      <c r="G17" s="9"/>
      <c r="H17" s="9"/>
    </row>
    <row r="18" spans="1:8" x14ac:dyDescent="0.25">
      <c r="A18" s="16" t="s">
        <v>39</v>
      </c>
      <c r="B18" s="9"/>
      <c r="C18" s="9"/>
      <c r="D18" s="9"/>
      <c r="E18" s="9"/>
      <c r="F18" s="9"/>
      <c r="G18" s="9"/>
      <c r="H18" s="9"/>
    </row>
    <row r="19" spans="1:8" x14ac:dyDescent="0.25">
      <c r="A19" s="16" t="s">
        <v>40</v>
      </c>
      <c r="B19" s="9"/>
      <c r="C19" s="9"/>
      <c r="D19" s="9"/>
      <c r="E19" s="9"/>
      <c r="F19" s="9"/>
      <c r="G19" s="9"/>
      <c r="H19" s="9"/>
    </row>
    <row r="21" spans="1:8" ht="18.75" x14ac:dyDescent="0.3">
      <c r="A21" s="8" t="s">
        <v>42</v>
      </c>
      <c r="B21" s="9"/>
      <c r="C21" s="9"/>
      <c r="D21" s="9"/>
      <c r="E21" s="9"/>
      <c r="F21" s="9"/>
      <c r="G21" s="9"/>
      <c r="H21" s="9"/>
    </row>
    <row r="22" spans="1:8" x14ac:dyDescent="0.25">
      <c r="A22" s="10" t="s">
        <v>43</v>
      </c>
      <c r="B22" s="9"/>
      <c r="C22" s="9"/>
      <c r="D22" s="9"/>
      <c r="E22" s="9"/>
      <c r="F22" s="9"/>
      <c r="G22" s="9"/>
      <c r="H22" s="9"/>
    </row>
  </sheetData>
  <sheetProtection algorithmName="SHA-512" hashValue="FSCs1TQmoQpEooU3dua+QwES15Ov5kcsHBiHlUhzn5NvzDhM0qsF1BnKw1x9WeEQRLfbHq46Bu4l0yR41B+oqw==" saltValue="reyMMyiX6WVZSoV8xw5O6Q==" spinCount="100000" sheet="1" formatCells="0" formatColumns="0" formatRows="0" insertColumns="0" insertRows="0" insertHyperlinks="0" deleteColumns="0" deleteRows="0" sort="0" autoFilter="0" pivotTables="0"/>
  <mergeCells count="18">
    <mergeCell ref="A17:H17"/>
    <mergeCell ref="A18:H18"/>
    <mergeCell ref="A14:H14"/>
    <mergeCell ref="A15:H15"/>
    <mergeCell ref="A21:H21"/>
    <mergeCell ref="A22:H22"/>
    <mergeCell ref="A1:D3"/>
    <mergeCell ref="E1:H1"/>
    <mergeCell ref="E3:H3"/>
    <mergeCell ref="A5:H5"/>
    <mergeCell ref="A6:H6"/>
    <mergeCell ref="A7:H7"/>
    <mergeCell ref="A8:H8"/>
    <mergeCell ref="A9:H9"/>
    <mergeCell ref="A10:H10"/>
    <mergeCell ref="A11:H11"/>
    <mergeCell ref="A12:H12"/>
    <mergeCell ref="A19:H1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16FBD-8526-4C51-8B5F-7C24EE5C6DCC}">
  <dimension ref="Q1:T4"/>
  <sheetViews>
    <sheetView showGridLines="0" showRowColHeaders="0" zoomScaleNormal="100" workbookViewId="0">
      <selection activeCell="S15" sqref="S15"/>
    </sheetView>
  </sheetViews>
  <sheetFormatPr defaultRowHeight="15" x14ac:dyDescent="0.25"/>
  <cols>
    <col min="18" max="18" width="9.140625" customWidth="1"/>
    <col min="19" max="19" width="16.5703125" bestFit="1" customWidth="1"/>
    <col min="20" max="20" width="10.7109375" bestFit="1" customWidth="1"/>
  </cols>
  <sheetData>
    <row r="1" spans="17:20" x14ac:dyDescent="0.25">
      <c r="Q1" s="18" t="s">
        <v>25</v>
      </c>
      <c r="R1" s="18"/>
      <c r="S1" s="18"/>
      <c r="T1" s="18"/>
    </row>
    <row r="2" spans="17:20" x14ac:dyDescent="0.25">
      <c r="Q2" s="19" t="s">
        <v>26</v>
      </c>
      <c r="R2" s="19"/>
      <c r="S2" s="19"/>
      <c r="T2" s="19"/>
    </row>
    <row r="3" spans="17:20" x14ac:dyDescent="0.25">
      <c r="Q3" s="18" t="s">
        <v>23</v>
      </c>
      <c r="R3" s="18"/>
      <c r="S3" s="20">
        <f>SUMIF(Receitas!D:D,"Venda Mercadoria",Receitas!E:E)</f>
        <v>23566</v>
      </c>
      <c r="T3" s="20"/>
    </row>
    <row r="4" spans="17:20" x14ac:dyDescent="0.25">
      <c r="Q4" s="18" t="s">
        <v>24</v>
      </c>
      <c r="R4" s="18"/>
      <c r="S4" s="20">
        <f>SUMIF(Receitas!D:D,"Venda Serviços",Receitas!E:E)</f>
        <v>24816.54</v>
      </c>
      <c r="T4" s="20"/>
    </row>
  </sheetData>
  <sheetProtection algorithmName="SHA-512" hashValue="tL3X5drDYWNVxwkSm2RIgPTIzYG5gQwqPSFOv8nS5C6p4SNpCn3/liVimDjdzSJW0Thb5PW9l9pzE1alIlilPg==" saltValue="LXhx1vHvfjdgcnapHB8xdA==" spinCount="100000" sheet="1" formatCells="0" formatColumns="0" formatRows="0" insertColumns="0" insertRows="0" insertHyperlinks="0" deleteColumns="0" deleteRows="0" sort="0" autoFilter="0" pivotTables="0"/>
  <mergeCells count="6">
    <mergeCell ref="Q4:R4"/>
    <mergeCell ref="Q1:T1"/>
    <mergeCell ref="Q2:T2"/>
    <mergeCell ref="S4:T4"/>
    <mergeCell ref="S3:T3"/>
    <mergeCell ref="Q3:R3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DD648-7401-43FC-884D-763E69D71EC4}">
  <dimension ref="A1:E1005"/>
  <sheetViews>
    <sheetView workbookViewId="0">
      <selection activeCell="G13" sqref="G13"/>
    </sheetView>
  </sheetViews>
  <sheetFormatPr defaultRowHeight="15" x14ac:dyDescent="0.25"/>
  <cols>
    <col min="1" max="1" width="13.85546875" style="2" bestFit="1" customWidth="1"/>
    <col min="2" max="2" width="17" style="5" bestFit="1" customWidth="1"/>
    <col min="3" max="3" width="18" style="5" bestFit="1" customWidth="1"/>
    <col min="4" max="4" width="17.28515625" style="5" bestFit="1" customWidth="1"/>
    <col min="5" max="5" width="18.28515625" style="6" bestFit="1" customWidth="1"/>
  </cols>
  <sheetData>
    <row r="1" spans="1:5" x14ac:dyDescent="0.25">
      <c r="A1" s="1" t="s">
        <v>6</v>
      </c>
      <c r="B1" s="4" t="s">
        <v>7</v>
      </c>
      <c r="C1" s="4" t="s">
        <v>8</v>
      </c>
      <c r="D1" s="1" t="s">
        <v>9</v>
      </c>
      <c r="E1" s="1" t="s">
        <v>19</v>
      </c>
    </row>
    <row r="2" spans="1:5" x14ac:dyDescent="0.25">
      <c r="A2" s="7">
        <v>45658</v>
      </c>
      <c r="B2" s="5">
        <f>SUMIFS(Receitas!E:E,Receitas!A:A,"&gt;="&amp;DATE(YEAR(A2),MONTH(A2),1),Receitas!A:A,"&lt;="&amp;EOMONTH(A2,0))</f>
        <v>4578</v>
      </c>
      <c r="C2" s="5">
        <f>SUMIFS(Despesas!E:E,Despesas!A:A,"&gt;="&amp;DATE(YEAR(A2),MONTH(A2),1),Despesas!A:A,"&lt;="&amp;EOMONTH(A2,0))</f>
        <v>947</v>
      </c>
      <c r="D2" s="5">
        <f>B2-C2</f>
        <v>3631</v>
      </c>
      <c r="E2" s="6">
        <f>D2/B2</f>
        <v>0.79314110965487117</v>
      </c>
    </row>
    <row r="3" spans="1:5" x14ac:dyDescent="0.25">
      <c r="A3" s="7">
        <v>45689</v>
      </c>
      <c r="B3" s="5">
        <f>SUMIFS(Receitas!E:E,Receitas!A:A,"&gt;="&amp;DATE(YEAR(A3),MONTH(A3),1),Receitas!A:A,"&lt;="&amp;EOMONTH(A3,0))</f>
        <v>3245.11</v>
      </c>
      <c r="C3" s="5">
        <f>SUMIFS(Despesas!E:E,Despesas!A:A,"&gt;="&amp;DATE(YEAR(A3),MONTH(A3),1),Despesas!A:A,"&lt;="&amp;EOMONTH(A3,0))</f>
        <v>124</v>
      </c>
      <c r="D3" s="5">
        <f t="shared" ref="D3:D13" si="0">B3-C3</f>
        <v>3121.11</v>
      </c>
      <c r="E3" s="6">
        <f t="shared" ref="E3:E13" si="1">D3/B3</f>
        <v>0.96178866047684053</v>
      </c>
    </row>
    <row r="4" spans="1:5" x14ac:dyDescent="0.25">
      <c r="A4" s="7">
        <v>45717</v>
      </c>
      <c r="B4" s="5">
        <f>SUMIFS(Receitas!E:E,Receitas!A:A,"&gt;="&amp;DATE(YEAR(A4),MONTH(A4),1),Receitas!A:A,"&lt;="&amp;EOMONTH(A4,0))</f>
        <v>4554.9799999999996</v>
      </c>
      <c r="C4" s="5">
        <f>SUMIFS(Despesas!E:E,Despesas!A:A,"&gt;="&amp;DATE(YEAR(A4),MONTH(A4),1),Despesas!A:A,"&lt;="&amp;EOMONTH(A4,0))</f>
        <v>949</v>
      </c>
      <c r="D4" s="5">
        <f t="shared" si="0"/>
        <v>3605.9799999999996</v>
      </c>
      <c r="E4" s="6">
        <f t="shared" si="1"/>
        <v>0.79165660441977792</v>
      </c>
    </row>
    <row r="5" spans="1:5" x14ac:dyDescent="0.25">
      <c r="A5" s="7">
        <v>45748</v>
      </c>
      <c r="B5" s="5">
        <f>SUMIFS(Receitas!E:E,Receitas!A:A,"&gt;="&amp;DATE(YEAR(A5),MONTH(A5),1),Receitas!A:A,"&lt;="&amp;EOMONTH(A5,0))</f>
        <v>5623</v>
      </c>
      <c r="C5" s="5">
        <f>SUMIFS(Despesas!E:E,Despesas!A:A,"&gt;="&amp;DATE(YEAR(A5),MONTH(A5),1),Despesas!A:A,"&lt;="&amp;EOMONTH(A5,0))</f>
        <v>950</v>
      </c>
      <c r="D5" s="5">
        <f t="shared" si="0"/>
        <v>4673</v>
      </c>
      <c r="E5" s="6">
        <f t="shared" si="1"/>
        <v>0.83105104036990929</v>
      </c>
    </row>
    <row r="6" spans="1:5" x14ac:dyDescent="0.25">
      <c r="A6" s="7">
        <v>45778</v>
      </c>
      <c r="B6" s="5">
        <f>SUMIFS(Receitas!E:E,Receitas!A:A,"&gt;="&amp;DATE(YEAR(A6),MONTH(A6),1),Receitas!A:A,"&lt;="&amp;EOMONTH(A6,0))</f>
        <v>3485</v>
      </c>
      <c r="C6" s="5">
        <f>SUMIFS(Despesas!E:E,Despesas!A:A,"&gt;="&amp;DATE(YEAR(A6),MONTH(A6),1),Despesas!A:A,"&lt;="&amp;EOMONTH(A6,0))</f>
        <v>951</v>
      </c>
      <c r="D6" s="5">
        <f t="shared" si="0"/>
        <v>2534</v>
      </c>
      <c r="E6" s="6">
        <f t="shared" si="1"/>
        <v>0.72711621233859403</v>
      </c>
    </row>
    <row r="7" spans="1:5" x14ac:dyDescent="0.25">
      <c r="A7" s="7">
        <v>45809</v>
      </c>
      <c r="B7" s="5">
        <f>SUMIFS(Receitas!E:E,Receitas!A:A,"&gt;="&amp;DATE(YEAR(A7),MONTH(A7),1),Receitas!A:A,"&lt;="&amp;EOMONTH(A7,0))</f>
        <v>5968</v>
      </c>
      <c r="C7" s="5">
        <f>SUMIFS(Despesas!E:E,Despesas!A:A,"&gt;="&amp;DATE(YEAR(A7),MONTH(A7),1),Despesas!A:A,"&lt;="&amp;EOMONTH(A7,0))</f>
        <v>2456</v>
      </c>
      <c r="D7" s="5">
        <f t="shared" si="0"/>
        <v>3512</v>
      </c>
      <c r="E7" s="6">
        <f t="shared" si="1"/>
        <v>0.58847184986595169</v>
      </c>
    </row>
    <row r="8" spans="1:5" x14ac:dyDescent="0.25">
      <c r="A8" s="7">
        <v>45839</v>
      </c>
      <c r="B8" s="5">
        <f>SUMIFS(Receitas!E:E,Receitas!A:A,"&gt;="&amp;DATE(YEAR(A8),MONTH(A8),1),Receitas!A:A,"&lt;="&amp;EOMONTH(A8,0))</f>
        <v>5487</v>
      </c>
      <c r="C8" s="5">
        <f>SUMIFS(Despesas!E:E,Despesas!A:A,"&gt;="&amp;DATE(YEAR(A8),MONTH(A8),1),Despesas!A:A,"&lt;="&amp;EOMONTH(A8,0))</f>
        <v>953</v>
      </c>
      <c r="D8" s="5">
        <f t="shared" si="0"/>
        <v>4534</v>
      </c>
      <c r="E8" s="6">
        <f t="shared" si="1"/>
        <v>0.82631674867869509</v>
      </c>
    </row>
    <row r="9" spans="1:5" x14ac:dyDescent="0.25">
      <c r="A9" s="7">
        <v>45870</v>
      </c>
      <c r="B9" s="5">
        <f>SUMIFS(Receitas!E:E,Receitas!A:A,"&gt;="&amp;DATE(YEAR(A9),MONTH(A9),1),Receitas!A:A,"&lt;="&amp;EOMONTH(A9,0))</f>
        <v>4972</v>
      </c>
      <c r="C9" s="5">
        <f>SUMIFS(Despesas!E:E,Despesas!A:A,"&gt;="&amp;DATE(YEAR(A9),MONTH(A9),1),Despesas!A:A,"&lt;="&amp;EOMONTH(A9,0))</f>
        <v>954</v>
      </c>
      <c r="D9" s="5">
        <f t="shared" si="0"/>
        <v>4018</v>
      </c>
      <c r="E9" s="6">
        <f t="shared" si="1"/>
        <v>0.80812550281576834</v>
      </c>
    </row>
    <row r="10" spans="1:5" x14ac:dyDescent="0.25">
      <c r="A10" s="7">
        <v>45901</v>
      </c>
      <c r="B10" s="5">
        <f>SUMIFS(Receitas!E:E,Receitas!A:A,"&gt;="&amp;DATE(YEAR(A10),MONTH(A10),1),Receitas!A:A,"&lt;="&amp;EOMONTH(A10,0))</f>
        <v>5847</v>
      </c>
      <c r="C10" s="5">
        <f>SUMIFS(Despesas!E:E,Despesas!A:A,"&gt;="&amp;DATE(YEAR(A10),MONTH(A10),1),Despesas!A:A,"&lt;="&amp;EOMONTH(A10,0))</f>
        <v>955</v>
      </c>
      <c r="D10" s="5">
        <f t="shared" si="0"/>
        <v>4892</v>
      </c>
      <c r="E10" s="6">
        <f t="shared" si="1"/>
        <v>0.83666837694544216</v>
      </c>
    </row>
    <row r="11" spans="1:5" x14ac:dyDescent="0.25">
      <c r="A11" s="7">
        <v>45931</v>
      </c>
      <c r="B11" s="5">
        <f>SUMIFS(Receitas!E:E,Receitas!A:A,"&gt;="&amp;DATE(YEAR(A11),MONTH(A11),1),Receitas!A:A,"&lt;="&amp;EOMONTH(A11,0))</f>
        <v>7124</v>
      </c>
      <c r="C11" s="5">
        <f>SUMIFS(Despesas!E:E,Despesas!A:A,"&gt;="&amp;DATE(YEAR(A11),MONTH(A11),1),Despesas!A:A,"&lt;="&amp;EOMONTH(A11,0))</f>
        <v>956</v>
      </c>
      <c r="D11" s="5">
        <f t="shared" si="0"/>
        <v>6168</v>
      </c>
      <c r="E11" s="6">
        <f t="shared" si="1"/>
        <v>0.86580572711959569</v>
      </c>
    </row>
    <row r="12" spans="1:5" x14ac:dyDescent="0.25">
      <c r="A12" s="7">
        <v>45962</v>
      </c>
      <c r="B12" s="5">
        <f>SUMIFS(Receitas!E:E,Receitas!A:A,"&gt;="&amp;DATE(YEAR(A12),MONTH(A12),1),Receitas!A:A,"&lt;="&amp;EOMONTH(A12,0))</f>
        <v>5298.54</v>
      </c>
      <c r="C12" s="5">
        <f>SUMIFS(Despesas!E:E,Despesas!A:A,"&gt;="&amp;DATE(YEAR(A12),MONTH(A12),1),Despesas!A:A,"&lt;="&amp;EOMONTH(A12,0))</f>
        <v>956</v>
      </c>
      <c r="D12" s="5">
        <f t="shared" si="0"/>
        <v>4342.54</v>
      </c>
      <c r="E12" s="6">
        <f t="shared" si="1"/>
        <v>0.81957293896054384</v>
      </c>
    </row>
    <row r="13" spans="1:5" x14ac:dyDescent="0.25">
      <c r="A13" s="7">
        <v>45992</v>
      </c>
      <c r="B13" s="5">
        <f>SUMIFS(Receitas!E:E,Receitas!A:A,"&gt;="&amp;DATE(YEAR(A13),MONTH(A13),1),Receitas!A:A,"&lt;="&amp;EOMONTH(A13,0))</f>
        <v>6780.11</v>
      </c>
      <c r="C13" s="5">
        <f>SUMIFS(Despesas!E:E,Despesas!A:A,"&gt;="&amp;DATE(YEAR(A13),MONTH(A13),1),Despesas!A:A,"&lt;="&amp;EOMONTH(A13,0))</f>
        <v>1457</v>
      </c>
      <c r="D13" s="5">
        <f t="shared" si="0"/>
        <v>5323.11</v>
      </c>
      <c r="E13" s="6">
        <f t="shared" si="1"/>
        <v>0.78510673130671915</v>
      </c>
    </row>
    <row r="14" spans="1:5" x14ac:dyDescent="0.25">
      <c r="A14"/>
      <c r="B14"/>
      <c r="C14"/>
      <c r="D14"/>
      <c r="E14"/>
    </row>
    <row r="15" spans="1:5" x14ac:dyDescent="0.25">
      <c r="A15"/>
      <c r="B15"/>
      <c r="C15"/>
      <c r="D15"/>
      <c r="E15"/>
    </row>
    <row r="16" spans="1:5" x14ac:dyDescent="0.25">
      <c r="A16"/>
      <c r="B16"/>
      <c r="C16"/>
      <c r="D16"/>
      <c r="E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</sheetData>
  <sheetProtection algorithmName="SHA-512" hashValue="4GuftNxPNaT4pC75b8Ni0hBNnVUxBPHPC2CJonq8MLK3Gd1+vMx+bQOjoVgg9PFSdxxBiJ7EQt4RW7BW1o+8nw==" saltValue="ptA+x3unEpCCKhUFAcC18w==" spinCount="100000" sheet="1" formatCells="0" formatColumns="0" formatRows="0" insertColumns="0" insertRows="0" insertHyperlinks="0" deleteColumns="0" deleteRows="0" sort="0" autoFilter="0" pivotTables="0"/>
  <autoFilter ref="A1:E1" xr:uid="{A40DD648-7401-43FC-884D-763E69D71EC4}"/>
  <conditionalFormatting sqref="D2:E13 D1006:E1048576">
    <cfRule type="cellIs" dxfId="1" priority="1" operator="lessThan">
      <formula>0</formula>
    </cfRule>
    <cfRule type="cellIs" dxfId="0" priority="2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showGridLines="0" showRowColHeaders="0" workbookViewId="0">
      <selection activeCell="E28" sqref="E28"/>
    </sheetView>
  </sheetViews>
  <sheetFormatPr defaultRowHeight="15" x14ac:dyDescent="0.25"/>
  <cols>
    <col min="1" max="1" width="10.7109375" style="3" bestFit="1" customWidth="1"/>
    <col min="2" max="2" width="17" style="2" bestFit="1" customWidth="1"/>
    <col min="3" max="3" width="14" style="2" bestFit="1" customWidth="1"/>
    <col min="4" max="4" width="19.140625" style="2" bestFit="1" customWidth="1"/>
    <col min="5" max="5" width="11.7109375" style="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</row>
    <row r="2" spans="1:5" x14ac:dyDescent="0.25">
      <c r="A2" s="3">
        <v>45658</v>
      </c>
      <c r="B2" s="2" t="s">
        <v>17</v>
      </c>
      <c r="C2" s="2" t="s">
        <v>18</v>
      </c>
      <c r="D2" s="2" t="s">
        <v>22</v>
      </c>
      <c r="E2" s="5">
        <v>4578</v>
      </c>
    </row>
    <row r="3" spans="1:5" x14ac:dyDescent="0.25">
      <c r="A3" s="3">
        <v>45689</v>
      </c>
      <c r="B3" s="2" t="s">
        <v>17</v>
      </c>
      <c r="C3" s="2" t="s">
        <v>18</v>
      </c>
      <c r="D3" s="2" t="s">
        <v>13</v>
      </c>
      <c r="E3" s="5">
        <v>3245.11</v>
      </c>
    </row>
    <row r="4" spans="1:5" x14ac:dyDescent="0.25">
      <c r="A4" s="3">
        <v>45717</v>
      </c>
      <c r="B4" s="2" t="s">
        <v>17</v>
      </c>
      <c r="C4" s="2" t="s">
        <v>18</v>
      </c>
      <c r="D4" s="2" t="s">
        <v>12</v>
      </c>
      <c r="E4" s="5">
        <v>4554.9799999999996</v>
      </c>
    </row>
    <row r="5" spans="1:5" x14ac:dyDescent="0.25">
      <c r="A5" s="3">
        <v>45748</v>
      </c>
      <c r="B5" s="2" t="s">
        <v>17</v>
      </c>
      <c r="C5" s="2" t="s">
        <v>18</v>
      </c>
      <c r="D5" s="2" t="s">
        <v>11</v>
      </c>
      <c r="E5" s="5">
        <v>5623</v>
      </c>
    </row>
    <row r="6" spans="1:5" x14ac:dyDescent="0.25">
      <c r="A6" s="3">
        <v>45778</v>
      </c>
      <c r="B6" s="2" t="s">
        <v>17</v>
      </c>
      <c r="C6" s="2" t="s">
        <v>18</v>
      </c>
      <c r="D6" s="2" t="s">
        <v>22</v>
      </c>
      <c r="E6" s="5">
        <v>3485</v>
      </c>
    </row>
    <row r="7" spans="1:5" x14ac:dyDescent="0.25">
      <c r="A7" s="3">
        <v>45809</v>
      </c>
      <c r="B7" s="2" t="s">
        <v>17</v>
      </c>
      <c r="C7" s="2" t="s">
        <v>18</v>
      </c>
      <c r="D7" s="2" t="s">
        <v>22</v>
      </c>
      <c r="E7" s="5">
        <v>5968</v>
      </c>
    </row>
    <row r="8" spans="1:5" x14ac:dyDescent="0.25">
      <c r="A8" s="3">
        <v>45839</v>
      </c>
      <c r="B8" s="2" t="s">
        <v>17</v>
      </c>
      <c r="C8" s="2" t="s">
        <v>18</v>
      </c>
      <c r="D8" s="2" t="s">
        <v>22</v>
      </c>
      <c r="E8" s="5">
        <v>5487</v>
      </c>
    </row>
    <row r="9" spans="1:5" x14ac:dyDescent="0.25">
      <c r="A9" s="3">
        <v>45870</v>
      </c>
      <c r="B9" s="2" t="s">
        <v>17</v>
      </c>
      <c r="C9" s="2" t="s">
        <v>18</v>
      </c>
      <c r="D9" s="2" t="s">
        <v>11</v>
      </c>
      <c r="E9" s="5">
        <v>4972</v>
      </c>
    </row>
    <row r="10" spans="1:5" x14ac:dyDescent="0.25">
      <c r="A10" s="3">
        <v>45901</v>
      </c>
      <c r="B10" s="2" t="s">
        <v>17</v>
      </c>
      <c r="C10" s="2" t="s">
        <v>18</v>
      </c>
      <c r="D10" s="2" t="s">
        <v>11</v>
      </c>
      <c r="E10" s="5">
        <v>5847</v>
      </c>
    </row>
    <row r="11" spans="1:5" x14ac:dyDescent="0.25">
      <c r="A11" s="3">
        <v>45931</v>
      </c>
      <c r="B11" s="2" t="s">
        <v>17</v>
      </c>
      <c r="C11" s="2" t="s">
        <v>18</v>
      </c>
      <c r="D11" s="2" t="s">
        <v>11</v>
      </c>
      <c r="E11" s="5">
        <v>7124</v>
      </c>
    </row>
    <row r="12" spans="1:5" x14ac:dyDescent="0.25">
      <c r="A12" s="3">
        <v>45962</v>
      </c>
      <c r="B12" s="2" t="s">
        <v>17</v>
      </c>
      <c r="C12" s="2" t="s">
        <v>18</v>
      </c>
      <c r="D12" s="2" t="s">
        <v>22</v>
      </c>
      <c r="E12" s="5">
        <v>5298.54</v>
      </c>
    </row>
    <row r="13" spans="1:5" x14ac:dyDescent="0.25">
      <c r="A13" s="3">
        <v>45992</v>
      </c>
      <c r="B13" s="2" t="s">
        <v>17</v>
      </c>
      <c r="C13" s="2" t="s">
        <v>18</v>
      </c>
      <c r="D13" s="2" t="s">
        <v>13</v>
      </c>
      <c r="E13" s="5">
        <v>6780.11</v>
      </c>
    </row>
  </sheetData>
  <autoFilter ref="A1:E1" xr:uid="{00000000-0001-0000-0000-000000000000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F54982C-A452-4C4B-8066-66CA1690D33E}">
          <x14:formula1>
            <xm:f>Tabelas!$A$2:$A$17</xm:f>
          </x14:formula1>
          <xm:sqref>D2:D1048576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3ED4F-CF65-42CF-B222-26D718F60AA3}">
  <dimension ref="A1:E13"/>
  <sheetViews>
    <sheetView showGridLines="0" showRowColHeaders="0" workbookViewId="0">
      <selection activeCell="H11" sqref="H11"/>
    </sheetView>
  </sheetViews>
  <sheetFormatPr defaultRowHeight="15" x14ac:dyDescent="0.25"/>
  <cols>
    <col min="1" max="1" width="10.7109375" style="3" bestFit="1" customWidth="1"/>
    <col min="2" max="2" width="17" style="2" bestFit="1" customWidth="1"/>
    <col min="3" max="4" width="14" style="2" bestFit="1" customWidth="1"/>
    <col min="5" max="5" width="11.7109375" style="5" bestFit="1" customWidth="1"/>
  </cols>
  <sheetData>
    <row r="1" spans="1:5" x14ac:dyDescent="0.25">
      <c r="A1" s="1" t="s">
        <v>0</v>
      </c>
      <c r="B1" s="1" t="s">
        <v>5</v>
      </c>
      <c r="C1" s="1" t="s">
        <v>2</v>
      </c>
      <c r="D1" s="1" t="s">
        <v>3</v>
      </c>
      <c r="E1" s="4" t="s">
        <v>4</v>
      </c>
    </row>
    <row r="2" spans="1:5" x14ac:dyDescent="0.25">
      <c r="A2" s="3">
        <v>45658</v>
      </c>
      <c r="B2" s="2" t="s">
        <v>17</v>
      </c>
      <c r="C2" s="2" t="s">
        <v>21</v>
      </c>
      <c r="D2" s="2" t="s">
        <v>15</v>
      </c>
      <c r="E2" s="5">
        <v>947</v>
      </c>
    </row>
    <row r="3" spans="1:5" x14ac:dyDescent="0.25">
      <c r="A3" s="3">
        <v>45689</v>
      </c>
      <c r="B3" s="2" t="s">
        <v>17</v>
      </c>
      <c r="C3" s="2" t="s">
        <v>20</v>
      </c>
      <c r="D3" s="2" t="s">
        <v>15</v>
      </c>
      <c r="E3" s="5">
        <v>124</v>
      </c>
    </row>
    <row r="4" spans="1:5" x14ac:dyDescent="0.25">
      <c r="A4" s="3">
        <v>45717</v>
      </c>
      <c r="B4" s="2" t="s">
        <v>17</v>
      </c>
      <c r="C4" s="2" t="s">
        <v>18</v>
      </c>
      <c r="D4" s="2" t="s">
        <v>16</v>
      </c>
      <c r="E4" s="5">
        <v>949</v>
      </c>
    </row>
    <row r="5" spans="1:5" x14ac:dyDescent="0.25">
      <c r="A5" s="3">
        <v>45748</v>
      </c>
      <c r="B5" s="2" t="s">
        <v>17</v>
      </c>
      <c r="C5" s="2" t="s">
        <v>18</v>
      </c>
      <c r="D5" s="2" t="s">
        <v>16</v>
      </c>
      <c r="E5" s="5">
        <v>950</v>
      </c>
    </row>
    <row r="6" spans="1:5" x14ac:dyDescent="0.25">
      <c r="A6" s="3">
        <v>45778</v>
      </c>
      <c r="B6" s="2" t="s">
        <v>17</v>
      </c>
      <c r="C6" s="2" t="s">
        <v>21</v>
      </c>
      <c r="D6" s="2" t="s">
        <v>15</v>
      </c>
      <c r="E6" s="5">
        <v>951</v>
      </c>
    </row>
    <row r="7" spans="1:5" x14ac:dyDescent="0.25">
      <c r="A7" s="3">
        <v>45809</v>
      </c>
      <c r="B7" s="2" t="s">
        <v>17</v>
      </c>
      <c r="C7" s="2" t="s">
        <v>20</v>
      </c>
      <c r="D7" s="2" t="s">
        <v>15</v>
      </c>
      <c r="E7" s="5">
        <v>2456</v>
      </c>
    </row>
    <row r="8" spans="1:5" x14ac:dyDescent="0.25">
      <c r="A8" s="3">
        <v>45839</v>
      </c>
      <c r="B8" s="2" t="s">
        <v>17</v>
      </c>
      <c r="C8" s="2" t="s">
        <v>18</v>
      </c>
      <c r="D8" s="2" t="s">
        <v>16</v>
      </c>
      <c r="E8" s="5">
        <v>953</v>
      </c>
    </row>
    <row r="9" spans="1:5" x14ac:dyDescent="0.25">
      <c r="A9" s="3">
        <v>45870</v>
      </c>
      <c r="B9" s="2" t="s">
        <v>17</v>
      </c>
      <c r="C9" s="2" t="s">
        <v>18</v>
      </c>
      <c r="D9" s="2" t="s">
        <v>16</v>
      </c>
      <c r="E9" s="5">
        <v>954</v>
      </c>
    </row>
    <row r="10" spans="1:5" x14ac:dyDescent="0.25">
      <c r="A10" s="3">
        <v>45901</v>
      </c>
      <c r="B10" s="2" t="s">
        <v>17</v>
      </c>
      <c r="C10" s="2" t="s">
        <v>18</v>
      </c>
      <c r="D10" s="2" t="s">
        <v>16</v>
      </c>
      <c r="E10" s="5">
        <v>955</v>
      </c>
    </row>
    <row r="11" spans="1:5" x14ac:dyDescent="0.25">
      <c r="A11" s="3">
        <v>45931</v>
      </c>
      <c r="B11" s="2" t="s">
        <v>17</v>
      </c>
      <c r="C11" s="2" t="s">
        <v>18</v>
      </c>
      <c r="D11" s="2" t="s">
        <v>16</v>
      </c>
      <c r="E11" s="5">
        <v>956</v>
      </c>
    </row>
    <row r="12" spans="1:5" x14ac:dyDescent="0.25">
      <c r="A12" s="3">
        <v>45962</v>
      </c>
      <c r="B12" s="2" t="s">
        <v>17</v>
      </c>
      <c r="C12" s="2" t="s">
        <v>18</v>
      </c>
      <c r="D12" s="2" t="s">
        <v>16</v>
      </c>
      <c r="E12" s="5">
        <v>956</v>
      </c>
    </row>
    <row r="13" spans="1:5" x14ac:dyDescent="0.25">
      <c r="A13" s="3">
        <v>45992</v>
      </c>
      <c r="B13" s="2" t="s">
        <v>17</v>
      </c>
      <c r="C13" s="2" t="s">
        <v>18</v>
      </c>
      <c r="D13" s="2" t="s">
        <v>15</v>
      </c>
      <c r="E13" s="5">
        <v>1457</v>
      </c>
    </row>
  </sheetData>
  <autoFilter ref="A1:E1" xr:uid="{FFA3ED4F-CF65-42CF-B222-26D718F60AA3}"/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254AAF-7C41-4584-B791-DFE4E18AA1E5}">
          <x14:formula1>
            <xm:f>Tabelas!$C$2:$C$9</xm:f>
          </x14:formula1>
          <xm:sqref>D2:D1048576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4F1D0-7E18-4E4C-A1EB-E05D1042BC29}">
  <dimension ref="A1:C5"/>
  <sheetViews>
    <sheetView showGridLines="0" showRowColHeaders="0" workbookViewId="0">
      <selection activeCell="G17" sqref="G17"/>
    </sheetView>
  </sheetViews>
  <sheetFormatPr defaultRowHeight="15" x14ac:dyDescent="0.25"/>
  <cols>
    <col min="1" max="1" width="18.42578125" bestFit="1" customWidth="1"/>
    <col min="3" max="3" width="18.42578125" bestFit="1" customWidth="1"/>
  </cols>
  <sheetData>
    <row r="1" spans="1:3" x14ac:dyDescent="0.25">
      <c r="A1" s="1" t="s">
        <v>10</v>
      </c>
      <c r="C1" s="1" t="s">
        <v>14</v>
      </c>
    </row>
    <row r="2" spans="1:3" x14ac:dyDescent="0.25">
      <c r="A2" s="2" t="s">
        <v>22</v>
      </c>
      <c r="C2" s="2" t="s">
        <v>15</v>
      </c>
    </row>
    <row r="3" spans="1:3" x14ac:dyDescent="0.25">
      <c r="A3" s="2" t="s">
        <v>11</v>
      </c>
      <c r="C3" s="2" t="s">
        <v>16</v>
      </c>
    </row>
    <row r="4" spans="1:3" x14ac:dyDescent="0.25">
      <c r="A4" s="2" t="s">
        <v>13</v>
      </c>
    </row>
    <row r="5" spans="1:3" x14ac:dyDescent="0.25">
      <c r="A5" s="2" t="s">
        <v>12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Dashboard</vt:lpstr>
      <vt:lpstr>Resumo Mensal</vt:lpstr>
      <vt:lpstr>Receitas</vt:lpstr>
      <vt:lpstr>Despesas</vt:lpstr>
      <vt:lpstr>Tabelas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Léo Mota</dc:creator>
  <cp:lastModifiedBy>Leonardo Souza Mota</cp:lastModifiedBy>
  <dcterms:created xsi:type="dcterms:W3CDTF">2015-06-05T18:19:34Z</dcterms:created>
  <dcterms:modified xsi:type="dcterms:W3CDTF">2025-09-06T23:09:31Z</dcterms:modified>
</cp:coreProperties>
</file>