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 FIRST" sheetId="1" r:id="rId4"/>
    <sheet state="visible" name="Budget - Final Draft Dec 2024" sheetId="2" r:id="rId5"/>
  </sheets>
  <definedNames/>
  <calcPr/>
</workbook>
</file>

<file path=xl/sharedStrings.xml><?xml version="1.0" encoding="utf-8"?>
<sst xmlns="http://schemas.openxmlformats.org/spreadsheetml/2006/main" count="68" uniqueCount="41">
  <si>
    <t>Budget Template for Reuse Points</t>
  </si>
  <si>
    <t>Description</t>
  </si>
  <si>
    <t>Reuse Point with 2 self-service containers</t>
  </si>
  <si>
    <t>Version</t>
  </si>
  <si>
    <t>v1 Finalized 01 July, 2025</t>
  </si>
  <si>
    <t>Source</t>
  </si>
  <si>
    <t>Consulting report by Alkranel and Civitta on behalf of Saku and Lääne-Harju (2024) with contributions from Eesti Jäätmehoolduskeskus and TEXroad</t>
  </si>
  <si>
    <t>Fill in the yellow cells with specific costs and income for the reuse point you want to set up</t>
  </si>
  <si>
    <t>White cells will populate automatically</t>
  </si>
  <si>
    <t>Add rows and / or adjust fields as necessary</t>
  </si>
  <si>
    <t>NOTE: changes to the structure of the table may impact automatic calculations. This should be checked before using the figures.</t>
  </si>
  <si>
    <t>Disclaimer: This is offered as a free resource. TEXroad, Saku, Lääne-Harju, consultants who wrote the original source document, and other contributors are not liable for results, outcomes, or other impacts related to the use of this resource.</t>
  </si>
  <si>
    <t>Cost</t>
  </si>
  <si>
    <t>Min</t>
  </si>
  <si>
    <t>Max</t>
  </si>
  <si>
    <t>Cost Type</t>
  </si>
  <si>
    <t>Income</t>
  </si>
  <si>
    <t>Income Type</t>
  </si>
  <si>
    <r>
      <rPr>
        <rFont val="Poppins"/>
        <b/>
        <color rgb="FF000000"/>
      </rPr>
      <t xml:space="preserve">Project manager salary </t>
    </r>
    <r>
      <rPr>
        <rFont val="Poppins"/>
        <color rgb="FF000000"/>
      </rPr>
      <t xml:space="preserve">
0.5 FTE for 1 month, municpality's cost for €2000 / month gross salary
Acquisition, furnishing, commissioning, communication, organization of recycling</t>
    </r>
  </si>
  <si>
    <t>1 time</t>
  </si>
  <si>
    <r>
      <rPr>
        <rFont val="Poppins"/>
        <b/>
        <color theme="1"/>
      </rPr>
      <t>Project subsidy / grant</t>
    </r>
    <r>
      <rPr>
        <rFont val="Poppins"/>
        <color theme="1"/>
      </rPr>
      <t xml:space="preserve">
Set up costs (60% of total costs, excluding project manager's salary)
From national or EU funding sources</t>
    </r>
  </si>
  <si>
    <r>
      <rPr>
        <rFont val="Poppins"/>
        <b/>
        <color rgb="FF000000"/>
      </rPr>
      <t xml:space="preserve">Containers* </t>
    </r>
    <r>
      <rPr>
        <rFont val="Poppins"/>
        <color rgb="FF000000"/>
      </rPr>
      <t xml:space="preserve">
2 units, price €2000-5000 per unit, including VAT
Units may be new or used
Alternative option: Use an existing vacant space (rent)</t>
    </r>
  </si>
  <si>
    <r>
      <rPr>
        <rFont val="Poppins"/>
        <b/>
        <color theme="1"/>
      </rPr>
      <t>Self-financing of subsidy / grant</t>
    </r>
    <r>
      <rPr>
        <rFont val="Poppins"/>
        <color theme="1"/>
      </rPr>
      <t xml:space="preserve">
Set up costs (40% of total costs + project manager's salary during set up phases)
From the local government's budget</t>
    </r>
  </si>
  <si>
    <r>
      <rPr>
        <rFont val="Poppins"/>
        <b/>
        <color rgb="FF000000"/>
      </rPr>
      <t xml:space="preserve">Rent
</t>
    </r>
    <r>
      <rPr>
        <rFont val="Poppins"/>
        <color rgb="FF000000"/>
      </rPr>
      <t>When a room is used instead of a container, or if a container location has ongoing rental / land use costs</t>
    </r>
  </si>
  <si>
    <t>Ongoing</t>
  </si>
  <si>
    <r>
      <rPr>
        <rFont val="Poppins"/>
        <b/>
        <color theme="1"/>
      </rPr>
      <t xml:space="preserve">Permanent local government contribution </t>
    </r>
    <r>
      <rPr>
        <rFont val="Poppins"/>
        <color theme="1"/>
      </rPr>
      <t xml:space="preserve">
Should cover gaps in ongoing operational costs</t>
    </r>
  </si>
  <si>
    <r>
      <rPr>
        <rFont val="Poppins"/>
        <b/>
        <color rgb="FF000000"/>
      </rPr>
      <t xml:space="preserve">Furnishing* </t>
    </r>
    <r>
      <rPr>
        <rFont val="Poppins"/>
        <color rgb="FF000000"/>
      </rPr>
      <t xml:space="preserve">
8 large storage shelves + 8 mesh container for clothes (per container)
Alternative option: Clothing racks, hangers, etc</t>
    </r>
  </si>
  <si>
    <r>
      <rPr>
        <rFont val="Poppins"/>
        <b/>
        <color theme="1"/>
      </rPr>
      <t xml:space="preserve">EPR income
</t>
    </r>
    <r>
      <rPr>
        <rFont val="Poppins"/>
        <b val="0"/>
        <color theme="1"/>
      </rPr>
      <t>Unclear whether this will be an option in the future</t>
    </r>
  </si>
  <si>
    <r>
      <rPr>
        <rFont val="Poppins"/>
        <b/>
        <color rgb="FF000000"/>
      </rPr>
      <t xml:space="preserve">Security devices* </t>
    </r>
    <r>
      <rPr>
        <rFont val="Poppins"/>
        <color rgb="FF000000"/>
      </rPr>
      <t xml:space="preserve">
2 locations, €800-1000 per location
Costs may be higher, depending on devices and other services</t>
    </r>
  </si>
  <si>
    <r>
      <rPr>
        <rFont val="Poppins"/>
        <b/>
        <color theme="1"/>
      </rPr>
      <t xml:space="preserve">Other income
</t>
    </r>
    <r>
      <rPr>
        <rFont val="Poppins"/>
        <b val="0"/>
        <color theme="1"/>
      </rPr>
      <t>Donations (use fees not recommended)</t>
    </r>
  </si>
  <si>
    <r>
      <rPr>
        <rFont val="Poppins"/>
        <b/>
        <color rgb="FF000000"/>
      </rPr>
      <t xml:space="preserve">Security service </t>
    </r>
    <r>
      <rPr>
        <rFont val="Poppins"/>
        <color rgb="FF000000"/>
      </rPr>
      <t xml:space="preserve">
Provided by the municipal security service for no cost
If additional security services are needed, some cost is likely</t>
    </r>
  </si>
  <si>
    <t>Savings on waste management costs</t>
  </si>
  <si>
    <r>
      <rPr>
        <rFont val="Poppins"/>
        <b/>
        <color rgb="FF000000"/>
      </rPr>
      <t xml:space="preserve">Cleaner </t>
    </r>
    <r>
      <rPr>
        <rFont val="Poppins"/>
        <color rgb="FF000000"/>
      </rPr>
      <t xml:space="preserve">
Cleaning service that already exists within the municipality can be used 1 time per week for 2 hours total per month
</t>
    </r>
    <r>
      <rPr>
        <rFont val="Poppins"/>
        <i/>
        <color rgb="FF000000"/>
      </rPr>
      <t>Basic clean up and tidying, no hangers / formal display for clothing</t>
    </r>
  </si>
  <si>
    <t>Avoided non-compliance fines</t>
  </si>
  <si>
    <t>Signage + launch communication</t>
  </si>
  <si>
    <r>
      <rPr>
        <rFont val="Poppins"/>
        <b/>
        <color rgb="FF000000"/>
      </rPr>
      <t xml:space="preserve">Ongoing communication
</t>
    </r>
    <r>
      <rPr>
        <rFont val="Poppins"/>
        <i/>
        <color rgb="FF000000"/>
      </rPr>
      <t>Can be done internally for no additional cost if a small budget for comms materials is already included in the municipality's budget</t>
    </r>
  </si>
  <si>
    <t>Pick up by reuse and recycling partners
Options vary in level of service and cost.</t>
  </si>
  <si>
    <t>Total Y1</t>
  </si>
  <si>
    <t>Total Ongoing Operating Costs</t>
  </si>
  <si>
    <t>Total 1 Time Set Up Costs</t>
  </si>
  <si>
    <t>*How to proceed with these items depends on how you prefer to set up the facility and how much security is needed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</si>
</sst>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3.0"/>
      <color theme="1"/>
      <name val="Poppins"/>
    </font>
    <font>
      <color theme="1"/>
      <name val="Poppins"/>
    </font>
    <font>
      <b/>
      <color theme="1"/>
      <name val="Poppins"/>
    </font>
    <font>
      <i/>
      <color theme="1"/>
      <name val="Poppins"/>
    </font>
    <font>
      <b/>
      <sz val="12.0"/>
      <color theme="1"/>
      <name val="Poppins"/>
    </font>
    <font>
      <color rgb="FF000000"/>
      <name val="Poppins"/>
    </font>
    <font>
      <b/>
      <color rgb="FF000000"/>
      <name val="Poppins"/>
    </font>
    <font>
      <i/>
      <sz val="11.0"/>
      <color rgb="FF000000"/>
      <name val="Poppins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6B8AF"/>
        <bgColor rgb="FFE6B8AF"/>
      </patternFill>
    </fill>
    <fill>
      <patternFill patternType="solid">
        <fgColor rgb="FFD9EAD3"/>
        <bgColor rgb="FFD9EAD3"/>
      </patternFill>
    </fill>
  </fills>
  <borders count="13">
    <border/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1" fillId="3" fontId="5" numFmtId="0" xfId="0" applyAlignment="1" applyBorder="1" applyFill="1" applyFont="1">
      <alignment readingOrder="0"/>
    </xf>
    <xf borderId="2" fillId="3" fontId="5" numFmtId="0" xfId="0" applyAlignment="1" applyBorder="1" applyFont="1">
      <alignment readingOrder="0"/>
    </xf>
    <xf borderId="3" fillId="3" fontId="5" numFmtId="0" xfId="0" applyAlignment="1" applyBorder="1" applyFont="1">
      <alignment readingOrder="0"/>
    </xf>
    <xf borderId="1" fillId="4" fontId="5" numFmtId="0" xfId="0" applyAlignment="1" applyBorder="1" applyFill="1" applyFont="1">
      <alignment readingOrder="0"/>
    </xf>
    <xf borderId="2" fillId="4" fontId="5" numFmtId="0" xfId="0" applyAlignment="1" applyBorder="1" applyFont="1">
      <alignment readingOrder="0"/>
    </xf>
    <xf borderId="4" fillId="4" fontId="5" numFmtId="0" xfId="0" applyAlignment="1" applyBorder="1" applyFont="1">
      <alignment readingOrder="0"/>
    </xf>
    <xf borderId="0" fillId="0" fontId="5" numFmtId="0" xfId="0" applyFont="1"/>
    <xf borderId="5" fillId="0" fontId="6" numFmtId="0" xfId="0" applyAlignment="1" applyBorder="1" applyFont="1">
      <alignment readingOrder="0" shrinkToFit="0" wrapText="1"/>
    </xf>
    <xf borderId="6" fillId="2" fontId="6" numFmtId="0" xfId="0" applyAlignment="1" applyBorder="1" applyFont="1">
      <alignment readingOrder="0"/>
    </xf>
    <xf borderId="7" fillId="0" fontId="6" numFmtId="0" xfId="0" applyAlignment="1" applyBorder="1" applyFont="1">
      <alignment readingOrder="0" shrinkToFit="0" wrapText="1"/>
    </xf>
    <xf borderId="5" fillId="0" fontId="2" numFmtId="0" xfId="0" applyAlignment="1" applyBorder="1" applyFont="1">
      <alignment readingOrder="0" shrinkToFit="0" wrapText="1"/>
    </xf>
    <xf borderId="6" fillId="0" fontId="2" numFmtId="0" xfId="0" applyAlignment="1" applyBorder="1" applyFont="1">
      <alignment readingOrder="0"/>
    </xf>
    <xf borderId="8" fillId="0" fontId="2" numFmtId="0" xfId="0" applyAlignment="1" applyBorder="1" applyFont="1">
      <alignment readingOrder="0" shrinkToFit="0" wrapText="1"/>
    </xf>
    <xf borderId="5" fillId="0" fontId="3" numFmtId="0" xfId="0" applyAlignment="1" applyBorder="1" applyFont="1">
      <alignment readingOrder="0" shrinkToFit="0" wrapText="1"/>
    </xf>
    <xf borderId="6" fillId="2" fontId="2" numFmtId="0" xfId="0" applyAlignment="1" applyBorder="1" applyFont="1">
      <alignment readingOrder="0"/>
    </xf>
    <xf borderId="5" fillId="0" fontId="7" numFmtId="0" xfId="0" applyAlignment="1" applyBorder="1" applyFont="1">
      <alignment readingOrder="0"/>
    </xf>
    <xf borderId="6" fillId="0" fontId="2" numFmtId="0" xfId="0" applyBorder="1" applyFont="1"/>
    <xf borderId="5" fillId="0" fontId="6" numFmtId="0" xfId="0" applyAlignment="1" applyBorder="1" applyFont="1">
      <alignment readingOrder="0"/>
    </xf>
    <xf borderId="6" fillId="0" fontId="6" numFmtId="0" xfId="0" applyAlignment="1" applyBorder="1" applyFont="1">
      <alignment readingOrder="0"/>
    </xf>
    <xf borderId="5" fillId="0" fontId="2" numFmtId="0" xfId="0" applyAlignment="1" applyBorder="1" applyFont="1">
      <alignment shrinkToFit="0" wrapText="1"/>
    </xf>
    <xf borderId="8" fillId="0" fontId="2" numFmtId="0" xfId="0" applyAlignment="1" applyBorder="1" applyFont="1">
      <alignment shrinkToFit="0" wrapText="1"/>
    </xf>
    <xf borderId="5" fillId="0" fontId="6" numFmtId="0" xfId="0" applyBorder="1" applyFont="1"/>
    <xf borderId="6" fillId="0" fontId="6" numFmtId="0" xfId="0" applyBorder="1" applyFont="1"/>
    <xf borderId="7" fillId="0" fontId="6" numFmtId="0" xfId="0" applyAlignment="1" applyBorder="1" applyFont="1">
      <alignment shrinkToFit="0" wrapText="1"/>
    </xf>
    <xf borderId="6" fillId="0" fontId="7" numFmtId="0" xfId="0" applyBorder="1" applyFont="1"/>
    <xf borderId="7" fillId="0" fontId="7" numFmtId="0" xfId="0" applyBorder="1" applyFont="1"/>
    <xf borderId="6" fillId="0" fontId="3" numFmtId="0" xfId="0" applyBorder="1" applyFont="1"/>
    <xf borderId="8" fillId="0" fontId="3" numFmtId="0" xfId="0" applyBorder="1" applyFont="1"/>
    <xf borderId="0" fillId="0" fontId="3" numFmtId="0" xfId="0" applyFont="1"/>
    <xf borderId="5" fillId="0" fontId="2" numFmtId="0" xfId="0" applyAlignment="1" applyBorder="1" applyFont="1">
      <alignment readingOrder="0"/>
    </xf>
    <xf borderId="7" fillId="0" fontId="2" numFmtId="0" xfId="0" applyBorder="1" applyFont="1"/>
    <xf borderId="8" fillId="0" fontId="2" numFmtId="0" xfId="0" applyBorder="1" applyFont="1"/>
    <xf borderId="9" fillId="0" fontId="2" numFmtId="0" xfId="0" applyAlignment="1" applyBorder="1" applyFont="1">
      <alignment readingOrder="0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3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3</v>
      </c>
      <c r="B4" s="4" t="s">
        <v>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 t="s">
        <v>5</v>
      </c>
      <c r="B5" s="5" t="s">
        <v>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5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5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4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1.25"/>
    <col customWidth="1" min="4" max="4" width="16.0"/>
    <col customWidth="1" min="5" max="5" width="42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 t="s">
        <v>1</v>
      </c>
      <c r="B3" s="3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3" t="s">
        <v>3</v>
      </c>
      <c r="B4" s="4" t="s">
        <v>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3" t="s">
        <v>5</v>
      </c>
      <c r="B5" s="5" t="s">
        <v>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7" t="s">
        <v>12</v>
      </c>
      <c r="B8" s="8" t="s">
        <v>13</v>
      </c>
      <c r="C8" s="8" t="s">
        <v>14</v>
      </c>
      <c r="D8" s="9" t="s">
        <v>15</v>
      </c>
      <c r="E8" s="10" t="s">
        <v>16</v>
      </c>
      <c r="F8" s="11" t="s">
        <v>13</v>
      </c>
      <c r="G8" s="11" t="s">
        <v>14</v>
      </c>
      <c r="H8" s="12" t="s">
        <v>17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>
      <c r="A9" s="14" t="s">
        <v>18</v>
      </c>
      <c r="B9" s="15">
        <v>1340.0</v>
      </c>
      <c r="C9" s="15">
        <v>1340.0</v>
      </c>
      <c r="D9" s="16" t="s">
        <v>19</v>
      </c>
      <c r="E9" s="17" t="s">
        <v>20</v>
      </c>
      <c r="F9" s="18">
        <f t="shared" ref="F9:G9" si="1">(B10+B12+B13+B16)*0.6</f>
        <v>6600</v>
      </c>
      <c r="G9" s="18">
        <f t="shared" si="1"/>
        <v>14100</v>
      </c>
      <c r="H9" s="19" t="s">
        <v>19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14" t="s">
        <v>21</v>
      </c>
      <c r="B10" s="15">
        <v>4000.0</v>
      </c>
      <c r="C10" s="15">
        <v>10000.0</v>
      </c>
      <c r="D10" s="16" t="s">
        <v>19</v>
      </c>
      <c r="E10" s="17" t="s">
        <v>22</v>
      </c>
      <c r="F10" s="18">
        <f t="shared" ref="F10:G10" si="2">((B10+B12+B13+B16)*0.4)+B9</f>
        <v>5740</v>
      </c>
      <c r="G10" s="18">
        <f t="shared" si="2"/>
        <v>10740</v>
      </c>
      <c r="H10" s="19" t="s">
        <v>19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14" t="s">
        <v>23</v>
      </c>
      <c r="B11" s="15">
        <v>0.0</v>
      </c>
      <c r="C11" s="15">
        <v>0.0</v>
      </c>
      <c r="D11" s="16" t="s">
        <v>24</v>
      </c>
      <c r="E11" s="17" t="s">
        <v>25</v>
      </c>
      <c r="F11" s="18">
        <f t="shared" ref="F11:G11" si="3">B11+B14+B15+B17+B18-F12-F13-F14-F15</f>
        <v>2400</v>
      </c>
      <c r="G11" s="18">
        <f t="shared" si="3"/>
        <v>8400</v>
      </c>
      <c r="H11" s="19" t="s">
        <v>24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14" t="s">
        <v>26</v>
      </c>
      <c r="B12" s="15">
        <v>5400.0</v>
      </c>
      <c r="C12" s="15">
        <v>11000.0</v>
      </c>
      <c r="D12" s="16" t="s">
        <v>19</v>
      </c>
      <c r="E12" s="20" t="s">
        <v>27</v>
      </c>
      <c r="F12" s="21">
        <v>0.0</v>
      </c>
      <c r="G12" s="21">
        <v>0.0</v>
      </c>
      <c r="H12" s="19" t="s">
        <v>24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14" t="s">
        <v>28</v>
      </c>
      <c r="B13" s="15">
        <v>1600.0</v>
      </c>
      <c r="C13" s="15">
        <v>2000.0</v>
      </c>
      <c r="D13" s="16" t="s">
        <v>19</v>
      </c>
      <c r="E13" s="20" t="s">
        <v>29</v>
      </c>
      <c r="F13" s="21">
        <v>0.0</v>
      </c>
      <c r="G13" s="21">
        <v>0.0</v>
      </c>
      <c r="H13" s="19" t="s">
        <v>24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14" t="s">
        <v>30</v>
      </c>
      <c r="B14" s="15">
        <v>0.0</v>
      </c>
      <c r="C14" s="15">
        <v>0.0</v>
      </c>
      <c r="D14" s="16" t="s">
        <v>24</v>
      </c>
      <c r="E14" s="20" t="s">
        <v>31</v>
      </c>
      <c r="F14" s="21">
        <v>0.0</v>
      </c>
      <c r="G14" s="21">
        <v>0.0</v>
      </c>
      <c r="H14" s="19" t="s">
        <v>24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14" t="s">
        <v>32</v>
      </c>
      <c r="B15" s="15">
        <v>2400.0</v>
      </c>
      <c r="C15" s="15">
        <v>2400.0</v>
      </c>
      <c r="D15" s="16" t="s">
        <v>24</v>
      </c>
      <c r="E15" s="20" t="s">
        <v>33</v>
      </c>
      <c r="F15" s="21">
        <v>0.0</v>
      </c>
      <c r="G15" s="21">
        <v>0.0</v>
      </c>
      <c r="H15" s="19" t="s">
        <v>24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22" t="s">
        <v>34</v>
      </c>
      <c r="B16" s="15">
        <v>0.0</v>
      </c>
      <c r="C16" s="15">
        <v>500.0</v>
      </c>
      <c r="D16" s="16" t="s">
        <v>19</v>
      </c>
      <c r="E16" s="17"/>
      <c r="F16" s="23"/>
      <c r="G16" s="23"/>
      <c r="H16" s="1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14" t="s">
        <v>35</v>
      </c>
      <c r="B17" s="15">
        <v>0.0</v>
      </c>
      <c r="C17" s="15">
        <v>0.0</v>
      </c>
      <c r="D17" s="16" t="s">
        <v>24</v>
      </c>
      <c r="E17" s="17"/>
      <c r="F17" s="23"/>
      <c r="G17" s="23"/>
      <c r="H17" s="1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14" t="s">
        <v>36</v>
      </c>
      <c r="B18" s="15">
        <v>0.0</v>
      </c>
      <c r="C18" s="15">
        <v>6000.0</v>
      </c>
      <c r="D18" s="16" t="s">
        <v>24</v>
      </c>
      <c r="E18" s="17"/>
      <c r="F18" s="23"/>
      <c r="G18" s="23"/>
      <c r="H18" s="1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24"/>
      <c r="B19" s="25"/>
      <c r="C19" s="25"/>
      <c r="D19" s="16"/>
      <c r="E19" s="26"/>
      <c r="F19" s="23"/>
      <c r="G19" s="23"/>
      <c r="H19" s="2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8"/>
      <c r="B20" s="29"/>
      <c r="C20" s="29"/>
      <c r="D20" s="30"/>
      <c r="E20" s="26"/>
      <c r="F20" s="23"/>
      <c r="G20" s="23"/>
      <c r="H20" s="2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2" t="s">
        <v>37</v>
      </c>
      <c r="B21" s="31">
        <f t="shared" ref="B21:C21" si="4">SUM(B9:B20)</f>
        <v>14740</v>
      </c>
      <c r="C21" s="31">
        <f t="shared" si="4"/>
        <v>33240</v>
      </c>
      <c r="D21" s="32"/>
      <c r="E21" s="22" t="s">
        <v>37</v>
      </c>
      <c r="F21" s="33">
        <f t="shared" ref="F21:G21" si="5">SUM(F9:F20)</f>
        <v>14740</v>
      </c>
      <c r="G21" s="33">
        <f t="shared" si="5"/>
        <v>33240</v>
      </c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>
      <c r="A22" s="36" t="s">
        <v>38</v>
      </c>
      <c r="B22" s="23">
        <f>SUMIF(D9:D20,"ongoing",B9:B20)</f>
        <v>2400</v>
      </c>
      <c r="C22" s="23">
        <f>SUMIF(D9:D20,"ongoing",C9:C20)</f>
        <v>8400</v>
      </c>
      <c r="D22" s="37"/>
      <c r="E22" s="36" t="s">
        <v>38</v>
      </c>
      <c r="F22" s="23">
        <f>SUMIF(H9:H20,"ongoing",F9:F20)</f>
        <v>2400</v>
      </c>
      <c r="G22" s="23">
        <f>SUMIF(H9:H20,"ongoing",G9:G20)</f>
        <v>8400</v>
      </c>
      <c r="H22" s="3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39" t="s">
        <v>39</v>
      </c>
      <c r="B23" s="40">
        <f>SUMIF(D9:D20,"1 time",B9:B20)</f>
        <v>12340</v>
      </c>
      <c r="C23" s="40">
        <f>SUMIF(D9:D20,"1 time",C9:C20)</f>
        <v>24840</v>
      </c>
      <c r="D23" s="41"/>
      <c r="E23" s="39" t="s">
        <v>39</v>
      </c>
      <c r="F23" s="40">
        <f>SUMIF(H9:H20,"1 time",F9:F20)</f>
        <v>12340</v>
      </c>
      <c r="G23" s="40">
        <f>SUMIF(H9:H20,"1 time",G9:G20)</f>
        <v>24840</v>
      </c>
      <c r="H23" s="4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5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4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4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4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</sheetData>
  <printOptions horizontalCentered="1"/>
  <pageMargins bottom="0.75" footer="0.0" header="0.0" left="0.7" right="0.7" top="0.75"/>
  <pageSetup cellComments="atEnd" orientation="landscape" pageOrder="overThenDown"/>
  <drawing r:id="rId1"/>
</worksheet>
</file>