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greso de Datos" sheetId="1" state="visible" r:id="rId3"/>
    <sheet name="Indicadores" sheetId="2" state="visible" r:id="rId4"/>
    <sheet name="Dashboard" sheetId="3" state="visible" r:id="rId5"/>
    <sheet name="Lectura Estratégica" sheetId="4" state="visible" r:id="rId6"/>
    <sheet name="Parámetros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<sst xmlns="http://schemas.openxmlformats.org/spreadsheetml/2006/main" count="194" uniqueCount="125">
  <si>
    <t xml:space="preserve">DASHBOARD DE GESTIÓN BIBLIOTECARIA  ·  Bibliotecarios con Valor</t>
  </si>
  <si>
    <t xml:space="preserve">Ingreso de Datos  —  Complete esta tabla con los registros de atención</t>
  </si>
  <si>
    <t xml:space="preserve">Fecha</t>
  </si>
  <si>
    <t xml:space="preserve">Tipo de Usuario</t>
  </si>
  <si>
    <t xml:space="preserve">Servicio Utilizado</t>
  </si>
  <si>
    <t xml:space="preserve">Canal</t>
  </si>
  <si>
    <t xml:space="preserve">Satisfacción (1–5)</t>
  </si>
  <si>
    <t xml:space="preserve">Tiempo Respuesta (min)</t>
  </si>
  <si>
    <t xml:space="preserve">Resultado</t>
  </si>
  <si>
    <t xml:space="preserve">Mes</t>
  </si>
  <si>
    <t xml:space="preserve">Observaciones</t>
  </si>
  <si>
    <t xml:space="preserve">Estudiante</t>
  </si>
  <si>
    <t xml:space="preserve">Referencia</t>
  </si>
  <si>
    <t xml:space="preserve">Digital</t>
  </si>
  <si>
    <t xml:space="preserve">Resuelto</t>
  </si>
  <si>
    <t xml:space="preserve">Junio</t>
  </si>
  <si>
    <t xml:space="preserve">Externo</t>
  </si>
  <si>
    <t xml:space="preserve">Préstamo presencial</t>
  </si>
  <si>
    <t xml:space="preserve">Correo electrónico</t>
  </si>
  <si>
    <t xml:space="preserve">Docente</t>
  </si>
  <si>
    <t xml:space="preserve">Préstamo digital</t>
  </si>
  <si>
    <t xml:space="preserve">No resuelto</t>
  </si>
  <si>
    <t xml:space="preserve">Enero</t>
  </si>
  <si>
    <t xml:space="preserve">Formación</t>
  </si>
  <si>
    <t xml:space="preserve">Febrero</t>
  </si>
  <si>
    <t xml:space="preserve">Marzo</t>
  </si>
  <si>
    <t xml:space="preserve">Investigador</t>
  </si>
  <si>
    <t xml:space="preserve">Presencial</t>
  </si>
  <si>
    <t xml:space="preserve">Acceso a base de datos</t>
  </si>
  <si>
    <t xml:space="preserve">Abril</t>
  </si>
  <si>
    <t xml:space="preserve">💡 Complete las filas 4 en adelante. La columna MES se calcula automáticamente desde la Fecha.</t>
  </si>
  <si>
    <t xml:space="preserve">INDICADORES DE GESTIÓN  ·  Cálculo automático desde Ingreso de Datos</t>
  </si>
  <si>
    <t xml:space="preserve">Indicador</t>
  </si>
  <si>
    <t xml:space="preserve">Valor</t>
  </si>
  <si>
    <t xml:space="preserve">Estado</t>
  </si>
  <si>
    <t xml:space="preserve">Interpretación</t>
  </si>
  <si>
    <t xml:space="preserve">  📊  A. USO Y ACTIVIDAD</t>
  </si>
  <si>
    <t xml:space="preserve">Total de registros de atención</t>
  </si>
  <si>
    <t xml:space="preserve">Total de servicios registrados en el período</t>
  </si>
  <si>
    <t xml:space="preserve">Usuarios únicos (estimado)</t>
  </si>
  <si>
    <t xml:space="preserve">Diversidad de tipos de usuario atendidos</t>
  </si>
  <si>
    <t xml:space="preserve">Servicios presenciales</t>
  </si>
  <si>
    <t xml:space="preserve">Atenciones realizadas de forma presencial</t>
  </si>
  <si>
    <t xml:space="preserve">Servicios digitales</t>
  </si>
  <si>
    <t xml:space="preserve">Atenciones realizadas por canal digital</t>
  </si>
  <si>
    <t xml:space="preserve">% uso canal digital</t>
  </si>
  <si>
    <t xml:space="preserve">Proporción de servicios digitales sobre el total</t>
  </si>
  <si>
    <t xml:space="preserve">  📈  B. CALIDAD DEL SERVICIO</t>
  </si>
  <si>
    <t xml:space="preserve">Satisfacción promedio (1–5)</t>
  </si>
  <si>
    <t xml:space="preserve">Promedio general de satisfacción declarada</t>
  </si>
  <si>
    <t xml:space="preserve">% servicios resueltos</t>
  </si>
  <si>
    <t xml:space="preserve">Efectividad en la resolución de requerimientos</t>
  </si>
  <si>
    <t xml:space="preserve">Tiempo promedio de respuesta (min)</t>
  </si>
  <si>
    <t xml:space="preserve">Tiempo medio de atención por servicio</t>
  </si>
  <si>
    <t xml:space="preserve">Servicios con satisfacción ≥ 4</t>
  </si>
  <si>
    <t xml:space="preserve">Servicios evaluados positivamente (4 o 5)</t>
  </si>
  <si>
    <t xml:space="preserve">  🎯  C. IMPACTO ESTRATÉGICO</t>
  </si>
  <si>
    <t xml:space="preserve">Servicios no resueltos</t>
  </si>
  <si>
    <t xml:space="preserve">Casos que requieren seguimiento o mejora</t>
  </si>
  <si>
    <t xml:space="preserve">% servicios no resueltos</t>
  </si>
  <si>
    <t xml:space="preserve">Alerta de efectividad: debe mantenerse bajo</t>
  </si>
  <si>
    <t xml:space="preserve">Uso de Acceso a base de datos</t>
  </si>
  <si>
    <t xml:space="preserve">Indicador de uso de recursos estratégicos de alto valor</t>
  </si>
  <si>
    <t xml:space="preserve">Uso de Formación / capacitación</t>
  </si>
  <si>
    <t xml:space="preserve">Acciones de alfabetización informacional</t>
  </si>
  <si>
    <t xml:space="preserve">Satisfacción &lt; 3 (alerta)</t>
  </si>
  <si>
    <t xml:space="preserve">Servicios con experiencia negativa declarada</t>
  </si>
  <si>
    <t xml:space="preserve">💡 La columna ESTADO muestra semáforo automático. Verde = bien · Amarillo = alerta · Rojo = crítico</t>
  </si>
  <si>
    <t xml:space="preserve">DASHBOARD ESTRATÉGICO DE GESTIÓN BIBLIOTECARIA  ·  Bibliotecarios con Valor</t>
  </si>
  <si>
    <t xml:space="preserve">Servicio</t>
  </si>
  <si>
    <t xml:space="preserve">Cantidad</t>
  </si>
  <si>
    <t xml:space="preserve">Panel ejecutivo · Los datos se actualizan automáticamente desde la hoja Ingreso de Datos</t>
  </si>
  <si>
    <t xml:space="preserve">Total Atenciones</t>
  </si>
  <si>
    <t xml:space="preserve">Satisfacción Promedio</t>
  </si>
  <si>
    <t xml:space="preserve">% Servicios Resueltos</t>
  </si>
  <si>
    <t xml:space="preserve">% Canal Digital</t>
  </si>
  <si>
    <t xml:space="preserve">Digitalización</t>
  </si>
  <si>
    <t xml:space="preserve">Telefónico</t>
  </si>
  <si>
    <t xml:space="preserve">Nivel</t>
  </si>
  <si>
    <t xml:space="preserve">Nivel 1</t>
  </si>
  <si>
    <t xml:space="preserve">Nivel 2</t>
  </si>
  <si>
    <t xml:space="preserve">Nivel 3</t>
  </si>
  <si>
    <t xml:space="preserve">Nivel 4</t>
  </si>
  <si>
    <t xml:space="preserve">Nivel 5</t>
  </si>
  <si>
    <t xml:space="preserve">💡 Los gráficos y tarjetas se actualizan automáticamente cuando se ingresan nuevos datos en la hoja 'Ingreso de Datos'.</t>
  </si>
  <si>
    <t xml:space="preserve">LECTURA ESTRATÉGICA  ·  Interpretación automática de resultados</t>
  </si>
  <si>
    <t xml:space="preserve">Este panel interpreta automáticamente los indicadores y genera recomendaciones estratégicas para la toma de decisiones.</t>
  </si>
  <si>
    <t xml:space="preserve">Dimensión / Indicador</t>
  </si>
  <si>
    <t xml:space="preserve">Valor actual</t>
  </si>
  <si>
    <t xml:space="preserve">Interpretación estratégica</t>
  </si>
  <si>
    <t xml:space="preserve">SATISFACCIÓN DEL USUARIO</t>
  </si>
  <si>
    <t xml:space="preserve">% SERVICIOS RESUELTOS</t>
  </si>
  <si>
    <t xml:space="preserve">ADOPCIÓN DE CANAL DIGITAL</t>
  </si>
  <si>
    <t xml:space="preserve">SERVICIOS ESTRATÉGICOS (BD + Formación)</t>
  </si>
  <si>
    <t xml:space="preserve">ALERTAS DE SATISFACCIÓN BAJA (&lt; 3)</t>
  </si>
  <si>
    <t xml:space="preserve">  🎯  RECOMENDACIONES ESTRATÉGICAS PARA POSICIONAMIENTO INSTITUCIONAL</t>
  </si>
  <si>
    <t xml:space="preserve">1. Elabore un informe mensual de gestión basado en estos indicadores y compártalo con la dirección institucional.</t>
  </si>
  <si>
    <t xml:space="preserve">2. Use el % de servicios resueltos y la satisfacción como argumentos para justificar presupuesto y personal.</t>
  </si>
  <si>
    <t xml:space="preserve">3. Identifique sus 3 servicios con mayor demanda y diseñe una estrategia de comunicación para visibilizarlos.</t>
  </si>
  <si>
    <t xml:space="preserve">4. Si la adopción digital es baja, presente un plan de 3 acciones concretas para el próximo trimestre.</t>
  </si>
  <si>
    <t xml:space="preserve">5. Convierta los datos de esta herramienta en un reporte anual de impacto para fortalecer el posicionamiento de la unidad.</t>
  </si>
  <si>
    <t xml:space="preserve">PARÁMETROS Y UMBRALES  ·  Personalice las metas de su unidad</t>
  </si>
  <si>
    <t xml:space="preserve">Modifique los valores en azul para adaptar los umbrales a los objetivos específicos de su unidad de información.</t>
  </si>
  <si>
    <t xml:space="preserve">Meta óptima (🟢)</t>
  </si>
  <si>
    <t xml:space="preserve">Alerta (🟡)</t>
  </si>
  <si>
    <t xml:space="preserve">Crítico (🔴)</t>
  </si>
  <si>
    <t xml:space="preserve">Notas</t>
  </si>
  <si>
    <t xml:space="preserve">Satisfacción promedio mínima</t>
  </si>
  <si>
    <t xml:space="preserve">Escala 1–5. Meta recomendada ≥ 4.</t>
  </si>
  <si>
    <t xml:space="preserve">% servicios resueltos mínimo</t>
  </si>
  <si>
    <t xml:space="preserve">85%</t>
  </si>
  <si>
    <t xml:space="preserve">70%</t>
  </si>
  <si>
    <t xml:space="preserve">50%</t>
  </si>
  <si>
    <t xml:space="preserve">Porcentaje de efectividad esperada.</t>
  </si>
  <si>
    <t xml:space="preserve">% adopción canal digital objetivo</t>
  </si>
  <si>
    <t xml:space="preserve">30%</t>
  </si>
  <si>
    <t xml:space="preserve">10%</t>
  </si>
  <si>
    <t xml:space="preserve">Proporción de servicios digitales vs total.</t>
  </si>
  <si>
    <t xml:space="preserve">Tiempo máx. respuesta (min)</t>
  </si>
  <si>
    <t xml:space="preserve">Tiempo de atención aceptable por servicio.</t>
  </si>
  <si>
    <t xml:space="preserve">Alertas satisfacción baja (máx.)</t>
  </si>
  <si>
    <t xml:space="preserve">Número máximo de registros con puntaje &lt; 3.</t>
  </si>
  <si>
    <t xml:space="preserve">Meta atenciones mensuales</t>
  </si>
  <si>
    <t xml:space="preserve">Volumen mínimo esperado de servicios al mes.</t>
  </si>
  <si>
    <t xml:space="preserve">💡 Versión profesional: estos parámetros pueden vincularse dinámicamente a los semáforos de la hoja Indicadores para personalización completa.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</si>
</sst>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#,##0"/>
    <numFmt numFmtId="167" formatCode="0.0%"/>
    <numFmt numFmtId="168" formatCode="0.00"/>
    <numFmt numFmtId="169" formatCode="#,##0.0"/>
  </numFmts>
  <fonts count="2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b val="true"/>
      <sz val="10"/>
      <color rgb="FF4A1F63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4A4458"/>
      <name val="Arial"/>
      <family val="0"/>
      <charset val="1"/>
    </font>
    <font>
      <i val="true"/>
      <sz val="9"/>
      <color rgb="FF4A1F63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b val="true"/>
      <sz val="11"/>
      <color rgb="FF4A1F63"/>
      <name val="Arial"/>
      <family val="0"/>
      <charset val="1"/>
    </font>
    <font>
      <i val="true"/>
      <sz val="9"/>
      <color rgb="FF4A4458"/>
      <name val="Arial"/>
      <family val="0"/>
      <charset val="1"/>
    </font>
    <font>
      <i val="true"/>
      <sz val="10"/>
      <color rgb="FF4A1F63"/>
      <name val="Arial"/>
      <family val="0"/>
      <charset val="1"/>
    </font>
    <font>
      <sz val="9"/>
      <color rgb="FFE8D5F5"/>
      <name val="Arial"/>
      <family val="0"/>
      <charset val="1"/>
    </font>
    <font>
      <b val="true"/>
      <sz val="18"/>
      <color rgb="FFFFFFFF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3"/>
      <color rgb="FF4A1F63"/>
      <name val="Arial"/>
      <family val="0"/>
      <charset val="1"/>
    </font>
    <font>
      <sz val="9"/>
      <color rgb="FF4A4458"/>
      <name val="Arial"/>
      <family val="0"/>
      <charset val="1"/>
    </font>
    <font>
      <b val="true"/>
      <sz val="11"/>
      <color rgb="FFFFFFFF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4A1F63"/>
        <bgColor rgb="FF6B2D8B"/>
      </patternFill>
    </fill>
    <fill>
      <patternFill patternType="solid">
        <fgColor rgb="FFE8D5F5"/>
        <bgColor rgb="FFE5E0EC"/>
      </patternFill>
    </fill>
    <fill>
      <patternFill patternType="solid">
        <fgColor rgb="FF6B2D8B"/>
        <bgColor rgb="FF4A1F63"/>
      </patternFill>
    </fill>
    <fill>
      <patternFill patternType="solid">
        <fgColor rgb="FFF8F6FA"/>
        <bgColor rgb="FFFFFFFF"/>
      </patternFill>
    </fill>
    <fill>
      <patternFill patternType="solid">
        <fgColor rgb="FFFFFFFF"/>
        <bgColor rgb="FFF8F6FA"/>
      </patternFill>
    </fill>
    <fill>
      <patternFill patternType="solid">
        <fgColor rgb="FF9B59B6"/>
        <bgColor rgb="FF8064A2"/>
      </patternFill>
    </fill>
    <fill>
      <patternFill patternType="solid">
        <fgColor rgb="FFD4721A"/>
        <bgColor rgb="FFF7941D"/>
      </patternFill>
    </fill>
    <fill>
      <patternFill patternType="solid">
        <fgColor rgb="FF27AE60"/>
        <bgColor rgb="FF008080"/>
      </patternFill>
    </fill>
    <fill>
      <patternFill patternType="solid">
        <fgColor rgb="FFF39C12"/>
        <bgColor rgb="FFF7941D"/>
      </patternFill>
    </fill>
    <fill>
      <patternFill patternType="solid">
        <fgColor rgb="FFE74C3C"/>
        <bgColor rgb="FFC0504D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E5E0EC"/>
      </left>
      <right style="thin">
        <color rgb="FFE5E0EC"/>
      </right>
      <top style="thin">
        <color rgb="FFE5E0EC"/>
      </top>
      <bottom style="thin">
        <color rgb="FFE5E0EC"/>
      </bottom>
      <diagonal/>
    </border>
    <border diagonalUp="false" diagonalDown="false">
      <left style="thin">
        <color rgb="FFE5E0EC"/>
      </left>
      <right/>
      <top style="thin">
        <color rgb="FFE5E0EC"/>
      </top>
      <bottom style="thin">
        <color rgb="FFE5E0E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6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6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6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0" fillId="6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4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4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4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FFFFFF"/>
      </font>
      <fill>
        <patternFill>
          <bgColor rgb="FF27AE60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F39C12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E74C3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78787"/>
      <rgbColor rgb="FF9999FF"/>
      <rgbColor rgb="FF6B2D8B"/>
      <rgbColor rgb="FFF8F6FA"/>
      <rgbColor rgb="FFE5E0EC"/>
      <rgbColor rgb="FF660066"/>
      <rgbColor rgb="FFF7941D"/>
      <rgbColor rgb="FF0066CC"/>
      <rgbColor rgb="FFE8D5F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F81BD"/>
      <rgbColor rgb="FF33CCCC"/>
      <rgbColor rgb="FF9BBB59"/>
      <rgbColor rgb="FFFFCC00"/>
      <rgbColor rgb="FFF39C12"/>
      <rgbColor rgb="FFD4721A"/>
      <rgbColor rgb="FF8064A2"/>
      <rgbColor rgb="FF9B59B6"/>
      <rgbColor rgb="FF003366"/>
      <rgbColor rgb="FF27AE60"/>
      <rgbColor rgb="FF003300"/>
      <rgbColor rgb="FF333300"/>
      <rgbColor rgb="FFE74C3C"/>
      <rgbColor rgb="FFC0504D"/>
      <rgbColor rgb="FF4A1F63"/>
      <rgbColor rgb="FF4A445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Servicios por Tipo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Dashboard!V1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rgbClr val="6b2d8b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Dashboard!$U$2:$U$7</c:f>
              <c:strCache>
                <c:ptCount val="6"/>
                <c:pt idx="0">
                  <c:v>Préstamo presencial</c:v>
                </c:pt>
                <c:pt idx="1">
                  <c:v>Préstamo digital</c:v>
                </c:pt>
                <c:pt idx="2">
                  <c:v>Referencia</c:v>
                </c:pt>
                <c:pt idx="3">
                  <c:v>Formación</c:v>
                </c:pt>
                <c:pt idx="4">
                  <c:v>Acceso a base de datos</c:v>
                </c:pt>
                <c:pt idx="5">
                  <c:v>Digitalización</c:v>
                </c:pt>
              </c:strCache>
            </c:strRef>
          </c:cat>
          <c:val>
            <c:numRef>
              <c:f>Dashboard!$V$2:$V$7</c:f>
              <c:numCache>
                <c:formatCode>General</c:formatCode>
                <c:ptCount val="6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0</c:v>
                </c:pt>
              </c:numCache>
            </c:numRef>
          </c:val>
        </c:ser>
        <c:gapWidth val="150"/>
        <c:overlap val="0"/>
        <c:axId val="40888924"/>
        <c:axId val="18306591"/>
      </c:barChart>
      <c:catAx>
        <c:axId val="4088892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Servicio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8306591"/>
        <c:crosses val="autoZero"/>
        <c:auto val="1"/>
        <c:lblAlgn val="ctr"/>
        <c:lblOffset val="100"/>
        <c:noMultiLvlLbl val="0"/>
      </c:catAx>
      <c:valAx>
        <c:axId val="1830659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Cantidad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0888924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Distribución por Canal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tx>
            <c:strRef>
              <c:f>Dashboard!V9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4f81bd"/>
              </a:solidFill>
              <a:ln w="0">
                <a:noFill/>
              </a:ln>
            </c:spPr>
          </c:dPt>
          <c:dPt>
            <c:idx val="1"/>
            <c:spPr>
              <a:solidFill>
                <a:srgbClr val="c0504d"/>
              </a:solidFill>
              <a:ln w="0">
                <a:noFill/>
              </a:ln>
            </c:spPr>
          </c:dPt>
          <c:dPt>
            <c:idx val="2"/>
            <c:spPr>
              <a:solidFill>
                <a:srgbClr val="9bbb59"/>
              </a:solidFill>
              <a:ln w="0">
                <a:noFill/>
              </a:ln>
            </c:spPr>
          </c:dPt>
          <c:dPt>
            <c:idx val="3"/>
            <c:spPr>
              <a:solidFill>
                <a:srgbClr val="8064a2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</c:dLbls>
          <c:cat>
            <c:strRef>
              <c:f>Dashboard!$U$10:$U$13</c:f>
              <c:strCache>
                <c:ptCount val="4"/>
                <c:pt idx="0">
                  <c:v>Presencial</c:v>
                </c:pt>
                <c:pt idx="1">
                  <c:v>Digital</c:v>
                </c:pt>
                <c:pt idx="2">
                  <c:v>Telefónico</c:v>
                </c:pt>
                <c:pt idx="3">
                  <c:v>Correo electrónico</c:v>
                </c:pt>
              </c:strCache>
            </c:strRef>
          </c:cat>
          <c:val>
            <c:numRef>
              <c:f>Dashboard!$V$10:$V$13</c:f>
              <c:numCache>
                <c:formatCode>General</c:formatCode>
                <c:ptCount val="4"/>
                <c:pt idx="0">
                  <c:v>4</c:v>
                </c:pt>
                <c:pt idx="1">
                  <c:v>9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Distribución de Satisfacción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Dashboard!V15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rgbClr val="f7941d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Dashboard!$U$16:$U$21</c:f>
              <c:strCache>
                <c:ptCount val="6"/>
                <c:pt idx="0">
                  <c:v>Nivel 1</c:v>
                </c:pt>
                <c:pt idx="1">
                  <c:v>Nivel 2</c:v>
                </c:pt>
                <c:pt idx="2">
                  <c:v>Nivel 3</c:v>
                </c:pt>
                <c:pt idx="3">
                  <c:v>Nivel 4</c:v>
                </c:pt>
                <c:pt idx="4">
                  <c:v>Nivel 5</c:v>
                </c:pt>
                <c:pt idx="5">
                  <c:v/>
                </c:pt>
              </c:strCache>
            </c:strRef>
          </c:cat>
          <c:val>
            <c:numRef>
              <c:f>Dashboard!$V$16:$V$21</c:f>
              <c:numCache>
                <c:formatCode>General</c:formatCode>
                <c:ptCount val="6"/>
                <c:pt idx="0">
                  <c:v>0</c:v>
                </c:pt>
                <c:pt idx="1">
                  <c:v>4</c:v>
                </c:pt>
                <c:pt idx="2">
                  <c:v>2</c:v>
                </c:pt>
                <c:pt idx="3">
                  <c:v>5</c:v>
                </c:pt>
                <c:pt idx="4">
                  <c:v>4</c:v>
                </c:pt>
              </c:numCache>
            </c:numRef>
          </c:val>
        </c:ser>
        <c:gapWidth val="150"/>
        <c:overlap val="0"/>
        <c:axId val="82458242"/>
        <c:axId val="79249188"/>
      </c:barChart>
      <c:catAx>
        <c:axId val="8245824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9249188"/>
        <c:crosses val="autoZero"/>
        <c:auto val="1"/>
        <c:lblAlgn val="ctr"/>
        <c:lblOffset val="100"/>
        <c:noMultiLvlLbl val="0"/>
      </c:catAx>
      <c:valAx>
        <c:axId val="7924918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Respuestas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2458242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9</xdr:row>
      <xdr:rowOff>0</xdr:rowOff>
    </xdr:from>
    <xdr:to>
      <xdr:col>7</xdr:col>
      <xdr:colOff>65520</xdr:colOff>
      <xdr:row>27</xdr:row>
      <xdr:rowOff>204840</xdr:rowOff>
    </xdr:to>
    <xdr:graphicFrame>
      <xdr:nvGraphicFramePr>
        <xdr:cNvPr id="0" name="Chart 1"/>
        <xdr:cNvGraphicFramePr/>
      </xdr:nvGraphicFramePr>
      <xdr:xfrm>
        <a:off x="0" y="2219400"/>
        <a:ext cx="6479640" cy="43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0</xdr:colOff>
      <xdr:row>9</xdr:row>
      <xdr:rowOff>0</xdr:rowOff>
    </xdr:from>
    <xdr:to>
      <xdr:col>11</xdr:col>
      <xdr:colOff>458280</xdr:colOff>
      <xdr:row>27</xdr:row>
      <xdr:rowOff>204840</xdr:rowOff>
    </xdr:to>
    <xdr:graphicFrame>
      <xdr:nvGraphicFramePr>
        <xdr:cNvPr id="1" name="Chart 2"/>
        <xdr:cNvGraphicFramePr/>
      </xdr:nvGraphicFramePr>
      <xdr:xfrm>
        <a:off x="5497920" y="2219400"/>
        <a:ext cx="5039640" cy="43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0</xdr:colOff>
      <xdr:row>9</xdr:row>
      <xdr:rowOff>0</xdr:rowOff>
    </xdr:from>
    <xdr:to>
      <xdr:col>16</xdr:col>
      <xdr:colOff>457920</xdr:colOff>
      <xdr:row>27</xdr:row>
      <xdr:rowOff>204840</xdr:rowOff>
    </xdr:to>
    <xdr:graphicFrame>
      <xdr:nvGraphicFramePr>
        <xdr:cNvPr id="2" name="Chart 3"/>
        <xdr:cNvGraphicFramePr/>
      </xdr:nvGraphicFramePr>
      <xdr:xfrm>
        <a:off x="10079280" y="2219400"/>
        <a:ext cx="5039640" cy="43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A1F63"/>
    <pageSetUpPr fitToPage="false"/>
  </sheetPr>
  <dimension ref="A1:I20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18"/>
    <col collapsed="false" customWidth="true" hidden="false" outlineLevel="0" max="3" min="3" style="0" width="24"/>
    <col collapsed="false" customWidth="true" hidden="false" outlineLevel="0" max="4" min="4" style="0" width="14"/>
    <col collapsed="false" customWidth="true" hidden="false" outlineLevel="0" max="5" min="5" style="0" width="16"/>
    <col collapsed="false" customWidth="true" hidden="false" outlineLevel="0" max="6" min="6" style="0" width="18"/>
    <col collapsed="false" customWidth="true" hidden="false" outlineLevel="0" max="7" min="7" style="0" width="16"/>
    <col collapsed="false" customWidth="true" hidden="false" outlineLevel="0" max="8" min="8" style="0" width="10"/>
    <col collapsed="false" customWidth="true" hidden="false" outlineLevel="0" max="9" min="9" style="0" width="30"/>
  </cols>
  <sheetData>
    <row r="1" customFormat="false" ht="36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21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false" ht="27.75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customFormat="false" ht="19.5" hidden="false" customHeight="true" outlineLevel="0" collapsed="false">
      <c r="A4" s="4" t="n">
        <v>45812</v>
      </c>
      <c r="B4" s="5" t="s">
        <v>11</v>
      </c>
      <c r="C4" s="5" t="s">
        <v>12</v>
      </c>
      <c r="D4" s="5" t="s">
        <v>13</v>
      </c>
      <c r="E4" s="6" t="n">
        <v>3</v>
      </c>
      <c r="F4" s="5" t="n">
        <v>13</v>
      </c>
      <c r="G4" s="5" t="s">
        <v>14</v>
      </c>
      <c r="H4" s="5" t="s">
        <v>15</v>
      </c>
      <c r="I4" s="5"/>
    </row>
    <row r="5" customFormat="false" ht="19.5" hidden="false" customHeight="true" outlineLevel="0" collapsed="false">
      <c r="A5" s="7" t="n">
        <v>45812</v>
      </c>
      <c r="B5" s="8" t="s">
        <v>16</v>
      </c>
      <c r="C5" s="8" t="s">
        <v>17</v>
      </c>
      <c r="D5" s="8" t="s">
        <v>18</v>
      </c>
      <c r="E5" s="9" t="n">
        <v>5</v>
      </c>
      <c r="F5" s="8" t="n">
        <v>7</v>
      </c>
      <c r="G5" s="8" t="s">
        <v>14</v>
      </c>
      <c r="H5" s="8" t="s">
        <v>15</v>
      </c>
      <c r="I5" s="8"/>
    </row>
    <row r="6" customFormat="false" ht="19.5" hidden="false" customHeight="true" outlineLevel="0" collapsed="false">
      <c r="A6" s="4" t="n">
        <v>45660</v>
      </c>
      <c r="B6" s="5" t="s">
        <v>19</v>
      </c>
      <c r="C6" s="5" t="s">
        <v>20</v>
      </c>
      <c r="D6" s="5" t="s">
        <v>18</v>
      </c>
      <c r="E6" s="6" t="n">
        <v>2</v>
      </c>
      <c r="F6" s="5" t="n">
        <v>40</v>
      </c>
      <c r="G6" s="5" t="s">
        <v>21</v>
      </c>
      <c r="H6" s="5" t="s">
        <v>22</v>
      </c>
      <c r="I6" s="5"/>
    </row>
    <row r="7" customFormat="false" ht="19.5" hidden="false" customHeight="true" outlineLevel="0" collapsed="false">
      <c r="A7" s="7" t="n">
        <v>45711</v>
      </c>
      <c r="B7" s="8" t="s">
        <v>16</v>
      </c>
      <c r="C7" s="8" t="s">
        <v>23</v>
      </c>
      <c r="D7" s="8" t="s">
        <v>13</v>
      </c>
      <c r="E7" s="9" t="n">
        <v>5</v>
      </c>
      <c r="F7" s="8" t="n">
        <v>42</v>
      </c>
      <c r="G7" s="8" t="s">
        <v>14</v>
      </c>
      <c r="H7" s="8" t="s">
        <v>24</v>
      </c>
      <c r="I7" s="8"/>
    </row>
    <row r="8" customFormat="false" ht="19.5" hidden="false" customHeight="true" outlineLevel="0" collapsed="false">
      <c r="A8" s="4" t="n">
        <v>45742</v>
      </c>
      <c r="B8" s="5" t="s">
        <v>11</v>
      </c>
      <c r="C8" s="5" t="s">
        <v>20</v>
      </c>
      <c r="D8" s="5" t="s">
        <v>13</v>
      </c>
      <c r="E8" s="6" t="n">
        <v>4</v>
      </c>
      <c r="F8" s="5" t="n">
        <v>22</v>
      </c>
      <c r="G8" s="5" t="s">
        <v>14</v>
      </c>
      <c r="H8" s="5" t="s">
        <v>25</v>
      </c>
      <c r="I8" s="5"/>
    </row>
    <row r="9" customFormat="false" ht="19.5" hidden="false" customHeight="true" outlineLevel="0" collapsed="false">
      <c r="A9" s="7" t="n">
        <v>45695</v>
      </c>
      <c r="B9" s="8" t="s">
        <v>26</v>
      </c>
      <c r="C9" s="8" t="s">
        <v>17</v>
      </c>
      <c r="D9" s="8" t="s">
        <v>27</v>
      </c>
      <c r="E9" s="9" t="n">
        <v>5</v>
      </c>
      <c r="F9" s="8" t="n">
        <v>11</v>
      </c>
      <c r="G9" s="8" t="s">
        <v>14</v>
      </c>
      <c r="H9" s="8" t="s">
        <v>24</v>
      </c>
      <c r="I9" s="8"/>
    </row>
    <row r="10" customFormat="false" ht="19.5" hidden="false" customHeight="true" outlineLevel="0" collapsed="false">
      <c r="A10" s="4" t="n">
        <v>45744</v>
      </c>
      <c r="B10" s="5" t="s">
        <v>26</v>
      </c>
      <c r="C10" s="5" t="s">
        <v>28</v>
      </c>
      <c r="D10" s="5" t="s">
        <v>27</v>
      </c>
      <c r="E10" s="6" t="n">
        <v>2</v>
      </c>
      <c r="F10" s="5" t="n">
        <v>51</v>
      </c>
      <c r="G10" s="5" t="s">
        <v>21</v>
      </c>
      <c r="H10" s="5" t="s">
        <v>25</v>
      </c>
      <c r="I10" s="5"/>
    </row>
    <row r="11" customFormat="false" ht="19.5" hidden="false" customHeight="true" outlineLevel="0" collapsed="false">
      <c r="A11" s="7" t="n">
        <v>45765</v>
      </c>
      <c r="B11" s="8" t="s">
        <v>11</v>
      </c>
      <c r="C11" s="8" t="s">
        <v>23</v>
      </c>
      <c r="D11" s="8" t="s">
        <v>27</v>
      </c>
      <c r="E11" s="9" t="n">
        <v>4</v>
      </c>
      <c r="F11" s="8" t="n">
        <v>58</v>
      </c>
      <c r="G11" s="8" t="s">
        <v>14</v>
      </c>
      <c r="H11" s="8" t="s">
        <v>29</v>
      </c>
      <c r="I11" s="8"/>
    </row>
    <row r="12" customFormat="false" ht="19.5" hidden="false" customHeight="true" outlineLevel="0" collapsed="false">
      <c r="A12" s="4" t="n">
        <v>45828</v>
      </c>
      <c r="B12" s="5" t="s">
        <v>26</v>
      </c>
      <c r="C12" s="5" t="s">
        <v>28</v>
      </c>
      <c r="D12" s="5" t="s">
        <v>13</v>
      </c>
      <c r="E12" s="6" t="n">
        <v>2</v>
      </c>
      <c r="F12" s="5" t="n">
        <v>7</v>
      </c>
      <c r="G12" s="5" t="s">
        <v>21</v>
      </c>
      <c r="H12" s="5" t="s">
        <v>15</v>
      </c>
      <c r="I12" s="5"/>
    </row>
    <row r="13" customFormat="false" ht="19.5" hidden="false" customHeight="true" outlineLevel="0" collapsed="false">
      <c r="A13" s="7" t="n">
        <v>45816</v>
      </c>
      <c r="B13" s="8" t="s">
        <v>26</v>
      </c>
      <c r="C13" s="8" t="s">
        <v>17</v>
      </c>
      <c r="D13" s="8" t="s">
        <v>13</v>
      </c>
      <c r="E13" s="9" t="n">
        <v>2</v>
      </c>
      <c r="F13" s="8" t="n">
        <v>29</v>
      </c>
      <c r="G13" s="8" t="s">
        <v>21</v>
      </c>
      <c r="H13" s="8" t="s">
        <v>15</v>
      </c>
      <c r="I13" s="8"/>
    </row>
    <row r="14" customFormat="false" ht="19.5" hidden="false" customHeight="true" outlineLevel="0" collapsed="false">
      <c r="A14" s="4" t="n">
        <v>45731</v>
      </c>
      <c r="B14" s="5" t="s">
        <v>26</v>
      </c>
      <c r="C14" s="5" t="s">
        <v>20</v>
      </c>
      <c r="D14" s="5" t="s">
        <v>27</v>
      </c>
      <c r="E14" s="6" t="n">
        <v>4</v>
      </c>
      <c r="F14" s="5" t="n">
        <v>18</v>
      </c>
      <c r="G14" s="5" t="s">
        <v>14</v>
      </c>
      <c r="H14" s="5" t="s">
        <v>25</v>
      </c>
      <c r="I14" s="5"/>
    </row>
    <row r="15" customFormat="false" ht="19.5" hidden="false" customHeight="true" outlineLevel="0" collapsed="false">
      <c r="A15" s="7" t="n">
        <v>45817</v>
      </c>
      <c r="B15" s="8" t="s">
        <v>11</v>
      </c>
      <c r="C15" s="8" t="s">
        <v>28</v>
      </c>
      <c r="D15" s="8" t="s">
        <v>13</v>
      </c>
      <c r="E15" s="9" t="n">
        <v>3</v>
      </c>
      <c r="F15" s="8" t="n">
        <v>15</v>
      </c>
      <c r="G15" s="8" t="s">
        <v>14</v>
      </c>
      <c r="H15" s="8" t="s">
        <v>15</v>
      </c>
      <c r="I15" s="8"/>
    </row>
    <row r="16" customFormat="false" ht="19.5" hidden="false" customHeight="true" outlineLevel="0" collapsed="false">
      <c r="A16" s="4" t="n">
        <v>45760</v>
      </c>
      <c r="B16" s="5" t="s">
        <v>26</v>
      </c>
      <c r="C16" s="5" t="s">
        <v>28</v>
      </c>
      <c r="D16" s="5" t="s">
        <v>13</v>
      </c>
      <c r="E16" s="6" t="n">
        <v>4</v>
      </c>
      <c r="F16" s="5" t="n">
        <v>58</v>
      </c>
      <c r="G16" s="5" t="s">
        <v>14</v>
      </c>
      <c r="H16" s="5" t="s">
        <v>29</v>
      </c>
      <c r="I16" s="5"/>
    </row>
    <row r="17" customFormat="false" ht="19.5" hidden="false" customHeight="true" outlineLevel="0" collapsed="false">
      <c r="A17" s="7" t="n">
        <v>45665</v>
      </c>
      <c r="B17" s="8" t="s">
        <v>11</v>
      </c>
      <c r="C17" s="8" t="s">
        <v>12</v>
      </c>
      <c r="D17" s="8" t="s">
        <v>13</v>
      </c>
      <c r="E17" s="9" t="n">
        <v>4</v>
      </c>
      <c r="F17" s="8" t="n">
        <v>9</v>
      </c>
      <c r="G17" s="8" t="s">
        <v>14</v>
      </c>
      <c r="H17" s="8" t="s">
        <v>22</v>
      </c>
      <c r="I17" s="8"/>
    </row>
    <row r="18" customFormat="false" ht="19.5" hidden="false" customHeight="true" outlineLevel="0" collapsed="false">
      <c r="A18" s="4" t="n">
        <v>45707</v>
      </c>
      <c r="B18" s="5" t="s">
        <v>26</v>
      </c>
      <c r="C18" s="5" t="s">
        <v>20</v>
      </c>
      <c r="D18" s="5" t="s">
        <v>13</v>
      </c>
      <c r="E18" s="6" t="n">
        <v>5</v>
      </c>
      <c r="F18" s="5" t="n">
        <v>46</v>
      </c>
      <c r="G18" s="5" t="s">
        <v>14</v>
      </c>
      <c r="H18" s="5" t="s">
        <v>24</v>
      </c>
      <c r="I18" s="5"/>
    </row>
    <row r="19" customFormat="false" ht="15" hidden="false" customHeight="false" outlineLevel="0" collapsed="false">
      <c r="H19" s="9" t="str">
        <f aca="false">IF(A19="","",TEXT(A19,"MMMM"))</f>
        <v/>
      </c>
    </row>
    <row r="20" customFormat="false" ht="15" hidden="false" customHeight="false" outlineLevel="0" collapsed="false">
      <c r="H20" s="9" t="str">
        <f aca="false">IF(A20="","",TEXT(A20,"MMMM"))</f>
        <v/>
      </c>
    </row>
    <row r="21" customFormat="false" ht="15" hidden="false" customHeight="false" outlineLevel="0" collapsed="false">
      <c r="H21" s="9" t="str">
        <f aca="false">IF(A21="","",TEXT(A21,"MMMM"))</f>
        <v/>
      </c>
    </row>
    <row r="22" customFormat="false" ht="15" hidden="false" customHeight="false" outlineLevel="0" collapsed="false">
      <c r="H22" s="9" t="str">
        <f aca="false">IF(A22="","",TEXT(A22,"MMMM"))</f>
        <v/>
      </c>
    </row>
    <row r="23" customFormat="false" ht="15" hidden="false" customHeight="false" outlineLevel="0" collapsed="false">
      <c r="H23" s="9" t="str">
        <f aca="false">IF(A23="","",TEXT(A23,"MMMM"))</f>
        <v/>
      </c>
    </row>
    <row r="24" customFormat="false" ht="15" hidden="false" customHeight="false" outlineLevel="0" collapsed="false">
      <c r="H24" s="9" t="str">
        <f aca="false">IF(A24="","",TEXT(A24,"MMMM"))</f>
        <v/>
      </c>
    </row>
    <row r="25" customFormat="false" ht="15" hidden="false" customHeight="false" outlineLevel="0" collapsed="false">
      <c r="H25" s="9" t="str">
        <f aca="false">IF(A25="","",TEXT(A25,"MMMM"))</f>
        <v/>
      </c>
    </row>
    <row r="26" customFormat="false" ht="15" hidden="false" customHeight="false" outlineLevel="0" collapsed="false">
      <c r="H26" s="9" t="str">
        <f aca="false">IF(A26="","",TEXT(A26,"MMMM"))</f>
        <v/>
      </c>
    </row>
    <row r="27" customFormat="false" ht="15" hidden="false" customHeight="false" outlineLevel="0" collapsed="false">
      <c r="H27" s="9" t="str">
        <f aca="false">IF(A27="","",TEXT(A27,"MMMM"))</f>
        <v/>
      </c>
    </row>
    <row r="28" customFormat="false" ht="15" hidden="false" customHeight="false" outlineLevel="0" collapsed="false">
      <c r="H28" s="9" t="str">
        <f aca="false">IF(A28="","",TEXT(A28,"MMMM"))</f>
        <v/>
      </c>
    </row>
    <row r="29" customFormat="false" ht="15" hidden="false" customHeight="false" outlineLevel="0" collapsed="false">
      <c r="H29" s="9" t="str">
        <f aca="false">IF(A29="","",TEXT(A29,"MMMM"))</f>
        <v/>
      </c>
    </row>
    <row r="30" customFormat="false" ht="15" hidden="false" customHeight="false" outlineLevel="0" collapsed="false">
      <c r="H30" s="9" t="str">
        <f aca="false">IF(A30="","",TEXT(A30,"MMMM"))</f>
        <v/>
      </c>
    </row>
    <row r="31" customFormat="false" ht="15" hidden="false" customHeight="false" outlineLevel="0" collapsed="false">
      <c r="H31" s="9" t="str">
        <f aca="false">IF(A31="","",TEXT(A31,"MMMM"))</f>
        <v/>
      </c>
    </row>
    <row r="32" customFormat="false" ht="15" hidden="false" customHeight="false" outlineLevel="0" collapsed="false">
      <c r="H32" s="9" t="str">
        <f aca="false">IF(A32="","",TEXT(A32,"MMMM"))</f>
        <v/>
      </c>
    </row>
    <row r="33" customFormat="false" ht="15" hidden="false" customHeight="false" outlineLevel="0" collapsed="false">
      <c r="H33" s="9" t="str">
        <f aca="false">IF(A33="","",TEXT(A33,"MMMM"))</f>
        <v/>
      </c>
    </row>
    <row r="34" customFormat="false" ht="15" hidden="false" customHeight="false" outlineLevel="0" collapsed="false">
      <c r="H34" s="9" t="str">
        <f aca="false">IF(A34="","",TEXT(A34,"MMMM"))</f>
        <v/>
      </c>
    </row>
    <row r="35" customFormat="false" ht="15" hidden="false" customHeight="false" outlineLevel="0" collapsed="false">
      <c r="H35" s="9" t="str">
        <f aca="false">IF(A35="","",TEXT(A35,"MMMM"))</f>
        <v/>
      </c>
    </row>
    <row r="36" customFormat="false" ht="15" hidden="false" customHeight="false" outlineLevel="0" collapsed="false">
      <c r="H36" s="9" t="str">
        <f aca="false">IF(A36="","",TEXT(A36,"MMMM"))</f>
        <v/>
      </c>
    </row>
    <row r="37" customFormat="false" ht="15" hidden="false" customHeight="false" outlineLevel="0" collapsed="false">
      <c r="H37" s="9" t="str">
        <f aca="false">IF(A37="","",TEXT(A37,"MMMM"))</f>
        <v/>
      </c>
    </row>
    <row r="38" customFormat="false" ht="15" hidden="false" customHeight="false" outlineLevel="0" collapsed="false">
      <c r="H38" s="9" t="str">
        <f aca="false">IF(A38="","",TEXT(A38,"MMMM"))</f>
        <v/>
      </c>
    </row>
    <row r="39" customFormat="false" ht="15" hidden="false" customHeight="false" outlineLevel="0" collapsed="false">
      <c r="H39" s="9" t="str">
        <f aca="false">IF(A39="","",TEXT(A39,"MMMM"))</f>
        <v/>
      </c>
    </row>
    <row r="40" customFormat="false" ht="15" hidden="false" customHeight="false" outlineLevel="0" collapsed="false">
      <c r="H40" s="9" t="str">
        <f aca="false">IF(A40="","",TEXT(A40,"MMMM"))</f>
        <v/>
      </c>
    </row>
    <row r="41" customFormat="false" ht="15" hidden="false" customHeight="false" outlineLevel="0" collapsed="false">
      <c r="H41" s="9" t="str">
        <f aca="false">IF(A41="","",TEXT(A41,"MMMM"))</f>
        <v/>
      </c>
    </row>
    <row r="42" customFormat="false" ht="15" hidden="false" customHeight="false" outlineLevel="0" collapsed="false">
      <c r="H42" s="9" t="str">
        <f aca="false">IF(A42="","",TEXT(A42,"MMMM"))</f>
        <v/>
      </c>
    </row>
    <row r="43" customFormat="false" ht="15" hidden="false" customHeight="false" outlineLevel="0" collapsed="false">
      <c r="H43" s="9" t="str">
        <f aca="false">IF(A43="","",TEXT(A43,"MMMM"))</f>
        <v/>
      </c>
    </row>
    <row r="44" customFormat="false" ht="15" hidden="false" customHeight="false" outlineLevel="0" collapsed="false">
      <c r="H44" s="9" t="str">
        <f aca="false">IF(A44="","",TEXT(A44,"MMMM"))</f>
        <v/>
      </c>
    </row>
    <row r="45" customFormat="false" ht="15" hidden="false" customHeight="false" outlineLevel="0" collapsed="false">
      <c r="H45" s="9" t="str">
        <f aca="false">IF(A45="","",TEXT(A45,"MMMM"))</f>
        <v/>
      </c>
    </row>
    <row r="46" customFormat="false" ht="15" hidden="false" customHeight="false" outlineLevel="0" collapsed="false">
      <c r="H46" s="9" t="str">
        <f aca="false">IF(A46="","",TEXT(A46,"MMMM"))</f>
        <v/>
      </c>
    </row>
    <row r="47" customFormat="false" ht="15" hidden="false" customHeight="false" outlineLevel="0" collapsed="false">
      <c r="H47" s="9" t="str">
        <f aca="false">IF(A47="","",TEXT(A47,"MMMM"))</f>
        <v/>
      </c>
    </row>
    <row r="48" customFormat="false" ht="15" hidden="false" customHeight="false" outlineLevel="0" collapsed="false">
      <c r="H48" s="9" t="str">
        <f aca="false">IF(A48="","",TEXT(A48,"MMMM"))</f>
        <v/>
      </c>
    </row>
    <row r="49" customFormat="false" ht="15" hidden="false" customHeight="false" outlineLevel="0" collapsed="false">
      <c r="H49" s="9" t="str">
        <f aca="false">IF(A49="","",TEXT(A49,"MMMM"))</f>
        <v/>
      </c>
    </row>
    <row r="50" customFormat="false" ht="15" hidden="false" customHeight="false" outlineLevel="0" collapsed="false">
      <c r="H50" s="9" t="str">
        <f aca="false">IF(A50="","",TEXT(A50,"MMMM"))</f>
        <v/>
      </c>
    </row>
    <row r="51" customFormat="false" ht="15" hidden="false" customHeight="false" outlineLevel="0" collapsed="false">
      <c r="H51" s="9" t="str">
        <f aca="false">IF(A51="","",TEXT(A51,"MMMM"))</f>
        <v/>
      </c>
    </row>
    <row r="52" customFormat="false" ht="15" hidden="false" customHeight="false" outlineLevel="0" collapsed="false">
      <c r="H52" s="9" t="str">
        <f aca="false">IF(A52="","",TEXT(A52,"MMMM"))</f>
        <v/>
      </c>
    </row>
    <row r="53" customFormat="false" ht="15" hidden="false" customHeight="false" outlineLevel="0" collapsed="false">
      <c r="H53" s="9" t="str">
        <f aca="false">IF(A53="","",TEXT(A53,"MMMM"))</f>
        <v/>
      </c>
    </row>
    <row r="54" customFormat="false" ht="15" hidden="false" customHeight="false" outlineLevel="0" collapsed="false">
      <c r="H54" s="9" t="str">
        <f aca="false">IF(A54="","",TEXT(A54,"MMMM"))</f>
        <v/>
      </c>
    </row>
    <row r="55" customFormat="false" ht="15" hidden="false" customHeight="false" outlineLevel="0" collapsed="false">
      <c r="H55" s="9" t="str">
        <f aca="false">IF(A55="","",TEXT(A55,"MMMM"))</f>
        <v/>
      </c>
    </row>
    <row r="56" customFormat="false" ht="15" hidden="false" customHeight="false" outlineLevel="0" collapsed="false">
      <c r="H56" s="9" t="str">
        <f aca="false">IF(A56="","",TEXT(A56,"MMMM"))</f>
        <v/>
      </c>
    </row>
    <row r="57" customFormat="false" ht="15" hidden="false" customHeight="false" outlineLevel="0" collapsed="false">
      <c r="H57" s="9" t="str">
        <f aca="false">IF(A57="","",TEXT(A57,"MMMM"))</f>
        <v/>
      </c>
    </row>
    <row r="58" customFormat="false" ht="15" hidden="false" customHeight="false" outlineLevel="0" collapsed="false">
      <c r="H58" s="9" t="str">
        <f aca="false">IF(A58="","",TEXT(A58,"MMMM"))</f>
        <v/>
      </c>
    </row>
    <row r="59" customFormat="false" ht="15" hidden="false" customHeight="false" outlineLevel="0" collapsed="false">
      <c r="H59" s="9" t="str">
        <f aca="false">IF(A59="","",TEXT(A59,"MMMM"))</f>
        <v/>
      </c>
    </row>
    <row r="60" customFormat="false" ht="15" hidden="false" customHeight="false" outlineLevel="0" collapsed="false">
      <c r="H60" s="9" t="str">
        <f aca="false">IF(A60="","",TEXT(A60,"MMMM"))</f>
        <v/>
      </c>
    </row>
    <row r="61" customFormat="false" ht="15" hidden="false" customHeight="false" outlineLevel="0" collapsed="false">
      <c r="H61" s="9" t="str">
        <f aca="false">IF(A61="","",TEXT(A61,"MMMM"))</f>
        <v/>
      </c>
    </row>
    <row r="62" customFormat="false" ht="15" hidden="false" customHeight="false" outlineLevel="0" collapsed="false">
      <c r="H62" s="9" t="str">
        <f aca="false">IF(A62="","",TEXT(A62,"MMMM"))</f>
        <v/>
      </c>
    </row>
    <row r="63" customFormat="false" ht="15" hidden="false" customHeight="false" outlineLevel="0" collapsed="false">
      <c r="H63" s="9" t="str">
        <f aca="false">IF(A63="","",TEXT(A63,"MMMM"))</f>
        <v/>
      </c>
    </row>
    <row r="64" customFormat="false" ht="15" hidden="false" customHeight="false" outlineLevel="0" collapsed="false">
      <c r="H64" s="9" t="str">
        <f aca="false">IF(A64="","",TEXT(A64,"MMMM"))</f>
        <v/>
      </c>
    </row>
    <row r="65" customFormat="false" ht="15" hidden="false" customHeight="false" outlineLevel="0" collapsed="false">
      <c r="H65" s="9" t="str">
        <f aca="false">IF(A65="","",TEXT(A65,"MMMM"))</f>
        <v/>
      </c>
    </row>
    <row r="66" customFormat="false" ht="15" hidden="false" customHeight="false" outlineLevel="0" collapsed="false">
      <c r="H66" s="9" t="str">
        <f aca="false">IF(A66="","",TEXT(A66,"MMMM"))</f>
        <v/>
      </c>
    </row>
    <row r="67" customFormat="false" ht="15" hidden="false" customHeight="false" outlineLevel="0" collapsed="false">
      <c r="H67" s="9" t="str">
        <f aca="false">IF(A67="","",TEXT(A67,"MMMM"))</f>
        <v/>
      </c>
    </row>
    <row r="68" customFormat="false" ht="15" hidden="false" customHeight="false" outlineLevel="0" collapsed="false">
      <c r="H68" s="9" t="str">
        <f aca="false">IF(A68="","",TEXT(A68,"MMMM"))</f>
        <v/>
      </c>
    </row>
    <row r="69" customFormat="false" ht="15" hidden="false" customHeight="false" outlineLevel="0" collapsed="false">
      <c r="H69" s="9" t="str">
        <f aca="false">IF(A69="","",TEXT(A69,"MMMM"))</f>
        <v/>
      </c>
    </row>
    <row r="70" customFormat="false" ht="15" hidden="false" customHeight="false" outlineLevel="0" collapsed="false">
      <c r="H70" s="9" t="str">
        <f aca="false">IF(A70="","",TEXT(A70,"MMMM"))</f>
        <v/>
      </c>
    </row>
    <row r="71" customFormat="false" ht="15" hidden="false" customHeight="false" outlineLevel="0" collapsed="false">
      <c r="H71" s="9" t="str">
        <f aca="false">IF(A71="","",TEXT(A71,"MMMM"))</f>
        <v/>
      </c>
    </row>
    <row r="72" customFormat="false" ht="15" hidden="false" customHeight="false" outlineLevel="0" collapsed="false">
      <c r="H72" s="9" t="str">
        <f aca="false">IF(A72="","",TEXT(A72,"MMMM"))</f>
        <v/>
      </c>
    </row>
    <row r="73" customFormat="false" ht="15" hidden="false" customHeight="false" outlineLevel="0" collapsed="false">
      <c r="H73" s="9" t="str">
        <f aca="false">IF(A73="","",TEXT(A73,"MMMM"))</f>
        <v/>
      </c>
    </row>
    <row r="74" customFormat="false" ht="15" hidden="false" customHeight="false" outlineLevel="0" collapsed="false">
      <c r="H74" s="9" t="str">
        <f aca="false">IF(A74="","",TEXT(A74,"MMMM"))</f>
        <v/>
      </c>
    </row>
    <row r="75" customFormat="false" ht="15" hidden="false" customHeight="false" outlineLevel="0" collapsed="false">
      <c r="H75" s="9" t="str">
        <f aca="false">IF(A75="","",TEXT(A75,"MMMM"))</f>
        <v/>
      </c>
    </row>
    <row r="76" customFormat="false" ht="15" hidden="false" customHeight="false" outlineLevel="0" collapsed="false">
      <c r="H76" s="9" t="str">
        <f aca="false">IF(A76="","",TEXT(A76,"MMMM"))</f>
        <v/>
      </c>
    </row>
    <row r="77" customFormat="false" ht="15" hidden="false" customHeight="false" outlineLevel="0" collapsed="false">
      <c r="H77" s="9" t="str">
        <f aca="false">IF(A77="","",TEXT(A77,"MMMM"))</f>
        <v/>
      </c>
    </row>
    <row r="78" customFormat="false" ht="15" hidden="false" customHeight="false" outlineLevel="0" collapsed="false">
      <c r="H78" s="9" t="str">
        <f aca="false">IF(A78="","",TEXT(A78,"MMMM"))</f>
        <v/>
      </c>
    </row>
    <row r="79" customFormat="false" ht="15" hidden="false" customHeight="false" outlineLevel="0" collapsed="false">
      <c r="H79" s="9" t="str">
        <f aca="false">IF(A79="","",TEXT(A79,"MMMM"))</f>
        <v/>
      </c>
    </row>
    <row r="80" customFormat="false" ht="15" hidden="false" customHeight="false" outlineLevel="0" collapsed="false">
      <c r="H80" s="9" t="str">
        <f aca="false">IF(A80="","",TEXT(A80,"MMMM"))</f>
        <v/>
      </c>
    </row>
    <row r="81" customFormat="false" ht="15" hidden="false" customHeight="false" outlineLevel="0" collapsed="false">
      <c r="H81" s="9" t="str">
        <f aca="false">IF(A81="","",TEXT(A81,"MMMM"))</f>
        <v/>
      </c>
    </row>
    <row r="82" customFormat="false" ht="15" hidden="false" customHeight="false" outlineLevel="0" collapsed="false">
      <c r="H82" s="9" t="str">
        <f aca="false">IF(A82="","",TEXT(A82,"MMMM"))</f>
        <v/>
      </c>
    </row>
    <row r="83" customFormat="false" ht="15" hidden="false" customHeight="false" outlineLevel="0" collapsed="false">
      <c r="H83" s="9" t="str">
        <f aca="false">IF(A83="","",TEXT(A83,"MMMM"))</f>
        <v/>
      </c>
    </row>
    <row r="84" customFormat="false" ht="15" hidden="false" customHeight="false" outlineLevel="0" collapsed="false">
      <c r="H84" s="9" t="str">
        <f aca="false">IF(A84="","",TEXT(A84,"MMMM"))</f>
        <v/>
      </c>
    </row>
    <row r="85" customFormat="false" ht="15" hidden="false" customHeight="false" outlineLevel="0" collapsed="false">
      <c r="H85" s="9" t="str">
        <f aca="false">IF(A85="","",TEXT(A85,"MMMM"))</f>
        <v/>
      </c>
    </row>
    <row r="86" customFormat="false" ht="15" hidden="false" customHeight="false" outlineLevel="0" collapsed="false">
      <c r="H86" s="9" t="str">
        <f aca="false">IF(A86="","",TEXT(A86,"MMMM"))</f>
        <v/>
      </c>
    </row>
    <row r="87" customFormat="false" ht="15" hidden="false" customHeight="false" outlineLevel="0" collapsed="false">
      <c r="H87" s="9" t="str">
        <f aca="false">IF(A87="","",TEXT(A87,"MMMM"))</f>
        <v/>
      </c>
    </row>
    <row r="88" customFormat="false" ht="15" hidden="false" customHeight="false" outlineLevel="0" collapsed="false">
      <c r="H88" s="9" t="str">
        <f aca="false">IF(A88="","",TEXT(A88,"MMMM"))</f>
        <v/>
      </c>
    </row>
    <row r="89" customFormat="false" ht="15" hidden="false" customHeight="false" outlineLevel="0" collapsed="false">
      <c r="H89" s="9" t="str">
        <f aca="false">IF(A89="","",TEXT(A89,"MMMM"))</f>
        <v/>
      </c>
    </row>
    <row r="90" customFormat="false" ht="15" hidden="false" customHeight="false" outlineLevel="0" collapsed="false">
      <c r="H90" s="9" t="str">
        <f aca="false">IF(A90="","",TEXT(A90,"MMMM"))</f>
        <v/>
      </c>
    </row>
    <row r="91" customFormat="false" ht="15" hidden="false" customHeight="false" outlineLevel="0" collapsed="false">
      <c r="H91" s="9" t="str">
        <f aca="false">IF(A91="","",TEXT(A91,"MMMM"))</f>
        <v/>
      </c>
    </row>
    <row r="92" customFormat="false" ht="15" hidden="false" customHeight="false" outlineLevel="0" collapsed="false">
      <c r="H92" s="9" t="str">
        <f aca="false">IF(A92="","",TEXT(A92,"MMMM"))</f>
        <v/>
      </c>
    </row>
    <row r="93" customFormat="false" ht="15" hidden="false" customHeight="false" outlineLevel="0" collapsed="false">
      <c r="H93" s="9" t="str">
        <f aca="false">IF(A93="","",TEXT(A93,"MMMM"))</f>
        <v/>
      </c>
    </row>
    <row r="94" customFormat="false" ht="15" hidden="false" customHeight="false" outlineLevel="0" collapsed="false">
      <c r="H94" s="9" t="str">
        <f aca="false">IF(A94="","",TEXT(A94,"MMMM"))</f>
        <v/>
      </c>
    </row>
    <row r="95" customFormat="false" ht="15" hidden="false" customHeight="false" outlineLevel="0" collapsed="false">
      <c r="H95" s="9" t="str">
        <f aca="false">IF(A95="","",TEXT(A95,"MMMM"))</f>
        <v/>
      </c>
    </row>
    <row r="96" customFormat="false" ht="15" hidden="false" customHeight="false" outlineLevel="0" collapsed="false">
      <c r="H96" s="9" t="str">
        <f aca="false">IF(A96="","",TEXT(A96,"MMMM"))</f>
        <v/>
      </c>
    </row>
    <row r="97" customFormat="false" ht="15" hidden="false" customHeight="false" outlineLevel="0" collapsed="false">
      <c r="H97" s="9" t="str">
        <f aca="false">IF(A97="","",TEXT(A97,"MMMM"))</f>
        <v/>
      </c>
    </row>
    <row r="98" customFormat="false" ht="15" hidden="false" customHeight="false" outlineLevel="0" collapsed="false">
      <c r="H98" s="9" t="str">
        <f aca="false">IF(A98="","",TEXT(A98,"MMMM"))</f>
        <v/>
      </c>
    </row>
    <row r="99" customFormat="false" ht="15" hidden="false" customHeight="false" outlineLevel="0" collapsed="false">
      <c r="H99" s="9" t="str">
        <f aca="false">IF(A99="","",TEXT(A99,"MMMM"))</f>
        <v/>
      </c>
    </row>
    <row r="100" customFormat="false" ht="15" hidden="false" customHeight="false" outlineLevel="0" collapsed="false">
      <c r="H100" s="9" t="str">
        <f aca="false">IF(A100="","",TEXT(A100,"MMMM"))</f>
        <v/>
      </c>
    </row>
    <row r="101" customFormat="false" ht="15" hidden="false" customHeight="false" outlineLevel="0" collapsed="false">
      <c r="H101" s="9" t="str">
        <f aca="false">IF(A101="","",TEXT(A101,"MMMM"))</f>
        <v/>
      </c>
    </row>
    <row r="102" customFormat="false" ht="15" hidden="false" customHeight="false" outlineLevel="0" collapsed="false">
      <c r="H102" s="9" t="str">
        <f aca="false">IF(A102="","",TEXT(A102,"MMMM"))</f>
        <v/>
      </c>
    </row>
    <row r="103" customFormat="false" ht="15" hidden="false" customHeight="false" outlineLevel="0" collapsed="false">
      <c r="H103" s="9" t="str">
        <f aca="false">IF(A103="","",TEXT(A103,"MMMM"))</f>
        <v/>
      </c>
    </row>
    <row r="104" customFormat="false" ht="15" hidden="false" customHeight="false" outlineLevel="0" collapsed="false">
      <c r="H104" s="9" t="str">
        <f aca="false">IF(A104="","",TEXT(A104,"MMMM"))</f>
        <v/>
      </c>
    </row>
    <row r="105" customFormat="false" ht="15" hidden="false" customHeight="false" outlineLevel="0" collapsed="false">
      <c r="H105" s="9" t="str">
        <f aca="false">IF(A105="","",TEXT(A105,"MMMM"))</f>
        <v/>
      </c>
    </row>
    <row r="106" customFormat="false" ht="15" hidden="false" customHeight="false" outlineLevel="0" collapsed="false">
      <c r="H106" s="9" t="str">
        <f aca="false">IF(A106="","",TEXT(A106,"MMMM"))</f>
        <v/>
      </c>
    </row>
    <row r="107" customFormat="false" ht="15" hidden="false" customHeight="false" outlineLevel="0" collapsed="false">
      <c r="H107" s="9" t="str">
        <f aca="false">IF(A107="","",TEXT(A107,"MMMM"))</f>
        <v/>
      </c>
    </row>
    <row r="108" customFormat="false" ht="15" hidden="false" customHeight="false" outlineLevel="0" collapsed="false">
      <c r="H108" s="9" t="str">
        <f aca="false">IF(A108="","",TEXT(A108,"MMMM"))</f>
        <v/>
      </c>
    </row>
    <row r="109" customFormat="false" ht="15" hidden="false" customHeight="false" outlineLevel="0" collapsed="false">
      <c r="H109" s="9" t="str">
        <f aca="false">IF(A109="","",TEXT(A109,"MMMM"))</f>
        <v/>
      </c>
    </row>
    <row r="110" customFormat="false" ht="15" hidden="false" customHeight="false" outlineLevel="0" collapsed="false">
      <c r="H110" s="9" t="str">
        <f aca="false">IF(A110="","",TEXT(A110,"MMMM"))</f>
        <v/>
      </c>
    </row>
    <row r="111" customFormat="false" ht="15" hidden="false" customHeight="false" outlineLevel="0" collapsed="false">
      <c r="H111" s="9" t="str">
        <f aca="false">IF(A111="","",TEXT(A111,"MMMM"))</f>
        <v/>
      </c>
    </row>
    <row r="112" customFormat="false" ht="15" hidden="false" customHeight="false" outlineLevel="0" collapsed="false">
      <c r="H112" s="9" t="str">
        <f aca="false">IF(A112="","",TEXT(A112,"MMMM"))</f>
        <v/>
      </c>
    </row>
    <row r="113" customFormat="false" ht="15" hidden="false" customHeight="false" outlineLevel="0" collapsed="false">
      <c r="H113" s="9" t="str">
        <f aca="false">IF(A113="","",TEXT(A113,"MMMM"))</f>
        <v/>
      </c>
    </row>
    <row r="114" customFormat="false" ht="15" hidden="false" customHeight="false" outlineLevel="0" collapsed="false">
      <c r="H114" s="9" t="str">
        <f aca="false">IF(A114="","",TEXT(A114,"MMMM"))</f>
        <v/>
      </c>
    </row>
    <row r="115" customFormat="false" ht="15" hidden="false" customHeight="false" outlineLevel="0" collapsed="false">
      <c r="H115" s="9" t="str">
        <f aca="false">IF(A115="","",TEXT(A115,"MMMM"))</f>
        <v/>
      </c>
    </row>
    <row r="116" customFormat="false" ht="15" hidden="false" customHeight="false" outlineLevel="0" collapsed="false">
      <c r="H116" s="9" t="str">
        <f aca="false">IF(A116="","",TEXT(A116,"MMMM"))</f>
        <v/>
      </c>
    </row>
    <row r="117" customFormat="false" ht="15" hidden="false" customHeight="false" outlineLevel="0" collapsed="false">
      <c r="H117" s="9" t="str">
        <f aca="false">IF(A117="","",TEXT(A117,"MMMM"))</f>
        <v/>
      </c>
    </row>
    <row r="118" customFormat="false" ht="15" hidden="false" customHeight="false" outlineLevel="0" collapsed="false">
      <c r="H118" s="9" t="str">
        <f aca="false">IF(A118="","",TEXT(A118,"MMMM"))</f>
        <v/>
      </c>
    </row>
    <row r="119" customFormat="false" ht="15" hidden="false" customHeight="false" outlineLevel="0" collapsed="false">
      <c r="H119" s="9" t="str">
        <f aca="false">IF(A119="","",TEXT(A119,"MMMM"))</f>
        <v/>
      </c>
    </row>
    <row r="120" customFormat="false" ht="15" hidden="false" customHeight="false" outlineLevel="0" collapsed="false">
      <c r="H120" s="9" t="str">
        <f aca="false">IF(A120="","",TEXT(A120,"MMMM"))</f>
        <v/>
      </c>
    </row>
    <row r="121" customFormat="false" ht="15" hidden="false" customHeight="false" outlineLevel="0" collapsed="false">
      <c r="H121" s="9" t="str">
        <f aca="false">IF(A121="","",TEXT(A121,"MMMM"))</f>
        <v/>
      </c>
    </row>
    <row r="122" customFormat="false" ht="15" hidden="false" customHeight="false" outlineLevel="0" collapsed="false">
      <c r="H122" s="9" t="str">
        <f aca="false">IF(A122="","",TEXT(A122,"MMMM"))</f>
        <v/>
      </c>
    </row>
    <row r="123" customFormat="false" ht="15" hidden="false" customHeight="false" outlineLevel="0" collapsed="false">
      <c r="H123" s="9" t="str">
        <f aca="false">IF(A123="","",TEXT(A123,"MMMM"))</f>
        <v/>
      </c>
    </row>
    <row r="124" customFormat="false" ht="15" hidden="false" customHeight="false" outlineLevel="0" collapsed="false">
      <c r="H124" s="9" t="str">
        <f aca="false">IF(A124="","",TEXT(A124,"MMMM"))</f>
        <v/>
      </c>
    </row>
    <row r="125" customFormat="false" ht="15" hidden="false" customHeight="false" outlineLevel="0" collapsed="false">
      <c r="H125" s="9" t="str">
        <f aca="false">IF(A125="","",TEXT(A125,"MMMM"))</f>
        <v/>
      </c>
    </row>
    <row r="126" customFormat="false" ht="15" hidden="false" customHeight="false" outlineLevel="0" collapsed="false">
      <c r="H126" s="9" t="str">
        <f aca="false">IF(A126="","",TEXT(A126,"MMMM"))</f>
        <v/>
      </c>
    </row>
    <row r="127" customFormat="false" ht="15" hidden="false" customHeight="false" outlineLevel="0" collapsed="false">
      <c r="H127" s="9" t="str">
        <f aca="false">IF(A127="","",TEXT(A127,"MMMM"))</f>
        <v/>
      </c>
    </row>
    <row r="128" customFormat="false" ht="15" hidden="false" customHeight="false" outlineLevel="0" collapsed="false">
      <c r="H128" s="9" t="str">
        <f aca="false">IF(A128="","",TEXT(A128,"MMMM"))</f>
        <v/>
      </c>
    </row>
    <row r="129" customFormat="false" ht="15" hidden="false" customHeight="false" outlineLevel="0" collapsed="false">
      <c r="H129" s="9" t="str">
        <f aca="false">IF(A129="","",TEXT(A129,"MMMM"))</f>
        <v/>
      </c>
    </row>
    <row r="130" customFormat="false" ht="15" hidden="false" customHeight="false" outlineLevel="0" collapsed="false">
      <c r="H130" s="9" t="str">
        <f aca="false">IF(A130="","",TEXT(A130,"MMMM"))</f>
        <v/>
      </c>
    </row>
    <row r="131" customFormat="false" ht="15" hidden="false" customHeight="false" outlineLevel="0" collapsed="false">
      <c r="H131" s="9" t="str">
        <f aca="false">IF(A131="","",TEXT(A131,"MMMM"))</f>
        <v/>
      </c>
    </row>
    <row r="132" customFormat="false" ht="15" hidden="false" customHeight="false" outlineLevel="0" collapsed="false">
      <c r="H132" s="9" t="str">
        <f aca="false">IF(A132="","",TEXT(A132,"MMMM"))</f>
        <v/>
      </c>
    </row>
    <row r="133" customFormat="false" ht="15" hidden="false" customHeight="false" outlineLevel="0" collapsed="false">
      <c r="H133" s="9" t="str">
        <f aca="false">IF(A133="","",TEXT(A133,"MMMM"))</f>
        <v/>
      </c>
    </row>
    <row r="134" customFormat="false" ht="15" hidden="false" customHeight="false" outlineLevel="0" collapsed="false">
      <c r="H134" s="9" t="str">
        <f aca="false">IF(A134="","",TEXT(A134,"MMMM"))</f>
        <v/>
      </c>
    </row>
    <row r="135" customFormat="false" ht="15" hidden="false" customHeight="false" outlineLevel="0" collapsed="false">
      <c r="H135" s="9" t="str">
        <f aca="false">IF(A135="","",TEXT(A135,"MMMM"))</f>
        <v/>
      </c>
    </row>
    <row r="136" customFormat="false" ht="15" hidden="false" customHeight="false" outlineLevel="0" collapsed="false">
      <c r="H136" s="9" t="str">
        <f aca="false">IF(A136="","",TEXT(A136,"MMMM"))</f>
        <v/>
      </c>
    </row>
    <row r="137" customFormat="false" ht="15" hidden="false" customHeight="false" outlineLevel="0" collapsed="false">
      <c r="H137" s="9" t="str">
        <f aca="false">IF(A137="","",TEXT(A137,"MMMM"))</f>
        <v/>
      </c>
    </row>
    <row r="138" customFormat="false" ht="15" hidden="false" customHeight="false" outlineLevel="0" collapsed="false">
      <c r="H138" s="9" t="str">
        <f aca="false">IF(A138="","",TEXT(A138,"MMMM"))</f>
        <v/>
      </c>
    </row>
    <row r="139" customFormat="false" ht="15" hidden="false" customHeight="false" outlineLevel="0" collapsed="false">
      <c r="H139" s="9" t="str">
        <f aca="false">IF(A139="","",TEXT(A139,"MMMM"))</f>
        <v/>
      </c>
    </row>
    <row r="140" customFormat="false" ht="15" hidden="false" customHeight="false" outlineLevel="0" collapsed="false">
      <c r="H140" s="9" t="str">
        <f aca="false">IF(A140="","",TEXT(A140,"MMMM"))</f>
        <v/>
      </c>
    </row>
    <row r="141" customFormat="false" ht="15" hidden="false" customHeight="false" outlineLevel="0" collapsed="false">
      <c r="H141" s="9" t="str">
        <f aca="false">IF(A141="","",TEXT(A141,"MMMM"))</f>
        <v/>
      </c>
    </row>
    <row r="142" customFormat="false" ht="15" hidden="false" customHeight="false" outlineLevel="0" collapsed="false">
      <c r="H142" s="9" t="str">
        <f aca="false">IF(A142="","",TEXT(A142,"MMMM"))</f>
        <v/>
      </c>
    </row>
    <row r="143" customFormat="false" ht="15" hidden="false" customHeight="false" outlineLevel="0" collapsed="false">
      <c r="H143" s="9" t="str">
        <f aca="false">IF(A143="","",TEXT(A143,"MMMM"))</f>
        <v/>
      </c>
    </row>
    <row r="144" customFormat="false" ht="15" hidden="false" customHeight="false" outlineLevel="0" collapsed="false">
      <c r="H144" s="9" t="str">
        <f aca="false">IF(A144="","",TEXT(A144,"MMMM"))</f>
        <v/>
      </c>
    </row>
    <row r="145" customFormat="false" ht="15" hidden="false" customHeight="false" outlineLevel="0" collapsed="false">
      <c r="H145" s="9" t="str">
        <f aca="false">IF(A145="","",TEXT(A145,"MMMM"))</f>
        <v/>
      </c>
    </row>
    <row r="146" customFormat="false" ht="15" hidden="false" customHeight="false" outlineLevel="0" collapsed="false">
      <c r="H146" s="9" t="str">
        <f aca="false">IF(A146="","",TEXT(A146,"MMMM"))</f>
        <v/>
      </c>
    </row>
    <row r="147" customFormat="false" ht="15" hidden="false" customHeight="false" outlineLevel="0" collapsed="false">
      <c r="H147" s="9" t="str">
        <f aca="false">IF(A147="","",TEXT(A147,"MMMM"))</f>
        <v/>
      </c>
    </row>
    <row r="148" customFormat="false" ht="15" hidden="false" customHeight="false" outlineLevel="0" collapsed="false">
      <c r="H148" s="9" t="str">
        <f aca="false">IF(A148="","",TEXT(A148,"MMMM"))</f>
        <v/>
      </c>
    </row>
    <row r="149" customFormat="false" ht="15" hidden="false" customHeight="false" outlineLevel="0" collapsed="false">
      <c r="H149" s="9" t="str">
        <f aca="false">IF(A149="","",TEXT(A149,"MMMM"))</f>
        <v/>
      </c>
    </row>
    <row r="150" customFormat="false" ht="15" hidden="false" customHeight="false" outlineLevel="0" collapsed="false">
      <c r="H150" s="9" t="str">
        <f aca="false">IF(A150="","",TEXT(A150,"MMMM"))</f>
        <v/>
      </c>
    </row>
    <row r="151" customFormat="false" ht="15" hidden="false" customHeight="false" outlineLevel="0" collapsed="false">
      <c r="H151" s="9" t="str">
        <f aca="false">IF(A151="","",TEXT(A151,"MMMM"))</f>
        <v/>
      </c>
    </row>
    <row r="152" customFormat="false" ht="15" hidden="false" customHeight="false" outlineLevel="0" collapsed="false">
      <c r="H152" s="9" t="str">
        <f aca="false">IF(A152="","",TEXT(A152,"MMMM"))</f>
        <v/>
      </c>
    </row>
    <row r="153" customFormat="false" ht="15" hidden="false" customHeight="false" outlineLevel="0" collapsed="false">
      <c r="H153" s="9" t="str">
        <f aca="false">IF(A153="","",TEXT(A153,"MMMM"))</f>
        <v/>
      </c>
    </row>
    <row r="154" customFormat="false" ht="15" hidden="false" customHeight="false" outlineLevel="0" collapsed="false">
      <c r="H154" s="9" t="str">
        <f aca="false">IF(A154="","",TEXT(A154,"MMMM"))</f>
        <v/>
      </c>
    </row>
    <row r="155" customFormat="false" ht="15" hidden="false" customHeight="false" outlineLevel="0" collapsed="false">
      <c r="H155" s="9" t="str">
        <f aca="false">IF(A155="","",TEXT(A155,"MMMM"))</f>
        <v/>
      </c>
    </row>
    <row r="156" customFormat="false" ht="15" hidden="false" customHeight="false" outlineLevel="0" collapsed="false">
      <c r="H156" s="9" t="str">
        <f aca="false">IF(A156="","",TEXT(A156,"MMMM"))</f>
        <v/>
      </c>
    </row>
    <row r="157" customFormat="false" ht="15" hidden="false" customHeight="false" outlineLevel="0" collapsed="false">
      <c r="H157" s="9" t="str">
        <f aca="false">IF(A157="","",TEXT(A157,"MMMM"))</f>
        <v/>
      </c>
    </row>
    <row r="158" customFormat="false" ht="15" hidden="false" customHeight="false" outlineLevel="0" collapsed="false">
      <c r="H158" s="9" t="str">
        <f aca="false">IF(A158="","",TEXT(A158,"MMMM"))</f>
        <v/>
      </c>
    </row>
    <row r="159" customFormat="false" ht="15" hidden="false" customHeight="false" outlineLevel="0" collapsed="false">
      <c r="H159" s="9" t="str">
        <f aca="false">IF(A159="","",TEXT(A159,"MMMM"))</f>
        <v/>
      </c>
    </row>
    <row r="160" customFormat="false" ht="15" hidden="false" customHeight="false" outlineLevel="0" collapsed="false">
      <c r="H160" s="9" t="str">
        <f aca="false">IF(A160="","",TEXT(A160,"MMMM"))</f>
        <v/>
      </c>
    </row>
    <row r="161" customFormat="false" ht="15" hidden="false" customHeight="false" outlineLevel="0" collapsed="false">
      <c r="H161" s="9" t="str">
        <f aca="false">IF(A161="","",TEXT(A161,"MMMM"))</f>
        <v/>
      </c>
    </row>
    <row r="162" customFormat="false" ht="15" hidden="false" customHeight="false" outlineLevel="0" collapsed="false">
      <c r="H162" s="9" t="str">
        <f aca="false">IF(A162="","",TEXT(A162,"MMMM"))</f>
        <v/>
      </c>
    </row>
    <row r="163" customFormat="false" ht="15" hidden="false" customHeight="false" outlineLevel="0" collapsed="false">
      <c r="H163" s="9" t="str">
        <f aca="false">IF(A163="","",TEXT(A163,"MMMM"))</f>
        <v/>
      </c>
    </row>
    <row r="164" customFormat="false" ht="15" hidden="false" customHeight="false" outlineLevel="0" collapsed="false">
      <c r="H164" s="9" t="str">
        <f aca="false">IF(A164="","",TEXT(A164,"MMMM"))</f>
        <v/>
      </c>
    </row>
    <row r="165" customFormat="false" ht="15" hidden="false" customHeight="false" outlineLevel="0" collapsed="false">
      <c r="H165" s="9" t="str">
        <f aca="false">IF(A165="","",TEXT(A165,"MMMM"))</f>
        <v/>
      </c>
    </row>
    <row r="166" customFormat="false" ht="15" hidden="false" customHeight="false" outlineLevel="0" collapsed="false">
      <c r="H166" s="9" t="str">
        <f aca="false">IF(A166="","",TEXT(A166,"MMMM"))</f>
        <v/>
      </c>
    </row>
    <row r="167" customFormat="false" ht="15" hidden="false" customHeight="false" outlineLevel="0" collapsed="false">
      <c r="H167" s="9" t="str">
        <f aca="false">IF(A167="","",TEXT(A167,"MMMM"))</f>
        <v/>
      </c>
    </row>
    <row r="168" customFormat="false" ht="15" hidden="false" customHeight="false" outlineLevel="0" collapsed="false">
      <c r="H168" s="9" t="str">
        <f aca="false">IF(A168="","",TEXT(A168,"MMMM"))</f>
        <v/>
      </c>
    </row>
    <row r="169" customFormat="false" ht="15" hidden="false" customHeight="false" outlineLevel="0" collapsed="false">
      <c r="H169" s="9" t="str">
        <f aca="false">IF(A169="","",TEXT(A169,"MMMM"))</f>
        <v/>
      </c>
    </row>
    <row r="170" customFormat="false" ht="15" hidden="false" customHeight="false" outlineLevel="0" collapsed="false">
      <c r="H170" s="9" t="str">
        <f aca="false">IF(A170="","",TEXT(A170,"MMMM"))</f>
        <v/>
      </c>
    </row>
    <row r="171" customFormat="false" ht="15" hidden="false" customHeight="false" outlineLevel="0" collapsed="false">
      <c r="H171" s="9" t="str">
        <f aca="false">IF(A171="","",TEXT(A171,"MMMM"))</f>
        <v/>
      </c>
    </row>
    <row r="172" customFormat="false" ht="15" hidden="false" customHeight="false" outlineLevel="0" collapsed="false">
      <c r="H172" s="9" t="str">
        <f aca="false">IF(A172="","",TEXT(A172,"MMMM"))</f>
        <v/>
      </c>
    </row>
    <row r="173" customFormat="false" ht="15" hidden="false" customHeight="false" outlineLevel="0" collapsed="false">
      <c r="H173" s="9" t="str">
        <f aca="false">IF(A173="","",TEXT(A173,"MMMM"))</f>
        <v/>
      </c>
    </row>
    <row r="174" customFormat="false" ht="15" hidden="false" customHeight="false" outlineLevel="0" collapsed="false">
      <c r="H174" s="9" t="str">
        <f aca="false">IF(A174="","",TEXT(A174,"MMMM"))</f>
        <v/>
      </c>
    </row>
    <row r="175" customFormat="false" ht="15" hidden="false" customHeight="false" outlineLevel="0" collapsed="false">
      <c r="H175" s="9" t="str">
        <f aca="false">IF(A175="","",TEXT(A175,"MMMM"))</f>
        <v/>
      </c>
    </row>
    <row r="176" customFormat="false" ht="15" hidden="false" customHeight="false" outlineLevel="0" collapsed="false">
      <c r="H176" s="9" t="str">
        <f aca="false">IF(A176="","",TEXT(A176,"MMMM"))</f>
        <v/>
      </c>
    </row>
    <row r="177" customFormat="false" ht="15" hidden="false" customHeight="false" outlineLevel="0" collapsed="false">
      <c r="H177" s="9" t="str">
        <f aca="false">IF(A177="","",TEXT(A177,"MMMM"))</f>
        <v/>
      </c>
    </row>
    <row r="178" customFormat="false" ht="15" hidden="false" customHeight="false" outlineLevel="0" collapsed="false">
      <c r="H178" s="9" t="str">
        <f aca="false">IF(A178="","",TEXT(A178,"MMMM"))</f>
        <v/>
      </c>
    </row>
    <row r="179" customFormat="false" ht="15" hidden="false" customHeight="false" outlineLevel="0" collapsed="false">
      <c r="H179" s="9" t="str">
        <f aca="false">IF(A179="","",TEXT(A179,"MMMM"))</f>
        <v/>
      </c>
    </row>
    <row r="180" customFormat="false" ht="15" hidden="false" customHeight="false" outlineLevel="0" collapsed="false">
      <c r="H180" s="9" t="str">
        <f aca="false">IF(A180="","",TEXT(A180,"MMMM"))</f>
        <v/>
      </c>
    </row>
    <row r="181" customFormat="false" ht="15" hidden="false" customHeight="false" outlineLevel="0" collapsed="false">
      <c r="H181" s="9" t="str">
        <f aca="false">IF(A181="","",TEXT(A181,"MMMM"))</f>
        <v/>
      </c>
    </row>
    <row r="182" customFormat="false" ht="15" hidden="false" customHeight="false" outlineLevel="0" collapsed="false">
      <c r="H182" s="9" t="str">
        <f aca="false">IF(A182="","",TEXT(A182,"MMMM"))</f>
        <v/>
      </c>
    </row>
    <row r="183" customFormat="false" ht="15" hidden="false" customHeight="false" outlineLevel="0" collapsed="false">
      <c r="H183" s="9" t="str">
        <f aca="false">IF(A183="","",TEXT(A183,"MMMM"))</f>
        <v/>
      </c>
    </row>
    <row r="184" customFormat="false" ht="15" hidden="false" customHeight="false" outlineLevel="0" collapsed="false">
      <c r="H184" s="9" t="str">
        <f aca="false">IF(A184="","",TEXT(A184,"MMMM"))</f>
        <v/>
      </c>
    </row>
    <row r="185" customFormat="false" ht="15" hidden="false" customHeight="false" outlineLevel="0" collapsed="false">
      <c r="H185" s="9" t="str">
        <f aca="false">IF(A185="","",TEXT(A185,"MMMM"))</f>
        <v/>
      </c>
    </row>
    <row r="186" customFormat="false" ht="15" hidden="false" customHeight="false" outlineLevel="0" collapsed="false">
      <c r="H186" s="9" t="str">
        <f aca="false">IF(A186="","",TEXT(A186,"MMMM"))</f>
        <v/>
      </c>
    </row>
    <row r="187" customFormat="false" ht="15" hidden="false" customHeight="false" outlineLevel="0" collapsed="false">
      <c r="H187" s="9" t="str">
        <f aca="false">IF(A187="","",TEXT(A187,"MMMM"))</f>
        <v/>
      </c>
    </row>
    <row r="188" customFormat="false" ht="15" hidden="false" customHeight="false" outlineLevel="0" collapsed="false">
      <c r="H188" s="9" t="str">
        <f aca="false">IF(A188="","",TEXT(A188,"MMMM"))</f>
        <v/>
      </c>
    </row>
    <row r="189" customFormat="false" ht="15" hidden="false" customHeight="false" outlineLevel="0" collapsed="false">
      <c r="H189" s="9" t="str">
        <f aca="false">IF(A189="","",TEXT(A189,"MMMM"))</f>
        <v/>
      </c>
    </row>
    <row r="190" customFormat="false" ht="15" hidden="false" customHeight="false" outlineLevel="0" collapsed="false">
      <c r="H190" s="9" t="str">
        <f aca="false">IF(A190="","",TEXT(A190,"MMMM"))</f>
        <v/>
      </c>
    </row>
    <row r="191" customFormat="false" ht="15" hidden="false" customHeight="false" outlineLevel="0" collapsed="false">
      <c r="H191" s="9" t="str">
        <f aca="false">IF(A191="","",TEXT(A191,"MMMM"))</f>
        <v/>
      </c>
    </row>
    <row r="192" customFormat="false" ht="15" hidden="false" customHeight="false" outlineLevel="0" collapsed="false">
      <c r="H192" s="9" t="str">
        <f aca="false">IF(A192="","",TEXT(A192,"MMMM"))</f>
        <v/>
      </c>
    </row>
    <row r="193" customFormat="false" ht="15" hidden="false" customHeight="false" outlineLevel="0" collapsed="false">
      <c r="H193" s="9" t="str">
        <f aca="false">IF(A193="","",TEXT(A193,"MMMM"))</f>
        <v/>
      </c>
    </row>
    <row r="194" customFormat="false" ht="15" hidden="false" customHeight="false" outlineLevel="0" collapsed="false">
      <c r="H194" s="9" t="str">
        <f aca="false">IF(A194="","",TEXT(A194,"MMMM"))</f>
        <v/>
      </c>
    </row>
    <row r="195" customFormat="false" ht="15" hidden="false" customHeight="false" outlineLevel="0" collapsed="false">
      <c r="H195" s="9" t="str">
        <f aca="false">IF(A195="","",TEXT(A195,"MMMM"))</f>
        <v/>
      </c>
    </row>
    <row r="196" customFormat="false" ht="15" hidden="false" customHeight="false" outlineLevel="0" collapsed="false">
      <c r="H196" s="9" t="str">
        <f aca="false">IF(A196="","",TEXT(A196,"MMMM"))</f>
        <v/>
      </c>
    </row>
    <row r="197" customFormat="false" ht="15" hidden="false" customHeight="false" outlineLevel="0" collapsed="false">
      <c r="H197" s="9" t="str">
        <f aca="false">IF(A197="","",TEXT(A197,"MMMM"))</f>
        <v/>
      </c>
    </row>
    <row r="198" customFormat="false" ht="15" hidden="false" customHeight="false" outlineLevel="0" collapsed="false">
      <c r="H198" s="9" t="str">
        <f aca="false">IF(A198="","",TEXT(A198,"MMMM"))</f>
        <v/>
      </c>
    </row>
    <row r="199" customFormat="false" ht="15" hidden="false" customHeight="false" outlineLevel="0" collapsed="false">
      <c r="H199" s="9" t="str">
        <f aca="false">IF(A199="","",TEXT(A199,"MMMM"))</f>
        <v/>
      </c>
    </row>
    <row r="200" customFormat="false" ht="15" hidden="false" customHeight="false" outlineLevel="0" collapsed="false">
      <c r="H200" s="9" t="str">
        <f aca="false">IF(A200="","",TEXT(A200,"MMMM"))</f>
        <v/>
      </c>
    </row>
    <row r="201" customFormat="false" ht="15" hidden="false" customHeight="false" outlineLevel="0" collapsed="false">
      <c r="H201" s="9" t="str">
        <f aca="false">IF(A201="","",TEXT(A201,"MMMM"))</f>
        <v/>
      </c>
    </row>
    <row r="202" customFormat="false" ht="11.9" hidden="false" customHeight="true" outlineLevel="0" collapsed="false">
      <c r="A202" s="10" t="s">
        <v>30</v>
      </c>
      <c r="B202" s="10"/>
      <c r="C202" s="10"/>
      <c r="D202" s="10"/>
      <c r="E202" s="10"/>
      <c r="F202" s="10"/>
      <c r="G202" s="10"/>
      <c r="H202" s="10"/>
      <c r="I202" s="10"/>
    </row>
    <row r="203" customFormat="false" ht="15" hidden="false" customHeight="false" outlineLevel="0" collapsed="false">
      <c r="H203" s="9" t="str">
        <f aca="false">IF(A203="","",TEXT(A203,"MMMM"))</f>
        <v/>
      </c>
    </row>
  </sheetData>
  <mergeCells count="3">
    <mergeCell ref="A1:I1"/>
    <mergeCell ref="A2:I2"/>
    <mergeCell ref="A202:I202"/>
  </mergeCells>
  <dataValidations count="5">
    <dataValidation allowBlank="false" errorStyle="stop" operator="between" showDropDown="false" showErrorMessage="false" showInputMessage="false" sqref="B4:B203" type="list">
      <formula1>"Estudiante,Docente,Investigador,Administrativo,Externo,Otro"</formula1>
      <formula2>0</formula2>
    </dataValidation>
    <dataValidation allowBlank="false" errorStyle="stop" operator="between" showDropDown="false" showErrorMessage="false" showInputMessage="false" sqref="C4:C203" type="list">
      <formula1>"Préstamo presencial,Préstamo digital,Referencia,Formación,Acceso a base de datos,Digitalización,Otro"</formula1>
      <formula2>0</formula2>
    </dataValidation>
    <dataValidation allowBlank="false" errorStyle="stop" operator="between" showDropDown="false" showErrorMessage="false" showInputMessage="false" sqref="D4:D203" type="list">
      <formula1>"Presencial,Digital,Telefónico,Correo electrónico"</formula1>
      <formula2>0</formula2>
    </dataValidation>
    <dataValidation allowBlank="false" errorStyle="stop" operator="between" showDropDown="false" showErrorMessage="false" showInputMessage="false" sqref="G4:G203" type="list">
      <formula1>"Resuelto,No resuelto,Derivado,En proceso"</formula1>
      <formula2>0</formula2>
    </dataValidation>
    <dataValidation allowBlank="false" errorStyle="stop" operator="between" showDropDown="false" showErrorMessage="false" showInputMessage="false" sqref="E4:E203" type="list">
      <formula1>"1,2,3,4,5"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2D8B"/>
    <pageSetUpPr fitToPage="false"/>
  </sheetPr>
  <dimension ref="A1:E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6"/>
    <col collapsed="false" customWidth="true" hidden="false" outlineLevel="0" max="2" min="2" style="0" width="20"/>
    <col collapsed="false" customWidth="true" hidden="false" outlineLevel="0" max="3" min="3" style="0" width="16"/>
    <col collapsed="false" customWidth="true" hidden="false" outlineLevel="0" max="5" min="4" style="0" width="22"/>
  </cols>
  <sheetData>
    <row r="1" customFormat="false" ht="33.75" hidden="false" customHeight="true" outlineLevel="0" collapsed="false">
      <c r="A1" s="11" t="s">
        <v>31</v>
      </c>
      <c r="B1" s="11"/>
      <c r="C1" s="11"/>
      <c r="D1" s="11"/>
      <c r="E1" s="11"/>
    </row>
    <row r="2" customFormat="false" ht="24" hidden="false" customHeight="true" outlineLevel="0" collapsed="false">
      <c r="A2" s="12" t="s">
        <v>32</v>
      </c>
      <c r="B2" s="12" t="s">
        <v>33</v>
      </c>
      <c r="C2" s="12" t="s">
        <v>34</v>
      </c>
      <c r="D2" s="12" t="s">
        <v>35</v>
      </c>
      <c r="E2" s="12"/>
    </row>
    <row r="3" customFormat="false" ht="24" hidden="false" customHeight="true" outlineLevel="0" collapsed="false">
      <c r="A3" s="13" t="s">
        <v>36</v>
      </c>
      <c r="B3" s="13"/>
      <c r="C3" s="13"/>
      <c r="D3" s="13"/>
      <c r="E3" s="13"/>
    </row>
    <row r="4" customFormat="false" ht="21.75" hidden="false" customHeight="true" outlineLevel="0" collapsed="false">
      <c r="A4" s="5" t="s">
        <v>37</v>
      </c>
      <c r="B4" s="14" t="n">
        <f aca="false">COUNTA('Ingreso de Datos'!A4:A203)</f>
        <v>16</v>
      </c>
      <c r="C4" s="15" t="n">
        <f aca="false">B4</f>
        <v>16</v>
      </c>
      <c r="D4" s="16" t="s">
        <v>38</v>
      </c>
      <c r="E4" s="16"/>
    </row>
    <row r="5" customFormat="false" ht="21.75" hidden="false" customHeight="true" outlineLevel="0" collapsed="false">
      <c r="A5" s="8" t="s">
        <v>39</v>
      </c>
      <c r="B5" s="14" t="n">
        <f aca="false">SUMPRODUCT(1/COUNTIF('Ingreso de Datos'!B4:B18,'Ingreso de Datos'!B4:B18))</f>
        <v>4</v>
      </c>
      <c r="C5" s="15" t="n">
        <f aca="false">B5</f>
        <v>4</v>
      </c>
      <c r="D5" s="16" t="s">
        <v>40</v>
      </c>
      <c r="E5" s="16"/>
    </row>
    <row r="6" customFormat="false" ht="21.75" hidden="false" customHeight="true" outlineLevel="0" collapsed="false">
      <c r="A6" s="5" t="s">
        <v>41</v>
      </c>
      <c r="B6" s="14" t="n">
        <f aca="false">COUNTIF('Ingreso de Datos'!D4:D203,"Presencial")</f>
        <v>4</v>
      </c>
      <c r="C6" s="15" t="n">
        <f aca="false">B6</f>
        <v>4</v>
      </c>
      <c r="D6" s="16" t="s">
        <v>42</v>
      </c>
      <c r="E6" s="16"/>
    </row>
    <row r="7" customFormat="false" ht="21.75" hidden="false" customHeight="true" outlineLevel="0" collapsed="false">
      <c r="A7" s="8" t="s">
        <v>43</v>
      </c>
      <c r="B7" s="14" t="n">
        <f aca="false">COUNTIF('Ingreso de Datos'!D4:D203,"Digital")</f>
        <v>9</v>
      </c>
      <c r="C7" s="15" t="n">
        <f aca="false">B7</f>
        <v>9</v>
      </c>
      <c r="D7" s="16" t="s">
        <v>44</v>
      </c>
      <c r="E7" s="16"/>
    </row>
    <row r="8" customFormat="false" ht="21.75" hidden="false" customHeight="true" outlineLevel="0" collapsed="false">
      <c r="A8" s="5" t="s">
        <v>45</v>
      </c>
      <c r="B8" s="17" t="n">
        <f aca="false">IFERROR(COUNTIF('Ingreso de Datos'!D4:D203,"Digital")/COUNTA('Ingreso de Datos'!D4:D203),0)</f>
        <v>0.6</v>
      </c>
      <c r="C8" s="18" t="n">
        <f aca="false">B8</f>
        <v>0.6</v>
      </c>
      <c r="D8" s="16" t="s">
        <v>46</v>
      </c>
      <c r="E8" s="16"/>
    </row>
    <row r="9" customFormat="false" ht="24" hidden="false" customHeight="true" outlineLevel="0" collapsed="false">
      <c r="A9" s="13" t="s">
        <v>47</v>
      </c>
      <c r="B9" s="13"/>
      <c r="C9" s="13"/>
      <c r="D9" s="13"/>
      <c r="E9" s="13"/>
    </row>
    <row r="10" customFormat="false" ht="21.75" hidden="false" customHeight="true" outlineLevel="0" collapsed="false">
      <c r="A10" s="5" t="s">
        <v>48</v>
      </c>
      <c r="B10" s="19" t="n">
        <f aca="false">IFERROR(AVERAGE('Ingreso de Datos'!E4:E203),0)</f>
        <v>3.6</v>
      </c>
      <c r="C10" s="20" t="n">
        <f aca="false">B10</f>
        <v>3.6</v>
      </c>
      <c r="D10" s="16" t="s">
        <v>49</v>
      </c>
      <c r="E10" s="16"/>
    </row>
    <row r="11" customFormat="false" ht="21.75" hidden="false" customHeight="true" outlineLevel="0" collapsed="false">
      <c r="A11" s="8" t="s">
        <v>50</v>
      </c>
      <c r="B11" s="17" t="n">
        <f aca="false">IFERROR(COUNTIF('Ingreso de Datos'!G4:G203,"Resuelto")/COUNTA('Ingreso de Datos'!G4:G203),0)</f>
        <v>0.733333333333333</v>
      </c>
      <c r="C11" s="18" t="n">
        <f aca="false">B11</f>
        <v>0.733333333333333</v>
      </c>
      <c r="D11" s="16" t="s">
        <v>51</v>
      </c>
      <c r="E11" s="16"/>
    </row>
    <row r="12" customFormat="false" ht="21.75" hidden="false" customHeight="true" outlineLevel="0" collapsed="false">
      <c r="A12" s="5" t="s">
        <v>52</v>
      </c>
      <c r="B12" s="21" t="n">
        <f aca="false">IFERROR(AVERAGE('Ingreso de Datos'!F4:F203),0)</f>
        <v>28.4</v>
      </c>
      <c r="C12" s="22" t="n">
        <f aca="false">B12</f>
        <v>28.4</v>
      </c>
      <c r="D12" s="16" t="s">
        <v>53</v>
      </c>
      <c r="E12" s="16"/>
    </row>
    <row r="13" customFormat="false" ht="21.75" hidden="false" customHeight="true" outlineLevel="0" collapsed="false">
      <c r="A13" s="8" t="s">
        <v>54</v>
      </c>
      <c r="B13" s="14" t="n">
        <f aca="false">COUNTIF('Ingreso de Datos'!E4:E203,"&gt;="&amp;4)</f>
        <v>9</v>
      </c>
      <c r="C13" s="15" t="n">
        <f aca="false">B13</f>
        <v>9</v>
      </c>
      <c r="D13" s="16" t="s">
        <v>55</v>
      </c>
      <c r="E13" s="16"/>
    </row>
    <row r="14" customFormat="false" ht="24" hidden="false" customHeight="true" outlineLevel="0" collapsed="false">
      <c r="A14" s="23" t="s">
        <v>56</v>
      </c>
      <c r="B14" s="23"/>
      <c r="C14" s="23"/>
      <c r="D14" s="23"/>
      <c r="E14" s="23"/>
    </row>
    <row r="15" customFormat="false" ht="21.75" hidden="false" customHeight="true" outlineLevel="0" collapsed="false">
      <c r="A15" s="8" t="s">
        <v>57</v>
      </c>
      <c r="B15" s="14" t="n">
        <f aca="false">COUNTIF('Ingreso de Datos'!G4:G203,"No resuelto")</f>
        <v>4</v>
      </c>
      <c r="C15" s="15" t="n">
        <f aca="false">B15</f>
        <v>4</v>
      </c>
      <c r="D15" s="16" t="s">
        <v>58</v>
      </c>
      <c r="E15" s="16"/>
    </row>
    <row r="16" customFormat="false" ht="21.75" hidden="false" customHeight="true" outlineLevel="0" collapsed="false">
      <c r="A16" s="5" t="s">
        <v>59</v>
      </c>
      <c r="B16" s="17" t="n">
        <f aca="false">IFERROR(COUNTIF('Ingreso de Datos'!G4:G203,"No resuelto")/COUNTA('Ingreso de Datos'!G4:G203),0)</f>
        <v>0.266666666666667</v>
      </c>
      <c r="C16" s="18" t="n">
        <f aca="false">B16</f>
        <v>0.266666666666667</v>
      </c>
      <c r="D16" s="16" t="s">
        <v>60</v>
      </c>
      <c r="E16" s="16"/>
    </row>
    <row r="17" customFormat="false" ht="21.75" hidden="false" customHeight="true" outlineLevel="0" collapsed="false">
      <c r="A17" s="8" t="s">
        <v>61</v>
      </c>
      <c r="B17" s="14" t="n">
        <f aca="false">COUNTIF('Ingreso de Datos'!C4:C203,"Acceso a base de datos")</f>
        <v>4</v>
      </c>
      <c r="C17" s="15" t="n">
        <f aca="false">B17</f>
        <v>4</v>
      </c>
      <c r="D17" s="16" t="s">
        <v>62</v>
      </c>
      <c r="E17" s="16"/>
    </row>
    <row r="18" customFormat="false" ht="21.75" hidden="false" customHeight="true" outlineLevel="0" collapsed="false">
      <c r="A18" s="5" t="s">
        <v>63</v>
      </c>
      <c r="B18" s="14" t="n">
        <f aca="false">COUNTIF('Ingreso de Datos'!C4:C203,"Formación")</f>
        <v>2</v>
      </c>
      <c r="C18" s="15" t="n">
        <f aca="false">B18</f>
        <v>2</v>
      </c>
      <c r="D18" s="16" t="s">
        <v>64</v>
      </c>
      <c r="E18" s="16"/>
    </row>
    <row r="19" customFormat="false" ht="21.75" hidden="false" customHeight="true" outlineLevel="0" collapsed="false">
      <c r="A19" s="8" t="s">
        <v>65</v>
      </c>
      <c r="B19" s="14" t="n">
        <f aca="false">COUNTIF('Ingreso de Datos'!E4:E203,"&lt;3")</f>
        <v>4</v>
      </c>
      <c r="C19" s="15" t="n">
        <f aca="false">B19</f>
        <v>4</v>
      </c>
      <c r="D19" s="16" t="s">
        <v>66</v>
      </c>
      <c r="E19" s="16"/>
    </row>
    <row r="20" customFormat="false" ht="15" hidden="false" customHeight="true" outlineLevel="0" collapsed="false">
      <c r="A20" s="10" t="s">
        <v>67</v>
      </c>
      <c r="B20" s="10"/>
      <c r="C20" s="10"/>
      <c r="D20" s="10"/>
      <c r="E20" s="10"/>
    </row>
  </sheetData>
  <mergeCells count="20">
    <mergeCell ref="A1:E1"/>
    <mergeCell ref="D2:E2"/>
    <mergeCell ref="A3:E3"/>
    <mergeCell ref="D4:E4"/>
    <mergeCell ref="D5:E5"/>
    <mergeCell ref="D6:E6"/>
    <mergeCell ref="D7:E7"/>
    <mergeCell ref="D8:E8"/>
    <mergeCell ref="A9:E9"/>
    <mergeCell ref="D10:E10"/>
    <mergeCell ref="D11:E11"/>
    <mergeCell ref="D12:E12"/>
    <mergeCell ref="D13:E13"/>
    <mergeCell ref="A14:E14"/>
    <mergeCell ref="D15:E15"/>
    <mergeCell ref="D16:E16"/>
    <mergeCell ref="D17:E17"/>
    <mergeCell ref="D18:E18"/>
    <mergeCell ref="D19:E19"/>
    <mergeCell ref="A20:E20"/>
  </mergeCells>
  <conditionalFormatting sqref="C10">
    <cfRule type="cellIs" priority="2" operator="greaterThanOrEqual" aboveAverage="0" equalAverage="0" bottom="0" percent="0" rank="0" text="" dxfId="0">
      <formula>3.5</formula>
    </cfRule>
    <cfRule type="cellIs" priority="3" operator="between" aboveAverage="0" equalAverage="0" bottom="0" percent="0" rank="0" text="" dxfId="1">
      <formula>2.5</formula>
      <formula>3.49</formula>
    </cfRule>
    <cfRule type="cellIs" priority="4" operator="lessThan" aboveAverage="0" equalAverage="0" bottom="0" percent="0" rank="0" text="" dxfId="2">
      <formula>2.5</formula>
    </cfRule>
  </conditionalFormatting>
  <conditionalFormatting sqref="C11">
    <cfRule type="cellIs" priority="5" operator="greaterThanOrEqual" aboveAverage="0" equalAverage="0" bottom="0" percent="0" rank="0" text="" dxfId="0">
      <formula>0.85</formula>
    </cfRule>
    <cfRule type="cellIs" priority="6" operator="between" aboveAverage="0" equalAverage="0" bottom="0" percent="0" rank="0" text="" dxfId="1">
      <formula>0.7</formula>
      <formula>0.849</formula>
    </cfRule>
    <cfRule type="cellIs" priority="7" operator="lessThan" aboveAverage="0" equalAverage="0" bottom="0" percent="0" rank="0" text="" dxfId="2">
      <formula>0.7</formula>
    </cfRule>
  </conditionalFormatting>
  <conditionalFormatting sqref="C8">
    <cfRule type="cellIs" priority="8" operator="greaterThanOrEqual" aboveAverage="0" equalAverage="0" bottom="0" percent="0" rank="0" text="" dxfId="0">
      <formula>0.4</formula>
    </cfRule>
    <cfRule type="cellIs" priority="9" operator="between" aboveAverage="0" equalAverage="0" bottom="0" percent="0" rank="0" text="" dxfId="1">
      <formula>0.2</formula>
      <formula>0.39</formula>
    </cfRule>
    <cfRule type="cellIs" priority="10" operator="lessThan" aboveAverage="0" equalAverage="0" bottom="0" percent="0" rank="0" text="" dxfId="2">
      <formula>0.2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7941D"/>
    <pageSetUpPr fitToPage="false"/>
  </sheetPr>
  <dimension ref="A1:V4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9" min="1" style="0" width="13"/>
  </cols>
  <sheetData>
    <row r="1" customFormat="false" ht="37.5" hidden="false" customHeight="true" outlineLevel="0" collapsed="false">
      <c r="A1" s="1" t="s">
        <v>68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U1" s="24" t="s">
        <v>69</v>
      </c>
      <c r="V1" s="24" t="s">
        <v>70</v>
      </c>
    </row>
    <row r="2" customFormat="false" ht="19.5" hidden="false" customHeight="true" outlineLevel="0" collapsed="false">
      <c r="A2" s="25" t="s">
        <v>71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U2" s="24" t="s">
        <v>17</v>
      </c>
      <c r="V2" s="24" t="n">
        <f aca="false">COUNTIF('Ingreso de Datos'!C4:C203,U2)</f>
        <v>3</v>
      </c>
    </row>
    <row r="3" customFormat="false" ht="18" hidden="false" customHeight="true" outlineLevel="0" collapsed="false">
      <c r="U3" s="0" t="s">
        <v>20</v>
      </c>
      <c r="V3" s="0" t="n">
        <f aca="false">COUNTIF('Ingreso de Datos'!C4:C203,U3)</f>
        <v>4</v>
      </c>
    </row>
    <row r="4" customFormat="false" ht="18" hidden="false" customHeight="true" outlineLevel="0" collapsed="false">
      <c r="A4" s="26" t="s">
        <v>72</v>
      </c>
      <c r="B4" s="26"/>
      <c r="C4" s="26"/>
      <c r="D4" s="26"/>
      <c r="F4" s="27" t="s">
        <v>73</v>
      </c>
      <c r="G4" s="27"/>
      <c r="H4" s="27"/>
      <c r="I4" s="27"/>
      <c r="K4" s="28" t="s">
        <v>74</v>
      </c>
      <c r="L4" s="28"/>
      <c r="M4" s="28"/>
      <c r="N4" s="28"/>
      <c r="P4" s="29" t="s">
        <v>75</v>
      </c>
      <c r="Q4" s="29"/>
      <c r="R4" s="29"/>
      <c r="S4" s="29"/>
      <c r="U4" s="24" t="s">
        <v>12</v>
      </c>
      <c r="V4" s="24" t="n">
        <f aca="false">COUNTIF('Ingreso de Datos'!C4:C203,U4)</f>
        <v>2</v>
      </c>
    </row>
    <row r="5" customFormat="false" ht="18" hidden="false" customHeight="true" outlineLevel="0" collapsed="false">
      <c r="A5" s="26"/>
      <c r="B5" s="26"/>
      <c r="C5" s="26"/>
      <c r="D5" s="26"/>
      <c r="F5" s="27"/>
      <c r="G5" s="27"/>
      <c r="H5" s="27"/>
      <c r="I5" s="27"/>
      <c r="K5" s="28"/>
      <c r="L5" s="28"/>
      <c r="M5" s="28"/>
      <c r="N5" s="28"/>
      <c r="P5" s="29"/>
      <c r="Q5" s="29"/>
      <c r="R5" s="29"/>
      <c r="S5" s="29"/>
      <c r="U5" s="24" t="s">
        <v>23</v>
      </c>
      <c r="V5" s="24" t="n">
        <f aca="false">COUNTIF('Ingreso de Datos'!C4:C203,U5)</f>
        <v>2</v>
      </c>
    </row>
    <row r="6" customFormat="false" ht="18" hidden="false" customHeight="true" outlineLevel="0" collapsed="false">
      <c r="A6" s="30" t="n">
        <f aca="false">Indicadores!B4</f>
        <v>16</v>
      </c>
      <c r="B6" s="30"/>
      <c r="C6" s="30"/>
      <c r="D6" s="30"/>
      <c r="F6" s="31" t="n">
        <f aca="false">Indicadores!B10</f>
        <v>3.6</v>
      </c>
      <c r="G6" s="31"/>
      <c r="H6" s="31"/>
      <c r="I6" s="31"/>
      <c r="K6" s="32" t="n">
        <f aca="false">Indicadores!B11</f>
        <v>0.733333333333333</v>
      </c>
      <c r="L6" s="32"/>
      <c r="M6" s="32"/>
      <c r="N6" s="32"/>
      <c r="P6" s="33" t="n">
        <f aca="false">Indicadores!B8</f>
        <v>0.6</v>
      </c>
      <c r="Q6" s="33"/>
      <c r="R6" s="33"/>
      <c r="S6" s="33"/>
      <c r="U6" s="24" t="s">
        <v>28</v>
      </c>
      <c r="V6" s="24" t="n">
        <f aca="false">COUNTIF('Ingreso de Datos'!C4:C203,U6)</f>
        <v>4</v>
      </c>
    </row>
    <row r="7" customFormat="false" ht="18" hidden="false" customHeight="true" outlineLevel="0" collapsed="false">
      <c r="A7" s="30"/>
      <c r="B7" s="30"/>
      <c r="C7" s="30"/>
      <c r="D7" s="30"/>
      <c r="F7" s="31"/>
      <c r="G7" s="31"/>
      <c r="H7" s="31"/>
      <c r="I7" s="31"/>
      <c r="K7" s="32"/>
      <c r="L7" s="32"/>
      <c r="M7" s="32"/>
      <c r="N7" s="32"/>
      <c r="P7" s="33"/>
      <c r="Q7" s="33"/>
      <c r="R7" s="33"/>
      <c r="S7" s="33"/>
      <c r="U7" s="24" t="s">
        <v>76</v>
      </c>
      <c r="V7" s="24" t="n">
        <f aca="false">COUNTIF('Ingreso de Datos'!C4:C203,U7)</f>
        <v>0</v>
      </c>
    </row>
    <row r="8" customFormat="false" ht="18" hidden="false" customHeight="true" outlineLevel="0" collapsed="false"/>
    <row r="9" customFormat="false" ht="9.75" hidden="false" customHeight="true" outlineLevel="0" collapsed="false">
      <c r="U9" s="0" t="s">
        <v>5</v>
      </c>
      <c r="V9" s="0" t="s">
        <v>70</v>
      </c>
    </row>
    <row r="10" customFormat="false" ht="18" hidden="false" customHeight="true" outlineLevel="0" collapsed="false">
      <c r="U10" s="0" t="s">
        <v>27</v>
      </c>
      <c r="V10" s="0" t="n">
        <f aca="false">COUNTIF('Ingreso de Datos'!D4:D203,U10)</f>
        <v>4</v>
      </c>
    </row>
    <row r="11" customFormat="false" ht="18" hidden="false" customHeight="true" outlineLevel="0" collapsed="false">
      <c r="U11" s="0" t="s">
        <v>13</v>
      </c>
      <c r="V11" s="0" t="n">
        <f aca="false">COUNTIF('Ingreso de Datos'!D4:D203,U11)</f>
        <v>9</v>
      </c>
    </row>
    <row r="12" customFormat="false" ht="18" hidden="false" customHeight="true" outlineLevel="0" collapsed="false">
      <c r="U12" s="0" t="s">
        <v>77</v>
      </c>
      <c r="V12" s="0" t="n">
        <f aca="false">COUNTIF('Ingreso de Datos'!D4:D203,U12)</f>
        <v>0</v>
      </c>
    </row>
    <row r="13" customFormat="false" ht="18" hidden="false" customHeight="true" outlineLevel="0" collapsed="false">
      <c r="U13" s="0" t="s">
        <v>18</v>
      </c>
      <c r="V13" s="0" t="n">
        <f aca="false">COUNTIF('Ingreso de Datos'!D4:D203,U13)</f>
        <v>2</v>
      </c>
    </row>
    <row r="14" customFormat="false" ht="18" hidden="false" customHeight="true" outlineLevel="0" collapsed="false"/>
    <row r="15" customFormat="false" ht="18" hidden="false" customHeight="true" outlineLevel="0" collapsed="false">
      <c r="U15" s="0" t="s">
        <v>78</v>
      </c>
      <c r="V15" s="0" t="s">
        <v>70</v>
      </c>
    </row>
    <row r="16" customFormat="false" ht="18" hidden="false" customHeight="true" outlineLevel="0" collapsed="false">
      <c r="U16" s="0" t="s">
        <v>79</v>
      </c>
      <c r="V16" s="0" t="n">
        <f aca="false">COUNTIF('Ingreso de Datos'!E4:E203,1)</f>
        <v>0</v>
      </c>
    </row>
    <row r="17" customFormat="false" ht="18" hidden="false" customHeight="true" outlineLevel="0" collapsed="false">
      <c r="U17" s="0" t="s">
        <v>80</v>
      </c>
      <c r="V17" s="0" t="n">
        <f aca="false">COUNTIF('Ingreso de Datos'!E4:E203,2)</f>
        <v>4</v>
      </c>
    </row>
    <row r="18" customFormat="false" ht="18" hidden="false" customHeight="true" outlineLevel="0" collapsed="false">
      <c r="U18" s="0" t="s">
        <v>81</v>
      </c>
      <c r="V18" s="0" t="n">
        <f aca="false">COUNTIF('Ingreso de Datos'!E4:E203,3)</f>
        <v>2</v>
      </c>
    </row>
    <row r="19" customFormat="false" ht="18" hidden="false" customHeight="true" outlineLevel="0" collapsed="false">
      <c r="U19" s="0" t="s">
        <v>82</v>
      </c>
      <c r="V19" s="0" t="n">
        <f aca="false">COUNTIF('Ingreso de Datos'!E4:E203,4)</f>
        <v>5</v>
      </c>
    </row>
    <row r="20" customFormat="false" ht="18" hidden="false" customHeight="true" outlineLevel="0" collapsed="false">
      <c r="U20" s="0" t="s">
        <v>83</v>
      </c>
      <c r="V20" s="0" t="n">
        <f aca="false">COUNTIF('Ingreso de Datos'!E4:E203,5)</f>
        <v>4</v>
      </c>
    </row>
    <row r="21" customFormat="false" ht="18" hidden="false" customHeight="true" outlineLevel="0" collapsed="false"/>
    <row r="22" customFormat="false" ht="18" hidden="false" customHeight="true" outlineLevel="0" collapsed="false"/>
    <row r="23" customFormat="false" ht="18" hidden="false" customHeight="true" outlineLevel="0" collapsed="false"/>
    <row r="24" customFormat="false" ht="18" hidden="false" customHeight="true" outlineLevel="0" collapsed="false"/>
    <row r="25" customFormat="false" ht="18" hidden="false" customHeight="true" outlineLevel="0" collapsed="false"/>
    <row r="26" customFormat="false" ht="18" hidden="false" customHeight="true" outlineLevel="0" collapsed="false"/>
    <row r="27" customFormat="false" ht="18" hidden="false" customHeight="true" outlineLevel="0" collapsed="false"/>
    <row r="28" customFormat="false" ht="18" hidden="false" customHeight="true" outlineLevel="0" collapsed="false"/>
    <row r="29" customFormat="false" ht="18" hidden="false" customHeight="true" outlineLevel="0" collapsed="false">
      <c r="A29" s="34" t="s">
        <v>84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</row>
    <row r="30" customFormat="false" ht="18" hidden="false" customHeight="true" outlineLevel="0" collapsed="false"/>
    <row r="31" customFormat="false" ht="18" hidden="false" customHeight="true" outlineLevel="0" collapsed="false"/>
    <row r="32" customFormat="false" ht="18" hidden="false" customHeight="true" outlineLevel="0" collapsed="false"/>
    <row r="33" customFormat="false" ht="18" hidden="false" customHeight="true" outlineLevel="0" collapsed="false"/>
    <row r="34" customFormat="false" ht="18" hidden="false" customHeight="true" outlineLevel="0" collapsed="false"/>
    <row r="35" customFormat="false" ht="18" hidden="false" customHeight="true" outlineLevel="0" collapsed="false"/>
    <row r="36" customFormat="false" ht="18" hidden="false" customHeight="true" outlineLevel="0" collapsed="false"/>
    <row r="37" customFormat="false" ht="18" hidden="false" customHeight="true" outlineLevel="0" collapsed="false"/>
    <row r="38" customFormat="false" ht="18" hidden="false" customHeight="true" outlineLevel="0" collapsed="false"/>
    <row r="39" customFormat="false" ht="18" hidden="false" customHeight="true" outlineLevel="0" collapsed="false"/>
    <row r="40" customFormat="false" ht="18" hidden="false" customHeight="true" outlineLevel="0" collapsed="false"/>
    <row r="41" customFormat="false" ht="18" hidden="false" customHeight="true" outlineLevel="0" collapsed="false"/>
    <row r="42" customFormat="false" ht="18" hidden="false" customHeight="true" outlineLevel="0" collapsed="false"/>
    <row r="43" customFormat="false" ht="18" hidden="false" customHeight="true" outlineLevel="0" collapsed="false"/>
    <row r="44" customFormat="false" ht="18" hidden="false" customHeight="true" outlineLevel="0" collapsed="false"/>
    <row r="45" customFormat="false" ht="18" hidden="false" customHeight="true" outlineLevel="0" collapsed="false"/>
    <row r="46" customFormat="false" ht="18" hidden="false" customHeight="true" outlineLevel="0" collapsed="false"/>
    <row r="47" customFormat="false" ht="18" hidden="false" customHeight="true" outlineLevel="0" collapsed="false"/>
    <row r="48" customFormat="false" ht="18" hidden="false" customHeight="true" outlineLevel="0" collapsed="false"/>
    <row r="49" customFormat="false" ht="18" hidden="false" customHeight="true" outlineLevel="0" collapsed="false"/>
  </sheetData>
  <mergeCells count="11">
    <mergeCell ref="A1:R1"/>
    <mergeCell ref="A2:R2"/>
    <mergeCell ref="A4:D5"/>
    <mergeCell ref="F4:I5"/>
    <mergeCell ref="K4:N5"/>
    <mergeCell ref="P4:S5"/>
    <mergeCell ref="A6:D7"/>
    <mergeCell ref="F6:I7"/>
    <mergeCell ref="K6:N7"/>
    <mergeCell ref="P6:S7"/>
    <mergeCell ref="A29:R2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B59B6"/>
    <pageSetUpPr fitToPage="false"/>
  </sheetPr>
  <dimension ref="A1:C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0"/>
    <col collapsed="false" customWidth="true" hidden="false" outlineLevel="0" max="2" min="2" style="0" width="18"/>
    <col collapsed="false" customWidth="true" hidden="false" outlineLevel="0" max="3" min="3" style="0" width="62"/>
  </cols>
  <sheetData>
    <row r="1" customFormat="false" ht="33.75" hidden="false" customHeight="true" outlineLevel="0" collapsed="false">
      <c r="A1" s="11" t="s">
        <v>85</v>
      </c>
      <c r="B1" s="11"/>
      <c r="C1" s="11"/>
    </row>
    <row r="2" customFormat="false" ht="19.5" hidden="false" customHeight="true" outlineLevel="0" collapsed="false">
      <c r="A2" s="34" t="s">
        <v>86</v>
      </c>
      <c r="B2" s="34"/>
      <c r="C2" s="34"/>
    </row>
    <row r="3" customFormat="false" ht="25.5" hidden="false" customHeight="true" outlineLevel="0" collapsed="false">
      <c r="A3" s="3" t="s">
        <v>87</v>
      </c>
      <c r="B3" s="3" t="s">
        <v>88</v>
      </c>
      <c r="C3" s="3" t="s">
        <v>89</v>
      </c>
    </row>
    <row r="4" customFormat="false" ht="72" hidden="false" customHeight="true" outlineLevel="0" collapsed="false">
      <c r="A4" s="35" t="s">
        <v>90</v>
      </c>
      <c r="B4" s="36" t="n">
        <f aca="false">Indicadores!B10</f>
        <v>3.6</v>
      </c>
      <c r="C4" s="37" t="str">
        <f aca="false">IF(Indicadores!B10&gt;=4,"✅ Nivel de satisfacción excelente. La unidad ofrece experiencias de alta calidad. Capitalice esto en su informe de gestión y comunicaciones institucionales.",IF(Indicadores!B10&gt;=3,"⚠️ Satisfacción aceptable pero con margen de mejora. Identifique los servicios con menor puntaje y revise tiempos de respuesta y protocolos de atención.",IF(Indicadores!B10&gt;=2,"🔴 Satisfacción baja. Se recomienda levantar un diagnóstico cualitativo con usuarios. Priorice mejoras en atención personalizada y resolución de requerimientos.","🔴 Datos insuficientes o satisfacción crítica. Aplique una encuesta de satisfacción de inmediato.")))</f>
        <v>⚠️ Satisfacción aceptable pero con margen de mejora. Identifique los servicios con menor puntaje y revise tiempos de respuesta y protocolos de atención.</v>
      </c>
    </row>
    <row r="5" customFormat="false" ht="72" hidden="false" customHeight="true" outlineLevel="0" collapsed="false">
      <c r="A5" s="38" t="s">
        <v>91</v>
      </c>
      <c r="B5" s="39" t="n">
        <f aca="false">Indicadores!B11</f>
        <v>0.733333333333333</v>
      </c>
      <c r="C5" s="40" t="str">
        <f aca="false">IF(Indicadores!B11&gt;=0.85,"✅ Alta tasa de resolución. La unidad demuestra capacidad operativa sólida. Documente los protocolos exitosos como buenas prácticas.",IF(Indicadores!B11&gt;=0.7,"⚠️ Tasa de resolución moderada. Analice los servicios no resueltos o derivados. Considere reforzar competencias del equipo o revisar flujos de trabajo.",IF(Indicadores!B11&gt;=0.5,"🔴 Baja tasa de resolución. Se requiere revisión urgente de procesos. Identifique cuellos de botella y necesidades de formación.","🔴 Tasa crítica. Priorice un plan de mejora operativa inmediato.")))</f>
        <v>⚠️ Tasa de resolución moderada. Analice los servicios no resueltos o derivados. Considere reforzar competencias del equipo o revisar flujos de trabajo.</v>
      </c>
    </row>
    <row r="6" customFormat="false" ht="72" hidden="false" customHeight="true" outlineLevel="0" collapsed="false">
      <c r="A6" s="35" t="s">
        <v>92</v>
      </c>
      <c r="B6" s="39" t="n">
        <f aca="false">Indicadores!B8</f>
        <v>0.6</v>
      </c>
      <c r="C6" s="37" t="str">
        <f aca="false">IF(Indicadores!B8&gt;=0.5,"✅ Alta adopción digital. La unidad está consolidada en entornos virtuales. Expanda su oferta digital y visibilice este logro institucionalmente.",IF(Indicadores!B8&gt;=0.3,"⚠️ Adopción digital en crecimiento. Defina una estrategia de comunicación digital y capacite a usuarios en el uso de servicios en línea.",IF(Indicadores!B8&gt;=0.1,"🔴 Baja adopción de servicios digitales. Esto puede afectar el posicionamiento de la unidad. Implemente al menos 2 servicios digitales prioritarios y comuníquelos activamente.","🔴 Sin presencia digital significativa. La transformación digital es urgente para no quedar fuera de los entornos donde están sus usuarios.")))</f>
        <v>✅ Alta adopción digital. La unidad está consolidada en entornos virtuales. Expanda su oferta digital y visibilice este logro institucionalmente.</v>
      </c>
    </row>
    <row r="7" customFormat="false" ht="72" hidden="false" customHeight="true" outlineLevel="0" collapsed="false">
      <c r="A7" s="38" t="s">
        <v>93</v>
      </c>
      <c r="B7" s="41" t="n">
        <f aca="false">Indicadores!B17+Indicadores!B18</f>
        <v>6</v>
      </c>
      <c r="C7" s="40" t="str">
        <f aca="false">IF((Indicadores!B17+Indicadores!B18)&gt;=(Indicadores!B4*0.3),"✅ Alto uso de servicios estratégicos. La unidad genera valor diferenciado más allá del préstamo tradicional. Este es su argumento más poderoso frente a autoridades.",IF((Indicadores!B17+Indicadores!B18)&gt;=(Indicadores!B4*0.1),"⚠️ Uso moderado de servicios estratégicos. Fortalezca la visibilidad y acceso a bases de datos y formación. Comunique estos servicios con foco en impacto académico.","🔴 Baja demanda de servicios estratégicos. La unidad puede estar percibida solo como depósito de préstamos. Diseñe campañas de uso y posicionamiento de servicios de alto impacto."))</f>
        <v>✅ Alto uso de servicios estratégicos. La unidad genera valor diferenciado más allá del préstamo tradicional. Este es su argumento más poderoso frente a autoridades.</v>
      </c>
    </row>
    <row r="8" customFormat="false" ht="72" hidden="false" customHeight="true" outlineLevel="0" collapsed="false">
      <c r="A8" s="35" t="s">
        <v>94</v>
      </c>
      <c r="B8" s="41" t="n">
        <f aca="false">Indicadores!B19</f>
        <v>4</v>
      </c>
      <c r="C8" s="37" t="str">
        <f aca="false">IF(Indicadores!B19=0,"✅ Sin alertas de satisfacción baja. El servicio mantiene una experiencia positiva consistente.",IF(Indicadores!B19&lt;=2,"⚠️ Hay "&amp; Indicadores!B19 &amp;" casos con satisfacción baja. Revise estas atenciones para identificar patrones y causas raíz.",IF(Indicadores!B19&lt;=5,"🔴 Hay "&amp; Indicadores!B19 &amp;" casos críticos. Establezca un protocolo de seguimiento y contacto con esos usuarios.","🔴 Alto número de experiencias negativas. Declare una alerta de calidad e implemente mejoras urgentes.")))</f>
        <v>🔴 Hay 4 casos críticos. Establezca un protocolo de seguimiento y contacto con esos usuarios.</v>
      </c>
    </row>
    <row r="9" customFormat="false" ht="15.75" hidden="false" customHeight="true" outlineLevel="0" collapsed="false"/>
    <row r="10" customFormat="false" ht="25.5" hidden="false" customHeight="true" outlineLevel="0" collapsed="false">
      <c r="A10" s="23" t="s">
        <v>95</v>
      </c>
      <c r="B10" s="23"/>
      <c r="C10" s="23"/>
    </row>
    <row r="11" customFormat="false" ht="30" hidden="false" customHeight="true" outlineLevel="0" collapsed="false">
      <c r="A11" s="42" t="s">
        <v>96</v>
      </c>
      <c r="B11" s="42"/>
      <c r="C11" s="42"/>
    </row>
    <row r="12" customFormat="false" ht="30" hidden="false" customHeight="true" outlineLevel="0" collapsed="false">
      <c r="A12" s="43" t="s">
        <v>97</v>
      </c>
      <c r="B12" s="43"/>
      <c r="C12" s="43"/>
    </row>
    <row r="13" customFormat="false" ht="30" hidden="false" customHeight="true" outlineLevel="0" collapsed="false">
      <c r="A13" s="42" t="s">
        <v>98</v>
      </c>
      <c r="B13" s="42"/>
      <c r="C13" s="42"/>
    </row>
    <row r="14" customFormat="false" ht="30" hidden="false" customHeight="true" outlineLevel="0" collapsed="false">
      <c r="A14" s="43" t="s">
        <v>99</v>
      </c>
      <c r="B14" s="43"/>
      <c r="C14" s="43"/>
    </row>
    <row r="15" customFormat="false" ht="30" hidden="false" customHeight="true" outlineLevel="0" collapsed="false">
      <c r="A15" s="42" t="s">
        <v>100</v>
      </c>
      <c r="B15" s="42"/>
      <c r="C15" s="42"/>
    </row>
  </sheetData>
  <mergeCells count="8">
    <mergeCell ref="A1:C1"/>
    <mergeCell ref="A2:C2"/>
    <mergeCell ref="A10:C10"/>
    <mergeCell ref="A11:C11"/>
    <mergeCell ref="A12:C12"/>
    <mergeCell ref="A13:C13"/>
    <mergeCell ref="A14:C14"/>
    <mergeCell ref="A15:C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A4458"/>
    <pageSetUpPr fitToPage="false"/>
  </sheetPr>
  <dimension ref="A1:E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8"/>
    <col collapsed="false" customWidth="true" hidden="false" outlineLevel="0" max="4" min="2" style="0" width="16"/>
    <col collapsed="false" customWidth="true" hidden="false" outlineLevel="0" max="5" min="5" style="0" width="30"/>
  </cols>
  <sheetData>
    <row r="1" customFormat="false" ht="33.75" hidden="false" customHeight="true" outlineLevel="0" collapsed="false">
      <c r="A1" s="11" t="s">
        <v>101</v>
      </c>
      <c r="B1" s="11"/>
      <c r="C1" s="11"/>
      <c r="D1" s="11"/>
      <c r="E1" s="11"/>
    </row>
    <row r="2" customFormat="false" ht="19.5" hidden="false" customHeight="true" outlineLevel="0" collapsed="false">
      <c r="A2" s="34" t="s">
        <v>102</v>
      </c>
      <c r="B2" s="34"/>
      <c r="C2" s="34"/>
      <c r="D2" s="34"/>
      <c r="E2" s="34"/>
    </row>
    <row r="3" customFormat="false" ht="25.5" hidden="false" customHeight="true" outlineLevel="0" collapsed="false">
      <c r="A3" s="3" t="s">
        <v>32</v>
      </c>
      <c r="B3" s="3" t="s">
        <v>103</v>
      </c>
      <c r="C3" s="3" t="s">
        <v>104</v>
      </c>
      <c r="D3" s="3" t="s">
        <v>105</v>
      </c>
      <c r="E3" s="3" t="s">
        <v>106</v>
      </c>
    </row>
    <row r="4" customFormat="false" ht="24" hidden="false" customHeight="true" outlineLevel="0" collapsed="false">
      <c r="A4" s="5" t="s">
        <v>107</v>
      </c>
      <c r="B4" s="44" t="n">
        <v>4</v>
      </c>
      <c r="C4" s="45" t="n">
        <v>3</v>
      </c>
      <c r="D4" s="46" t="n">
        <v>2</v>
      </c>
      <c r="E4" s="47" t="s">
        <v>108</v>
      </c>
    </row>
    <row r="5" customFormat="false" ht="24" hidden="false" customHeight="true" outlineLevel="0" collapsed="false">
      <c r="A5" s="8" t="s">
        <v>109</v>
      </c>
      <c r="B5" s="44" t="s">
        <v>110</v>
      </c>
      <c r="C5" s="45" t="s">
        <v>111</v>
      </c>
      <c r="D5" s="46" t="s">
        <v>112</v>
      </c>
      <c r="E5" s="16" t="s">
        <v>113</v>
      </c>
    </row>
    <row r="6" customFormat="false" ht="24" hidden="false" customHeight="true" outlineLevel="0" collapsed="false">
      <c r="A6" s="5" t="s">
        <v>114</v>
      </c>
      <c r="B6" s="44" t="s">
        <v>112</v>
      </c>
      <c r="C6" s="45" t="s">
        <v>115</v>
      </c>
      <c r="D6" s="46" t="s">
        <v>116</v>
      </c>
      <c r="E6" s="47" t="s">
        <v>117</v>
      </c>
    </row>
    <row r="7" customFormat="false" ht="24" hidden="false" customHeight="true" outlineLevel="0" collapsed="false">
      <c r="A7" s="8" t="s">
        <v>118</v>
      </c>
      <c r="B7" s="44" t="n">
        <v>15</v>
      </c>
      <c r="C7" s="45" t="n">
        <v>30</v>
      </c>
      <c r="D7" s="46" t="n">
        <v>60</v>
      </c>
      <c r="E7" s="16" t="s">
        <v>119</v>
      </c>
    </row>
    <row r="8" customFormat="false" ht="24" hidden="false" customHeight="true" outlineLevel="0" collapsed="false">
      <c r="A8" s="5" t="s">
        <v>120</v>
      </c>
      <c r="B8" s="44" t="n">
        <v>0</v>
      </c>
      <c r="C8" s="45" t="n">
        <v>3</v>
      </c>
      <c r="D8" s="46" t="n">
        <v>5</v>
      </c>
      <c r="E8" s="47" t="s">
        <v>121</v>
      </c>
    </row>
    <row r="9" customFormat="false" ht="24" hidden="false" customHeight="true" outlineLevel="0" collapsed="false">
      <c r="A9" s="8" t="s">
        <v>122</v>
      </c>
      <c r="B9" s="44" t="n">
        <v>100</v>
      </c>
      <c r="C9" s="45" t="n">
        <v>60</v>
      </c>
      <c r="D9" s="46" t="n">
        <v>30</v>
      </c>
      <c r="E9" s="16" t="s">
        <v>123</v>
      </c>
    </row>
    <row r="11" customFormat="false" ht="21.75" hidden="false" customHeight="true" outlineLevel="0" collapsed="false">
      <c r="A11" s="10" t="s">
        <v>124</v>
      </c>
      <c r="B11" s="10"/>
      <c r="C11" s="10"/>
      <c r="D11" s="10"/>
      <c r="E11" s="10"/>
    </row>
  </sheetData>
  <mergeCells count="3">
    <mergeCell ref="A1:E1"/>
    <mergeCell ref="A2:E2"/>
    <mergeCell ref="A11:E1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2026-05-01T20:53:43Z</dcterms:created>
  <dc:creator>openpyxl</dc:creator>
  <dc:description/>
  <dc:language>en-US</dc:language>
  <cp:lastModifiedBy/>
  <dcterms:modified xsi:type="dcterms:W3CDTF">2026-05-01T20:53:52Z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