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1bbc3c703f8e0698/Desktop/B.Digital Products/C.Risk Profiling Digital Product/"/>
    </mc:Choice>
  </mc:AlternateContent>
  <xr:revisionPtr revIDLastSave="58" documentId="11_2F9010EF5A86E725501F199355F713B82EC416E0" xr6:coauthVersionLast="47" xr6:coauthVersionMax="47" xr10:uidLastSave="{43AD556B-EAF8-4DF5-B97E-A4FA0CBB4DC5}"/>
  <bookViews>
    <workbookView xWindow="-108" yWindow="-108" windowWidth="23256" windowHeight="12456" tabRatio="938" xr2:uid="{00000000-000D-0000-FFFF-FFFF00000000}"/>
  </bookViews>
  <sheets>
    <sheet name="START HERE" sheetId="1" r:id="rId1"/>
    <sheet name="PROFILE SETUP" sheetId="2" r:id="rId2"/>
    <sheet name="DIMENSION 1 - CAPACITY" sheetId="3" r:id="rId3"/>
    <sheet name="DIMENSION 2 - TOLERANCE" sheetId="4" r:id="rId4"/>
    <sheet name="DIMENSION 3 - KNOWLEDGE" sheetId="5" r:id="rId5"/>
    <sheet name="GOALS" sheetId="6" r:id="rId6"/>
    <sheet name="INVESTMENT INVENTORY" sheetId="7" r:id="rId7"/>
    <sheet name="BIAS MODULES" sheetId="8" r:id="rId8"/>
    <sheet name="YOUR PROFILE" sheetId="9" r:id="rId9"/>
    <sheet name="YOUR TRACKER" sheetId="10" r:id="rId10"/>
    <sheet name="GLOSSARY" sheetId="11" r:id="rId11"/>
  </sheets>
  <definedNames>
    <definedName name="_xlnm.Print_Area" localSheetId="8">'YOUR PROFILE'!$A$1:$I$65</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25" i="10" l="1"/>
  <c r="F25" i="10"/>
  <c r="E25" i="10"/>
  <c r="D25" i="10"/>
  <c r="C25" i="10"/>
  <c r="H24" i="10"/>
  <c r="G24" i="10"/>
  <c r="F24" i="10"/>
  <c r="E24" i="10"/>
  <c r="D24" i="10"/>
  <c r="C24" i="10"/>
  <c r="H23" i="10"/>
  <c r="G23" i="10"/>
  <c r="F23" i="10"/>
  <c r="E23" i="10"/>
  <c r="D23" i="10"/>
  <c r="C23" i="10"/>
  <c r="H22" i="10"/>
  <c r="G22" i="10"/>
  <c r="F22" i="10"/>
  <c r="E22" i="10"/>
  <c r="D22" i="10"/>
  <c r="C22" i="10"/>
  <c r="C41" i="9"/>
  <c r="C40" i="9"/>
  <c r="C39" i="9"/>
  <c r="C37" i="7"/>
  <c r="J24" i="7"/>
  <c r="I24" i="7"/>
  <c r="E24" i="7"/>
  <c r="J23" i="7"/>
  <c r="J22" i="7"/>
  <c r="J21" i="7"/>
  <c r="J20" i="7"/>
  <c r="J19" i="7"/>
  <c r="J18" i="7"/>
  <c r="J17" i="7"/>
  <c r="J16" i="7"/>
  <c r="J15" i="7"/>
  <c r="J14" i="7"/>
  <c r="J13" i="7"/>
  <c r="J12" i="7"/>
  <c r="B15" i="6"/>
  <c r="G13" i="6"/>
  <c r="G12" i="6"/>
  <c r="G11" i="6"/>
  <c r="G10" i="6"/>
  <c r="G9" i="6"/>
  <c r="G8" i="6"/>
  <c r="J7" i="6"/>
  <c r="G7" i="6"/>
  <c r="E21" i="5"/>
  <c r="E19" i="5"/>
  <c r="E17" i="5"/>
  <c r="E15" i="5"/>
  <c r="E13" i="5"/>
  <c r="E11" i="5"/>
  <c r="E9" i="5"/>
  <c r="E7" i="5"/>
  <c r="E25" i="4"/>
  <c r="E23" i="4"/>
  <c r="E21" i="4"/>
  <c r="E19" i="4"/>
  <c r="E17" i="4"/>
  <c r="E15" i="4"/>
  <c r="E13" i="4"/>
  <c r="E11" i="4"/>
  <c r="E9" i="4"/>
  <c r="E7" i="4"/>
  <c r="E25" i="3"/>
  <c r="E23" i="3"/>
  <c r="E21" i="3"/>
  <c r="E19" i="3"/>
  <c r="E17" i="3"/>
  <c r="E15" i="3"/>
  <c r="D13" i="3"/>
  <c r="D11" i="3"/>
  <c r="D9" i="3"/>
  <c r="E7" i="3"/>
  <c r="F32" i="2"/>
  <c r="F31" i="2"/>
  <c r="F30" i="2"/>
  <c r="C27" i="2"/>
  <c r="C26" i="2"/>
  <c r="C25" i="2"/>
  <c r="C24" i="2"/>
  <c r="E54" i="8" l="1"/>
  <c r="E46" i="8"/>
  <c r="E38" i="8"/>
  <c r="E30" i="8"/>
  <c r="E22" i="8"/>
  <c r="E14" i="8"/>
  <c r="E6" i="8"/>
  <c r="D37" i="7"/>
  <c r="E13" i="3"/>
  <c r="E11" i="3"/>
  <c r="E9" i="3"/>
  <c r="E27" i="3" s="1"/>
  <c r="E62" i="8"/>
  <c r="E23" i="5"/>
  <c r="E27" i="4"/>
  <c r="C42" i="9" l="1"/>
  <c r="D7" i="9"/>
  <c r="B8" i="9" s="1"/>
  <c r="B31" i="9"/>
  <c r="D11" i="9"/>
  <c r="B12" i="9" s="1"/>
  <c r="C44" i="9"/>
  <c r="C43" i="9"/>
  <c r="D9" i="9"/>
  <c r="B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C7" authorId="0" shapeId="0" xr:uid="{00000000-0006-0000-0100-000001000000}">
      <text>
        <r>
          <rPr>
            <sz val="10"/>
            <rFont val="Arial"/>
            <family val="2"/>
          </rPr>
          <t>Enter today's date</t>
        </r>
      </text>
    </comment>
    <comment ref="C8" authorId="0" shapeId="0" xr:uid="{00000000-0006-0000-0100-000002000000}">
      <text>
        <r>
          <rPr>
            <sz val="10"/>
            <rFont val="Arial"/>
            <family val="2"/>
          </rPr>
          <t>Whole number</t>
        </r>
      </text>
    </comment>
    <comment ref="C9" authorId="0" shapeId="0" xr:uid="{00000000-0006-0000-0100-000003000000}">
      <text>
        <r>
          <rPr>
            <sz val="10"/>
            <rFont val="Arial"/>
            <family val="2"/>
          </rPr>
          <t>Include all income sources before tax</t>
        </r>
      </text>
    </comment>
    <comment ref="C10" authorId="0" shapeId="0" xr:uid="{00000000-0006-0000-0100-000004000000}">
      <text>
        <r>
          <rPr>
            <sz val="10"/>
            <rFont val="Arial"/>
            <family val="2"/>
          </rPr>
          <t>Old or New regime affects 80C relevance and post-tax returns.</t>
        </r>
      </text>
    </comment>
    <comment ref="C11" authorId="0" shapeId="0" xr:uid="{00000000-0006-0000-0100-000005000000}">
      <text>
        <r>
          <rPr>
            <sz val="10"/>
            <rFont val="Arial"/>
            <family val="2"/>
          </rPr>
          <t>Select from list.</t>
        </r>
      </text>
    </comment>
    <comment ref="C12" authorId="0" shapeId="0" xr:uid="{00000000-0006-0000-0100-000006000000}">
      <text>
        <r>
          <rPr>
            <sz val="10"/>
            <rFont val="Arial"/>
            <family val="2"/>
          </rPr>
          <t>Affects dependent calculations and goal planning.</t>
        </r>
      </text>
    </comment>
    <comment ref="C13" authorId="0" shapeId="0" xr:uid="{00000000-0006-0000-0100-000007000000}">
      <text>
        <r>
          <rPr>
            <sz val="10"/>
            <rFont val="Arial"/>
            <family val="2"/>
          </rPr>
          <t>Children you are financially responsible for. Enter 0 if none.</t>
        </r>
      </text>
    </comment>
    <comment ref="C14" authorId="0" shapeId="0" xr:uid="{00000000-0006-0000-0100-000008000000}">
      <text>
        <r>
          <rPr>
            <sz val="10"/>
            <rFont val="Arial"/>
            <family val="2"/>
          </rPr>
          <t>Parents, in-laws, siblings you provide financial support to.</t>
        </r>
      </text>
    </comment>
    <comment ref="C17" authorId="0" shapeId="0" xr:uid="{00000000-0006-0000-0100-000009000000}">
      <text>
        <r>
          <rPr>
            <sz val="10"/>
            <rFont val="Arial"/>
            <family val="2"/>
          </rPr>
          <t>Net income after all deductions</t>
        </r>
      </text>
    </comment>
    <comment ref="C18" authorId="0" shapeId="0" xr:uid="{00000000-0006-0000-0100-00000A000000}">
      <text>
        <r>
          <rPr>
            <sz val="10"/>
            <rFont val="Arial"/>
            <family val="2"/>
          </rPr>
          <t>Rent/EMI + essential household + utilities + premiums</t>
        </r>
      </text>
    </comment>
    <comment ref="C19" authorId="0" shapeId="0" xr:uid="{00000000-0006-0000-0100-00000B000000}">
      <text>
        <r>
          <rPr>
            <sz val="10"/>
            <rFont val="Arial"/>
            <family val="2"/>
          </rPr>
          <t>Entertainment, dining, lifestyle, subscriptions</t>
        </r>
      </text>
    </comment>
    <comment ref="C20" authorId="0" shapeId="0" xr:uid="{00000000-0006-0000-0100-00000C000000}">
      <text>
        <r>
          <rPr>
            <sz val="10"/>
            <rFont val="Arial"/>
            <family val="2"/>
          </rPr>
          <t>All loan EMIs combined</t>
        </r>
      </text>
    </comment>
    <comment ref="C21" authorId="0" shapeId="0" xr:uid="{00000000-0006-0000-0100-00000D000000}">
      <text>
        <r>
          <rPr>
            <sz val="10"/>
            <rFont val="Arial"/>
            <family val="2"/>
          </rPr>
          <t>Sum of all loans outstanding</t>
        </r>
      </text>
    </comment>
    <comment ref="C22" authorId="0" shapeId="0" xr:uid="{00000000-0006-0000-0100-00000E000000}">
      <text>
        <r>
          <rPr>
            <sz val="10"/>
            <rFont val="Arial"/>
            <family val="2"/>
          </rPr>
          <t>Savings account or liquid fund — immediately accessible</t>
        </r>
      </text>
    </comment>
    <comment ref="C23" authorId="0" shapeId="0" xr:uid="{00000000-0006-0000-0100-00000F000000}">
      <text>
        <r>
          <rPr>
            <sz val="10"/>
            <rFont val="Arial"/>
            <family val="2"/>
          </rPr>
          <t>Total market value of all investments today</t>
        </r>
      </text>
    </comment>
    <comment ref="C30" authorId="0" shapeId="0" xr:uid="{00000000-0006-0000-0100-000010000000}">
      <text>
        <r>
          <rPr>
            <sz val="10"/>
            <rFont val="Arial"/>
            <family val="2"/>
          </rPr>
          <t>ONLY pure term cover. Do not include endowment, ULIP, or money-back policies.</t>
        </r>
      </text>
    </comment>
    <comment ref="C31" authorId="0" shapeId="0" xr:uid="{00000000-0006-0000-0100-000011000000}">
      <text>
        <r>
          <rPr>
            <sz val="10"/>
            <rFont val="Arial"/>
            <family val="2"/>
          </rPr>
          <t>Sum insured of your independent health policy. Exclude employer cover.</t>
        </r>
      </text>
    </comment>
    <comment ref="C32" authorId="0" shapeId="0" xr:uid="{00000000-0006-0000-0100-000012000000}">
      <text>
        <r>
          <rPr>
            <sz val="10"/>
            <rFont val="Arial"/>
            <family val="2"/>
          </rPr>
          <t>Standalone CI or disability rider amount. Enter 0 if none.</t>
        </r>
      </text>
    </comment>
    <comment ref="C33" authorId="0" shapeId="0" xr:uid="{00000000-0006-0000-0100-000013000000}">
      <text>
        <r>
          <rPr>
            <sz val="10"/>
            <rFont val="Arial"/>
            <family val="2"/>
          </rPr>
          <t>Registered will accelerates legal succession.</t>
        </r>
      </text>
    </comment>
    <comment ref="C34" authorId="0" shapeId="0" xr:uid="{00000000-0006-0000-0100-000014000000}">
      <text>
        <r>
          <rPr>
            <sz val="10"/>
            <rFont val="Arial"/>
            <family val="2"/>
          </rPr>
          <t>All financial accounts including MF, demat, bank, PF, NPS, insurance.</t>
        </r>
      </text>
    </comment>
    <comment ref="C37" authorId="0" shapeId="0" xr:uid="{00000000-0006-0000-0100-000015000000}">
      <text>
        <r>
          <rPr>
            <sz val="10"/>
            <rFont val="Arial"/>
            <family val="2"/>
          </rPr>
          <t>If first time, write First Assessment.</t>
        </r>
      </text>
    </comment>
    <comment ref="C38" authorId="0" shapeId="0" xr:uid="{00000000-0006-0000-0100-000016000000}">
      <text>
        <r>
          <rPr>
            <sz val="10"/>
            <rFont val="Arial"/>
            <family val="2"/>
          </rPr>
          <t>Why are you taking this assessment now?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G7" authorId="0" shapeId="0" xr:uid="{00000000-0006-0000-0200-000004000000}">
      <text>
        <r>
          <rPr>
            <sz val="10"/>
            <rFont val="Arial"/>
            <family val="2"/>
          </rPr>
          <t>Capture your reasoning, context, or examples that informed your answer. When you retake this next year, this is what helps you remember why.</t>
        </r>
      </text>
    </comment>
    <comment ref="D9" authorId="0" shapeId="0" xr:uid="{00000000-0006-0000-0200-000001000000}">
      <text>
        <r>
          <rPr>
            <sz val="10"/>
            <rFont val="Arial"/>
            <family val="2"/>
          </rPr>
          <t>Auto-calculated from your emergency fund values in PROFILE SETUP. If this looks wrong, check that C22 (emergency fund) and C18 (monthly fixed expenses excluding EMI) are filled in.</t>
        </r>
      </text>
    </comment>
    <comment ref="G9" authorId="0" shapeId="0" xr:uid="{00000000-0006-0000-0200-000005000000}">
      <text>
        <r>
          <rPr>
            <sz val="10"/>
            <rFont val="Arial"/>
            <family val="2"/>
          </rPr>
          <t>Capture your reasoning, context, or examples that informed your answer. When you retake this next year, this is what helps you remember why.</t>
        </r>
      </text>
    </comment>
    <comment ref="D11" authorId="0" shapeId="0" xr:uid="{00000000-0006-0000-0200-000002000000}">
      <text>
        <r>
          <rPr>
            <sz val="10"/>
            <rFont val="Arial"/>
            <family val="2"/>
          </rPr>
          <t>Auto-calculated from your EMI and income in PROFILE SETUP. If this looks wrong, check C17 (income) and C20 (total EMI) are filled in.</t>
        </r>
      </text>
    </comment>
    <comment ref="G11" authorId="0" shapeId="0" xr:uid="{00000000-0006-0000-0200-000006000000}">
      <text>
        <r>
          <rPr>
            <sz val="10"/>
            <rFont val="Arial"/>
            <family val="2"/>
          </rPr>
          <t>Capture your reasoning, context, or examples that informed your answer. When you retake this next year, this is what helps you remember why.</t>
        </r>
      </text>
    </comment>
    <comment ref="D13" authorId="0" shapeId="0" xr:uid="{00000000-0006-0000-0200-000003000000}">
      <text>
        <r>
          <rPr>
            <sz val="10"/>
            <rFont val="Arial"/>
            <family val="2"/>
          </rPr>
          <t>Auto-calculated from your term cover and income in PROFILE SETUP. Only covers pure term insurance. If you hold endowment/ULIP only, manually update this to 'Only endowment or ULIP - no pure term cover'.</t>
        </r>
      </text>
    </comment>
    <comment ref="G13" authorId="0" shapeId="0" xr:uid="{00000000-0006-0000-0200-000007000000}">
      <text>
        <r>
          <rPr>
            <sz val="10"/>
            <rFont val="Arial"/>
            <family val="2"/>
          </rPr>
          <t>Capture your reasoning, context, or examples that informed your answer. When you retake this next year, this is what helps you remember why.</t>
        </r>
      </text>
    </comment>
    <comment ref="G15" authorId="0" shapeId="0" xr:uid="{00000000-0006-0000-0200-000008000000}">
      <text>
        <r>
          <rPr>
            <sz val="10"/>
            <rFont val="Arial"/>
            <family val="2"/>
          </rPr>
          <t>Capture your reasoning, context, or examples that informed your answer. When you retake this next year, this is what helps you remember why.</t>
        </r>
      </text>
    </comment>
    <comment ref="G17" authorId="0" shapeId="0" xr:uid="{00000000-0006-0000-0200-000009000000}">
      <text>
        <r>
          <rPr>
            <sz val="10"/>
            <rFont val="Arial"/>
            <family val="2"/>
          </rPr>
          <t>Capture your reasoning, context, or examples that informed your answer. When you retake this next year, this is what helps you remember why.</t>
        </r>
      </text>
    </comment>
    <comment ref="G19" authorId="0" shapeId="0" xr:uid="{00000000-0006-0000-0200-00000A000000}">
      <text>
        <r>
          <rPr>
            <sz val="10"/>
            <rFont val="Arial"/>
            <family val="2"/>
          </rPr>
          <t>Capture your reasoning, context, or examples that informed your answer. When you retake this next year, this is what helps you remember why.</t>
        </r>
      </text>
    </comment>
    <comment ref="G21" authorId="0" shapeId="0" xr:uid="{00000000-0006-0000-0200-00000B000000}">
      <text>
        <r>
          <rPr>
            <sz val="10"/>
            <rFont val="Arial"/>
            <family val="2"/>
          </rPr>
          <t>Capture your reasoning, context, or examples that informed your answer. When you retake this next year, this is what helps you remember why.</t>
        </r>
      </text>
    </comment>
    <comment ref="G23" authorId="0" shapeId="0" xr:uid="{00000000-0006-0000-0200-00000C000000}">
      <text>
        <r>
          <rPr>
            <sz val="10"/>
            <rFont val="Arial"/>
            <family val="2"/>
          </rPr>
          <t>Capture your reasoning, context, or examples that informed your answer. When you retake this next year, this is what helps you remember why.</t>
        </r>
      </text>
    </comment>
    <comment ref="G25" authorId="0" shapeId="0" xr:uid="{00000000-0006-0000-0200-00000D000000}">
      <text>
        <r>
          <rPr>
            <sz val="10"/>
            <rFont val="Arial"/>
            <family val="2"/>
          </rPr>
          <t>Capture your reasoning, context, or examples that informed your answer. When you retake this next year, this is what helps you remember why.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G7" authorId="0" shapeId="0" xr:uid="{00000000-0006-0000-0300-000001000000}">
      <text>
        <r>
          <rPr>
            <sz val="10"/>
            <rFont val="Arial"/>
            <family val="2"/>
          </rPr>
          <t>Capture your reasoning, context, or examples that informed your answer. When you retake this next year, this is what helps you remember why.</t>
        </r>
      </text>
    </comment>
    <comment ref="G9" authorId="0" shapeId="0" xr:uid="{00000000-0006-0000-0300-000002000000}">
      <text>
        <r>
          <rPr>
            <sz val="10"/>
            <rFont val="Arial"/>
            <family val="2"/>
          </rPr>
          <t>Capture your reasoning, context, or examples that informed your answer. When you retake this next year, this is what helps you remember why.</t>
        </r>
      </text>
    </comment>
    <comment ref="G11" authorId="0" shapeId="0" xr:uid="{00000000-0006-0000-0300-000003000000}">
      <text>
        <r>
          <rPr>
            <sz val="10"/>
            <rFont val="Arial"/>
            <family val="2"/>
          </rPr>
          <t>Capture your reasoning, context, or examples that informed your answer. When you retake this next year, this is what helps you remember why.</t>
        </r>
      </text>
    </comment>
    <comment ref="G13" authorId="0" shapeId="0" xr:uid="{00000000-0006-0000-0300-000004000000}">
      <text>
        <r>
          <rPr>
            <sz val="10"/>
            <rFont val="Arial"/>
            <family val="2"/>
          </rPr>
          <t>Capture your reasoning, context, or examples that informed your answer. When you retake this next year, this is what helps you remember why.</t>
        </r>
      </text>
    </comment>
    <comment ref="G15" authorId="0" shapeId="0" xr:uid="{00000000-0006-0000-0300-000005000000}">
      <text>
        <r>
          <rPr>
            <sz val="10"/>
            <rFont val="Arial"/>
            <family val="2"/>
          </rPr>
          <t>Capture your reasoning, context, or examples that informed your answer. When you retake this next year, this is what helps you remember why.</t>
        </r>
      </text>
    </comment>
    <comment ref="G17" authorId="0" shapeId="0" xr:uid="{00000000-0006-0000-0300-000006000000}">
      <text>
        <r>
          <rPr>
            <sz val="10"/>
            <rFont val="Arial"/>
            <family val="2"/>
          </rPr>
          <t>Capture your reasoning, context, or examples that informed your answer. When you retake this next year, this is what helps you remember why.</t>
        </r>
      </text>
    </comment>
    <comment ref="G19" authorId="0" shapeId="0" xr:uid="{00000000-0006-0000-0300-000007000000}">
      <text>
        <r>
          <rPr>
            <sz val="10"/>
            <rFont val="Arial"/>
            <family val="2"/>
          </rPr>
          <t>Capture your reasoning, context, or examples that informed your answer. When you retake this next year, this is what helps you remember why.</t>
        </r>
      </text>
    </comment>
    <comment ref="G21" authorId="0" shapeId="0" xr:uid="{00000000-0006-0000-0300-000008000000}">
      <text>
        <r>
          <rPr>
            <sz val="10"/>
            <rFont val="Arial"/>
            <family val="2"/>
          </rPr>
          <t>Capture your reasoning, context, or examples that informed your answer. When you retake this next year, this is what helps you remember why.</t>
        </r>
      </text>
    </comment>
    <comment ref="G23" authorId="0" shapeId="0" xr:uid="{00000000-0006-0000-0300-000009000000}">
      <text>
        <r>
          <rPr>
            <sz val="10"/>
            <rFont val="Arial"/>
            <family val="2"/>
          </rPr>
          <t>Capture your reasoning, context, or examples that informed your answer. When you retake this next year, this is what helps you remember why.</t>
        </r>
      </text>
    </comment>
    <comment ref="G25" authorId="0" shapeId="0" xr:uid="{00000000-0006-0000-0300-00000A000000}">
      <text>
        <r>
          <rPr>
            <sz val="10"/>
            <rFont val="Arial"/>
            <family val="2"/>
          </rPr>
          <t>Capture your reasoning, context, or examples that informed your answer. When you retake this next year, this is what helps you remember why.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G7" authorId="0" shapeId="0" xr:uid="{00000000-0006-0000-0400-000001000000}">
      <text>
        <r>
          <rPr>
            <sz val="10"/>
            <rFont val="Arial"/>
            <family val="2"/>
          </rPr>
          <t>Capture your reasoning, context, or examples that informed your answer. When you retake this next year, this is what helps you remember why.</t>
        </r>
      </text>
    </comment>
    <comment ref="G9" authorId="0" shapeId="0" xr:uid="{00000000-0006-0000-0400-000002000000}">
      <text>
        <r>
          <rPr>
            <sz val="10"/>
            <rFont val="Arial"/>
            <family val="2"/>
          </rPr>
          <t>Capture your reasoning, context, or examples that informed your answer. When you retake this next year, this is what helps you remember why.</t>
        </r>
      </text>
    </comment>
    <comment ref="G11" authorId="0" shapeId="0" xr:uid="{00000000-0006-0000-0400-000003000000}">
      <text>
        <r>
          <rPr>
            <sz val="10"/>
            <rFont val="Arial"/>
            <family val="2"/>
          </rPr>
          <t>Capture your reasoning, context, or examples that informed your answer. When you retake this next year, this is what helps you remember why.</t>
        </r>
      </text>
    </comment>
    <comment ref="G13" authorId="0" shapeId="0" xr:uid="{00000000-0006-0000-0400-000004000000}">
      <text>
        <r>
          <rPr>
            <sz val="10"/>
            <rFont val="Arial"/>
            <family val="2"/>
          </rPr>
          <t>Capture your reasoning, context, or examples that informed your answer. When you retake this next year, this is what helps you remember why.</t>
        </r>
      </text>
    </comment>
    <comment ref="G15" authorId="0" shapeId="0" xr:uid="{00000000-0006-0000-0400-000005000000}">
      <text>
        <r>
          <rPr>
            <sz val="10"/>
            <rFont val="Arial"/>
            <family val="2"/>
          </rPr>
          <t>Capture your reasoning, context, or examples that informed your answer. When you retake this next year, this is what helps you remember why.</t>
        </r>
      </text>
    </comment>
    <comment ref="G17" authorId="0" shapeId="0" xr:uid="{00000000-0006-0000-0400-000006000000}">
      <text>
        <r>
          <rPr>
            <sz val="10"/>
            <rFont val="Arial"/>
            <family val="2"/>
          </rPr>
          <t>Capture your reasoning, context, or examples that informed your answer. When you retake this next year, this is what helps you remember why.</t>
        </r>
      </text>
    </comment>
    <comment ref="G19" authorId="0" shapeId="0" xr:uid="{00000000-0006-0000-0400-000007000000}">
      <text>
        <r>
          <rPr>
            <sz val="10"/>
            <rFont val="Arial"/>
            <family val="2"/>
          </rPr>
          <t>Capture your reasoning, context, or examples that informed your answer. When you retake this next year, this is what helps you remember why.</t>
        </r>
      </text>
    </comment>
    <comment ref="G21" authorId="0" shapeId="0" xr:uid="{00000000-0006-0000-0400-000008000000}">
      <text>
        <r>
          <rPr>
            <sz val="10"/>
            <rFont val="Arial"/>
            <family val="2"/>
          </rPr>
          <t>Capture your reasoning, context, or examples that informed your answer. When you retake this next year, this is what helps you remember why.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D11" authorId="0" shapeId="0" xr:uid="{00000000-0006-0000-0600-000002000000}">
      <text>
        <r>
          <rPr>
            <sz val="10"/>
            <rFont val="Arial"/>
            <family val="2"/>
          </rPr>
          <t>For mandatory savings (EPF, PPF, NPS via employer), the three-sentence test may not apply in the usual way. Note 'mandatory employer savings' in the WHY column and 'auto-deducted' in the COST column. The discipline of writing it down still has value.</t>
        </r>
      </text>
    </comment>
    <comment ref="H11" authorId="0" shapeId="0" xr:uid="{00000000-0006-0000-0600-000003000000}">
      <text>
        <r>
          <rPr>
            <sz val="10"/>
            <rFont val="Arial"/>
            <family val="2"/>
          </rPr>
          <t>Describe the cost in your own words. Examples: '1.05% TER plus LTCG on redemption'  or  'Around 0.45% expense ratio plus slab-rate tax on gains'  or  'Auto-deducted from CTC, no direct cost to me'. If you do not know the cost, write 'do not know yet' rather than leaving blank or guessing. Writing 'do not know' is honest and useful. Guessing is neither.</t>
        </r>
      </text>
    </comment>
    <comment ref="C35" authorId="0" shapeId="0" xr:uid="{00000000-0006-0000-0600-000001000000}">
      <text>
        <r>
          <rPr>
            <sz val="10"/>
            <rFont val="Arial"/>
            <family val="2"/>
          </rPr>
          <t>Be honest here. A 3/3 score from partially honest answers is worse than a 1/3 score from fully honest ones. The purpose of the inventory is self-knowledge, not a good-looking report.</t>
        </r>
      </text>
    </comment>
  </commentList>
</comments>
</file>

<file path=xl/sharedStrings.xml><?xml version="1.0" encoding="utf-8"?>
<sst xmlns="http://schemas.openxmlformats.org/spreadsheetml/2006/main" count="826" uniqueCount="682">
  <si>
    <t>The DIY Investor's</t>
  </si>
  <si>
    <t>Risk Profiling Toolkit</t>
  </si>
  <si>
    <t>A SELF-AUDIT FOR THE INDIAN DIY INVESTOR</t>
  </si>
  <si>
    <t>A self-audit of your risk capacity, tolerance, and behaviour</t>
  </si>
  <si>
    <t>THREE DIMENSIONS</t>
  </si>
  <si>
    <t>NO LABELS</t>
  </si>
  <si>
    <t>NO ADVICE</t>
  </si>
  <si>
    <t>BUILT FOR INDIA</t>
  </si>
  <si>
    <t>WHAT THIS IS</t>
  </si>
  <si>
    <t>A structured self-audit of how you actually relate to investment risk.</t>
  </si>
  <si>
    <t>Twenty-eight questions across three independent dimensions: your financial capacity to absorb</t>
  </si>
  <si>
    <t>loss, your behavioural tolerance for it, and the knowledge level that calibrates how reliable</t>
  </si>
  <si>
    <t>those two scores are. Three numbers. Read alongside each other. No single label that collapses them.</t>
  </si>
  <si>
    <t>INSIDE THIS WORKBOOK</t>
  </si>
  <si>
    <t>PROFILE SETUP</t>
  </si>
  <si>
    <t>Your financial information, entered once. Reused everywhere else.</t>
  </si>
  <si>
    <t>DIMENSION 1 · CAPACITY</t>
  </si>
  <si>
    <t>What your structure can absorb. Ten questions. Out of 50.</t>
  </si>
  <si>
    <t>DIMENSION 2 · TOLERANCE</t>
  </si>
  <si>
    <t>What your behaviour will absorb. Ten questions. Out of 50.</t>
  </si>
  <si>
    <t>DIMENSION 3 · KNOWLEDGE</t>
  </si>
  <si>
    <t>How reliable the other scores are. Eight questions. Out of 40.</t>
  </si>
  <si>
    <t>GOALS</t>
  </si>
  <si>
    <t>Your goals quantified, with a horizon-appropriate risk level for each.</t>
  </si>
  <si>
    <t>INVESTMENT INVENTORY</t>
  </si>
  <si>
    <t>Every holding. The three-sentence test for each.</t>
  </si>
  <si>
    <t>BIAS MODULES</t>
  </si>
  <si>
    <t>Cognitive biases your specific answers surface as relevant to you.</t>
  </si>
  <si>
    <t>YOUR PROFILE</t>
  </si>
  <si>
    <t>Your three scores with band labels, a written report calibrated to your specific answer pattern, and instrument category guidance.</t>
  </si>
  <si>
    <t>YOUR TRACKER</t>
  </si>
  <si>
    <t>Five years of scores in one place. Trend view showing how each dimension shifts across annual reviews.</t>
  </si>
  <si>
    <t>GLOSSARY</t>
  </si>
  <si>
    <t>Definitions in plain language. Reference any time.</t>
  </si>
  <si>
    <t>HOW TO USE</t>
  </si>
  <si>
    <t>1</t>
  </si>
  <si>
    <t>Open PROFILE SETUP. Fill it out once. The other sheets pull from it.</t>
  </si>
  <si>
    <t>2</t>
  </si>
  <si>
    <t>Work through the three DIMENSION sheets in order. Allow 60 to 90 minutes for the first sitting.</t>
  </si>
  <si>
    <t>3</t>
  </si>
  <si>
    <t>Open GOALS and INVESTMENT INVENTORY. These ground the abstract scores in your real situation.</t>
  </si>
  <si>
    <t>4</t>
  </si>
  <si>
    <t>Open YOUR PROFILE. Read the three scores and the written report.</t>
  </si>
  <si>
    <t>5</t>
  </si>
  <si>
    <t>Open BIAS MODULES. The modules surfaced as relevant are the ones to focus on.</t>
  </si>
  <si>
    <t>6</t>
  </si>
  <si>
    <t>Record your scores in YOUR TRACKER. Set a calendar reminder for one year from today.</t>
  </si>
  <si>
    <t>IMPORTANT — After entering all answers, press Ctrl+Alt+F9 (Windows) or Cmd+Shift+Option+F9 (Mac) to force a full recalculation. YOUR PROFILE and BIAS MODULES update from your answers through a chain of formulas. If scores or report text appear blank or unchanged, this step was missed.</t>
  </si>
  <si>
    <t>CONVENTIONS</t>
  </si>
  <si>
    <t>·  AMBER cells with blue text are your inputs. Type or pick from a dropdown.</t>
  </si>
  <si>
    <t>·  GREY cells calculate automatically. Do not edit them.</t>
  </si>
  <si>
    <t>·  Each question has a NOTES column on the right. Use it for context that helps future-you remember why you answered the way you did.</t>
  </si>
  <si>
    <t>·  Answer based on what you have done, not what you wish you would do.</t>
  </si>
  <si>
    <t>BEFORE YOUR ANNUAL RE-ASSESSMENT</t>
  </si>
  <si>
    <t>→</t>
  </si>
  <si>
    <t>Save a copy first.
File menu, Save As. Name the new file with the year (e.g. 'RiskToolkit_2027.xlsx'). Keep the old version intact as your record.</t>
  </si>
  <si>
    <t>In the new copy, clear your previous answers.
Select the input cells in PROFILE SETUP (column C, rows 6 to 38), and the answer cells in each DIMENSION sheet (column D), and press Delete.</t>
  </si>
  <si>
    <t>Fill it in fresh, without referring to last year's answers.
The point is to answer how you see yourself today, not to confirm last year's view of yourself.</t>
  </si>
  <si>
    <t>After you finish, open YOUR TRACKER and add a new column.
Copy the new scores from YOUR PROFILE. The YOUR TRACKER will pick them up automatically and show your trend.</t>
  </si>
  <si>
    <t>Compare what changed.
If your tolerance score moved after a real downturn, that shift is the most important data point in this entire workbook.</t>
  </si>
  <si>
    <t>PLEASE READ</t>
  </si>
  <si>
    <t>·  This toolkit is for financial education and self-awareness only.</t>
  </si>
  <si>
    <t>·  It is not investment advice, a product recommendation, or a solicitation.</t>
  </si>
  <si>
    <t>·  Accuracy depends on how honestly you answer.</t>
  </si>
  <si>
    <t>·  Your profile is not static. Review annually and after every significant life change.</t>
  </si>
  <si>
    <t>·  Always consult a SEBI-Registered, fee-only Investment Adviser before any major decision.</t>
  </si>
  <si>
    <t>Begin with the PROFILE SETUP sheet  →</t>
  </si>
  <si>
    <t>Enter your financial information once. Other sheets pull these numbers automatically. Update here, everything updates.</t>
  </si>
  <si>
    <t xml:space="preserve">  PART 1  -  PERSONAL DETAILS</t>
  </si>
  <si>
    <t>Full name (optional)</t>
  </si>
  <si>
    <t>Enter here</t>
  </si>
  <si>
    <t>Date of assessment</t>
  </si>
  <si>
    <t>Current age (years)</t>
  </si>
  <si>
    <t>Annual gross income (Rs.)</t>
  </si>
  <si>
    <t>Tax regime followed</t>
  </si>
  <si>
    <t>Employment type</t>
  </si>
  <si>
    <t>Marital status</t>
  </si>
  <si>
    <t>Number of children</t>
  </si>
  <si>
    <t>Number of other dependents</t>
  </si>
  <si>
    <t xml:space="preserve">  PART 2  -  FINANCIAL BASELINE  -  monthly figures</t>
  </si>
  <si>
    <t>Monthly take-home income (Rs.)</t>
  </si>
  <si>
    <t>Monthly fixed expenses excluding EMI (Rs.)</t>
  </si>
  <si>
    <t>Monthly discretionary spending (Rs.)</t>
  </si>
  <si>
    <t>Total monthly EMI obligations (Rs.)</t>
  </si>
  <si>
    <t>Total outstanding loan balance (Rs.)</t>
  </si>
  <si>
    <t>Liquid emergency fund (Rs.)</t>
  </si>
  <si>
    <t>Current investment portfolio value (Rs.)</t>
  </si>
  <si>
    <t>Emergency fund coverage (months)</t>
  </si>
  <si>
    <t>Auto-calculated</t>
  </si>
  <si>
    <t>EMI as % of take-home income</t>
  </si>
  <si>
    <t>Investable surplus per month (Rs.)</t>
  </si>
  <si>
    <t>Surplus as % of income</t>
  </si>
  <si>
    <t xml:space="preserve">  PART 3  ·  INSURANCE &amp; ESTATE  —  fill these before answering Dimension 1</t>
  </si>
  <si>
    <t>TERM</t>
  </si>
  <si>
    <t>Pure term life cover (Rs.)</t>
  </si>
  <si>
    <t>HEALTH</t>
  </si>
  <si>
    <t>Family floater health insurance (Rs.)</t>
  </si>
  <si>
    <t>Critical illness or disability cover (Rs.)</t>
  </si>
  <si>
    <t xml:space="preserve">  PART 4  -  REVIEW HISTORY</t>
  </si>
  <si>
    <t>Date of last review</t>
  </si>
  <si>
    <t>Reason for current review</t>
  </si>
  <si>
    <t>All data is stored only in this file on your device. Nothing is transmitted online. Keep this file secure. Consider password-protecting it through Excel's File menu.</t>
  </si>
  <si>
    <t>opts_E7</t>
  </si>
  <si>
    <t>opts_E15</t>
  </si>
  <si>
    <t>opts_E17</t>
  </si>
  <si>
    <t>opts_E19</t>
  </si>
  <si>
    <t>opts_E21</t>
  </si>
  <si>
    <t>opts_E23</t>
  </si>
  <si>
    <t>opts_E25</t>
  </si>
  <si>
    <t>DIMENSION 1  -  RISK CAPACITY</t>
  </si>
  <si>
    <t>Government or PSU - extremely stable</t>
  </si>
  <si>
    <t>Independent policy of Rs. 10 lakh or more</t>
  </si>
  <si>
    <t>Less than 10% - portfolio largely uncorrelated to my employment sector</t>
  </si>
  <si>
    <t>Single - no dependents</t>
  </si>
  <si>
    <t>Live off emergency fund without touching investments at all</t>
  </si>
  <si>
    <t>I have a separate emergency fund that covers this - portfolio stays untouched</t>
  </si>
  <si>
    <t>Fully absorbed - my plan has buffer to continue without interruption</t>
  </si>
  <si>
    <t>What your financial structure can absorb. These questions test your real ability to bear loss based on your income stability, emergency fund, insurance coverage, debt, and dependents. Answer based on your current situation, not your aspirations.</t>
  </si>
  <si>
    <t>Large private sector - very stable</t>
  </si>
  <si>
    <t>Independent policy of Rs. 5 to 10 lakh</t>
  </si>
  <si>
    <t>10% to 25% - some overlap but most holdings are in different asset classes</t>
  </si>
  <si>
    <t>Married - both partners have independent income - no children</t>
  </si>
  <si>
    <t>Live off emergency fund and short-term investments only</t>
  </si>
  <si>
    <t>I have partial liquidity; draw from savings and sell minimal portfolio</t>
  </si>
  <si>
    <t>Reduce SIP temporarily and rebuild within 6 to 12 months</t>
  </si>
  <si>
    <t>Mid or small private sector - moderately stable</t>
  </si>
  <si>
    <t>Independent policy of Rs. 2 to 5 lakh</t>
  </si>
  <si>
    <t>25% to 50% - meaningful overlap; equity heavy and sector-adjacent</t>
  </si>
  <si>
    <t>Married - both have income - 1 or 2 children</t>
  </si>
  <si>
    <t>Need to redeem some long-term investments at current market levels</t>
  </si>
  <si>
    <t>I would sell whatever is least down even if not the right call financially</t>
  </si>
  <si>
    <t>Pause all investments until obligations stabilise</t>
  </si>
  <si>
    <t>No.</t>
  </si>
  <si>
    <t>Question</t>
  </si>
  <si>
    <t>Your Answer</t>
  </si>
  <si>
    <t>Score</t>
  </si>
  <si>
    <t>Guidance</t>
  </si>
  <si>
    <t>Your Notes</t>
  </si>
  <si>
    <t>Self-employed or business owner - variable</t>
  </si>
  <si>
    <t>Only employer cover - no independent policy</t>
  </si>
  <si>
    <t>More than 50% - job and investments would both take a hit simultaneously</t>
  </si>
  <si>
    <t>Married - both have income - 3 or more children</t>
  </si>
  <si>
    <t>Need to redeem most investments regardless of market levels</t>
  </si>
  <si>
    <t>I would liquidate whatever I need to regardless of the loss</t>
  </si>
  <si>
    <t>Need to redeem existing investments to cover the new obligations</t>
  </si>
  <si>
    <t>Freelance or gig or contract - highly variable</t>
  </si>
  <si>
    <t>No health insurance</t>
  </si>
  <si>
    <t>Not thought about this or I do not know</t>
  </si>
  <si>
    <t>Married - only I have income - no children</t>
  </si>
  <si>
    <t>No buffer at all - my investments ARE my emergency fund</t>
  </si>
  <si>
    <t>No liquid reserves - the portfolio is the only option</t>
  </si>
  <si>
    <t>Have not thought about how a life event would affect my plan</t>
  </si>
  <si>
    <t>C1</t>
  </si>
  <si>
    <t>How stable is your primary income source?</t>
  </si>
  <si>
    <t>Income stability is the strongest determinant of risk capacity. Variable income means a market loss can coincide with an income gap.</t>
  </si>
  <si>
    <t>Married - only I have income - 1 or 2 children</t>
  </si>
  <si>
    <t>Married - only I have income - 3 or more children</t>
  </si>
  <si>
    <t>C2</t>
  </si>
  <si>
    <t>Emergency fund coverage. Auto-calculated from PROFILE SETUP — no input needed here.</t>
  </si>
  <si>
    <t>How to read it: open PROFILE SETUP, look at Emergency fund coverage in months. It is your liquid emergency fund divided by your monthly fixed expenses.</t>
  </si>
  <si>
    <t>Married - only I have income AND I support parents or in-laws</t>
  </si>
  <si>
    <t>Single - I support parents or siblings financially</t>
  </si>
  <si>
    <t>C3</t>
  </si>
  <si>
    <t>EMI as percentage of income. Auto-calculated from PROFILE SETUP — no input needed here.</t>
  </si>
  <si>
    <t>How to calculate: total monthly EMI divided by monthly take-home income. Already auto-calculated in PROFILE SETUP. RBI considers 35% as the upper safe limit for retail borrowers.</t>
  </si>
  <si>
    <t>C4</t>
  </si>
  <si>
    <t>Pure term life cover relative to annual income. Auto-calculated from PROFILE SETUP. If you hold only endowment or ULIP, update this manually.</t>
  </si>
  <si>
    <t>Open PROFILE SETUP. Cell F30 shows your term cover as a multiple of annual income (auto-calculated). The 10x rule covers approximately 10 to 15 years of dependent expenses with conservative assumptions. Endowment and ULIP are not substitutes for pure term.</t>
  </si>
  <si>
    <t>C5</t>
  </si>
  <si>
    <t>Health insurance coverage adequacy for actual private hospital costs in your city.</t>
  </si>
  <si>
    <t>Private hospital costs in metros routinely exceed Rs. 5 to 10 lakh for serious procedures. Employer cover lapses on job change and excludes spouse and parents in many cases.</t>
  </si>
  <si>
    <t>C6</t>
  </si>
  <si>
    <t>If your personal job-loss risk rose meaningfully in the next 12 months, what share of your current investments is in instruments that would also fall sharply in the same downturn?</t>
  </si>
  <si>
    <t>Tests whether income and investments are correlated in the same downturn. A job-loss and a portfolio fall happening simultaneously is the most damaging double-shock scenario for an investor. If your employer or sector and your equity holdings move together, your structural risk capacity is lower than it appears.</t>
  </si>
  <si>
    <t>C7</t>
  </si>
  <si>
    <t>Dependent structure in your household. This determines how much your income shock affects others.</t>
  </si>
  <si>
    <t>Dual income with children is materially different from single income with children. Joint family obligations are real liabilities even when undocumented. Each dependent reduces your structural risk capacity.</t>
  </si>
  <si>
    <t>C8</t>
  </si>
  <si>
    <t>If your income stopped for 6 months and you had no other support, what would you actually do?</t>
  </si>
  <si>
    <t>Income shocks and market falls tend to happen together. Forced selling at a market low is the definition of permanent capital loss.</t>
  </si>
  <si>
    <t>C9</t>
  </si>
  <si>
    <t>A family member urgently needs Rs. 5-10 lakh. At the same moment, your portfolio is down 20%. What would you actually do?</t>
  </si>
  <si>
    <t>Tests real behaviour under a simultaneous family demand and market stress event. An investor without liquid reserves outside the portfolio is forced to sell at the worst moment. This scenario is more realistic than a simple portfolio-fall question because it combines external pressure with market timing.</t>
  </si>
  <si>
    <t>C10</t>
  </si>
  <si>
    <t>If a permanent monthly expense increase of Rs. 15,000 to 20,000 happened tomorrow (parent care, child, marriage), what would happen to your investing?</t>
  </si>
  <si>
    <t>A financial plan that cannot absorb a predictable life event is an optimistic projection, not a plan.</t>
  </si>
  <si>
    <t>Your score for this dimension is intentionally not shown here. All three scores appear together on the YOUR PROFILE tab once you have completed every dimension. Answer each question based on what is true for you, not on what would give you a better number.</t>
  </si>
  <si>
    <t>TOTAL SCORE  -  out of 50</t>
  </si>
  <si>
    <t>out of 50</t>
  </si>
  <si>
    <t xml:space="preserve">  WHAT YOUR SCORE MEANS  -  read this section</t>
  </si>
  <si>
    <t>Score Range</t>
  </si>
  <si>
    <t>Interpretation</t>
  </si>
  <si>
    <t>40 to 50</t>
  </si>
  <si>
    <t>STRONG FOUNDATION. Emergency fund is adequate, insurance covers your risks, debt is managed, will and nominees are in place. Your financial structure can support investment risk appropriate to your goals.</t>
  </si>
  <si>
    <t>28 to 39</t>
  </si>
  <si>
    <t>MODERATE FOUNDATION. There are gaps - most likely in insurance coverage, emergency fund size, or estate planning. Address the lowest-scoring items before increasing investment risk.</t>
  </si>
  <si>
    <t>15 to 27</t>
  </si>
  <si>
    <t>SIGNIFICANT GAPS. Investment risk should be minimal until structural items are addressed. Foundation work matters more than investment allocation at this score level.</t>
  </si>
  <si>
    <t>Below 15</t>
  </si>
  <si>
    <t>CRITICAL GAPS. Prioritise financial protection - emergency fund, term insurance, health insurance, will - before any investment beyond the safest instruments. The cost of fixing this later is higher than fixing it now.</t>
  </si>
  <si>
    <t>DISCLAIMER. These questions establish your structural financial position. A low score here means foundation work matters more than investment allocation right now. This is not advice - consult a SEBI-Registered, fee-only Investment Adviser.</t>
  </si>
  <si>
    <t>opts_E9</t>
  </si>
  <si>
    <t>opts_E11</t>
  </si>
  <si>
    <t>opts_E13</t>
  </si>
  <si>
    <t>DIMENSION 2  -  RISK TOLERANCE</t>
  </si>
  <si>
    <t>Increased investment with a plan - bought more during the fall</t>
  </si>
  <si>
    <t>Never - I always research independently before investing</t>
  </si>
  <si>
    <t>No - I exit when the investment thesis changes regardless of loss</t>
  </si>
  <si>
    <t>Follow a pre-defined profit-booking rule regardless of market mood</t>
  </si>
  <si>
    <t>No - I have never done this</t>
  </si>
  <si>
    <t>Note the data point but my process is based on my own goals not comparison</t>
  </si>
  <si>
    <t>Monthly or less in both conditions - same discipline regardless of noise</t>
  </si>
  <si>
    <t>Never - I only invest in products I can explain completely</t>
  </si>
  <si>
    <t>Stay invested and continue or increase SIP - my horizon has not changed</t>
  </si>
  <si>
    <t>Decline - urgency is always a red flag regardless of who asks</t>
  </si>
  <si>
    <t>What your behaviour shows you can emotionally absorb. These questions measure your actual past behaviour and your structural response to stress scenarios. Answer based on what you have done, not what you would like to think you would do. If you have no investing history, mark 'Not applicable' where offered and accept that this score is provisional.</t>
  </si>
  <si>
    <t>Stayed fully invested - did not touch anything</t>
  </si>
  <si>
    <t>Once or twice - small amounts only as experiments</t>
  </si>
  <si>
    <t>One holding only - small amount</t>
  </si>
  <si>
    <t>Book partial profits - sell some hold some</t>
  </si>
  <si>
    <t>Once - I learned from it and changed my approach</t>
  </si>
  <si>
    <t>Feel mildly envious but would not change my portfolio because of it</t>
  </si>
  <si>
    <t>Weekly normally; weekly or slightly more during a fall - largely consistent</t>
  </si>
  <si>
    <t>Once - it taught me a lesson</t>
  </si>
  <si>
    <t>Stay invested but pause new investments until clarity returns</t>
  </si>
  <si>
    <t>Request all documents and take at least 2 weeks to decide</t>
  </si>
  <si>
    <t>Partially redeemed - moved some to safety</t>
  </si>
  <si>
    <t>A few times - mixed results</t>
  </si>
  <si>
    <t>A few holdings - I know I should exit but have not</t>
  </si>
  <si>
    <t>Hold - believe it will rise further; no rule but no addition</t>
  </si>
  <si>
    <t>Twice or more - I recognise this as a pattern</t>
  </si>
  <si>
    <t>Feel anxious that I am structurally missing something in my approach</t>
  </si>
  <si>
    <t>Weekly normally; daily or multiple times daily during a fall</t>
  </si>
  <si>
    <t>A few times - some worked, some did not</t>
  </si>
  <si>
    <t>Reduce equity allocation partially - move 25% to 30% to debt</t>
  </si>
  <si>
    <t>Research quickly but feel the pull of not missing out</t>
  </si>
  <si>
    <t>Fully redeemed - exited to cash</t>
  </si>
  <si>
    <t>Often - I act on recommendations without separate analysis</t>
  </si>
  <si>
    <t>Several holdings - meaningful part of my portfolio</t>
  </si>
  <si>
    <t>Do nothing - no rule in place; I just leave it</t>
  </si>
  <si>
    <t>Yes recently - I am aware this is a problem</t>
  </si>
  <si>
    <t>Start researching similar tips - 12% suddenly feels insufficient</t>
  </si>
  <si>
    <t>Daily normally; multiple times daily during a fall - stress multiplies behaviour</t>
  </si>
  <si>
    <t>Several times - I often trust recommendations over analysis</t>
  </si>
  <si>
    <t>Exit most equity and re-enter after stability returns</t>
  </si>
  <si>
    <t>Invest a small amount to test it</t>
  </si>
  <si>
    <t>Not applicable - no investing history yet</t>
  </si>
  <si>
    <t>Mostly - most of my investments came from someone's advice</t>
  </si>
  <si>
    <t>Yes - most of my portfolio is held waiting for recovery</t>
  </si>
  <si>
    <t>Add more - momentum suggests further upside</t>
  </si>
  <si>
    <t>Not applicable - no investing history</t>
  </si>
  <si>
    <t>Shift some allocation toward small-caps or thematic funds within weeks</t>
  </si>
  <si>
    <t>Rarely check normally but track obsessively during a fall</t>
  </si>
  <si>
    <t>Yes - most of what I hold was recommended to me</t>
  </si>
  <si>
    <t>Exit entirely - I cannot watch this value erode further</t>
  </si>
  <si>
    <t>Trust the person and commit before the deadline</t>
  </si>
  <si>
    <t>T1</t>
  </si>
  <si>
    <t>Think about the last significant market fall you experienced. What did you actually do with your investments at that time?</t>
  </si>
  <si>
    <t>What you did in the last downturn IS your real risk tolerance. Hypothetical answers from people without market history should be weighted accordingly.</t>
  </si>
  <si>
    <t>T2</t>
  </si>
  <si>
    <t>Have you ever invested primarily because someone told you about it, without independent analysis first?</t>
  </si>
  <si>
    <t>This question measures the extent to which external recommendations have shaped your past investment decisions. The pattern of action without independent analysis is one of the more visible behavioural signals in retail investing.</t>
  </si>
  <si>
    <t>T3</t>
  </si>
  <si>
    <t>Do you currently hold any investment that you know is underperforming or unsuitable, but have not exited because you are waiting to recover the loss first?</t>
  </si>
  <si>
    <t>This question measures whether purchase-price anchoring affects your current exit decisions. A holding kept primarily to recover a loss, rather than because its current thesis is intact, signals one specific pattern in the loss-aversion family.</t>
  </si>
  <si>
    <t>T4</t>
  </si>
  <si>
    <t>When an investment you hold rises significantly (50%+ gain), what do you typically do?</t>
  </si>
  <si>
    <t>Intentional inaction is different from drift without a rule. Holding with a thesis scores higher than holding because no decision was made. Adding after a 50% gain is the mirror image of panic selling - it means buying at the point of maximum recent enthusiasm.</t>
  </si>
  <si>
    <t>T5</t>
  </si>
  <si>
    <t>Have you ever sold an investment during a downturn and re-entered after the market had already recovered?</t>
  </si>
  <si>
    <t>This question measures whether you have completed the full sell-during-downturn / buy-after-recovery cycle in your own history. The pattern, when it occurs, is one of the studied drivers of the gap between retail investor returns and index returns.</t>
  </si>
  <si>
    <t>T6</t>
  </si>
  <si>
    <t>A neighbour reports a 40% return on a small-cap investment over the past year. Your own portfolio returned 12% in the same period. What is your honest first reaction?</t>
  </si>
  <si>
    <t>This question measures how you respond when a peer's outcome on a concentrated bet visibly outperforms your broader portfolio. The reaction captured here is the trigger that drives many small-cap and thematic-fund timing decisions in India.</t>
  </si>
  <si>
    <t>T7</t>
  </si>
  <si>
    <t>How often do you check your portfolio during a normal market month? And during a sharp 10-15% market fall?</t>
  </si>
  <si>
    <t>The stress multiplier matters more than average frequency. An investor who checks weekly in calm periods but daily during a fall is seeing enough negative data to trigger reactive decisions. The last option - dormant normally, obsessive under stress - reflects a specific pattern where bias activates only at the worst moment.</t>
  </si>
  <si>
    <t>T8</t>
  </si>
  <si>
    <t>Have you ever invested in a product you did not fully understand, primarily because someone trusted recommended it?</t>
  </si>
  <si>
    <t>This question measures how often trust in a recommender has substituted for personal understanding of an instrument. The signal here calibrates how reliable your other tolerance responses are.</t>
  </si>
  <si>
    <t>T9</t>
  </si>
  <si>
    <t>SCENARIO. Your equity portfolio falls 35% over 4 months. News is uniformly negative. Colleagues are exiting. The loss equals about 8 months of your salary. What would you structurally do?</t>
  </si>
  <si>
    <t>A 35% drawdown is the historical norm for equity corrections. The ability to stay invested through this is what separates investors who build wealth from those who participate.</t>
  </si>
  <si>
    <t>T10</t>
  </si>
  <si>
    <t>SCENARIO. Someone you trust deeply tells you about an investment that returned 40% last year. Minimum Rs. 5 lakh. Window closes in 2 days. What do you do?</t>
  </si>
  <si>
    <t>FOMO plus urgency is the most common investment fraud pattern. Legitimate opportunities do not have 72-hour deadlines.</t>
  </si>
  <si>
    <t>STRONG BEHAVIOURAL RESILIENCE. Past behaviour shows you stay invested through volatility, research independently, and exit underperforming holdings without anchoring on purchase price. Note: if your score is high but you have not lived through a real downturn, treat it as provisional.</t>
  </si>
  <si>
    <t>MODERATE TOLERANCE. Some evidence of anxiety or reactive behaviour during stress. This is realistic for most investors. Structure your portfolio so you can stay invested - smaller equity exposure or pre-committed rules help.</t>
  </si>
  <si>
    <t>LOWER TOLERANCE. Past behaviour shows discomfort with volatility leading to action - selling in falls, chasing in rallies, or holding losers waiting for recovery. This is information, not failure. Size positions accordingly.</t>
  </si>
  <si>
    <t>SIGNIFICANT REACTIVITY UNDER STRESS. Conservative allocation is appropriate until experience or structural rules provide more reliable behaviour. The cost of taking on equity risk you cannot psychologically tolerate is higher than the opportunity cost of being conservative.</t>
  </si>
  <si>
    <t>DISCLAIMER. Risk tolerance measured in calm conditions is unreliable. If you have no real market history, your score here is provisional. Plan conservatively until lived experience provides better information. Consult a fee-only adviser.</t>
  </si>
  <si>
    <t>DIMENSION 3  -  KNOWLEDGE RELIABILITY</t>
  </si>
  <si>
    <t>Yes - I can do this clearly for all my holdings</t>
  </si>
  <si>
    <t>Yes - I know all costs and compare to index regularly</t>
  </si>
  <si>
    <t>I know exactly which holdings have these constraints and have accounted for them in my liquidity plan</t>
  </si>
  <si>
    <t>Each 80C investment maps to a specific goal with appropriate horizon</t>
  </si>
  <si>
    <t>Yes - I understand equity LTCG; STCG; and debt fund slab rate</t>
  </si>
  <si>
    <t>I have never held a ULIP or endowment plan</t>
  </si>
  <si>
    <t>Yes - I can calculate the rupee impact and would consider switching</t>
  </si>
  <si>
    <t>Yes - I calculate real post-tax returns on every fixed-income decision</t>
  </si>
  <si>
    <t>How reliable your other dimension scores actually are. Your stated risk tolerance means something different if you understand what you own versus if you do not. This dimension calibrates the confidence you should place in the other two scores.</t>
  </si>
  <si>
    <t>Yes for my largest holding - not all</t>
  </si>
  <si>
    <t>Mostly - I know expense ratios but not full cost picture</t>
  </si>
  <si>
    <t>I only hold instruments with no lock-in - liquid funds; savings; or listed equity</t>
  </si>
  <si>
    <t>Some are goal-mapped, some are purely tax-driven</t>
  </si>
  <si>
    <t>Mostly - I know equity gains are taxed but not the exact rates</t>
  </si>
  <si>
    <t>I hold or held one and know the all-in cost is above 2.5% per year</t>
  </si>
  <si>
    <t>I know index funds often outperform active and I compare regularly</t>
  </si>
  <si>
    <t>Mostly - I know FD real returns are often negative after tax and inflation</t>
  </si>
  <si>
    <t>Partially - I know why but not the full cost</t>
  </si>
  <si>
    <t>Partially - I know costs exist but have not checked specifics</t>
  </si>
  <si>
    <t>I know some have constraints but have not mapped all of them</t>
  </si>
  <si>
    <t>Mostly tax-driven - the deduction was the goal</t>
  </si>
  <si>
    <t>Partially - I know tax applies but have not checked specifics</t>
  </si>
  <si>
    <t>I hold or held one and know it has costs but not the exact figure</t>
  </si>
  <si>
    <t>I know there is a difference but have not calculated my own</t>
  </si>
  <si>
    <t>Partially - I have heard this but never calculated my own</t>
  </si>
  <si>
    <t>Not really - I was told to buy it</t>
  </si>
  <si>
    <t>Barely - I assumed costs were minimal</t>
  </si>
  <si>
    <t>Aware the concept exists but have not checked my own portfolio</t>
  </si>
  <si>
    <t>I do not hold 80C investments</t>
  </si>
  <si>
    <t>Barely - I assumed gains were largely tax-free</t>
  </si>
  <si>
    <t>I hold or held one - only know the premium amount</t>
  </si>
  <si>
    <t>I assumed active funds always beat the index</t>
  </si>
  <si>
    <t>I focus on the headline 7% rate when comparing instruments</t>
  </si>
  <si>
    <t>No - I am not clear on why I own most of what I hold</t>
  </si>
  <si>
    <t>No - I did not know mutual funds carry ongoing annual costs</t>
  </si>
  <si>
    <t>Did not know exit loads or lock-ins applied to my holdings</t>
  </si>
  <si>
    <t>On New Regime - 80C does not apply to me</t>
  </si>
  <si>
    <t>No - I was not aware mutual fund gains are taxed</t>
  </si>
  <si>
    <t>I hold or held one - was told it is good 'investment plus insurance'</t>
  </si>
  <si>
    <t>I did not know I should compare fund returns to a benchmark</t>
  </si>
  <si>
    <t>I had not thought about real return as different from nominal</t>
  </si>
  <si>
    <t>K1</t>
  </si>
  <si>
    <t>THE THREE-SENTENCE TEST. For your largest single investment holding - can you state (1) why you own it, (2) what it costs you in total per year including fees and taxes, (3) what specific event would make you sell it?</t>
  </si>
  <si>
    <t>Inability to answer this for your largest holding means you do not know its actual risk.</t>
  </si>
  <si>
    <t>I hold or held one - did not know there were internal costs beyond premium</t>
  </si>
  <si>
    <t>K2</t>
  </si>
  <si>
    <t>Do you know the total annual cost (expense ratio plus transaction costs plus applicable taxes) of your mutual fund investments? Have you compared it to a comparable index fund?</t>
  </si>
  <si>
    <t>A 1% annual cost difference compounds dramatically. Rs. 10 lakh invested at 10% over 20 years differs by approximately Rs. 8 to 10 lakh between 0.5% cost and 2% cost.</t>
  </si>
  <si>
    <t>K3</t>
  </si>
  <si>
    <t>Which of your current holdings have exit loads, lock-in periods, or settlement delays that would prevent you from accessing full value within 7 days?</t>
  </si>
  <si>
    <t>Liquidity awareness is a knowledge gap that causes real damage during simultaneous stress events. ELSS has a 3-year lock-in. Most ULIPs have a 5-year lock-in. NPS restricts partial withdrawal. An investor who does not know which holdings are illiquid cannot make an accurate decision under pressure.</t>
  </si>
  <si>
    <t>K4</t>
  </si>
  <si>
    <t>If you hold 80C investments (ELSS, PPF, endowment, NSC), did you choose each because it matched a specific goal, or primarily for the tax deduction?</t>
  </si>
  <si>
    <t>Tax saving and good investing are not the same exercise. Endowment policies returning 4 to 5%, and ELSS sold the day after lock-in expiry, both undermine long-term wealth even when they save tax. Under the New Tax Regime, 80C deductions do not apply at all - which removes the tax rationale for these instruments entirely.</t>
  </si>
  <si>
    <t>K5</t>
  </si>
  <si>
    <t>Tax on returns. Do you understand how mutual fund gains are taxed under current rules? (Equity LTCG: 12.5% above Rs. 1.25 lakh per year. STCG: 20%. Debt fund: at slab rate post-2023.)</t>
  </si>
  <si>
    <t>Post-2023: debt funds are now taxed at slab rate regardless of holding period. Post-2024: equity LTCG threshold raised to Rs. 1.25 lakh, rate raised to 12.5%. Required return calculations must be net of tax.</t>
  </si>
  <si>
    <t>K6</t>
  </si>
  <si>
    <t>Have you held a ULIP, endowment, or money-back insurance policy as an investment? If yes, do you know the all-in annual cost (mortality plus fund management plus admin)?</t>
  </si>
  <si>
    <t>ULIPs and endowment plans typically carry all-in costs of 3% to 5% annually. Bundled insurance and investment products usually serve neither purpose well.</t>
  </si>
  <si>
    <t>K7</t>
  </si>
  <si>
    <t>Benchmark awareness. If your active large-cap fund returned 11% CAGR over 7 years while the Nifty 50 Total Return Index returned 13%, can you explain what this means for your portfolio?</t>
  </si>
  <si>
    <t>Comparing your fund's return to its benchmark over multi-year periods is the simplest accountability test. A fund underperforming its benchmark consistently after costs is not justifying its fee.</t>
  </si>
  <si>
    <t>K8</t>
  </si>
  <si>
    <t>Inflation and real return awareness. Do you know what the post-tax return on a 7% bank fixed deposit looks like for a 30%-bracket taxpayer, after 6% inflation?</t>
  </si>
  <si>
    <t>How to calculate: 7% nominal minus 30% tax = 4.9% post-tax. Minus 6% inflation = -1.1% real return. The principal is preserved in rupees but loses purchasing power.</t>
  </si>
  <si>
    <t>TOTAL SCORE  -  out of 40</t>
  </si>
  <si>
    <t>out of 40</t>
  </si>
  <si>
    <t>32 to 40</t>
  </si>
  <si>
    <t>STRONG KNOWLEDGE. You understand what you own, what it costs, how it is taxed, and how to compare alternatives. Your other dimension scores are reliable.</t>
  </si>
  <si>
    <t>22 to 31</t>
  </si>
  <si>
    <t>MODERATE KNOWLEDGE. Broadly informed but with specific gaps. The lowest-scoring questions in this section show where to focus your learning.</t>
  </si>
  <si>
    <t>12 to 21</t>
  </si>
  <si>
    <t>LOW KNOWLEDGE. Your other dimension scores should be treated as provisional. A risk tolerance answer means something different from someone who understands what they own. Address knowledge gaps and re-take this assessment.</t>
  </si>
  <si>
    <t>Below 12</t>
  </si>
  <si>
    <t>VERY LOW KNOWLEDGE. This assessment is directional only. Prioritise financial education before any significant investment decision. Consider consulting a fee-only adviser to walk through your existing holdings.</t>
  </si>
  <si>
    <t>DISCLAIMER. A low knowledge score makes the other two dimensions provisional. Address knowledge gaps and re-take the assessment. This is not judgment - it is calibration. Consider walking through your existing holdings with a fee-only adviser.</t>
  </si>
  <si>
    <t>Define each financial goal as a specific number, in today's rupees, with a target year. This sheet does not calculate how much to invest - that requires a full financial planner. It captures the goals that frame your decisions about how much risk you should take.</t>
  </si>
  <si>
    <t xml:space="preserve">  GOAL TABLE  -  fill in your major financial goals</t>
  </si>
  <si>
    <t>Goal Name</t>
  </si>
  <si>
    <t>Today's Amount (Rs.)</t>
  </si>
  <si>
    <t>Years Left</t>
  </si>
  <si>
    <t>Inflation %</t>
  </si>
  <si>
    <t>Future Amount (Rs.)</t>
  </si>
  <si>
    <t>Priority (1st = most important)</t>
  </si>
  <si>
    <t>Notes / Context</t>
  </si>
  <si>
    <t>7</t>
  </si>
  <si>
    <t>How to read 'Future Amount': it is your goal expressed in the rupees of the target year, given the inflation rate you specified. A Rs. 25 lakh education goal in 14 years at 5% inflation becomes about Rs. 49.5 lakh.</t>
  </si>
  <si>
    <t xml:space="preserve">  TIME HORIZON GUIDE  -  each goal has its own risk budget</t>
  </si>
  <si>
    <t>Horizon</t>
  </si>
  <si>
    <t>Years</t>
  </si>
  <si>
    <t>Risk Level for This Goal</t>
  </si>
  <si>
    <t>Why This Risk Level</t>
  </si>
  <si>
    <t>Example Goals</t>
  </si>
  <si>
    <t>Short</t>
  </si>
  <si>
    <t>Below 3 years</t>
  </si>
  <si>
    <t>VERY LOW - debt or liquid only</t>
  </si>
  <si>
    <t>Equity drawdown risk is unacceptable when the goal is near</t>
  </si>
  <si>
    <t>Emergency fund top-up, near-term purchase, holiday</t>
  </si>
  <si>
    <t>Medium</t>
  </si>
  <si>
    <t>3 to 7 years</t>
  </si>
  <si>
    <t>MODERATE - hybrid allocation</t>
  </si>
  <si>
    <t>Some equity for inflation beat, some debt for stability</t>
  </si>
  <si>
    <t>House downpayment, vehicle, child's higher secondary</t>
  </si>
  <si>
    <t>Long</t>
  </si>
  <si>
    <t>7 to 15 years</t>
  </si>
  <si>
    <t>MODERATELY HIGH - equity-oriented</t>
  </si>
  <si>
    <t>Sufficient time to recover from corrections</t>
  </si>
  <si>
    <t>Child's undergraduate education, retirement</t>
  </si>
  <si>
    <t>Very Long</t>
  </si>
  <si>
    <t>15+ years</t>
  </si>
  <si>
    <t>HIGH - maximum equity justifiable</t>
  </si>
  <si>
    <t>Compounding rewards staying invested through cycles</t>
  </si>
  <si>
    <t>Early retirement, multi-generational wealth</t>
  </si>
  <si>
    <t>DISCLAIMER. This sheet defines goals and matches each to a horizon-appropriate risk level. It does not calculate how much to invest, recommend specific instruments, or replace a financial plan. A fee-only registered adviser should map each goal to specific instruments based on your full picture.</t>
  </si>
  <si>
    <t>holding_types</t>
  </si>
  <si>
    <t>Equity Mutual Fund (Active)</t>
  </si>
  <si>
    <t>This is not a portfolio valuation. It is a knowledge audit. For each holding you own, you write three things in your own words: why you own it, what it costs you every year, and what would make you sell it. The score in the right-hand column is not a rating of your investment - it is a count of how many of those three boxes you could honestly fill. If you can fill all three, you understand that holding. If you cannot, you have found a knowledge gap to close.</t>
  </si>
  <si>
    <t>Equity Mutual Fund (Index/ETF)</t>
  </si>
  <si>
    <t>Debt Mutual Fund</t>
  </si>
  <si>
    <t xml:space="preserve">    THE THREE-SENTENCE TEST  -  apply this to every holding</t>
  </si>
  <si>
    <t>Direct Equity (Stocks)</t>
  </si>
  <si>
    <t>WHY do I own this?</t>
  </si>
  <si>
    <t>The specific purpose this serves. Not 'because it is a good investment'. Which goal does it fund? Which time horizon? Why this instrument and not an alternative?</t>
  </si>
  <si>
    <t>PPF/EPF/VPF</t>
  </si>
  <si>
    <t>What does it COST me annually?</t>
  </si>
  <si>
    <t>Total annual cost as percentage. Expense ratio + transaction costs + applicable taxes. If you do not know, write 'unknown' rather than guessing.</t>
  </si>
  <si>
    <t>Fixed Deposit</t>
  </si>
  <si>
    <t>What would make me SELL it?</t>
  </si>
  <si>
    <t>The specific event or condition that would trigger an exit. Not 'when I need money'. What change in the investment itself would change your thesis?</t>
  </si>
  <si>
    <t>NPS</t>
  </si>
  <si>
    <t>Gold (Physical/Digital)</t>
  </si>
  <si>
    <t xml:space="preserve">    YOUR HOLDINGS  -  fill in every investment you own</t>
  </si>
  <si>
    <t>Real Estate (as investment)</t>
  </si>
  <si>
    <t>#</t>
  </si>
  <si>
    <t>Holding Name</t>
  </si>
  <si>
    <t>Type</t>
  </si>
  <si>
    <t>Current Value (Rs.)</t>
  </si>
  <si>
    <t>Purchase Year</t>
  </si>
  <si>
    <t>WHY I own it  (describe in your own words)</t>
  </si>
  <si>
    <t>What it COSTS annually  (describe in your own words)</t>
  </si>
  <si>
    <t>What would make me SELL it  (describe in your own words)</t>
  </si>
  <si>
    <t>Test Score</t>
  </si>
  <si>
    <t>ULIP/Endowment</t>
  </si>
  <si>
    <t>Bonds/SGB</t>
  </si>
  <si>
    <t>International Funds</t>
  </si>
  <si>
    <t>Smallcase/PMS</t>
  </si>
  <si>
    <t>Other</t>
  </si>
  <si>
    <t>8</t>
  </si>
  <si>
    <t>9</t>
  </si>
  <si>
    <t>10</t>
  </si>
  <si>
    <t>11</t>
  </si>
  <si>
    <t>12</t>
  </si>
  <si>
    <t>TOTALS</t>
  </si>
  <si>
    <t xml:space="preserve">  HOW TO READ YOUR SCORES BELOW  -  these are knowledge counts, not investment ratings</t>
  </si>
  <si>
    <t>All holdings score 3/3</t>
  </si>
  <si>
    <t>Strong knowledge of your portfolio. You own what you understand. The rest of the assessment is reliable.</t>
  </si>
  <si>
    <t>Most score 3/3, a few 2/3</t>
  </si>
  <si>
    <t>Good base. Identify the gaps and fill them. Most likely you do not know the full annual cost of one or two instruments.</t>
  </si>
  <si>
    <t>Mixed scores including 1/3 or 0/3</t>
  </si>
  <si>
    <t>You hold instruments you cannot fully explain. This is a knowledge gap worth addressing before adding more positions. Consider simplifying.</t>
  </si>
  <si>
    <t>Many holdings at 1/3 or 0/3</t>
  </si>
  <si>
    <t>Significant knowledge concentration risk. You cannot assess suitability of what you do not understand. Stop adding new instruments until you can pass the test on existing ones.</t>
  </si>
  <si>
    <t>DISCLAIMER. This inventory does not value, optimise, or recommend changes to your portfolio. It is a self-assessment exercise that surfaces what you know about what you own. A SEBI-Registered, fee-only Investment Adviser is the right person to walk through the inventory with.</t>
  </si>
  <si>
    <t>OVERALL HONESTY CHECK  —  after filling the inventory</t>
  </si>
  <si>
    <t>How honest were you in filling this?</t>
  </si>
  <si>
    <t>Largest single category as % of total portfolio</t>
  </si>
  <si>
    <t>YOUR BIAS PROFILE</t>
  </si>
  <si>
    <t>These are the cognitive biases your specific answers in DIMENSION 2 surfaced as relevant to you. Other biases exist but the ones below are where YOUR pattern shows. Read these closely. The structural rules are concrete actions.</t>
  </si>
  <si>
    <t>LOSS AVERSION</t>
  </si>
  <si>
    <t>What this is</t>
  </si>
  <si>
    <t>The pain of losing money is felt about twice as intensely as the pleasure of an equivalent gain. This is the most documented bias in investing.</t>
  </si>
  <si>
    <t>How it shows in your answers</t>
  </si>
  <si>
    <t>Your answer to T3 indicates you currently hold investments you know are unsuitable but have not exited because you are waiting to recover the loss. The market does not know your purchase price.</t>
  </si>
  <si>
    <t>Three structural rules</t>
  </si>
  <si>
    <t>Rule 1</t>
  </si>
  <si>
    <t>Apply the question reset. Ask of every losing investment: 'If I had cash today, would I buy this?' If the answer is no, sell it.</t>
  </si>
  <si>
    <t>Rule 2</t>
  </si>
  <si>
    <t>Track investments by current thesis, not by purchase price. Update your written thesis every 12 months. If the thesis is dead, the position should be closed.</t>
  </si>
  <si>
    <t>Rule 3</t>
  </si>
  <si>
    <t>When closing a losing position feels impossible, sell half. The decision becomes more bearable in two halves than in one whole.</t>
  </si>
  <si>
    <t>HERDING BIAS</t>
  </si>
  <si>
    <t>Following the crowd, especially under uncertainty. Investing because others are. Selling because others are. Buying at peaks and selling at bottoms.</t>
  </si>
  <si>
    <t>Your answer to T2 indicates you have invested based on others' recommendations without independent analysis. Most retail wealth destruction happens at the moment of maximum public enthusiasm.</t>
  </si>
  <si>
    <t>Implement a 7-day rule. Any investment recommended by an external source must wait at least 7 days before action. Use that time for independent research.</t>
  </si>
  <si>
    <t>Keep a list of every investment you made on someone else's recommendation. Review it annually. The pattern is usually clear.</t>
  </si>
  <si>
    <t>When something feels obvious to invest in, ask why it is obvious. If the case has reached you through casual social channels, the easy returns are already gone.</t>
  </si>
  <si>
    <t>RECENCY BIAS</t>
  </si>
  <si>
    <t>Assuming recent trends will continue indefinitely. Over-allocating to equity after a bull run. Fleeing equity after a correction.</t>
  </si>
  <si>
    <t>Your answer to T1 indicates that during the last significant market fall, you reacted in a way that suggests recent market behaviour drove the decision more than your long-term plan.</t>
  </si>
  <si>
    <t>Write your asset allocation policy when markets are calm. Decide what your allocation will be after a 30 percent fall, in advance, in writing.</t>
  </si>
  <si>
    <t>Use a rebalancing rule based on calendar or threshold, not on market mood. Rebalance once a year regardless of how you feel about markets.</t>
  </si>
  <si>
    <t>When you feel strongly about market direction, that is the signal to do nothing. Strong feeling about markets is a behavioural risk, not market intelligence.</t>
  </si>
  <si>
    <t>OVERCONFIDENCE</t>
  </si>
  <si>
    <t>Systematic overestimation of one's ability to predict markets or evaluate investments. Manifests as undiversified portfolios, excessive trading, and dismissing professional counsel.</t>
  </si>
  <si>
    <t>Your answer to T4 indicates that when an investment rises significantly you tend to add more rather than book profits. This is the mirror image of panic selling and leads to buying at peaks.</t>
  </si>
  <si>
    <t>Set a profit-booking rule before you buy. At pre-defined gains, book a defined percentage. The rule must be written and committed before the gain happens.</t>
  </si>
  <si>
    <t>Track your individual stock or thematic fund returns against a simple index. If the index is winning, that is information. Most active investors do not actually beat the index.</t>
  </si>
  <si>
    <t>Keep a decision journal. Write down why you bought each position and what you expected. Review one year later. Calibrate your confidence against your actual hit rate.</t>
  </si>
  <si>
    <t>CRISIS BEHAVIOUR PATTERN</t>
  </si>
  <si>
    <t>The classic pattern of selling during a downturn and re-entering after recovery. Sell low, buy high, repeat.</t>
  </si>
  <si>
    <t>Your answer to T5 indicates you have done this at least once. Recognising the pattern is the first step. The second step is structural prevention.</t>
  </si>
  <si>
    <t>Pre-commit the response. Before the next downturn, write what you will do at 10, 20, 30 percent falls. Sign the document. Show it to a family member.</t>
  </si>
  <si>
    <t>Reduce monitoring frequency during periods of stress. Daily checking during a fall is psychologically corrosive. Weekly is enough.</t>
  </si>
  <si>
    <t>Set up automated SIPs that continue regardless of market level. Removing the act of investment decision during stress eliminates the moment where the bias acts.</t>
  </si>
  <si>
    <t>SOCIAL COMPARISON BIAS</t>
  </si>
  <si>
    <t>The tendency to recalibrate your own investing approach against the visible outcomes of people around you. A neighbour or peer reporting a strong return on a specific bet creates a personal benchmark that is harder to dismiss than an abstract recommendation. This bias is the primary mechanism behind retail timing mistakes in small-cap and thematic fund cycles in India.</t>
  </si>
  <si>
    <t>Your answer to T6 shows how you respond when a peer's outcome on a concentrated bet outperforms your broader portfolio. The discomfort that drives portfolio change in this scenario is social, not analytical.</t>
  </si>
  <si>
    <t>Write down your own goals and time horizons. Re-read them when you feel the pull to chase someone else's return. Your portfolio is built for your goals, not theirs.</t>
  </si>
  <si>
    <t>Recognise that you only hear about wins. The neighbour who lost 40% on a similar bet last year is not in the conversation. Selection bias makes the comparison unfair before you start.</t>
  </si>
  <si>
    <t>If the comparison persists, allocate a small fixed "satellite" portion of your portfolio (5% maximum) for higher-conviction bets where you accept the risk. Keep the core untouched. This contains the behavioural urge without compromising the long-term plan.</t>
  </si>
  <si>
    <t>MYOPIC LOSS AVERSION</t>
  </si>
  <si>
    <t>Investors who check their portfolio frequently see more short-term negative moves and tend to react more. This is associated with lower long-term returns.</t>
  </si>
  <si>
    <t>Your answer to T7 indicates frequent monitoring during normal conditions. The cost is not the time spent checking. It is the cumulative effect of seeing daily volatility on an investment that should be measured in years.</t>
  </si>
  <si>
    <t>Restrict portfolio checks to once a week or less. Use a calendar reminder. Add friction by not setting up market apps with notifications.</t>
  </si>
  <si>
    <t>When you feel the urge to check, do something else for 30 minutes first. The urge typically passes.</t>
  </si>
  <si>
    <t>Replace daily checking with quarterly review. Set four calendar dates a year. Between those dates, the portfolio does not require attention.</t>
  </si>
  <si>
    <t>KNOWLEDGE TRUST GAP</t>
  </si>
  <si>
    <t>Investing in products you do not fully understand based on trust in the recommender. You cannot assess whether an instrument is suitable if you do not understand how it works, what it costs, or when to exit.</t>
  </si>
  <si>
    <t>Your answer to T8 indicates you have invested based on recommendations rather than personal understanding. Trust in a person is not a substitute for understanding the instrument.</t>
  </si>
  <si>
    <t>Apply the three-sentence test before any new investment. Why am I buying this? What does it cost annually in total? What would make me sell it? If you cannot answer all three, do not buy it.</t>
  </si>
  <si>
    <t>When a trusted person recommends something you do not understand, ask them to explain it three times in different ways. If their explanations are inconsistent, that is information about either the product or the recommender.</t>
  </si>
  <si>
    <t>Maintain a 'do not touch' list. Asset classes or instruments you have decided are too complex for your current knowledge. Stay away until that changes.</t>
  </si>
  <si>
    <t>How to read this. The biases marked RELEVANT TO YOU are the ones your specific answers surfaced. Read those closely. The biases marked Less prominent are still worth understanding but not your primary focus.</t>
  </si>
  <si>
    <t>YOUR THREE-DIMENSIONAL PROFILE</t>
  </si>
  <si>
    <t>Three scores. Three dimensions. No single label that collapses them.</t>
  </si>
  <si>
    <t>If scores or report text appear blank: press Ctrl+Alt+F9 (Windows) or Cmd+Shift+Option+F9 (Mac) to force full recalculation.</t>
  </si>
  <si>
    <t>DIMENSION</t>
  </si>
  <si>
    <t>SCORE</t>
  </si>
  <si>
    <t xml:space="preserve">  SCORE RANGES  ·  your band highlights automatically</t>
  </si>
  <si>
    <t>Financial Capacity</t>
  </si>
  <si>
    <t>what your structure can absorb</t>
  </si>
  <si>
    <t>CAPACITY
out of 50</t>
  </si>
  <si>
    <t>40 – 50</t>
  </si>
  <si>
    <t>Strong foundation</t>
  </si>
  <si>
    <t>Income stability, emergency fund, insurance, debt, dependents.</t>
  </si>
  <si>
    <t>28 – 39</t>
  </si>
  <si>
    <t>Moderate; address gaps</t>
  </si>
  <si>
    <t>Behavioural Tolerance</t>
  </si>
  <si>
    <t>what your behaviour shows you can absorb</t>
  </si>
  <si>
    <t>15 – 27</t>
  </si>
  <si>
    <t>Significant gaps</t>
  </si>
  <si>
    <t>Based on past actions and stress scenarios. Treat as provisional if untested by a real downturn.</t>
  </si>
  <si>
    <t>below 15</t>
  </si>
  <si>
    <t>Critical gaps</t>
  </si>
  <si>
    <t>Knowledge Reliability</t>
  </si>
  <si>
    <t>how much weight to place on the other two</t>
  </si>
  <si>
    <t>TOLERANCE
out of 50</t>
  </si>
  <si>
    <t>Strong resilience</t>
  </si>
  <si>
    <t>Low knowledge means Capacity and Tolerance scores should be treated cautiously.</t>
  </si>
  <si>
    <t>Moderate tolerance</t>
  </si>
  <si>
    <t>Lower tolerance</t>
  </si>
  <si>
    <t xml:space="preserve">  HOW TO READ YOUR THREE SCORES</t>
  </si>
  <si>
    <t>Reactive under stress</t>
  </si>
  <si>
    <t>Tolerance higher than Capacity</t>
  </si>
  <si>
    <t>Your appetite for risk exceeds what your finances can support. This is the most costly combination — the gap shows up in a downturn, not a rally. Your Capacity score is the honest ceiling until the financial structure is strengthened.</t>
  </si>
  <si>
    <t>32 – 40</t>
  </si>
  <si>
    <t>Strong knowledge</t>
  </si>
  <si>
    <t>Capacity higher than Tolerance</t>
  </si>
  <si>
    <t>Your finances can absorb more risk than your behaviour will allow. The constraint is behavioural, not financial. The cost is opportunity, not loss. Size your portfolio to what you will actually hold through volatility, not what you technically could.</t>
  </si>
  <si>
    <t>22 – 31</t>
  </si>
  <si>
    <t>Moderate knowledge</t>
  </si>
  <si>
    <t>Knowledge is low</t>
  </si>
  <si>
    <t>Treat both other scores as provisional. A tolerance answer means something very different when you understand what you own versus when you do not. Address knowledge gaps before acting on the other two scores.</t>
  </si>
  <si>
    <t>12 – 21</t>
  </si>
  <si>
    <t>Low knowledge</t>
  </si>
  <si>
    <t>All three roughly aligned</t>
  </si>
  <si>
    <t>The most workable starting position. Aligned does not mean optimal — the lowest of the three, even by a small margin, is still where to focus. Use the dimension sheets to find the lowest-scoring individual questions.</t>
  </si>
  <si>
    <t>below 12</t>
  </si>
  <si>
    <t>Very low knowledge</t>
  </si>
  <si>
    <t xml:space="preserve">  WHAT YOUR PROFILE IMPLIES ABOUT YOUR INVESTMENT APPROACH</t>
  </si>
  <si>
    <t>This section does not recommend products or specific funds. It describes the categories of instruments and behaviours your three scores can support — and the ones that create a mismatch with your profile.</t>
  </si>
  <si>
    <t xml:space="preserve">  BASED ON YOUR CAPACITY</t>
  </si>
  <si>
    <t xml:space="preserve">  BASED ON YOUR TOLERANCE</t>
  </si>
  <si>
    <t xml:space="preserve">  BASED ON YOUR KNOWLEDGE</t>
  </si>
  <si>
    <t xml:space="preserve">  THE COMBINED SIGNAL</t>
  </si>
  <si>
    <t>YOUR PERSONALISED PROFILE REPORT</t>
  </si>
  <si>
    <t>Auto-generated from your specific answers. This is yours alone.</t>
  </si>
  <si>
    <t xml:space="preserve">  PROFILE SNAPSHOT</t>
  </si>
  <si>
    <t>Name</t>
  </si>
  <si>
    <t>Date</t>
  </si>
  <si>
    <t>Reason</t>
  </si>
  <si>
    <t>Capacity score</t>
  </si>
  <si>
    <t>Tolerance score</t>
  </si>
  <si>
    <t>Knowledge score</t>
  </si>
  <si>
    <t xml:space="preserve">  WHAT YOUR CAPACITY SCORE TELLS YOU</t>
  </si>
  <si>
    <t xml:space="preserve">  WHAT YOUR TOLERANCE SCORE TELLS YOU</t>
  </si>
  <si>
    <t xml:space="preserve">  WHAT YOUR KNOWLEDGE SCORE TELLS YOU</t>
  </si>
  <si>
    <t xml:space="preserve">  THE PATTERN IN YOUR PROFILE</t>
  </si>
  <si>
    <t xml:space="preserve">  ONE THING TO DO THIS MONTH</t>
  </si>
  <si>
    <t xml:space="preserve">  WHAT THIS WILL NOT TELL YOU</t>
  </si>
  <si>
    <t>·  It will not tell you what to buy. That conversation belongs with a fee-only registered Investment Adviser.</t>
  </si>
  <si>
    <t>·  It will not stamp you Conservative or Moderate or Aggressive. Those words flatten what should stay separate.</t>
  </si>
  <si>
    <t>·  It will not give you experience you have not yet lived. Your answers will mean more after your first real downturn.</t>
  </si>
  <si>
    <t>·  It cannot anticipate the life event you have not had yet. A job loss, new child, or inheritance moves all three scores.</t>
  </si>
  <si>
    <t>·  It does not stand in for professional advice. Use it to prepare for that conversation, not to replace it.</t>
  </si>
  <si>
    <t>Save this file  ·  Retake annually  ·  Date every review  ·  Compare scores over time</t>
  </si>
  <si>
    <t>DISCLAIMER. This profile is for financial education and self-awareness only. It is not investment advice, a product recommendation, or a solicitation. Accuracy depends entirely on the honesty of your answers. Always consult a SEBI-Registered, fee-only Investment Adviser before any significant investment decision.</t>
  </si>
  <si>
    <t>YOUR ANNUAL TRACKER &amp; TREND VIEW</t>
  </si>
  <si>
    <t>Record your scores after each annual assessment. The trend view below updates automatically as you add reviews.</t>
  </si>
  <si>
    <t xml:space="preserve">  PART 1  ·  ENTER YOUR SCORES AFTER EACH ANNUAL ASSESSMENT</t>
  </si>
  <si>
    <t>Field</t>
  </si>
  <si>
    <t>Review 1</t>
  </si>
  <si>
    <t>Review 2</t>
  </si>
  <si>
    <t>Review 3</t>
  </si>
  <si>
    <t>Review 4</t>
  </si>
  <si>
    <t>Review 5</t>
  </si>
  <si>
    <t>Date of review</t>
  </si>
  <si>
    <t>Reason for review</t>
  </si>
  <si>
    <t>CAPACITY score (0-50)</t>
  </si>
  <si>
    <t>TOLERANCE score (0-50)</t>
  </si>
  <si>
    <t>KNOWLEDGE score (0-40)</t>
  </si>
  <si>
    <t>Key life change</t>
  </si>
  <si>
    <t>Biggest score shift</t>
  </si>
  <si>
    <t>Action planned</t>
  </si>
  <si>
    <t>IMPORTANT  ·  Do not insert or delete rows in this section. The trend view below references specific row numbers and will break silently if rows shift.</t>
  </si>
  <si>
    <t xml:space="preserve">  PART 2  ·  TREND VIEW  —  updates automatically from entries above</t>
  </si>
  <si>
    <t>Dimension</t>
  </si>
  <si>
    <t>Trend</t>
  </si>
  <si>
    <t>CAPACITY (out of 50)</t>
  </si>
  <si>
    <t>TOLERANCE (out of 50)</t>
  </si>
  <si>
    <t>KNOWLEDGE (out of 40)</t>
  </si>
  <si>
    <t>TOTAL (out of 140)</t>
  </si>
  <si>
    <t xml:space="preserve">  PART 3  ·  WHAT THE TRENDS MEAN</t>
  </si>
  <si>
    <t>Capacity rising over time</t>
  </si>
  <si>
    <t>Foundation work paying off. Emergency fund, insurance, and lower debt are improving. Your structure can support more over time.</t>
  </si>
  <si>
    <t>Capacity falling over time</t>
  </si>
  <si>
    <t>Structural deterioration. New debt, new dependents, lapsed insurance, or reduced emergency fund. Address before adding portfolio risk.</t>
  </si>
  <si>
    <t>Tolerance rising after a real downturn</t>
  </si>
  <si>
    <t>The most valuable signal this tracker can show. Lived experience translating into genuine resilience. Your score is now earned, not hypothetical.</t>
  </si>
  <si>
    <t>Tolerance falling after a real downturn</t>
  </si>
  <si>
    <t>Honest data. Your behaviour under stress exposed lower tolerance than you expected. Adjust your allocation to match your demonstrated tolerance, not your stated one.</t>
  </si>
  <si>
    <t>Knowledge rising consistently</t>
  </si>
  <si>
    <t>You are reading, comparing, and learning. Your other two scores become more reliable as this improves.</t>
  </si>
  <si>
    <t>Knowledge stagnant or falling</t>
  </si>
  <si>
    <t>Markets and tax rules change. A static knowledge score over years means your effective understanding is declining even if the number holds.</t>
  </si>
  <si>
    <t>THE MOST USEFUL COMPARISON IN THIS ENTIRE WORKBOOK.
Your Tolerance score before your first real market drawdown, and your Tolerance score after it. If it holds or rises, you have built genuine resilience. If it falls, that is honest information about your actual profile — more valuable than any hypothetical answer.</t>
  </si>
  <si>
    <t>DISCLAIMER. Trend analysis depends on you recording your scores honestly after each review. This view is a mirror — it reflects what you enter. Update it after every annual assessment.</t>
  </si>
  <si>
    <t>GLOSSARY  -  KEY TERMS</t>
  </si>
  <si>
    <t>Definitions of terms used throughout this tool. Reference this section whenever a term is unfamiliar.</t>
  </si>
  <si>
    <t>Term</t>
  </si>
  <si>
    <t>Definition</t>
  </si>
  <si>
    <t>Risk Capacity</t>
  </si>
  <si>
    <t>Your financial ability to absorb investment loss without compromising essential obligations. Determined by income stability, emergency fund size, debt levels, dependents, and insurance. Objective - does not depend on feelings.</t>
  </si>
  <si>
    <t>Risk Tolerance</t>
  </si>
  <si>
    <t>Your emotional and behavioural willingness to accept investment volatility. Measured through past behaviour and stress scenarios. Subjective - and frequently overestimated before a real market crisis.</t>
  </si>
  <si>
    <t>Risk Required</t>
  </si>
  <si>
    <t>The minimum return your goals mathematically demand at your savings rate and time horizon. If goals require 13% but your structure supports 8%, either the goal, savings rate, or timeline must change.</t>
  </si>
  <si>
    <t>Loss Aversion</t>
  </si>
  <si>
    <t>The tendency to feel losses about twice as intensely as equivalent gains. The most documented bias in investing. Manifests as refusing to exit a losing position to avoid 'locking in' the loss.</t>
  </si>
  <si>
    <t>Herding Bias</t>
  </si>
  <si>
    <t>Following the crowd, especially under uncertainty. Leads to buying at peaks ('everyone is doing it') and selling at bottoms ('everyone is exiting').</t>
  </si>
  <si>
    <t>Recency Bias</t>
  </si>
  <si>
    <t>Assuming recent trends will continue indefinitely. Causes over-allocation to equity after bull runs and excessive flight to safety after corrections.</t>
  </si>
  <si>
    <t>Overconfidence Bias</t>
  </si>
  <si>
    <t>Systematic overestimation of ability to predict markets. Manifests as undiversified portfolios, excessive trading, and dismissing professional counsel.</t>
  </si>
  <si>
    <t>Anchoring</t>
  </si>
  <si>
    <t>Over-relying on the first piece of information received. Example: refusing to sell a stock below purchase price even when the thesis has changed.</t>
  </si>
  <si>
    <t>LTCG (Equity)</t>
  </si>
  <si>
    <t>Long-term capital gains on equity mutual funds held over 1 year. Taxed at 12.5% above Rs. 1.25 lakh per year (post-2024 Budget). Applies to funds with above 65% equity allocation.</t>
  </si>
  <si>
    <t>STCG (Equity)</t>
  </si>
  <si>
    <t>Short-term capital gains on equity mutual funds held under 1 year. Taxed at 20% (post-2024 Budget).</t>
  </si>
  <si>
    <t>Debt Fund Tax (post-2023)</t>
  </si>
  <si>
    <t>Debt mutual funds and hybrid funds with under 35% equity are now taxed at the investor's income slab rate, regardless of holding period. Indexation benefit was removed in April 2023.</t>
  </si>
  <si>
    <t>Section 80C (Old Regime only)</t>
  </si>
  <si>
    <t>Income Tax deduction up to Rs. 1.5 lakh for specified investments. Only available under the Old Tax Regime. Each 80C investment should be justified on its merit as an investment, not just as a tax saving.</t>
  </si>
  <si>
    <t>New Tax Regime</t>
  </si>
  <si>
    <t>Default tax regime since FY 2023-24. Lower slab rates but most deductions including 80C and HRA do not apply. Compare both regimes before choosing - the difference depends on your specific deductions.</t>
  </si>
  <si>
    <t>HLV (Human Life Value)</t>
  </si>
  <si>
    <t>Remaining earning years multiplied by annual income multiplied by dependents' consumption rate. Benchmark for required term insurance cover. Rule of thumb: 10x annual income for those with dependents.</t>
  </si>
  <si>
    <t>Nominee vs Legal Heir</t>
  </si>
  <si>
    <t>A nominee receives assets as a trustee on behalf of legal heirs. NOT the automatic legal owner. Distribution to legal heirs follows succession law unless a registered will specifies otherwise.</t>
  </si>
  <si>
    <t>Fee-only RIA</t>
  </si>
  <si>
    <t>SEBI-Registered Investment Adviser who charges a flat fee or AUM fee from the client only. Zero commissions from product manufacturers. Verify registration on the SEBI portal before engaging.</t>
  </si>
  <si>
    <t>Emergency Fund</t>
  </si>
  <si>
    <t>3 to 6 months of total monthly fixed expenses, held in a fully liquid low-risk instrument. Must be separate from investments.</t>
  </si>
  <si>
    <t>Benchmark Comparison</t>
  </si>
  <si>
    <t>Comparing an active fund's returns to its index benchmark over the same period. If the active fund consistently underperforms after costs, an index fund is the rational alternative.</t>
  </si>
  <si>
    <t>Sequence of Returns Risk</t>
  </si>
  <si>
    <t>Risk that withdrawals coincide with poor market returns. Most critical near retirement. A 30% loss in year 1 of retirement has far larger impact than the same loss in year 20.</t>
  </si>
  <si>
    <t>Real Return</t>
  </si>
  <si>
    <t>Nominal return minus tax minus inflation. Often negative for fixed deposits in 30% tax brackets when inflation is 6% or higher. Real return is the only return that matters for long-term goals.</t>
  </si>
  <si>
    <t>Your Capacity indicates significant foundation gaps. High-volatility instruments — direct equity, small and mid-cap funds, sector funds — create structural risk at this capacity level. Your portfolio should lean toward instruments you can exit in an emergency without a painful loss: liquid funds, short-duration debt, FDs with reasonable liquidity. The priority is to build the foundation before chasing higher returns.</t>
  </si>
  <si>
    <t>Your Tolerance is low. Past behaviour or scenario responses indicate you are likely to exit equity positions during a downturn. This is information, not a character flaw. The practical implication: size your equity allocation so a 30-40 percent drawdown does not cause you to sell. If that means a smaller equity allocation than you originally planned, that is the right allocation for you. A smaller position held through a downturn beats a larger position that gets liquidated at the bottom.</t>
  </si>
  <si>
    <t>Your Knowledge is low. Keep your portfolio in instruments you can fully explain to someone else. Index funds, plain fixed deposits, PPF, and short-duration debt funds are instruments where the mechanism is simple enough that a knowledge gap does not create hidden risk. Do not let your Capacity or Tolerance scores lead you toward complexity before your knowledge has caught up. Retake this assessment in six months after focused reading.</t>
  </si>
  <si>
    <t>Your Capacity score of 1 out of 50 indicates critical foundation gaps. Prioritise emergency fund, term insurance, health insurance and a will before any investment decision beyond the safest instruments. This is not an investment problem yet. It is a protection problem.</t>
  </si>
  <si>
    <t>Your Tolerance score of 0 out of 50 indicates significant reactivity under stress. Conservative allocation is appropriate until experience or structural rules build behavioural resilience. The cost of taking on equity risk you cannot psychologically tolerate is greater than the opportunity cost of staying conservative.</t>
  </si>
  <si>
    <t>Your Knowledge score of 0 out of 40 indicates very low knowledge. This assessment is directional only. Prioritise basic financial education before any significant investment decision. Consider walking through your existing holdings with a fee-only adviser. The INVESTMENT INVENTORY sheet is a good starting point.</t>
  </si>
  <si>
    <t>Your three dimensions are in reasonable alignment. Your finances, your behaviour, and your knowledge level are all roughly in step with each other. This is the most workable starting position. The lowest of the three, even by a small margin, is still where to focus next - aligned does not mean optimal, it means consistent. Read the dimension-by-dimension sections above for the specific work each can absorb.</t>
  </si>
  <si>
    <t>Open PROFILE SETUP. Look at the Emergency Fund Coverage row. If it shows fewer than 3 months, your single highest-priority action this month is to begin building your emergency fund. Until this is in place, every other investment decision is built on sand.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</si>
</sst>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Te&quot;xt&quot;"/>
    <numFmt numFmtId="165" formatCode="dd\-mmm\-yyyy"/>
    <numFmt numFmtId="166" formatCode="0.0&quot; months&quot;"/>
    <numFmt numFmtId="167" formatCode="0.0%"/>
    <numFmt numFmtId="168" formatCode="&quot;Rs. &quot;#,##0"/>
    <numFmt numFmtId="169" formatCode="m/d/yyyy"/>
    <numFmt numFmtId="170" formatCode="0.0\%"/>
  </numFmts>
  <fonts count="85" x14ac:knownFonts="1">
    <font>
      <sz val="11"/>
      <color theme="1"/>
      <name val="Calibri"/>
      <family val="2"/>
      <charset val="1"/>
    </font>
    <font>
      <sz val="10"/>
      <name val="Arial"/>
      <family val="2"/>
    </font>
    <font>
      <b/>
      <i/>
      <sz val="28"/>
      <color rgb="FFFFFFFF"/>
      <name val="Georgia"/>
      <family val="1"/>
      <charset val="1"/>
    </font>
    <font>
      <b/>
      <sz val="36"/>
      <color rgb="FFFFFFFF"/>
      <name val="Georgia"/>
      <family val="1"/>
      <charset val="1"/>
    </font>
    <font>
      <b/>
      <sz val="11"/>
      <color rgb="FFB8924B"/>
      <name val="Calibri"/>
      <family val="2"/>
      <charset val="1"/>
    </font>
    <font>
      <i/>
      <sz val="12"/>
      <color rgb="FFC9CFD9"/>
      <name val="Georgia"/>
      <family val="1"/>
      <charset val="1"/>
    </font>
    <font>
      <b/>
      <sz val="10"/>
      <color rgb="FF8E6F38"/>
      <name val="Calibri"/>
      <family val="2"/>
      <charset val="1"/>
    </font>
    <font>
      <b/>
      <sz val="11"/>
      <color rgb="FF0F1B2D"/>
      <name val="Calibri"/>
      <family val="2"/>
      <charset val="1"/>
    </font>
    <font>
      <sz val="11"/>
      <color rgb="FF1A1A2E"/>
      <name val="Calibri"/>
      <family val="2"/>
      <charset val="1"/>
    </font>
    <font>
      <b/>
      <sz val="10"/>
      <color rgb="FF0F1B2D"/>
      <name val="Calibri"/>
      <family val="2"/>
      <charset val="1"/>
    </font>
    <font>
      <sz val="10"/>
      <color rgb="FF1A1A2E"/>
      <name val="Calibri"/>
      <family val="2"/>
      <charset val="1"/>
    </font>
    <font>
      <b/>
      <sz val="12"/>
      <color rgb="FFFFFFFF"/>
      <name val="Calibri"/>
      <family val="2"/>
      <charset val="1"/>
    </font>
    <font>
      <sz val="9"/>
      <color rgb="FF6B2820"/>
      <name val="Calibri"/>
      <family val="2"/>
      <charset val="1"/>
    </font>
    <font>
      <b/>
      <sz val="14"/>
      <color rgb="FF3E5640"/>
      <name val="Calibri"/>
      <family val="2"/>
      <charset val="1"/>
    </font>
    <font>
      <b/>
      <sz val="11"/>
      <color rgb="FFFFFFFF"/>
      <name val="Calibri"/>
      <family val="2"/>
      <charset val="1"/>
    </font>
    <font>
      <sz val="10"/>
      <color rgb="FF6B2820"/>
      <name val="Calibri"/>
      <family val="2"/>
      <charset val="1"/>
    </font>
    <font>
      <u/>
      <sz val="11"/>
      <color theme="10"/>
      <name val="Calibri"/>
      <family val="2"/>
      <charset val="1"/>
    </font>
    <font>
      <b/>
      <sz val="16"/>
      <color rgb="FFFFFFFF"/>
      <name val="Georgia"/>
      <family val="1"/>
      <charset val="1"/>
    </font>
    <font>
      <i/>
      <sz val="10"/>
      <color rgb="FFFFFFFF"/>
      <name val="Arial"/>
      <family val="2"/>
      <charset val="1"/>
    </font>
    <font>
      <b/>
      <sz val="11"/>
      <color rgb="FFFFFFFF"/>
      <name val="Arial"/>
      <family val="2"/>
      <charset val="1"/>
    </font>
    <font>
      <sz val="10"/>
      <color rgb="FF1A1A2E"/>
      <name val="Arial"/>
      <family val="2"/>
      <charset val="1"/>
    </font>
    <font>
      <sz val="11"/>
      <color rgb="FF0000CC"/>
      <name val="Arial"/>
      <family val="2"/>
      <charset val="1"/>
    </font>
    <font>
      <i/>
      <sz val="9"/>
      <color rgb="FF7A5500"/>
      <name val="Arial"/>
      <family val="2"/>
      <charset val="1"/>
    </font>
    <font>
      <b/>
      <sz val="11"/>
      <color rgb="FF000000"/>
      <name val="Arial"/>
      <family val="2"/>
      <charset val="1"/>
    </font>
    <font>
      <i/>
      <sz val="9"/>
      <color rgb="FF5A6A7A"/>
      <name val="Arial"/>
      <family val="2"/>
      <charset val="1"/>
    </font>
    <font>
      <b/>
      <sz val="10"/>
      <color rgb="FFFFFFFF"/>
      <name val="Calibri"/>
      <family val="2"/>
      <charset val="1"/>
    </font>
    <font>
      <b/>
      <sz val="7"/>
      <color rgb="FFFFFFFF"/>
      <name val="Calibri"/>
      <family val="2"/>
      <charset val="1"/>
    </font>
    <font>
      <b/>
      <i/>
      <sz val="8"/>
      <color rgb="FF0F4F3A"/>
      <name val="Arial"/>
      <family val="2"/>
      <charset val="1"/>
    </font>
    <font>
      <b/>
      <i/>
      <sz val="8"/>
      <color rgb="FF3E5640"/>
      <name val="Calibri"/>
      <family val="2"/>
      <charset val="1"/>
    </font>
    <font>
      <i/>
      <sz val="9"/>
      <color rgb="FF5A0A0A"/>
      <name val="Arial"/>
      <family val="2"/>
      <charset val="1"/>
    </font>
    <font>
      <b/>
      <sz val="14"/>
      <color rgb="FFFFFFFF"/>
      <name val="Georgia"/>
      <family val="1"/>
      <charset val="1"/>
    </font>
    <font>
      <b/>
      <sz val="10"/>
      <color rgb="FFFFFFFF"/>
      <name val="Arial"/>
      <family val="2"/>
      <charset val="1"/>
    </font>
    <font>
      <b/>
      <sz val="11"/>
      <color rgb="FF1D6E6E"/>
      <name val="Arial"/>
      <family val="2"/>
      <charset val="1"/>
    </font>
    <font>
      <sz val="10"/>
      <color rgb="FF0000CC"/>
      <name val="Arial"/>
      <family val="2"/>
      <charset val="1"/>
    </font>
    <font>
      <i/>
      <sz val="10"/>
      <color rgb="FF3E5640"/>
      <name val="Calibri"/>
      <family val="2"/>
      <charset val="1"/>
    </font>
    <font>
      <sz val="9"/>
      <color rgb="FF5A6A7A"/>
      <name val="Arial"/>
      <family val="2"/>
      <charset val="1"/>
    </font>
    <font>
      <i/>
      <sz val="10"/>
      <color rgb="FF8E6F38"/>
      <name val="Calibri"/>
      <family val="2"/>
      <charset val="1"/>
    </font>
    <font>
      <b/>
      <sz val="14"/>
      <color rgb="FFFFFFFF"/>
      <name val="Arial"/>
      <family val="2"/>
      <charset val="1"/>
    </font>
    <font>
      <b/>
      <sz val="10"/>
      <color rgb="FF1B2A4A"/>
      <name val="Arial"/>
      <family val="2"/>
      <charset val="1"/>
    </font>
    <font>
      <b/>
      <sz val="12"/>
      <color rgb="FFFFFFFF"/>
      <name val="Arial"/>
      <family val="2"/>
      <charset val="1"/>
    </font>
    <font>
      <sz val="10"/>
      <color rgb="FF5A6A7A"/>
      <name val="Arial"/>
      <family val="2"/>
      <charset val="1"/>
    </font>
    <font>
      <b/>
      <sz val="10"/>
      <color rgb="FF0D4444"/>
      <name val="Arial"/>
      <family val="2"/>
      <charset val="1"/>
    </font>
    <font>
      <b/>
      <sz val="9"/>
      <color rgb="FF6B2820"/>
      <name val="Calibri"/>
      <family val="2"/>
      <charset val="1"/>
    </font>
    <font>
      <b/>
      <i/>
      <sz val="10"/>
      <color rgb="FF0F4F3A"/>
      <name val="Arial"/>
      <family val="2"/>
      <charset val="1"/>
    </font>
    <font>
      <sz val="11"/>
      <color rgb="FF1A1A2E"/>
      <name val="Arial"/>
      <family val="2"/>
      <charset val="1"/>
    </font>
    <font>
      <b/>
      <sz val="9"/>
      <color rgb="FF1B2A4A"/>
      <name val="Arial"/>
      <family val="2"/>
      <charset val="1"/>
    </font>
    <font>
      <sz val="9"/>
      <color rgb="FF1A1A2E"/>
      <name val="Arial"/>
      <family val="2"/>
      <charset val="1"/>
    </font>
    <font>
      <b/>
      <sz val="9"/>
      <color rgb="FF8B1A1A"/>
      <name val="Arial"/>
      <family val="2"/>
      <charset val="1"/>
    </font>
    <font>
      <sz val="10"/>
      <color rgb="FF1A3A6B"/>
      <name val="Calibri"/>
      <family val="2"/>
      <charset val="1"/>
    </font>
    <font>
      <i/>
      <sz val="10"/>
      <color rgb="FF1A1A2E"/>
      <name val="Calibri"/>
      <family val="2"/>
      <charset val="1"/>
    </font>
    <font>
      <b/>
      <sz val="11"/>
      <color rgb="FF3E5640"/>
      <name val="Calibri"/>
      <family val="2"/>
      <charset val="1"/>
    </font>
    <font>
      <sz val="10"/>
      <color rgb="FF0F1B2D"/>
      <name val="Calibri"/>
      <family val="2"/>
      <charset val="1"/>
    </font>
    <font>
      <b/>
      <sz val="18"/>
      <color rgb="FFFFFFFF"/>
      <name val="Georgia"/>
      <family val="1"/>
      <charset val="1"/>
    </font>
    <font>
      <i/>
      <sz val="9"/>
      <color rgb="FFD4E1EE"/>
      <name val="Arial"/>
      <family val="2"/>
      <charset val="1"/>
    </font>
    <font>
      <b/>
      <sz val="10"/>
      <color rgb="FFC28B3E"/>
      <name val="Arial"/>
      <family val="2"/>
      <charset val="1"/>
    </font>
    <font>
      <b/>
      <sz val="10"/>
      <color rgb="FF7A5500"/>
      <name val="Arial"/>
      <family val="2"/>
      <charset val="1"/>
    </font>
    <font>
      <i/>
      <sz val="10"/>
      <color rgb="FF1B2A4A"/>
      <name val="Arial"/>
      <family val="2"/>
      <charset val="1"/>
    </font>
    <font>
      <i/>
      <sz val="11"/>
      <color rgb="FFC9CFD9"/>
      <name val="Georgia"/>
      <family val="1"/>
      <charset val="1"/>
    </font>
    <font>
      <sz val="8.5"/>
      <color rgb="FF6B2820"/>
      <name val="Calibri"/>
      <family val="2"/>
      <charset val="1"/>
    </font>
    <font>
      <b/>
      <sz val="9"/>
      <color rgb="FFFFFFFF"/>
      <name val="Calibri"/>
      <family val="2"/>
      <charset val="1"/>
    </font>
    <font>
      <b/>
      <sz val="22"/>
      <color rgb="FF8E6F38"/>
      <name val="Calibri"/>
      <family val="2"/>
      <charset val="1"/>
    </font>
    <font>
      <b/>
      <sz val="8"/>
      <color rgb="FF0F1B2D"/>
      <name val="Calibri"/>
      <family val="2"/>
      <charset val="1"/>
    </font>
    <font>
      <b/>
      <sz val="8"/>
      <color rgb="FF8E6F38"/>
      <name val="Calibri"/>
      <family val="2"/>
      <charset val="1"/>
    </font>
    <font>
      <sz val="8"/>
      <color rgb="FF8E6F38"/>
      <name val="Calibri"/>
      <family val="2"/>
      <charset val="1"/>
    </font>
    <font>
      <b/>
      <i/>
      <sz val="9"/>
      <color rgb="FF8E6F38"/>
      <name val="Georgia"/>
      <family val="1"/>
      <charset val="1"/>
    </font>
    <font>
      <i/>
      <sz val="8"/>
      <color rgb="FF47556B"/>
      <name val="Calibri"/>
      <family val="2"/>
      <charset val="1"/>
    </font>
    <font>
      <b/>
      <sz val="8"/>
      <color rgb="FF1A1A2E"/>
      <name val="Calibri"/>
      <family val="2"/>
      <charset val="1"/>
    </font>
    <font>
      <sz val="8"/>
      <color rgb="FF1A1A2E"/>
      <name val="Calibri"/>
      <family val="2"/>
      <charset val="1"/>
    </font>
    <font>
      <b/>
      <sz val="22"/>
      <color rgb="FF3E5640"/>
      <name val="Calibri"/>
      <family val="2"/>
      <charset val="1"/>
    </font>
    <font>
      <b/>
      <sz val="8"/>
      <color rgb="FF6B2820"/>
      <name val="Calibri"/>
      <family val="2"/>
      <charset val="1"/>
    </font>
    <font>
      <sz val="8"/>
      <color rgb="FF6B2820"/>
      <name val="Calibri"/>
      <family val="2"/>
      <charset val="1"/>
    </font>
    <font>
      <b/>
      <i/>
      <sz val="9"/>
      <color rgb="FF3E5640"/>
      <name val="Georgia"/>
      <family val="1"/>
      <charset val="1"/>
    </font>
    <font>
      <b/>
      <sz val="8"/>
      <color rgb="FF3E5640"/>
      <name val="Calibri"/>
      <family val="2"/>
      <charset val="1"/>
    </font>
    <font>
      <sz val="8"/>
      <color rgb="FF3E5640"/>
      <name val="Calibri"/>
      <family val="2"/>
      <charset val="1"/>
    </font>
    <font>
      <b/>
      <sz val="9"/>
      <color rgb="FF8E6F38"/>
      <name val="Calibri"/>
      <family val="2"/>
      <charset val="1"/>
    </font>
    <font>
      <sz val="9"/>
      <color rgb="FF1A1A2E"/>
      <name val="Calibri"/>
      <family val="2"/>
      <charset val="1"/>
    </font>
    <font>
      <i/>
      <sz val="9"/>
      <color rgb="FF3E5640"/>
      <name val="Calibri"/>
      <family val="2"/>
      <charset val="1"/>
    </font>
    <font>
      <b/>
      <sz val="10"/>
      <color rgb="FF3E5640"/>
      <name val="Calibri"/>
      <family val="2"/>
      <charset val="1"/>
    </font>
    <font>
      <b/>
      <sz val="11"/>
      <color rgb="FF1A1A2E"/>
      <name val="Calibri"/>
      <family val="2"/>
      <charset val="1"/>
    </font>
    <font>
      <b/>
      <sz val="11"/>
      <color rgb="FF8E6F38"/>
      <name val="Calibri"/>
      <family val="2"/>
      <charset val="1"/>
    </font>
    <font>
      <sz val="11"/>
      <color rgb="FF1A1A2E"/>
      <name val="Georgia"/>
      <family val="1"/>
      <charset val="1"/>
    </font>
    <font>
      <i/>
      <sz val="9"/>
      <color rgb="FF6B2820"/>
      <name val="Calibri"/>
      <family val="2"/>
      <charset val="1"/>
    </font>
    <font>
      <b/>
      <sz val="9"/>
      <color rgb="FF0F1B2D"/>
      <name val="Calibri"/>
      <family val="2"/>
      <charset val="1"/>
    </font>
    <font>
      <b/>
      <sz val="11"/>
      <color rgb="FF1A3A6B"/>
      <name val="Calibri"/>
      <family val="2"/>
      <charset val="1"/>
    </font>
    <font>
      <b/>
      <sz val="9"/>
      <color rgb="FF3E5640"/>
      <name val="Calibri"/>
      <family val="2"/>
      <charset val="1"/>
    </font>
  </fonts>
  <fills count="26">
    <fill>
      <patternFill patternType="none"/>
    </fill>
    <fill>
      <patternFill patternType="gray125"/>
    </fill>
    <fill>
      <patternFill patternType="solid">
        <fgColor rgb="FFFFFFFF"/>
        <bgColor rgb="FFFDFBF6"/>
      </patternFill>
    </fill>
    <fill>
      <patternFill patternType="solid">
        <fgColor rgb="FFB8924B"/>
        <bgColor rgb="FFC28B3E"/>
      </patternFill>
    </fill>
    <fill>
      <patternFill patternType="solid">
        <fgColor rgb="FF0F1B2D"/>
        <bgColor rgb="FF1A1A2E"/>
      </patternFill>
    </fill>
    <fill>
      <patternFill patternType="solid">
        <fgColor rgb="FFF8F5F0"/>
        <bgColor rgb="FFFAF7F0"/>
      </patternFill>
    </fill>
    <fill>
      <patternFill patternType="solid">
        <fgColor rgb="FFFAF7F0"/>
        <bgColor rgb="FFF8F5F0"/>
      </patternFill>
    </fill>
    <fill>
      <patternFill patternType="solid">
        <fgColor rgb="FFFDFBF6"/>
        <bgColor rgb="FFFDFAF0"/>
      </patternFill>
    </fill>
    <fill>
      <patternFill patternType="solid">
        <fgColor rgb="FFFBEEEB"/>
        <bgColor rgb="FFFDF0F0"/>
      </patternFill>
    </fill>
    <fill>
      <patternFill patternType="solid">
        <fgColor rgb="FFEBF1E8"/>
        <bgColor rgb="FFF0F0F0"/>
      </patternFill>
    </fill>
    <fill>
      <patternFill patternType="solid">
        <fgColor rgb="FF9B3D2C"/>
        <bgColor rgb="FF8B1A1A"/>
      </patternFill>
    </fill>
    <fill>
      <patternFill patternType="solid">
        <fgColor rgb="FF5A7858"/>
        <bgColor rgb="FF5A6A7A"/>
      </patternFill>
    </fill>
    <fill>
      <patternFill patternType="solid">
        <fgColor rgb="FFFFF0CC"/>
        <bgColor rgb="FFF4EDDC"/>
      </patternFill>
    </fill>
    <fill>
      <patternFill patternType="solid">
        <fgColor rgb="FFFFF8E1"/>
        <bgColor rgb="FFFDFAF0"/>
      </patternFill>
    </fill>
    <fill>
      <patternFill patternType="solid">
        <fgColor rgb="FFF0F0F0"/>
        <bgColor rgb="FFEDEFF3"/>
      </patternFill>
    </fill>
    <fill>
      <patternFill patternType="solid">
        <fgColor rgb="FFF5F7FA"/>
        <bgColor rgb="FFF8F5F0"/>
      </patternFill>
    </fill>
    <fill>
      <patternFill patternType="solid">
        <fgColor rgb="FF1A2B47"/>
        <bgColor rgb="FF1B2A4A"/>
      </patternFill>
    </fill>
    <fill>
      <patternFill patternType="solid">
        <fgColor rgb="FF47556B"/>
        <bgColor rgb="FF3A5A7C"/>
      </patternFill>
    </fill>
    <fill>
      <patternFill patternType="solid">
        <fgColor rgb="FFEEF3F8"/>
        <bgColor rgb="FFEDEFF3"/>
      </patternFill>
    </fill>
    <fill>
      <patternFill patternType="solid">
        <fgColor rgb="FFFDFAF0"/>
        <bgColor rgb="FFFDFBF6"/>
      </patternFill>
    </fill>
    <fill>
      <patternFill patternType="solid">
        <fgColor rgb="FFEDEFF3"/>
        <bgColor rgb="FFF0F0F0"/>
      </patternFill>
    </fill>
    <fill>
      <patternFill patternType="solid">
        <fgColor rgb="FFF4EDDC"/>
        <bgColor rgb="FFFBEEEB"/>
      </patternFill>
    </fill>
    <fill>
      <patternFill patternType="solid">
        <fgColor rgb="FF3A5A7C"/>
        <bgColor rgb="FF47556B"/>
      </patternFill>
    </fill>
    <fill>
      <patternFill patternType="solid">
        <fgColor rgb="FFFDF0F0"/>
        <bgColor rgb="FFFBEEEB"/>
      </patternFill>
    </fill>
    <fill>
      <patternFill patternType="solid">
        <fgColor rgb="FF1D6E6E"/>
        <bgColor rgb="FF3A5A7C"/>
      </patternFill>
    </fill>
    <fill>
      <patternFill patternType="solid">
        <fgColor rgb="FF8E6F38"/>
        <bgColor rgb="FF7A5500"/>
      </patternFill>
    </fill>
  </fills>
  <borders count="22">
    <border>
      <left/>
      <right/>
      <top/>
      <bottom/>
      <diagonal/>
    </border>
    <border>
      <left/>
      <right/>
      <top/>
      <bottom style="thin">
        <color rgb="FFB8924B"/>
      </bottom>
      <diagonal/>
    </border>
    <border>
      <left/>
      <right/>
      <top/>
      <bottom style="thin">
        <color rgb="FFE0E3E8"/>
      </bottom>
      <diagonal/>
    </border>
    <border>
      <left style="thin">
        <color rgb="FF8E6F38"/>
      </left>
      <right style="thin">
        <color rgb="FF8E6F38"/>
      </right>
      <top style="thin">
        <color rgb="FF8E6F38"/>
      </top>
      <bottom style="thin">
        <color rgb="FF8E6F38"/>
      </bottom>
      <diagonal/>
    </border>
    <border>
      <left style="thin">
        <color rgb="FF5A7858"/>
      </left>
      <right style="thin">
        <color rgb="FF5A7858"/>
      </right>
      <top style="thin">
        <color rgb="FF5A7858"/>
      </top>
      <bottom style="thin">
        <color rgb="FF5A7858"/>
      </bottom>
      <diagonal/>
    </border>
    <border>
      <left/>
      <right/>
      <top/>
      <bottom style="thin">
        <color rgb="FFC8D4C5"/>
      </bottom>
      <diagonal/>
    </border>
    <border>
      <left/>
      <right/>
      <top/>
      <bottom style="thin">
        <color rgb="FFE8C8C0"/>
      </bottom>
      <diagonal/>
    </border>
    <border>
      <left style="thin">
        <color rgb="FFB8C8D8"/>
      </left>
      <right style="thin">
        <color rgb="FFB8C8D8"/>
      </right>
      <top style="thin">
        <color rgb="FFB8C8D8"/>
      </top>
      <bottom style="thin">
        <color rgb="FFB8C8D8"/>
      </bottom>
      <diagonal/>
    </border>
    <border>
      <left style="medium">
        <color rgb="FFB8860B"/>
      </left>
      <right style="medium">
        <color rgb="FFB8860B"/>
      </right>
      <top style="medium">
        <color rgb="FFB8860B"/>
      </top>
      <bottom style="medium">
        <color rgb="FFB8860B"/>
      </bottom>
      <diagonal/>
    </border>
    <border>
      <left style="thin">
        <color rgb="FFC8CDD7"/>
      </left>
      <right style="thin">
        <color rgb="FFC8CDD7"/>
      </right>
      <top style="thin">
        <color rgb="FFC8CDD7"/>
      </top>
      <bottom style="thin">
        <color rgb="FFC8CDD7"/>
      </bottom>
      <diagonal/>
    </border>
    <border>
      <left style="thin">
        <color rgb="FFB8860B"/>
      </left>
      <right style="thin">
        <color rgb="FFB8860B"/>
      </right>
      <top style="thin">
        <color rgb="FFB8860B"/>
      </top>
      <bottom style="thin">
        <color rgb="FFB8860B"/>
      </bottom>
      <diagonal/>
    </border>
    <border>
      <left style="thin">
        <color rgb="FFB8924B"/>
      </left>
      <right/>
      <top style="thin">
        <color rgb="FFB8924B"/>
      </top>
      <bottom style="thin">
        <color rgb="FFB8924B"/>
      </bottom>
      <diagonal/>
    </border>
    <border>
      <left style="thin">
        <color rgb="FF9B3D2C"/>
      </left>
      <right style="thin">
        <color rgb="FF9B3D2C"/>
      </right>
      <top style="thin">
        <color rgb="FF9B3D2C"/>
      </top>
      <bottom style="thin">
        <color rgb="FF9B3D2C"/>
      </bottom>
      <diagonal/>
    </border>
    <border>
      <left style="thin">
        <color rgb="FFB8C8D8"/>
      </left>
      <right/>
      <top style="thin">
        <color rgb="FFB8C8D8"/>
      </top>
      <bottom style="thin">
        <color rgb="FFB8C8D8"/>
      </bottom>
      <diagonal/>
    </border>
    <border>
      <left style="thin">
        <color rgb="FFC9A961"/>
      </left>
      <right style="thin">
        <color rgb="FFC9A961"/>
      </right>
      <top style="thin">
        <color rgb="FFC9A961"/>
      </top>
      <bottom style="thin">
        <color rgb="FFC9A961"/>
      </bottom>
      <diagonal/>
    </border>
    <border>
      <left style="thin">
        <color rgb="FFC8CDD7"/>
      </left>
      <right style="thin">
        <color rgb="FFC8CDD7"/>
      </right>
      <top style="thin">
        <color rgb="FFC8CDD7"/>
      </top>
      <bottom/>
      <diagonal/>
    </border>
    <border>
      <left style="thin">
        <color rgb="FFC8CDD7"/>
      </left>
      <right/>
      <top style="thin">
        <color rgb="FFC8CDD7"/>
      </top>
      <bottom style="thin">
        <color rgb="FFC8CDD7"/>
      </bottom>
      <diagonal/>
    </border>
    <border>
      <left style="thin">
        <color rgb="FF3E5640"/>
      </left>
      <right style="thin">
        <color rgb="FF3E5640"/>
      </right>
      <top style="thin">
        <color rgb="FF3E5640"/>
      </top>
      <bottom style="thin">
        <color rgb="FF3E5640"/>
      </bottom>
      <diagonal/>
    </border>
    <border>
      <left/>
      <right style="thin">
        <color rgb="FFC8CDD7"/>
      </right>
      <top/>
      <bottom style="thin">
        <color rgb="FFC8CDD7"/>
      </bottom>
      <diagonal/>
    </border>
    <border>
      <left style="thin">
        <color rgb="FFE0E3E8"/>
      </left>
      <right style="thin">
        <color rgb="FFE0E3E8"/>
      </right>
      <top style="thin">
        <color rgb="FFE0E3E8"/>
      </top>
      <bottom style="thin">
        <color rgb="FFE0E3E8"/>
      </bottom>
      <diagonal/>
    </border>
    <border>
      <left style="thin">
        <color rgb="FF6B2820"/>
      </left>
      <right style="thin">
        <color rgb="FF6B2820"/>
      </right>
      <top style="thin">
        <color rgb="FF6B2820"/>
      </top>
      <bottom style="thin">
        <color rgb="FF6B2820"/>
      </bottom>
      <diagonal/>
    </border>
    <border>
      <left style="medium">
        <color rgb="FFC9A961"/>
      </left>
      <right style="medium">
        <color rgb="FFC9A961"/>
      </right>
      <top style="medium">
        <color rgb="FFC9A961"/>
      </top>
      <bottom style="medium">
        <color rgb="FFC9A961"/>
      </bottom>
      <diagonal/>
    </border>
  </borders>
  <cellStyleXfs count="2">
    <xf numFmtId="0" fontId="0" fillId="0" borderId="0"/>
    <xf numFmtId="0" fontId="16" fillId="0" borderId="0" applyBorder="0" applyProtection="0"/>
  </cellStyleXfs>
  <cellXfs count="231">
    <xf numFmtId="0" fontId="0" fillId="0" borderId="0" xfId="0"/>
    <xf numFmtId="0" fontId="0" fillId="0" borderId="0" xfId="0"/>
    <xf numFmtId="0" fontId="10" fillId="9" borderId="5" xfId="0" applyFont="1" applyFill="1" applyBorder="1" applyAlignment="1">
      <alignment horizontal="left" vertical="top" wrapText="1"/>
    </xf>
    <xf numFmtId="0" fontId="0" fillId="2" borderId="0" xfId="0" applyFill="1"/>
    <xf numFmtId="0" fontId="12" fillId="8" borderId="0" xfId="0" applyFont="1" applyFill="1" applyAlignment="1">
      <alignment horizontal="center" vertical="top" wrapText="1"/>
    </xf>
    <xf numFmtId="0" fontId="10" fillId="7" borderId="2" xfId="0" applyFont="1" applyFill="1" applyBorder="1" applyAlignment="1">
      <alignment horizontal="left" vertical="top" wrapText="1"/>
    </xf>
    <xf numFmtId="0" fontId="0" fillId="0" borderId="1" xfId="0" applyBorder="1"/>
    <xf numFmtId="0" fontId="10" fillId="2" borderId="2" xfId="0" applyFont="1" applyFill="1" applyBorder="1" applyAlignment="1">
      <alignment horizontal="left" vertical="top" wrapText="1"/>
    </xf>
    <xf numFmtId="0" fontId="10" fillId="6" borderId="2" xfId="0" applyFont="1" applyFill="1" applyBorder="1" applyAlignment="1">
      <alignment horizontal="left" vertical="top" wrapText="1"/>
    </xf>
    <xf numFmtId="0" fontId="8" fillId="2" borderId="0" xfId="0" applyFont="1" applyFill="1" applyAlignment="1">
      <alignment horizontal="left" vertical="top" wrapText="1"/>
    </xf>
    <xf numFmtId="0" fontId="7" fillId="2" borderId="1" xfId="0" applyFont="1" applyFill="1" applyBorder="1" applyAlignment="1">
      <alignment horizontal="left" vertical="top" wrapText="1"/>
    </xf>
    <xf numFmtId="0" fontId="5" fillId="4" borderId="0" xfId="0" applyFont="1" applyFill="1" applyAlignment="1">
      <alignment horizontal="center" vertical="center" wrapText="1"/>
    </xf>
    <xf numFmtId="0" fontId="4" fillId="4" borderId="0" xfId="0" applyFont="1" applyFill="1" applyAlignment="1">
      <alignment horizontal="center" vertical="center" wrapText="1"/>
    </xf>
    <xf numFmtId="0" fontId="3" fillId="4" borderId="0" xfId="0" applyFont="1" applyFill="1" applyAlignment="1">
      <alignment horizontal="center" vertical="center" wrapText="1"/>
    </xf>
    <xf numFmtId="0" fontId="2" fillId="4" borderId="0" xfId="0" applyFont="1" applyFill="1" applyAlignment="1">
      <alignment horizontal="center" vertical="center" wrapText="1"/>
    </xf>
    <xf numFmtId="0" fontId="0" fillId="2" borderId="0" xfId="0" applyFill="1"/>
    <xf numFmtId="0" fontId="0" fillId="3" borderId="0" xfId="0" applyFill="1"/>
    <xf numFmtId="0" fontId="0" fillId="4" borderId="0" xfId="0" applyFill="1"/>
    <xf numFmtId="0" fontId="6" fillId="5" borderId="0" xfId="0" applyFont="1" applyFill="1" applyAlignment="1">
      <alignment horizontal="center" vertical="center" wrapText="1"/>
    </xf>
    <xf numFmtId="0" fontId="7" fillId="2"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2" borderId="2" xfId="0" applyFont="1" applyFill="1" applyBorder="1" applyAlignment="1">
      <alignment horizontal="left" vertical="top" wrapText="1"/>
    </xf>
    <xf numFmtId="0" fontId="10" fillId="2" borderId="2" xfId="0" applyFont="1" applyFill="1" applyBorder="1" applyAlignment="1">
      <alignment horizontal="left" vertical="top" wrapText="1"/>
    </xf>
    <xf numFmtId="0" fontId="0" fillId="0" borderId="2" xfId="0" applyBorder="1"/>
    <xf numFmtId="0" fontId="11" fillId="3" borderId="3" xfId="0" applyFont="1" applyFill="1" applyBorder="1" applyAlignment="1">
      <alignment horizontal="center" vertical="top" wrapText="1"/>
    </xf>
    <xf numFmtId="0" fontId="13" fillId="9" borderId="4" xfId="0" applyFont="1" applyFill="1" applyBorder="1" applyAlignment="1">
      <alignment horizontal="center" vertical="top" wrapText="1"/>
    </xf>
    <xf numFmtId="0" fontId="14" fillId="10" borderId="0" xfId="0" applyFont="1" applyFill="1" applyAlignment="1">
      <alignment horizontal="left" vertical="top" wrapText="1"/>
    </xf>
    <xf numFmtId="0" fontId="0" fillId="5" borderId="0" xfId="0" applyFill="1" applyProtection="1">
      <protection hidden="1"/>
    </xf>
    <xf numFmtId="0" fontId="20" fillId="7" borderId="7" xfId="0" applyFont="1" applyFill="1" applyBorder="1" applyAlignment="1" applyProtection="1">
      <alignment horizontal="left" vertical="top" wrapText="1"/>
      <protection hidden="1"/>
    </xf>
    <xf numFmtId="164" fontId="21" fillId="12" borderId="8" xfId="0" applyNumberFormat="1" applyFont="1" applyFill="1" applyBorder="1" applyAlignment="1">
      <alignment horizontal="left" vertical="center" wrapText="1"/>
    </xf>
    <xf numFmtId="165" fontId="21" fillId="12" borderId="8" xfId="0" applyNumberFormat="1" applyFont="1" applyFill="1" applyBorder="1" applyAlignment="1">
      <alignment horizontal="left" vertical="center" wrapText="1"/>
    </xf>
    <xf numFmtId="1" fontId="21" fillId="12" borderId="8" xfId="0" applyNumberFormat="1" applyFont="1" applyFill="1" applyBorder="1" applyAlignment="1">
      <alignment horizontal="left" vertical="center" wrapText="1"/>
    </xf>
    <xf numFmtId="3" fontId="21" fillId="12" borderId="8" xfId="0" applyNumberFormat="1" applyFont="1" applyFill="1" applyBorder="1" applyAlignment="1">
      <alignment horizontal="left" vertical="center" wrapText="1"/>
    </xf>
    <xf numFmtId="0" fontId="21" fillId="13" borderId="8" xfId="0" applyFont="1" applyFill="1" applyBorder="1" applyAlignment="1" applyProtection="1">
      <alignment horizontal="left" vertical="center" wrapText="1"/>
      <protection locked="0"/>
    </xf>
    <xf numFmtId="1" fontId="21" fillId="13" borderId="8" xfId="0" applyNumberFormat="1" applyFont="1" applyFill="1" applyBorder="1" applyAlignment="1" applyProtection="1">
      <alignment horizontal="left" vertical="center" wrapText="1"/>
      <protection locked="0"/>
    </xf>
    <xf numFmtId="0" fontId="0" fillId="5" borderId="0" xfId="0" applyFill="1" applyProtection="1">
      <protection locked="0"/>
    </xf>
    <xf numFmtId="166" fontId="23" fillId="14" borderId="7" xfId="0" applyNumberFormat="1" applyFont="1" applyFill="1" applyBorder="1" applyAlignment="1" applyProtection="1">
      <alignment horizontal="center" vertical="center"/>
      <protection hidden="1"/>
    </xf>
    <xf numFmtId="167" fontId="23" fillId="14" borderId="7" xfId="0" applyNumberFormat="1" applyFont="1" applyFill="1" applyBorder="1" applyAlignment="1" applyProtection="1">
      <alignment horizontal="center" vertical="center"/>
      <protection hidden="1"/>
    </xf>
    <xf numFmtId="168" fontId="23" fillId="14" borderId="7" xfId="0" applyNumberFormat="1" applyFont="1" applyFill="1" applyBorder="1" applyAlignment="1" applyProtection="1">
      <alignment horizontal="center" vertical="center"/>
      <protection hidden="1"/>
    </xf>
    <xf numFmtId="0" fontId="26" fillId="3" borderId="0" xfId="0" applyFont="1" applyFill="1" applyAlignment="1" applyProtection="1">
      <alignment horizontal="center" vertical="top" wrapText="1"/>
      <protection hidden="1"/>
    </xf>
    <xf numFmtId="3" fontId="21" fillId="13" borderId="8" xfId="0" applyNumberFormat="1" applyFont="1" applyFill="1" applyBorder="1" applyAlignment="1" applyProtection="1">
      <alignment horizontal="left" vertical="center" wrapText="1"/>
      <protection locked="0"/>
    </xf>
    <xf numFmtId="0" fontId="27" fillId="9" borderId="7" xfId="0" applyFont="1" applyFill="1" applyBorder="1" applyAlignment="1" applyProtection="1">
      <alignment horizontal="center" vertical="center"/>
      <protection hidden="1"/>
    </xf>
    <xf numFmtId="0" fontId="28" fillId="9" borderId="9" xfId="0" applyFont="1" applyFill="1" applyBorder="1" applyAlignment="1" applyProtection="1">
      <alignment horizontal="center" vertical="center" wrapText="1"/>
      <protection hidden="1"/>
    </xf>
    <xf numFmtId="0" fontId="20" fillId="7" borderId="7" xfId="0" applyFont="1" applyFill="1" applyBorder="1" applyAlignment="1" applyProtection="1">
      <alignment horizontal="left" vertical="center" wrapText="1"/>
      <protection hidden="1"/>
    </xf>
    <xf numFmtId="169" fontId="21" fillId="13" borderId="8" xfId="0" applyNumberFormat="1" applyFont="1" applyFill="1" applyBorder="1" applyAlignment="1" applyProtection="1">
      <alignment horizontal="left" vertical="center" wrapText="1"/>
      <protection locked="0"/>
    </xf>
    <xf numFmtId="0" fontId="0" fillId="15" borderId="0" xfId="0" applyFill="1" applyProtection="1">
      <protection hidden="1"/>
    </xf>
    <xf numFmtId="0" fontId="0" fillId="0" borderId="0" xfId="0" applyAlignment="1">
      <alignment vertical="top" wrapText="1"/>
    </xf>
    <xf numFmtId="0" fontId="31" fillId="17" borderId="7" xfId="0" applyFont="1" applyFill="1" applyBorder="1" applyAlignment="1" applyProtection="1">
      <alignment horizontal="center" vertical="top" wrapText="1"/>
      <protection hidden="1"/>
    </xf>
    <xf numFmtId="0" fontId="31" fillId="17" borderId="7" xfId="0" applyFont="1" applyFill="1" applyBorder="1" applyAlignment="1" applyProtection="1">
      <alignment horizontal="center" vertical="center"/>
      <protection hidden="1"/>
    </xf>
    <xf numFmtId="0" fontId="0" fillId="18" borderId="0" xfId="0" applyFill="1" applyProtection="1">
      <protection hidden="1"/>
    </xf>
    <xf numFmtId="0" fontId="31" fillId="4" borderId="7" xfId="0" applyFont="1" applyFill="1" applyBorder="1" applyAlignment="1" applyProtection="1">
      <alignment horizontal="center" vertical="top" wrapText="1"/>
      <protection hidden="1"/>
    </xf>
    <xf numFmtId="0" fontId="20" fillId="2" borderId="7" xfId="0" applyFont="1" applyFill="1" applyBorder="1" applyAlignment="1" applyProtection="1">
      <alignment horizontal="left" vertical="top" wrapText="1"/>
      <protection hidden="1"/>
    </xf>
    <xf numFmtId="0" fontId="21" fillId="12" borderId="8" xfId="0" applyFont="1" applyFill="1" applyBorder="1" applyAlignment="1" applyProtection="1">
      <alignment horizontal="left" vertical="center" wrapText="1"/>
      <protection locked="0"/>
    </xf>
    <xf numFmtId="1" fontId="32" fillId="14" borderId="7" xfId="0" applyNumberFormat="1" applyFont="1" applyFill="1" applyBorder="1" applyAlignment="1" applyProtection="1">
      <alignment horizontal="center" vertical="center"/>
      <protection hidden="1"/>
    </xf>
    <xf numFmtId="0" fontId="24" fillId="19" borderId="7" xfId="0" applyFont="1" applyFill="1" applyBorder="1" applyAlignment="1" applyProtection="1">
      <alignment horizontal="left" vertical="top" wrapText="1"/>
      <protection hidden="1"/>
    </xf>
    <xf numFmtId="0" fontId="33" fillId="19" borderId="10" xfId="0" applyFont="1" applyFill="1" applyBorder="1" applyAlignment="1" applyProtection="1">
      <alignment horizontal="left" vertical="center" wrapText="1"/>
      <protection locked="0"/>
    </xf>
    <xf numFmtId="0" fontId="0" fillId="18" borderId="0" xfId="0" applyFill="1" applyProtection="1">
      <protection locked="0"/>
    </xf>
    <xf numFmtId="0" fontId="34" fillId="20" borderId="9" xfId="0" applyFont="1" applyFill="1" applyBorder="1" applyAlignment="1" applyProtection="1">
      <alignment horizontal="left" vertical="center" wrapText="1"/>
      <protection hidden="1"/>
    </xf>
    <xf numFmtId="0" fontId="35" fillId="19" borderId="7" xfId="0" applyFont="1" applyFill="1" applyBorder="1" applyAlignment="1" applyProtection="1">
      <alignment horizontal="left" vertical="top" wrapText="1"/>
      <protection hidden="1"/>
    </xf>
    <xf numFmtId="1" fontId="37" fillId="11" borderId="7" xfId="0" applyNumberFormat="1" applyFont="1" applyFill="1" applyBorder="1" applyAlignment="1" applyProtection="1">
      <alignment horizontal="center" vertical="center"/>
      <protection hidden="1"/>
    </xf>
    <xf numFmtId="0" fontId="31" fillId="22" borderId="7" xfId="0" applyFont="1" applyFill="1" applyBorder="1" applyAlignment="1" applyProtection="1">
      <alignment horizontal="center" vertical="center"/>
      <protection hidden="1"/>
    </xf>
    <xf numFmtId="0" fontId="38" fillId="18" borderId="7" xfId="0" applyFont="1" applyFill="1" applyBorder="1" applyAlignment="1" applyProtection="1">
      <alignment horizontal="center" vertical="center" wrapText="1"/>
      <protection hidden="1"/>
    </xf>
    <xf numFmtId="1" fontId="37" fillId="24" borderId="7" xfId="0" applyNumberFormat="1" applyFont="1" applyFill="1" applyBorder="1" applyAlignment="1" applyProtection="1">
      <alignment horizontal="center" vertical="center"/>
      <protection hidden="1"/>
    </xf>
    <xf numFmtId="0" fontId="40" fillId="7" borderId="7" xfId="0" applyFont="1" applyFill="1" applyBorder="1" applyAlignment="1" applyProtection="1">
      <alignment horizontal="center" vertical="top" wrapText="1"/>
      <protection hidden="1"/>
    </xf>
    <xf numFmtId="3" fontId="21" fillId="13" borderId="8" xfId="0" applyNumberFormat="1" applyFont="1" applyFill="1" applyBorder="1" applyAlignment="1" applyProtection="1">
      <alignment horizontal="center" vertical="center"/>
      <protection locked="0"/>
    </xf>
    <xf numFmtId="1" fontId="21" fillId="13" borderId="8" xfId="0" applyNumberFormat="1" applyFont="1" applyFill="1" applyBorder="1" applyAlignment="1" applyProtection="1">
      <alignment horizontal="center" vertical="center"/>
      <protection locked="0"/>
    </xf>
    <xf numFmtId="170" fontId="21" fillId="13" borderId="8" xfId="0" applyNumberFormat="1" applyFont="1" applyFill="1" applyBorder="1" applyAlignment="1" applyProtection="1">
      <alignment horizontal="center" vertical="center"/>
      <protection locked="0"/>
    </xf>
    <xf numFmtId="3" fontId="41" fillId="9" borderId="7" xfId="0" applyNumberFormat="1" applyFont="1" applyFill="1" applyBorder="1" applyAlignment="1" applyProtection="1">
      <alignment horizontal="center" vertical="center"/>
      <protection locked="0"/>
    </xf>
    <xf numFmtId="0" fontId="21" fillId="13" borderId="7" xfId="0" applyFont="1" applyFill="1" applyBorder="1" applyAlignment="1" applyProtection="1">
      <alignment horizontal="center" vertical="center"/>
      <protection locked="0"/>
    </xf>
    <xf numFmtId="0" fontId="33" fillId="21" borderId="7" xfId="0" applyFont="1" applyFill="1" applyBorder="1" applyAlignment="1" applyProtection="1">
      <alignment horizontal="left" vertical="center" wrapText="1"/>
      <protection locked="0"/>
    </xf>
    <xf numFmtId="0" fontId="42" fillId="8" borderId="12" xfId="0" applyFont="1" applyFill="1" applyBorder="1" applyAlignment="1" applyProtection="1">
      <alignment horizontal="left" vertical="center"/>
      <protection hidden="1"/>
    </xf>
    <xf numFmtId="0" fontId="40" fillId="2" borderId="7" xfId="0" applyFont="1" applyFill="1" applyBorder="1" applyAlignment="1" applyProtection="1">
      <alignment horizontal="center" vertical="top" wrapText="1"/>
      <protection hidden="1"/>
    </xf>
    <xf numFmtId="0" fontId="44" fillId="17" borderId="0" xfId="0" applyFont="1" applyFill="1" applyAlignment="1" applyProtection="1">
      <alignment horizontal="left" vertical="center"/>
      <protection hidden="1"/>
    </xf>
    <xf numFmtId="0" fontId="45" fillId="7" borderId="7" xfId="0" applyFont="1" applyFill="1" applyBorder="1" applyAlignment="1" applyProtection="1">
      <alignment horizontal="center" vertical="top" wrapText="1"/>
      <protection hidden="1"/>
    </xf>
    <xf numFmtId="0" fontId="46" fillId="7" borderId="7" xfId="0" applyFont="1" applyFill="1" applyBorder="1" applyAlignment="1" applyProtection="1">
      <alignment horizontal="center" vertical="top" wrapText="1"/>
      <protection hidden="1"/>
    </xf>
    <xf numFmtId="0" fontId="47" fillId="7" borderId="7" xfId="0" applyFont="1" applyFill="1" applyBorder="1" applyAlignment="1" applyProtection="1">
      <alignment horizontal="left" vertical="top" wrapText="1"/>
      <protection hidden="1"/>
    </xf>
    <xf numFmtId="0" fontId="24" fillId="7" borderId="7" xfId="0" applyFont="1" applyFill="1" applyBorder="1" applyAlignment="1" applyProtection="1">
      <alignment horizontal="left" vertical="top" wrapText="1"/>
      <protection hidden="1"/>
    </xf>
    <xf numFmtId="0" fontId="46" fillId="7" borderId="7" xfId="0" applyFont="1" applyFill="1" applyBorder="1" applyAlignment="1" applyProtection="1">
      <alignment horizontal="left" vertical="top" wrapText="1"/>
      <protection hidden="1"/>
    </xf>
    <xf numFmtId="0" fontId="0" fillId="7" borderId="7" xfId="0" applyFill="1" applyBorder="1" applyProtection="1">
      <protection hidden="1"/>
    </xf>
    <xf numFmtId="0" fontId="45" fillId="2" borderId="7" xfId="0" applyFont="1" applyFill="1" applyBorder="1" applyAlignment="1" applyProtection="1">
      <alignment horizontal="center" vertical="top" wrapText="1"/>
      <protection hidden="1"/>
    </xf>
    <xf numFmtId="0" fontId="46" fillId="2" borderId="7" xfId="0" applyFont="1" applyFill="1" applyBorder="1" applyAlignment="1" applyProtection="1">
      <alignment horizontal="center" vertical="top" wrapText="1"/>
      <protection hidden="1"/>
    </xf>
    <xf numFmtId="0" fontId="47" fillId="2" borderId="7" xfId="0" applyFont="1" applyFill="1" applyBorder="1" applyAlignment="1" applyProtection="1">
      <alignment horizontal="left" vertical="top" wrapText="1"/>
      <protection hidden="1"/>
    </xf>
    <xf numFmtId="0" fontId="24" fillId="2" borderId="7" xfId="0" applyFont="1" applyFill="1" applyBorder="1" applyAlignment="1" applyProtection="1">
      <alignment horizontal="left" vertical="top" wrapText="1"/>
      <protection hidden="1"/>
    </xf>
    <xf numFmtId="0" fontId="46" fillId="2" borderId="7" xfId="0" applyFont="1" applyFill="1" applyBorder="1" applyAlignment="1" applyProtection="1">
      <alignment horizontal="left" vertical="top" wrapText="1"/>
      <protection hidden="1"/>
    </xf>
    <xf numFmtId="0" fontId="0" fillId="2" borderId="7" xfId="0" applyFill="1" applyBorder="1" applyProtection="1">
      <protection hidden="1"/>
    </xf>
    <xf numFmtId="0" fontId="44" fillId="3" borderId="7" xfId="0" applyFont="1" applyFill="1" applyBorder="1" applyAlignment="1" applyProtection="1">
      <alignment horizontal="left" vertical="center"/>
      <protection hidden="1"/>
    </xf>
    <xf numFmtId="0" fontId="33" fillId="13" borderId="8" xfId="0" applyFont="1" applyFill="1" applyBorder="1" applyAlignment="1" applyProtection="1">
      <alignment horizontal="left" vertical="center" wrapText="1"/>
      <protection locked="0"/>
    </xf>
    <xf numFmtId="3" fontId="33" fillId="13" borderId="8" xfId="0" applyNumberFormat="1" applyFont="1" applyFill="1" applyBorder="1" applyAlignment="1" applyProtection="1">
      <alignment horizontal="left" vertical="center" wrapText="1"/>
      <protection locked="0"/>
    </xf>
    <xf numFmtId="1" fontId="33" fillId="13" borderId="8" xfId="0" applyNumberFormat="1" applyFont="1" applyFill="1" applyBorder="1" applyAlignment="1" applyProtection="1">
      <alignment horizontal="left" vertical="center" wrapText="1"/>
      <protection locked="0"/>
    </xf>
    <xf numFmtId="3" fontId="39" fillId="11" borderId="7" xfId="0" applyNumberFormat="1" applyFont="1" applyFill="1" applyBorder="1" applyAlignment="1" applyProtection="1">
      <alignment horizontal="center" vertical="center"/>
      <protection hidden="1"/>
    </xf>
    <xf numFmtId="0" fontId="0" fillId="4" borderId="7" xfId="0" applyFill="1" applyBorder="1" applyProtection="1">
      <protection hidden="1"/>
    </xf>
    <xf numFmtId="0" fontId="19" fillId="11" borderId="7" xfId="0" applyFont="1" applyFill="1" applyBorder="1" applyAlignment="1" applyProtection="1">
      <alignment horizontal="center" vertical="center"/>
      <protection hidden="1"/>
    </xf>
    <xf numFmtId="0" fontId="44" fillId="7" borderId="7" xfId="0" applyFont="1" applyFill="1" applyBorder="1" applyAlignment="1" applyProtection="1">
      <alignment horizontal="left" vertical="center"/>
      <protection hidden="1"/>
    </xf>
    <xf numFmtId="0" fontId="38" fillId="7" borderId="7" xfId="0" applyFont="1" applyFill="1" applyBorder="1" applyAlignment="1" applyProtection="1">
      <alignment horizontal="left" vertical="top" wrapText="1"/>
      <protection hidden="1"/>
    </xf>
    <xf numFmtId="0" fontId="10" fillId="7" borderId="0" xfId="0" applyFont="1" applyFill="1" applyAlignment="1" applyProtection="1">
      <alignment horizontal="left" vertical="top" wrapText="1"/>
      <protection hidden="1"/>
    </xf>
    <xf numFmtId="0" fontId="48" fillId="13" borderId="14" xfId="0" applyFont="1" applyFill="1" applyBorder="1" applyAlignment="1" applyProtection="1">
      <alignment horizontal="left" vertical="center" wrapText="1"/>
      <protection locked="0"/>
    </xf>
    <xf numFmtId="0" fontId="49" fillId="7" borderId="0" xfId="0" applyFont="1" applyFill="1" applyAlignment="1" applyProtection="1">
      <alignment horizontal="left" vertical="top" wrapText="1"/>
      <protection hidden="1"/>
    </xf>
    <xf numFmtId="0" fontId="50" fillId="9" borderId="9" xfId="0" applyFont="1" applyFill="1" applyBorder="1" applyAlignment="1" applyProtection="1">
      <alignment horizontal="center" vertical="center" wrapText="1"/>
      <protection hidden="1"/>
    </xf>
    <xf numFmtId="0" fontId="51" fillId="9" borderId="9" xfId="0" applyFont="1" applyFill="1" applyBorder="1" applyAlignment="1" applyProtection="1">
      <alignment horizontal="left" vertical="center" wrapText="1"/>
      <protection hidden="1"/>
    </xf>
    <xf numFmtId="0" fontId="37" fillId="3" borderId="7" xfId="0" applyFont="1" applyFill="1" applyBorder="1" applyAlignment="1">
      <alignment horizontal="center" vertical="top" wrapText="1"/>
    </xf>
    <xf numFmtId="0" fontId="39" fillId="4" borderId="7" xfId="0" applyFont="1" applyFill="1" applyBorder="1" applyAlignment="1">
      <alignment horizontal="left" vertical="top" wrapText="1"/>
    </xf>
    <xf numFmtId="0" fontId="53" fillId="4" borderId="7" xfId="0" applyFont="1" applyFill="1" applyBorder="1" applyAlignment="1">
      <alignment horizontal="center" vertical="center"/>
    </xf>
    <xf numFmtId="0" fontId="54" fillId="4" borderId="7" xfId="0" applyFont="1" applyFill="1" applyBorder="1" applyAlignment="1">
      <alignment horizontal="center" vertical="center"/>
    </xf>
    <xf numFmtId="0" fontId="44" fillId="7" borderId="7" xfId="0" applyFont="1" applyFill="1" applyBorder="1" applyAlignment="1">
      <alignment horizontal="left" vertical="center"/>
    </xf>
    <xf numFmtId="0" fontId="20" fillId="7" borderId="7" xfId="0" applyFont="1" applyFill="1" applyBorder="1" applyAlignment="1">
      <alignment horizontal="left" vertical="top" wrapText="1"/>
    </xf>
    <xf numFmtId="0" fontId="44" fillId="21" borderId="7" xfId="0" applyFont="1" applyFill="1" applyBorder="1" applyAlignment="1">
      <alignment horizontal="left" vertical="center"/>
    </xf>
    <xf numFmtId="0" fontId="20" fillId="21" borderId="7" xfId="0" applyFont="1" applyFill="1" applyBorder="1" applyAlignment="1">
      <alignment horizontal="left" vertical="top" wrapText="1"/>
    </xf>
    <xf numFmtId="0" fontId="44" fillId="3" borderId="7" xfId="0" applyFont="1" applyFill="1" applyBorder="1" applyAlignment="1">
      <alignment horizontal="left" vertical="center"/>
    </xf>
    <xf numFmtId="0" fontId="44" fillId="2" borderId="7" xfId="0" applyFont="1" applyFill="1" applyBorder="1" applyAlignment="1">
      <alignment horizontal="left" vertical="center"/>
    </xf>
    <xf numFmtId="0" fontId="54" fillId="2" borderId="7" xfId="0" applyFont="1" applyFill="1" applyBorder="1" applyAlignment="1">
      <alignment horizontal="center" vertical="top" wrapText="1"/>
    </xf>
    <xf numFmtId="0" fontId="59" fillId="17" borderId="9" xfId="0" applyFont="1" applyFill="1" applyBorder="1" applyAlignment="1">
      <alignment horizontal="center" vertical="center" wrapText="1"/>
    </xf>
    <xf numFmtId="0" fontId="9" fillId="21" borderId="9" xfId="0" applyFont="1" applyFill="1" applyBorder="1" applyAlignment="1">
      <alignment horizontal="left" vertical="top" wrapText="1"/>
    </xf>
    <xf numFmtId="0" fontId="10" fillId="21" borderId="9" xfId="0" applyFont="1" applyFill="1" applyBorder="1" applyAlignment="1">
      <alignment horizontal="left" vertical="top" wrapText="1"/>
    </xf>
    <xf numFmtId="1" fontId="60" fillId="21" borderId="3" xfId="0" applyNumberFormat="1" applyFont="1" applyFill="1" applyBorder="1" applyAlignment="1">
      <alignment horizontal="center" vertical="center"/>
    </xf>
    <xf numFmtId="0" fontId="62" fillId="21" borderId="9" xfId="0" applyFont="1" applyFill="1" applyBorder="1" applyAlignment="1">
      <alignment horizontal="center" vertical="top" wrapText="1"/>
    </xf>
    <xf numFmtId="0" fontId="63" fillId="21" borderId="9" xfId="0" applyFont="1" applyFill="1" applyBorder="1" applyAlignment="1">
      <alignment horizontal="left" vertical="top" wrapText="1"/>
    </xf>
    <xf numFmtId="0" fontId="65" fillId="6" borderId="9" xfId="0" applyFont="1" applyFill="1" applyBorder="1" applyAlignment="1">
      <alignment horizontal="left" vertical="top" wrapText="1"/>
    </xf>
    <xf numFmtId="0" fontId="66" fillId="21" borderId="9" xfId="0" applyFont="1" applyFill="1" applyBorder="1" applyAlignment="1">
      <alignment horizontal="center" vertical="top" wrapText="1"/>
    </xf>
    <xf numFmtId="0" fontId="67" fillId="21" borderId="9" xfId="0" applyFont="1" applyFill="1" applyBorder="1" applyAlignment="1">
      <alignment horizontal="left" vertical="top" wrapText="1"/>
    </xf>
    <xf numFmtId="0" fontId="9" fillId="9" borderId="9" xfId="0" applyFont="1" applyFill="1" applyBorder="1" applyAlignment="1">
      <alignment horizontal="left" vertical="top" wrapText="1"/>
    </xf>
    <xf numFmtId="0" fontId="10" fillId="9" borderId="9" xfId="0" applyFont="1" applyFill="1" applyBorder="1" applyAlignment="1">
      <alignment horizontal="left" vertical="top" wrapText="1"/>
    </xf>
    <xf numFmtId="1" fontId="68" fillId="9" borderId="17" xfId="0" applyNumberFormat="1" applyFont="1" applyFill="1" applyBorder="1" applyAlignment="1">
      <alignment horizontal="center" vertical="center"/>
    </xf>
    <xf numFmtId="0" fontId="69" fillId="21" borderId="9" xfId="0" applyFont="1" applyFill="1" applyBorder="1" applyAlignment="1">
      <alignment horizontal="center" vertical="top" wrapText="1"/>
    </xf>
    <xf numFmtId="0" fontId="70" fillId="21" borderId="9" xfId="0" applyFont="1" applyFill="1" applyBorder="1" applyAlignment="1">
      <alignment horizontal="left" vertical="top" wrapText="1"/>
    </xf>
    <xf numFmtId="0" fontId="9" fillId="7" borderId="9" xfId="0" applyFont="1" applyFill="1" applyBorder="1" applyAlignment="1">
      <alignment horizontal="left" vertical="top" wrapText="1"/>
    </xf>
    <xf numFmtId="0" fontId="10" fillId="7" borderId="9" xfId="0" applyFont="1" applyFill="1" applyBorder="1" applyAlignment="1">
      <alignment horizontal="left" vertical="top" wrapText="1"/>
    </xf>
    <xf numFmtId="1" fontId="60" fillId="7" borderId="3" xfId="0" applyNumberFormat="1" applyFont="1" applyFill="1" applyBorder="1" applyAlignment="1">
      <alignment horizontal="center" vertical="center"/>
    </xf>
    <xf numFmtId="0" fontId="72" fillId="9" borderId="9" xfId="0" applyFont="1" applyFill="1" applyBorder="1" applyAlignment="1">
      <alignment horizontal="center" vertical="top" wrapText="1"/>
    </xf>
    <xf numFmtId="0" fontId="73" fillId="9" borderId="9" xfId="0" applyFont="1" applyFill="1" applyBorder="1" applyAlignment="1">
      <alignment horizontal="left" vertical="top" wrapText="1"/>
    </xf>
    <xf numFmtId="0" fontId="66" fillId="9" borderId="9" xfId="0" applyFont="1" applyFill="1" applyBorder="1" applyAlignment="1">
      <alignment horizontal="center" vertical="top" wrapText="1"/>
    </xf>
    <xf numFmtId="0" fontId="67" fillId="9" borderId="9" xfId="0" applyFont="1" applyFill="1" applyBorder="1" applyAlignment="1">
      <alignment horizontal="left" vertical="top" wrapText="1"/>
    </xf>
    <xf numFmtId="0" fontId="69" fillId="9" borderId="9" xfId="0" applyFont="1" applyFill="1" applyBorder="1" applyAlignment="1">
      <alignment horizontal="center" vertical="top" wrapText="1"/>
    </xf>
    <xf numFmtId="0" fontId="70" fillId="9" borderId="9" xfId="0" applyFont="1" applyFill="1" applyBorder="1" applyAlignment="1">
      <alignment horizontal="left" vertical="top" wrapText="1"/>
    </xf>
    <xf numFmtId="0" fontId="14" fillId="4" borderId="18" xfId="0" applyFont="1" applyFill="1" applyBorder="1" applyAlignment="1">
      <alignment horizontal="left" vertical="top" wrapText="1"/>
    </xf>
    <xf numFmtId="0" fontId="74" fillId="21" borderId="9" xfId="0" applyFont="1" applyFill="1" applyBorder="1" applyAlignment="1">
      <alignment horizontal="left" vertical="top" wrapText="1"/>
    </xf>
    <xf numFmtId="0" fontId="9" fillId="6" borderId="9" xfId="0" applyFont="1" applyFill="1" applyBorder="1" applyAlignment="1">
      <alignment horizontal="left" vertical="top" wrapText="1"/>
    </xf>
    <xf numFmtId="0" fontId="59" fillId="4" borderId="9" xfId="0" applyFont="1" applyFill="1" applyBorder="1" applyAlignment="1">
      <alignment horizontal="center" vertical="top" wrapText="1"/>
    </xf>
    <xf numFmtId="0" fontId="82" fillId="6" borderId="9" xfId="0" applyFont="1" applyFill="1" applyBorder="1" applyAlignment="1">
      <alignment horizontal="left" vertical="top" wrapText="1"/>
    </xf>
    <xf numFmtId="169" fontId="48" fillId="13" borderId="14" xfId="0" applyNumberFormat="1" applyFont="1" applyFill="1" applyBorder="1" applyAlignment="1">
      <alignment horizontal="left" vertical="center" wrapText="1"/>
    </xf>
    <xf numFmtId="0" fontId="48" fillId="13" borderId="14" xfId="0" applyFont="1" applyFill="1" applyBorder="1" applyAlignment="1">
      <alignment horizontal="left" vertical="center" wrapText="1"/>
    </xf>
    <xf numFmtId="0" fontId="83" fillId="13" borderId="21" xfId="0" applyFont="1" applyFill="1" applyBorder="1" applyAlignment="1">
      <alignment horizontal="center" vertical="center"/>
    </xf>
    <xf numFmtId="0" fontId="79" fillId="21" borderId="9" xfId="0" applyFont="1" applyFill="1" applyBorder="1" applyAlignment="1">
      <alignment horizontal="center" vertical="center"/>
    </xf>
    <xf numFmtId="0" fontId="74" fillId="21" borderId="9" xfId="0" applyFont="1" applyFill="1" applyBorder="1" applyAlignment="1">
      <alignment horizontal="center" vertical="center"/>
    </xf>
    <xf numFmtId="0" fontId="84" fillId="9" borderId="9" xfId="0" applyFont="1" applyFill="1" applyBorder="1" applyAlignment="1">
      <alignment horizontal="left" vertical="top" wrapText="1"/>
    </xf>
    <xf numFmtId="0" fontId="50" fillId="9" borderId="9" xfId="0" applyFont="1" applyFill="1" applyBorder="1" applyAlignment="1">
      <alignment horizontal="center" vertical="center"/>
    </xf>
    <xf numFmtId="0" fontId="84" fillId="9" borderId="9" xfId="0" applyFont="1" applyFill="1" applyBorder="1" applyAlignment="1">
      <alignment horizontal="center" vertical="center"/>
    </xf>
    <xf numFmtId="0" fontId="74" fillId="7" borderId="9" xfId="0" applyFont="1" applyFill="1" applyBorder="1" applyAlignment="1">
      <alignment horizontal="left" vertical="top" wrapText="1"/>
    </xf>
    <xf numFmtId="0" fontId="79" fillId="7" borderId="9" xfId="0" applyFont="1" applyFill="1" applyBorder="1" applyAlignment="1">
      <alignment horizontal="center" vertical="center"/>
    </xf>
    <xf numFmtId="0" fontId="74" fillId="7" borderId="9" xfId="0" applyFont="1" applyFill="1" applyBorder="1" applyAlignment="1">
      <alignment horizontal="center" vertical="center"/>
    </xf>
    <xf numFmtId="0" fontId="59" fillId="4" borderId="0" xfId="0" applyFont="1" applyFill="1" applyAlignment="1">
      <alignment horizontal="left" vertical="top" wrapText="1"/>
    </xf>
    <xf numFmtId="0" fontId="11" fillId="11" borderId="9" xfId="0" applyFont="1" applyFill="1" applyBorder="1" applyAlignment="1">
      <alignment horizontal="center" vertical="center"/>
    </xf>
    <xf numFmtId="0" fontId="19" fillId="17" borderId="7" xfId="0" applyFont="1" applyFill="1" applyBorder="1" applyAlignment="1" applyProtection="1">
      <alignment horizontal="center" vertical="top" wrapText="1"/>
      <protection hidden="1"/>
    </xf>
    <xf numFmtId="0" fontId="19" fillId="17" borderId="7" xfId="0" applyFont="1" applyFill="1" applyBorder="1" applyAlignment="1" applyProtection="1">
      <alignment horizontal="left" vertical="top" wrapText="1"/>
      <protection hidden="1"/>
    </xf>
    <xf numFmtId="0" fontId="38" fillId="2" borderId="7" xfId="0" applyFont="1" applyFill="1" applyBorder="1" applyAlignment="1" applyProtection="1">
      <alignment horizontal="left" vertical="top" wrapText="1"/>
      <protection hidden="1"/>
    </xf>
    <xf numFmtId="0" fontId="15" fillId="8" borderId="6" xfId="0" applyFont="1" applyFill="1" applyBorder="1" applyAlignment="1">
      <alignment horizontal="left" vertical="top" wrapText="1"/>
    </xf>
    <xf numFmtId="0" fontId="16" fillId="3" borderId="0" xfId="1" applyFill="1" applyBorder="1" applyAlignment="1" applyProtection="1">
      <alignment horizontal="center" vertical="top" wrapText="1"/>
    </xf>
    <xf numFmtId="0" fontId="17" fillId="4" borderId="0" xfId="0" applyFont="1" applyFill="1" applyAlignment="1" applyProtection="1">
      <alignment horizontal="center" vertical="top" wrapText="1"/>
      <protection hidden="1"/>
    </xf>
    <xf numFmtId="0" fontId="18" fillId="11" borderId="0" xfId="0" applyFont="1" applyFill="1" applyAlignment="1" applyProtection="1">
      <alignment horizontal="center" vertical="top" wrapText="1"/>
      <protection hidden="1"/>
    </xf>
    <xf numFmtId="0" fontId="19" fillId="4" borderId="0" xfId="0" applyFont="1" applyFill="1" applyAlignment="1" applyProtection="1">
      <alignment horizontal="left" vertical="top" wrapText="1"/>
      <protection hidden="1"/>
    </xf>
    <xf numFmtId="0" fontId="22" fillId="13" borderId="7" xfId="0" applyFont="1" applyFill="1" applyBorder="1" applyAlignment="1" applyProtection="1">
      <alignment horizontal="left" vertical="top" wrapText="1"/>
      <protection hidden="1"/>
    </xf>
    <xf numFmtId="0" fontId="24" fillId="14" borderId="7" xfId="0" applyFont="1" applyFill="1" applyBorder="1" applyAlignment="1" applyProtection="1">
      <alignment horizontal="left" vertical="top" wrapText="1"/>
      <protection hidden="1"/>
    </xf>
    <xf numFmtId="0" fontId="25" fillId="10" borderId="0" xfId="0" applyFont="1" applyFill="1" applyAlignment="1" applyProtection="1">
      <alignment horizontal="left" vertical="top" wrapText="1"/>
      <protection hidden="1"/>
    </xf>
    <xf numFmtId="0" fontId="22" fillId="13" borderId="7" xfId="0" applyFont="1" applyFill="1" applyBorder="1" applyAlignment="1" applyProtection="1">
      <alignment horizontal="left" vertical="center"/>
      <protection hidden="1"/>
    </xf>
    <xf numFmtId="0" fontId="29" fillId="8" borderId="0" xfId="0" applyFont="1" applyFill="1" applyAlignment="1" applyProtection="1">
      <alignment horizontal="left" vertical="top" wrapText="1"/>
      <protection hidden="1"/>
    </xf>
    <xf numFmtId="0" fontId="30" fillId="4" borderId="0" xfId="0" applyFont="1" applyFill="1" applyAlignment="1" applyProtection="1">
      <alignment horizontal="center" vertical="top" wrapText="1"/>
      <protection hidden="1"/>
    </xf>
    <xf numFmtId="0" fontId="18" fillId="16" borderId="0" xfId="0" applyFont="1" applyFill="1" applyAlignment="1" applyProtection="1">
      <alignment horizontal="left" vertical="top" wrapText="1"/>
      <protection hidden="1"/>
    </xf>
    <xf numFmtId="0" fontId="36" fillId="21" borderId="11" xfId="0" applyFont="1" applyFill="1" applyBorder="1" applyAlignment="1" applyProtection="1">
      <alignment horizontal="left" vertical="top" wrapText="1"/>
      <protection hidden="1"/>
    </xf>
    <xf numFmtId="0" fontId="19" fillId="4" borderId="0" xfId="0" applyFont="1" applyFill="1" applyAlignment="1" applyProtection="1">
      <alignment horizontal="left" vertical="center"/>
      <protection hidden="1"/>
    </xf>
    <xf numFmtId="0" fontId="19" fillId="11" borderId="0" xfId="0" applyFont="1" applyFill="1" applyAlignment="1" applyProtection="1">
      <alignment horizontal="left" vertical="center"/>
      <protection hidden="1"/>
    </xf>
    <xf numFmtId="0" fontId="19" fillId="3" borderId="0" xfId="0" applyFont="1" applyFill="1" applyAlignment="1" applyProtection="1">
      <alignment horizontal="left" vertical="center"/>
      <protection hidden="1"/>
    </xf>
    <xf numFmtId="0" fontId="31" fillId="22" borderId="7" xfId="0" applyFont="1" applyFill="1" applyBorder="1" applyAlignment="1" applyProtection="1">
      <alignment horizontal="left" vertical="center"/>
      <protection hidden="1"/>
    </xf>
    <xf numFmtId="0" fontId="20" fillId="2" borderId="7" xfId="0" applyFont="1" applyFill="1" applyBorder="1" applyAlignment="1" applyProtection="1">
      <alignment horizontal="left" vertical="center" wrapText="1"/>
      <protection hidden="1"/>
    </xf>
    <xf numFmtId="0" fontId="29" fillId="23" borderId="0" xfId="0" applyFont="1" applyFill="1" applyAlignment="1" applyProtection="1">
      <alignment horizontal="left" vertical="center" wrapText="1"/>
      <protection hidden="1"/>
    </xf>
    <xf numFmtId="0" fontId="19" fillId="24" borderId="0" xfId="0" applyFont="1" applyFill="1" applyAlignment="1" applyProtection="1">
      <alignment horizontal="left" vertical="center"/>
      <protection hidden="1"/>
    </xf>
    <xf numFmtId="0" fontId="18" fillId="11" borderId="0" xfId="0" applyFont="1" applyFill="1" applyAlignment="1" applyProtection="1">
      <alignment horizontal="left" vertical="top" wrapText="1"/>
      <protection hidden="1"/>
    </xf>
    <xf numFmtId="0" fontId="39" fillId="4" borderId="0" xfId="0" applyFont="1" applyFill="1" applyAlignment="1" applyProtection="1">
      <alignment horizontal="left" vertical="top" wrapText="1"/>
      <protection hidden="1"/>
    </xf>
    <xf numFmtId="0" fontId="22" fillId="21" borderId="7" xfId="0" applyFont="1" applyFill="1" applyBorder="1" applyAlignment="1" applyProtection="1">
      <alignment horizontal="center" vertical="top" wrapText="1"/>
      <protection hidden="1"/>
    </xf>
    <xf numFmtId="0" fontId="43" fillId="9" borderId="13" xfId="0" applyFont="1" applyFill="1" applyBorder="1" applyAlignment="1" applyProtection="1">
      <alignment horizontal="center" vertical="center" wrapText="1"/>
      <protection hidden="1"/>
    </xf>
    <xf numFmtId="0" fontId="19" fillId="3" borderId="7" xfId="0" applyFont="1" applyFill="1" applyBorder="1" applyAlignment="1" applyProtection="1">
      <alignment horizontal="left" vertical="top" wrapText="1"/>
      <protection hidden="1"/>
    </xf>
    <xf numFmtId="0" fontId="20" fillId="21" borderId="7" xfId="0" applyFont="1" applyFill="1" applyBorder="1" applyAlignment="1" applyProtection="1">
      <alignment horizontal="left" vertical="top" wrapText="1"/>
      <protection hidden="1"/>
    </xf>
    <xf numFmtId="0" fontId="38" fillId="7" borderId="7" xfId="0" applyFont="1" applyFill="1" applyBorder="1" applyAlignment="1" applyProtection="1">
      <alignment horizontal="left" vertical="top" wrapText="1"/>
      <protection hidden="1"/>
    </xf>
    <xf numFmtId="0" fontId="20" fillId="2" borderId="7" xfId="0" applyFont="1" applyFill="1" applyBorder="1" applyAlignment="1" applyProtection="1">
      <alignment horizontal="left" vertical="top" wrapText="1"/>
      <protection hidden="1"/>
    </xf>
    <xf numFmtId="0" fontId="25" fillId="4" borderId="0" xfId="0" applyFont="1" applyFill="1" applyAlignment="1" applyProtection="1">
      <alignment horizontal="left" vertical="top" wrapText="1"/>
      <protection hidden="1"/>
    </xf>
    <xf numFmtId="0" fontId="52" fillId="4" borderId="0" xfId="0" applyFont="1" applyFill="1" applyAlignment="1">
      <alignment horizontal="center" vertical="top" wrapText="1"/>
    </xf>
    <xf numFmtId="0" fontId="18" fillId="11" borderId="0" xfId="0" applyFont="1" applyFill="1" applyAlignment="1">
      <alignment horizontal="center" vertical="top" wrapText="1"/>
    </xf>
    <xf numFmtId="0" fontId="38" fillId="7" borderId="7" xfId="0" applyFont="1" applyFill="1" applyBorder="1" applyAlignment="1">
      <alignment horizontal="left" vertical="top" wrapText="1"/>
    </xf>
    <xf numFmtId="0" fontId="55" fillId="21" borderId="7" xfId="0" applyFont="1" applyFill="1" applyBorder="1" applyAlignment="1">
      <alignment horizontal="left" vertical="top" wrapText="1"/>
    </xf>
    <xf numFmtId="0" fontId="31" fillId="3" borderId="7" xfId="0" applyFont="1" applyFill="1" applyBorder="1" applyAlignment="1">
      <alignment horizontal="left" vertical="top" wrapText="1"/>
    </xf>
    <xf numFmtId="0" fontId="20" fillId="2" borderId="7" xfId="0" applyFont="1" applyFill="1" applyBorder="1" applyAlignment="1">
      <alignment horizontal="left" vertical="top" wrapText="1"/>
    </xf>
    <xf numFmtId="0" fontId="56" fillId="7" borderId="0" xfId="0" applyFont="1" applyFill="1" applyAlignment="1">
      <alignment horizontal="left" vertical="top" wrapText="1"/>
    </xf>
    <xf numFmtId="0" fontId="52" fillId="4" borderId="0" xfId="0" applyFont="1" applyFill="1" applyAlignment="1">
      <alignment horizontal="center" vertical="center" wrapText="1"/>
    </xf>
    <xf numFmtId="0" fontId="57" fillId="4" borderId="0" xfId="0" applyFont="1" applyFill="1" applyAlignment="1">
      <alignment horizontal="center" vertical="center" wrapText="1"/>
    </xf>
    <xf numFmtId="0" fontId="58" fillId="8" borderId="0" xfId="0" applyFont="1" applyFill="1" applyAlignment="1">
      <alignment horizontal="left" vertical="top" wrapText="1"/>
    </xf>
    <xf numFmtId="0" fontId="59" fillId="17" borderId="0" xfId="0" applyFont="1" applyFill="1" applyAlignment="1">
      <alignment horizontal="center" vertical="center" wrapText="1"/>
    </xf>
    <xf numFmtId="0" fontId="59" fillId="4" borderId="0" xfId="0" applyFont="1" applyFill="1" applyAlignment="1">
      <alignment horizontal="left" vertical="center" wrapText="1"/>
    </xf>
    <xf numFmtId="0" fontId="61" fillId="21" borderId="15" xfId="0" applyFont="1" applyFill="1" applyBorder="1" applyAlignment="1">
      <alignment horizontal="center" vertical="top" wrapText="1"/>
    </xf>
    <xf numFmtId="0" fontId="64" fillId="21" borderId="16" xfId="0" applyFont="1" applyFill="1" applyBorder="1" applyAlignment="1">
      <alignment horizontal="center" vertical="center"/>
    </xf>
    <xf numFmtId="0" fontId="71" fillId="9" borderId="16" xfId="0" applyFont="1" applyFill="1" applyBorder="1" applyAlignment="1">
      <alignment horizontal="center" vertical="center"/>
    </xf>
    <xf numFmtId="0" fontId="61" fillId="9" borderId="9" xfId="0" applyFont="1" applyFill="1" applyBorder="1" applyAlignment="1">
      <alignment horizontal="center" vertical="top" wrapText="1"/>
    </xf>
    <xf numFmtId="0" fontId="64" fillId="7" borderId="16" xfId="0" applyFont="1" applyFill="1" applyBorder="1" applyAlignment="1">
      <alignment horizontal="center" vertical="center"/>
    </xf>
    <xf numFmtId="0" fontId="75" fillId="6" borderId="9" xfId="0" applyFont="1" applyFill="1" applyBorder="1" applyAlignment="1">
      <alignment horizontal="left" vertical="top" wrapText="1"/>
    </xf>
    <xf numFmtId="0" fontId="14" fillId="11" borderId="0" xfId="0" applyFont="1" applyFill="1" applyAlignment="1">
      <alignment horizontal="left" vertical="top" wrapText="1"/>
    </xf>
    <xf numFmtId="0" fontId="76" fillId="9" borderId="0" xfId="0" applyFont="1" applyFill="1" applyAlignment="1">
      <alignment horizontal="left" vertical="top" wrapText="1"/>
    </xf>
    <xf numFmtId="0" fontId="6" fillId="21" borderId="0" xfId="0" applyFont="1" applyFill="1" applyAlignment="1">
      <alignment horizontal="left" vertical="top" wrapText="1"/>
    </xf>
    <xf numFmtId="0" fontId="10" fillId="21" borderId="9" xfId="0" applyFont="1" applyFill="1" applyBorder="1" applyAlignment="1">
      <alignment horizontal="left" vertical="top" wrapText="1"/>
    </xf>
    <xf numFmtId="0" fontId="77" fillId="9" borderId="0" xfId="0" applyFont="1" applyFill="1" applyAlignment="1">
      <alignment horizontal="left" vertical="top" wrapText="1"/>
    </xf>
    <xf numFmtId="0" fontId="10" fillId="9" borderId="9" xfId="0" applyFont="1" applyFill="1" applyBorder="1" applyAlignment="1">
      <alignment horizontal="left" vertical="top" wrapText="1"/>
    </xf>
    <xf numFmtId="0" fontId="9" fillId="7" borderId="0" xfId="0" applyFont="1" applyFill="1" applyAlignment="1">
      <alignment horizontal="left" vertical="top" wrapText="1"/>
    </xf>
    <xf numFmtId="0" fontId="10" fillId="7" borderId="9" xfId="0" applyFont="1" applyFill="1" applyBorder="1" applyAlignment="1">
      <alignment horizontal="left" vertical="top" wrapText="1"/>
    </xf>
    <xf numFmtId="0" fontId="25" fillId="4" borderId="0" xfId="0" applyFont="1" applyFill="1" applyAlignment="1">
      <alignment horizontal="left" vertical="top" wrapText="1"/>
    </xf>
    <xf numFmtId="0" fontId="9" fillId="6" borderId="9" xfId="0" applyFont="1" applyFill="1" applyBorder="1" applyAlignment="1">
      <alignment horizontal="left" vertical="top" wrapText="1"/>
    </xf>
    <xf numFmtId="0" fontId="17" fillId="4" borderId="0" xfId="0" applyFont="1" applyFill="1" applyAlignment="1">
      <alignment horizontal="center" vertical="top" wrapText="1"/>
    </xf>
    <xf numFmtId="0" fontId="57" fillId="4" borderId="0" xfId="0" applyFont="1" applyFill="1" applyAlignment="1">
      <alignment horizontal="center" vertical="top" wrapText="1"/>
    </xf>
    <xf numFmtId="0" fontId="14" fillId="17" borderId="0" xfId="0" applyFont="1" applyFill="1" applyAlignment="1">
      <alignment horizontal="left" vertical="top" wrapText="1"/>
    </xf>
    <xf numFmtId="164" fontId="78" fillId="6" borderId="9" xfId="0" applyNumberFormat="1" applyFont="1" applyFill="1" applyBorder="1" applyAlignment="1">
      <alignment horizontal="left" vertical="center" wrapText="1"/>
    </xf>
    <xf numFmtId="165" fontId="78" fillId="6" borderId="9" xfId="0" applyNumberFormat="1" applyFont="1" applyFill="1" applyBorder="1" applyAlignment="1">
      <alignment horizontal="left" vertical="center" wrapText="1"/>
    </xf>
    <xf numFmtId="0" fontId="78" fillId="6" borderId="9" xfId="0" applyFont="1" applyFill="1" applyBorder="1" applyAlignment="1">
      <alignment horizontal="left" vertical="center" wrapText="1"/>
    </xf>
    <xf numFmtId="0" fontId="79" fillId="21" borderId="9" xfId="0" applyFont="1" applyFill="1" applyBorder="1" applyAlignment="1">
      <alignment horizontal="left" vertical="center" wrapText="1"/>
    </xf>
    <xf numFmtId="0" fontId="50" fillId="9" borderId="9" xfId="0" applyFont="1" applyFill="1" applyBorder="1" applyAlignment="1">
      <alignment horizontal="left" vertical="center" wrapText="1"/>
    </xf>
    <xf numFmtId="0" fontId="14" fillId="3" borderId="0" xfId="0" applyFont="1" applyFill="1" applyAlignment="1">
      <alignment horizontal="left" vertical="top" wrapText="1"/>
    </xf>
    <xf numFmtId="0" fontId="80" fillId="21" borderId="9" xfId="0" applyFont="1" applyFill="1" applyBorder="1" applyAlignment="1">
      <alignment horizontal="left" vertical="top" wrapText="1"/>
    </xf>
    <xf numFmtId="0" fontId="80" fillId="9" borderId="9" xfId="0" applyFont="1" applyFill="1" applyBorder="1" applyAlignment="1">
      <alignment horizontal="left" vertical="top" wrapText="1"/>
    </xf>
    <xf numFmtId="0" fontId="80" fillId="6" borderId="9" xfId="0" applyFont="1" applyFill="1" applyBorder="1" applyAlignment="1">
      <alignment horizontal="left" vertical="top" wrapText="1"/>
    </xf>
    <xf numFmtId="0" fontId="14" fillId="25" borderId="0" xfId="0" applyFont="1" applyFill="1" applyAlignment="1">
      <alignment horizontal="left" vertical="top" wrapText="1"/>
    </xf>
    <xf numFmtId="0" fontId="14" fillId="4" borderId="0" xfId="0" applyFont="1" applyFill="1" applyAlignment="1">
      <alignment horizontal="left" vertical="top" wrapText="1"/>
    </xf>
    <xf numFmtId="0" fontId="10" fillId="7" borderId="19" xfId="0" applyFont="1" applyFill="1" applyBorder="1" applyAlignment="1">
      <alignment horizontal="left" vertical="top" wrapText="1"/>
    </xf>
    <xf numFmtId="0" fontId="14" fillId="3" borderId="0" xfId="0" applyFont="1" applyFill="1" applyAlignment="1">
      <alignment horizontal="center" vertical="top" wrapText="1"/>
    </xf>
    <xf numFmtId="0" fontId="81" fillId="8" borderId="20" xfId="0" applyFont="1" applyFill="1" applyBorder="1" applyAlignment="1">
      <alignment horizontal="left" vertical="top" wrapText="1"/>
    </xf>
    <xf numFmtId="0" fontId="25" fillId="17" borderId="0" xfId="0" applyFont="1" applyFill="1" applyAlignment="1">
      <alignment horizontal="left" vertical="top" wrapText="1"/>
    </xf>
    <xf numFmtId="0" fontId="81" fillId="8" borderId="0" xfId="0" applyFont="1" applyFill="1" applyAlignment="1">
      <alignment horizontal="left" vertical="top" wrapText="1"/>
    </xf>
    <xf numFmtId="0" fontId="34" fillId="9" borderId="0" xfId="0" applyFont="1" applyFill="1" applyAlignment="1">
      <alignment horizontal="left" vertical="top" wrapText="1"/>
    </xf>
  </cellXfs>
  <cellStyles count="2">
    <cellStyle name="Hyperlink" xfId="1" builtinId="8"/>
    <cellStyle name="Normal" xfId="0" builtinId="0"/>
  </cellStyles>
  <dxfs count="48">
    <dxf>
      <font>
        <b/>
        <sz val="8"/>
        <color rgb="FFFFFFFF"/>
        <name val="Calibri"/>
        <charset val="1"/>
      </font>
      <fill>
        <patternFill>
          <bgColor rgb="FF3E5640"/>
        </patternFill>
      </fill>
    </dxf>
    <dxf>
      <font>
        <b/>
        <sz val="8"/>
        <color rgb="FFFFFFFF"/>
        <name val="Calibri"/>
        <charset val="1"/>
      </font>
      <fill>
        <patternFill>
          <bgColor rgb="FF3E5640"/>
        </patternFill>
      </fill>
    </dxf>
    <dxf>
      <font>
        <b/>
        <sz val="8"/>
        <color rgb="FFFFFFFF"/>
        <name val="Calibri"/>
        <charset val="1"/>
      </font>
      <fill>
        <patternFill>
          <bgColor rgb="FF3E5640"/>
        </patternFill>
      </fill>
    </dxf>
    <dxf>
      <font>
        <b/>
        <sz val="8"/>
        <color rgb="FFFFFFFF"/>
        <name val="Calibri"/>
        <charset val="1"/>
      </font>
      <fill>
        <patternFill>
          <bgColor rgb="FF3E5640"/>
        </patternFill>
      </fill>
    </dxf>
    <dxf>
      <font>
        <b/>
        <sz val="8"/>
        <color rgb="FFFFFFFF"/>
        <name val="Calibri"/>
        <charset val="1"/>
      </font>
      <fill>
        <patternFill>
          <bgColor rgb="FF5A7858"/>
        </patternFill>
      </fill>
    </dxf>
    <dxf>
      <font>
        <b/>
        <sz val="8"/>
        <color rgb="FFFFFFFF"/>
        <name val="Calibri"/>
        <charset val="1"/>
      </font>
      <fill>
        <patternFill>
          <bgColor rgb="FF5A7858"/>
        </patternFill>
      </fill>
    </dxf>
    <dxf>
      <font>
        <b/>
        <sz val="8"/>
        <color rgb="FFFFFFFF"/>
        <name val="Calibri"/>
        <charset val="1"/>
      </font>
      <fill>
        <patternFill>
          <bgColor rgb="FF5A7858"/>
        </patternFill>
      </fill>
    </dxf>
    <dxf>
      <font>
        <b/>
        <sz val="8"/>
        <color rgb="FFFFFFFF"/>
        <name val="Calibri"/>
        <charset val="1"/>
      </font>
      <fill>
        <patternFill>
          <bgColor rgb="FF5A7858"/>
        </patternFill>
      </fill>
    </dxf>
    <dxf>
      <font>
        <b/>
        <sz val="8"/>
        <color rgb="FFFFFFFF"/>
        <name val="Calibri"/>
        <charset val="1"/>
      </font>
      <fill>
        <patternFill>
          <bgColor rgb="FFB8924B"/>
        </patternFill>
      </fill>
    </dxf>
    <dxf>
      <font>
        <b/>
        <sz val="8"/>
        <color rgb="FFFFFFFF"/>
        <name val="Calibri"/>
        <charset val="1"/>
      </font>
      <fill>
        <patternFill>
          <bgColor rgb="FFB8924B"/>
        </patternFill>
      </fill>
    </dxf>
    <dxf>
      <font>
        <b/>
        <sz val="8"/>
        <color rgb="FFFFFFFF"/>
        <name val="Calibri"/>
        <charset val="1"/>
      </font>
      <fill>
        <patternFill>
          <bgColor rgb="FFB8924B"/>
        </patternFill>
      </fill>
    </dxf>
    <dxf>
      <font>
        <b/>
        <sz val="8"/>
        <color rgb="FFFFFFFF"/>
        <name val="Calibri"/>
        <charset val="1"/>
      </font>
      <fill>
        <patternFill>
          <bgColor rgb="FFB8924B"/>
        </patternFill>
      </fill>
    </dxf>
    <dxf>
      <font>
        <color rgb="FF8E6F38"/>
      </font>
      <fill>
        <patternFill>
          <bgColor rgb="FFFFF8E1"/>
        </patternFill>
      </fill>
    </dxf>
    <dxf>
      <font>
        <b/>
        <color rgb="FF6B2820"/>
      </font>
      <fill>
        <patternFill>
          <bgColor rgb="FFFBEEEB"/>
        </patternFill>
      </fill>
    </dxf>
    <dxf>
      <font>
        <color rgb="FFFFFFFF"/>
      </font>
      <fill>
        <patternFill>
          <bgColor rgb="FFFFFFFF"/>
        </patternFill>
      </fill>
    </dxf>
    <dxf>
      <font>
        <color rgb="FF8E6F38"/>
      </font>
      <fill>
        <patternFill>
          <bgColor rgb="FFFFF8E1"/>
        </patternFill>
      </fill>
    </dxf>
    <dxf>
      <font>
        <b/>
        <color rgb="FF6B2820"/>
      </font>
      <fill>
        <patternFill>
          <bgColor rgb="FFFBEEEB"/>
        </patternFill>
      </fill>
    </dxf>
    <dxf>
      <font>
        <color rgb="FFFFFFFF"/>
      </font>
      <fill>
        <patternFill>
          <bgColor rgb="FFFFFFFF"/>
        </patternFill>
      </fill>
    </dxf>
    <dxf>
      <font>
        <color rgb="FF8E6F38"/>
      </font>
      <fill>
        <patternFill>
          <bgColor rgb="FFFFF8E1"/>
        </patternFill>
      </fill>
    </dxf>
    <dxf>
      <font>
        <b/>
        <color rgb="FF6B2820"/>
      </font>
      <fill>
        <patternFill>
          <bgColor rgb="FFFBEEEB"/>
        </patternFill>
      </fill>
    </dxf>
    <dxf>
      <font>
        <color rgb="FFFFFFFF"/>
      </font>
      <fill>
        <patternFill>
          <bgColor rgb="FFFFFFFF"/>
        </patternFill>
      </fill>
    </dxf>
    <dxf>
      <font>
        <color rgb="FF8E6F38"/>
      </font>
      <fill>
        <patternFill>
          <bgColor rgb="FFFFF8E1"/>
        </patternFill>
      </fill>
    </dxf>
    <dxf>
      <font>
        <b/>
        <color rgb="FF6B2820"/>
      </font>
      <fill>
        <patternFill>
          <bgColor rgb="FFFBEEEB"/>
        </patternFill>
      </fill>
    </dxf>
    <dxf>
      <font>
        <color rgb="FFFFFFFF"/>
      </font>
      <fill>
        <patternFill>
          <bgColor rgb="FFFFFFFF"/>
        </patternFill>
      </fill>
    </dxf>
    <dxf>
      <font>
        <color rgb="FF8E6F38"/>
      </font>
      <fill>
        <patternFill>
          <bgColor rgb="FFFFF8E1"/>
        </patternFill>
      </fill>
    </dxf>
    <dxf>
      <font>
        <b/>
        <color rgb="FF6B2820"/>
      </font>
      <fill>
        <patternFill>
          <bgColor rgb="FFFBEEEB"/>
        </patternFill>
      </fill>
    </dxf>
    <dxf>
      <font>
        <color rgb="FFFFFFFF"/>
      </font>
      <fill>
        <patternFill>
          <bgColor rgb="FFFFFFFF"/>
        </patternFill>
      </fill>
    </dxf>
    <dxf>
      <font>
        <color rgb="FF8E6F38"/>
      </font>
      <fill>
        <patternFill>
          <bgColor rgb="FFFFF8E1"/>
        </patternFill>
      </fill>
    </dxf>
    <dxf>
      <font>
        <b/>
        <color rgb="FF6B2820"/>
      </font>
      <fill>
        <patternFill>
          <bgColor rgb="FFFBEEEB"/>
        </patternFill>
      </fill>
    </dxf>
    <dxf>
      <font>
        <color rgb="FFFFFFFF"/>
      </font>
      <fill>
        <patternFill>
          <bgColor rgb="FFFFFFFF"/>
        </patternFill>
      </fill>
    </dxf>
    <dxf>
      <font>
        <color rgb="FF8E6F38"/>
      </font>
      <fill>
        <patternFill>
          <bgColor rgb="FFFFF8E1"/>
        </patternFill>
      </fill>
    </dxf>
    <dxf>
      <font>
        <b/>
        <color rgb="FF6B2820"/>
      </font>
      <fill>
        <patternFill>
          <bgColor rgb="FFFBEEEB"/>
        </patternFill>
      </fill>
    </dxf>
    <dxf>
      <font>
        <color rgb="FFFFFFFF"/>
      </font>
      <fill>
        <patternFill>
          <bgColor rgb="FFFFFFFF"/>
        </patternFill>
      </fill>
    </dxf>
    <dxf>
      <font>
        <color rgb="FF8E6F38"/>
      </font>
      <fill>
        <patternFill>
          <bgColor rgb="FFFFF8E1"/>
        </patternFill>
      </fill>
    </dxf>
    <dxf>
      <font>
        <b/>
        <color rgb="FF6B2820"/>
      </font>
      <fill>
        <patternFill>
          <bgColor rgb="FFFBEEEB"/>
        </patternFill>
      </fill>
    </dxf>
    <dxf>
      <font>
        <color rgb="FFFFFFFF"/>
      </font>
      <fill>
        <patternFill>
          <bgColor rgb="FFFFFFFF"/>
        </patternFill>
      </fill>
    </dxf>
    <dxf>
      <font>
        <b/>
        <sz val="10"/>
        <color rgb="FF0F4F3A"/>
        <name val="Arial"/>
        <charset val="1"/>
      </font>
      <fill>
        <patternFill>
          <bgColor rgb="FFE8F5F0"/>
        </patternFill>
      </fill>
    </dxf>
    <dxf>
      <font>
        <b/>
        <sz val="10"/>
        <color rgb="FF0F4F3A"/>
        <name val="Arial"/>
        <charset val="1"/>
      </font>
      <fill>
        <patternFill>
          <bgColor rgb="FFE8F5F0"/>
        </patternFill>
      </fill>
    </dxf>
    <dxf>
      <font>
        <b/>
        <sz val="10"/>
        <color rgb="FF0F4F3A"/>
        <name val="Arial"/>
        <charset val="1"/>
      </font>
      <fill>
        <patternFill>
          <bgColor rgb="FFE8F5F0"/>
        </patternFill>
      </fill>
    </dxf>
    <dxf>
      <font>
        <b/>
        <sz val="10"/>
        <color rgb="FF0F4F3A"/>
        <name val="Arial"/>
        <charset val="1"/>
      </font>
      <fill>
        <patternFill>
          <bgColor rgb="FFE8F5F0"/>
        </patternFill>
      </fill>
    </dxf>
    <dxf>
      <font>
        <b/>
        <sz val="10"/>
        <color rgb="FF0F4F3A"/>
        <name val="Arial"/>
        <charset val="1"/>
      </font>
      <fill>
        <patternFill>
          <bgColor rgb="FFE8F5F0"/>
        </patternFill>
      </fill>
    </dxf>
    <dxf>
      <font>
        <b/>
        <sz val="10"/>
        <color rgb="FF0F4F3A"/>
        <name val="Arial"/>
        <charset val="1"/>
      </font>
      <fill>
        <patternFill>
          <bgColor rgb="FFE8F5F0"/>
        </patternFill>
      </fill>
    </dxf>
    <dxf>
      <font>
        <b/>
        <sz val="10"/>
        <color rgb="FF0F4F3A"/>
        <name val="Arial"/>
        <charset val="1"/>
      </font>
      <fill>
        <patternFill>
          <bgColor rgb="FFE8F5F0"/>
        </patternFill>
      </fill>
    </dxf>
    <dxf>
      <font>
        <b/>
        <sz val="10"/>
        <color rgb="FF0F4F3A"/>
        <name val="Arial"/>
        <charset val="1"/>
      </font>
      <fill>
        <patternFill>
          <bgColor rgb="FFE8F5F0"/>
        </patternFill>
      </fill>
    </dxf>
    <dxf>
      <font>
        <b/>
        <sz val="10"/>
        <color rgb="FF0F4F3A"/>
        <name val="Arial"/>
        <charset val="1"/>
      </font>
      <fill>
        <patternFill>
          <bgColor rgb="FFE8F5F0"/>
        </patternFill>
      </fill>
    </dxf>
    <dxf>
      <font>
        <b/>
        <sz val="10"/>
        <color rgb="FF0F4F3A"/>
        <name val="Arial"/>
        <charset val="1"/>
      </font>
      <fill>
        <patternFill>
          <bgColor rgb="FFE8F5F0"/>
        </patternFill>
      </fill>
    </dxf>
    <dxf>
      <font>
        <b/>
        <sz val="10"/>
        <color rgb="FF0F4F3A"/>
        <name val="Arial"/>
        <charset val="1"/>
      </font>
      <fill>
        <patternFill>
          <bgColor rgb="FFE8F5F0"/>
        </patternFill>
      </fill>
    </dxf>
    <dxf>
      <font>
        <b/>
        <sz val="10"/>
        <color rgb="FF0F4F3A"/>
        <name val="Arial"/>
        <charset val="1"/>
      </font>
      <fill>
        <patternFill>
          <bgColor rgb="FFE8F5F0"/>
        </patternFill>
      </fill>
    </dxf>
  </dxfs>
  <tableStyles count="0" defaultTableStyle="TableStyleMedium2" defaultPivotStyle="PivotStyleLight16"/>
  <colors>
    <indexedColors>
      <rgbColor rgb="FF000000"/>
      <rgbColor rgb="FFFFFFFF"/>
      <rgbColor rgb="FFFF0000"/>
      <rgbColor rgb="FFFDFAF0"/>
      <rgbColor rgb="FF0000FF"/>
      <rgbColor rgb="FFF4EDDC"/>
      <rgbColor rgb="FFFDFBF6"/>
      <rgbColor rgb="FFF5F7FA"/>
      <rgbColor rgb="FF5A0A0A"/>
      <rgbColor rgb="FF0F4F3A"/>
      <rgbColor rgb="FF000080"/>
      <rgbColor rgb="FF8E6F38"/>
      <rgbColor rgb="FF800080"/>
      <rgbColor rgb="FF1D6E6E"/>
      <rgbColor rgb="FFB8C8D8"/>
      <rgbColor rgb="FF5A7858"/>
      <rgbColor rgb="FFD4E1EE"/>
      <rgbColor rgb="FF6B2820"/>
      <rgbColor rgb="FFFFF8E1"/>
      <rgbColor rgb="FFE8F5F0"/>
      <rgbColor rgb="FF660066"/>
      <rgbColor rgb="FFC9A961"/>
      <rgbColor rgb="FF3A5A7C"/>
      <rgbColor rgb="FFC9CFD9"/>
      <rgbColor rgb="FF000080"/>
      <rgbColor rgb="FFFF00FF"/>
      <rgbColor rgb="FFFBEEEB"/>
      <rgbColor rgb="FFF8F5F0"/>
      <rgbColor rgb="FF800080"/>
      <rgbColor rgb="FF8B1A1A"/>
      <rgbColor rgb="FF0D4444"/>
      <rgbColor rgb="FF0000CC"/>
      <rgbColor rgb="FFFAF7F0"/>
      <rgbColor rgb="FFEEF3F8"/>
      <rgbColor rgb="FFEBF1E8"/>
      <rgbColor rgb="FFFFF0CC"/>
      <rgbColor rgb="FFC8CDD7"/>
      <rgbColor rgb="FFE0E3E8"/>
      <rgbColor rgb="FFC8D4C5"/>
      <rgbColor rgb="FFE8C8C0"/>
      <rgbColor rgb="FF47556B"/>
      <rgbColor rgb="FFF0F0F0"/>
      <rgbColor rgb="FFEDEFF3"/>
      <rgbColor rgb="FFFDF0F0"/>
      <rgbColor rgb="FFC28B3E"/>
      <rgbColor rgb="FFB8860B"/>
      <rgbColor rgb="FF5A6A7A"/>
      <rgbColor rgb="FFB8924B"/>
      <rgbColor rgb="FF1A3A6B"/>
      <rgbColor rgb="FF3E5640"/>
      <rgbColor rgb="FF0F1B2D"/>
      <rgbColor rgb="FF1A1A2E"/>
      <rgbColor rgb="FF9B3D2C"/>
      <rgbColor rgb="FF7A5500"/>
      <rgbColor rgb="FF1B2A4A"/>
      <rgbColor rgb="FF1A2B47"/>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7"/>
  <sheetViews>
    <sheetView showGridLines="0" tabSelected="1" zoomScaleNormal="100" workbookViewId="0">
      <selection activeCell="C1" sqref="C1"/>
    </sheetView>
  </sheetViews>
  <sheetFormatPr defaultColWidth="8.6640625" defaultRowHeight="14.4" x14ac:dyDescent="0.3"/>
  <cols>
    <col min="1" max="1" width="2" customWidth="1"/>
    <col min="2" max="2" width="22" customWidth="1"/>
    <col min="3" max="4" width="52" customWidth="1"/>
    <col min="5" max="5" width="14.109375" customWidth="1"/>
    <col min="6" max="6" width="2" customWidth="1"/>
  </cols>
  <sheetData>
    <row r="1" spans="1:6" ht="15" customHeight="1" x14ac:dyDescent="0.3">
      <c r="A1" s="15"/>
      <c r="B1" s="16"/>
      <c r="C1" s="16"/>
      <c r="D1" s="16"/>
      <c r="E1" s="16"/>
      <c r="F1" s="15"/>
    </row>
    <row r="2" spans="1:6" ht="15" customHeight="1" x14ac:dyDescent="0.3">
      <c r="A2" s="15"/>
      <c r="B2" s="17"/>
      <c r="C2" s="17"/>
      <c r="D2" s="17"/>
      <c r="E2" s="17"/>
      <c r="F2" s="15"/>
    </row>
    <row r="3" spans="1:6" ht="34.799999999999997" x14ac:dyDescent="0.3">
      <c r="A3" s="15"/>
      <c r="B3" s="14" t="s">
        <v>0</v>
      </c>
      <c r="C3" s="14"/>
      <c r="D3" s="14"/>
      <c r="E3" s="14"/>
      <c r="F3" s="15"/>
    </row>
    <row r="4" spans="1:6" ht="44.4" x14ac:dyDescent="0.3">
      <c r="A4" s="15"/>
      <c r="B4" s="13" t="s">
        <v>1</v>
      </c>
      <c r="C4" s="13"/>
      <c r="D4" s="13"/>
      <c r="E4" s="13"/>
      <c r="F4" s="15"/>
    </row>
    <row r="5" spans="1:6" ht="15" customHeight="1" x14ac:dyDescent="0.3">
      <c r="A5" s="15"/>
      <c r="B5" s="17"/>
      <c r="C5" s="17"/>
      <c r="D5" s="17"/>
      <c r="E5" s="17"/>
      <c r="F5" s="15"/>
    </row>
    <row r="6" spans="1:6" x14ac:dyDescent="0.3">
      <c r="A6" s="15"/>
      <c r="B6" s="12" t="s">
        <v>2</v>
      </c>
      <c r="C6" s="12"/>
      <c r="D6" s="12"/>
      <c r="E6" s="12"/>
      <c r="F6" s="15"/>
    </row>
    <row r="7" spans="1:6" x14ac:dyDescent="0.3">
      <c r="A7" s="15"/>
      <c r="B7" s="17"/>
      <c r="C7" s="17"/>
      <c r="D7" s="17"/>
      <c r="E7" s="17"/>
      <c r="F7" s="15"/>
    </row>
    <row r="8" spans="1:6" ht="25.5" customHeight="1" x14ac:dyDescent="0.3">
      <c r="A8" s="15"/>
      <c r="B8" s="11" t="s">
        <v>3</v>
      </c>
      <c r="C8" s="11"/>
      <c r="D8" s="11"/>
      <c r="E8" s="11"/>
      <c r="F8" s="15"/>
    </row>
    <row r="9" spans="1:6" ht="15" customHeight="1" x14ac:dyDescent="0.3">
      <c r="A9" s="15"/>
      <c r="B9" s="17"/>
      <c r="C9" s="17"/>
      <c r="D9" s="17"/>
      <c r="E9" s="17"/>
      <c r="F9" s="15"/>
    </row>
    <row r="10" spans="1:6" ht="15" customHeight="1" x14ac:dyDescent="0.3">
      <c r="A10" s="15"/>
      <c r="B10" s="16"/>
      <c r="C10" s="16"/>
      <c r="D10" s="16"/>
      <c r="E10" s="16"/>
      <c r="F10" s="15"/>
    </row>
    <row r="11" spans="1:6" ht="30" customHeight="1" x14ac:dyDescent="0.3">
      <c r="A11" s="15"/>
      <c r="B11" s="18" t="s">
        <v>4</v>
      </c>
      <c r="C11" s="18" t="s">
        <v>5</v>
      </c>
      <c r="D11" s="18" t="s">
        <v>6</v>
      </c>
      <c r="E11" s="18" t="s">
        <v>7</v>
      </c>
      <c r="F11" s="15"/>
    </row>
    <row r="12" spans="1:6" ht="15" customHeight="1" x14ac:dyDescent="0.3">
      <c r="A12" s="15"/>
      <c r="B12" s="15"/>
      <c r="C12" s="15"/>
      <c r="D12" s="15"/>
      <c r="E12" s="15"/>
      <c r="F12" s="15"/>
    </row>
    <row r="13" spans="1:6" ht="15" customHeight="1" x14ac:dyDescent="0.3">
      <c r="A13" s="15"/>
      <c r="B13" s="10" t="s">
        <v>8</v>
      </c>
      <c r="C13" s="10"/>
      <c r="D13" s="10"/>
      <c r="E13" s="10"/>
      <c r="F13" s="15"/>
    </row>
    <row r="14" spans="1:6" ht="15" customHeight="1" x14ac:dyDescent="0.3">
      <c r="A14" s="15"/>
      <c r="B14" s="9" t="s">
        <v>9</v>
      </c>
      <c r="C14" s="9"/>
      <c r="D14" s="9"/>
      <c r="E14" s="9"/>
      <c r="F14" s="15"/>
    </row>
    <row r="15" spans="1:6" ht="15" customHeight="1" x14ac:dyDescent="0.3">
      <c r="A15" s="15"/>
      <c r="B15" s="9" t="s">
        <v>10</v>
      </c>
      <c r="C15" s="9"/>
      <c r="D15" s="9"/>
      <c r="E15" s="9"/>
      <c r="F15" s="15"/>
    </row>
    <row r="16" spans="1:6" ht="15" customHeight="1" x14ac:dyDescent="0.3">
      <c r="A16" s="15"/>
      <c r="B16" s="9" t="s">
        <v>11</v>
      </c>
      <c r="C16" s="9"/>
      <c r="D16" s="9"/>
      <c r="E16" s="9"/>
      <c r="F16" s="15"/>
    </row>
    <row r="17" spans="1:6" ht="15" customHeight="1" x14ac:dyDescent="0.3">
      <c r="A17" s="15"/>
      <c r="B17" s="9" t="s">
        <v>12</v>
      </c>
      <c r="C17" s="9"/>
      <c r="D17" s="9"/>
      <c r="E17" s="9"/>
      <c r="F17" s="15"/>
    </row>
    <row r="18" spans="1:6" ht="15" customHeight="1" x14ac:dyDescent="0.3">
      <c r="A18" s="15"/>
      <c r="B18" s="15"/>
      <c r="C18" s="15"/>
      <c r="D18" s="15"/>
      <c r="E18" s="15"/>
      <c r="F18" s="15"/>
    </row>
    <row r="19" spans="1:6" ht="15" customHeight="1" x14ac:dyDescent="0.3">
      <c r="A19" s="15"/>
      <c r="B19" s="10" t="s">
        <v>13</v>
      </c>
      <c r="C19" s="10"/>
      <c r="D19" s="10"/>
      <c r="E19" s="10"/>
      <c r="F19" s="15"/>
    </row>
    <row r="20" spans="1:6" ht="15" customHeight="1" x14ac:dyDescent="0.3">
      <c r="A20" s="15"/>
      <c r="B20" s="20" t="s">
        <v>14</v>
      </c>
      <c r="C20" s="8" t="s">
        <v>15</v>
      </c>
      <c r="D20" s="8"/>
      <c r="E20" s="8"/>
      <c r="F20" s="15"/>
    </row>
    <row r="21" spans="1:6" ht="15" customHeight="1" x14ac:dyDescent="0.3">
      <c r="A21" s="15"/>
      <c r="B21" s="21" t="s">
        <v>16</v>
      </c>
      <c r="C21" s="7" t="s">
        <v>17</v>
      </c>
      <c r="D21" s="7"/>
      <c r="E21" s="7"/>
      <c r="F21" s="15"/>
    </row>
    <row r="22" spans="1:6" ht="15" customHeight="1" x14ac:dyDescent="0.3">
      <c r="A22" s="15"/>
      <c r="B22" s="20" t="s">
        <v>18</v>
      </c>
      <c r="C22" s="8" t="s">
        <v>19</v>
      </c>
      <c r="D22" s="8"/>
      <c r="E22" s="8"/>
      <c r="F22" s="15"/>
    </row>
    <row r="23" spans="1:6" ht="15" customHeight="1" x14ac:dyDescent="0.3">
      <c r="A23" s="15"/>
      <c r="B23" s="21" t="s">
        <v>20</v>
      </c>
      <c r="C23" s="7" t="s">
        <v>21</v>
      </c>
      <c r="D23" s="7"/>
      <c r="E23" s="7"/>
      <c r="F23" s="15"/>
    </row>
    <row r="24" spans="1:6" ht="15" customHeight="1" x14ac:dyDescent="0.3">
      <c r="A24" s="15"/>
      <c r="B24" s="20" t="s">
        <v>22</v>
      </c>
      <c r="C24" s="8" t="s">
        <v>23</v>
      </c>
      <c r="D24" s="8"/>
      <c r="E24" s="8"/>
      <c r="F24" s="15"/>
    </row>
    <row r="25" spans="1:6" ht="15" customHeight="1" x14ac:dyDescent="0.3">
      <c r="A25" s="15"/>
      <c r="B25" s="21" t="s">
        <v>24</v>
      </c>
      <c r="C25" s="7" t="s">
        <v>25</v>
      </c>
      <c r="D25" s="7"/>
      <c r="E25" s="7"/>
      <c r="F25" s="15"/>
    </row>
    <row r="26" spans="1:6" ht="15" customHeight="1" x14ac:dyDescent="0.3">
      <c r="A26" s="15"/>
      <c r="B26" s="20" t="s">
        <v>26</v>
      </c>
      <c r="C26" s="8" t="s">
        <v>27</v>
      </c>
      <c r="D26" s="8"/>
      <c r="E26" s="8"/>
      <c r="F26" s="15"/>
    </row>
    <row r="27" spans="1:6" ht="15" customHeight="1" x14ac:dyDescent="0.3">
      <c r="A27" s="15"/>
      <c r="B27" s="21" t="s">
        <v>28</v>
      </c>
      <c r="C27" s="7" t="s">
        <v>29</v>
      </c>
      <c r="D27" s="7"/>
      <c r="E27" s="7"/>
      <c r="F27" s="15"/>
    </row>
    <row r="28" spans="1:6" ht="23.25" customHeight="1" x14ac:dyDescent="0.3">
      <c r="A28" s="15"/>
      <c r="B28" s="21" t="s">
        <v>30</v>
      </c>
      <c r="C28" s="22" t="s">
        <v>31</v>
      </c>
      <c r="D28" s="23"/>
      <c r="E28" s="23"/>
      <c r="F28" s="15"/>
    </row>
    <row r="29" spans="1:6" ht="15" customHeight="1" x14ac:dyDescent="0.3">
      <c r="A29" s="15"/>
      <c r="B29" s="21" t="s">
        <v>32</v>
      </c>
      <c r="C29" s="7" t="s">
        <v>33</v>
      </c>
      <c r="D29" s="7"/>
      <c r="E29" s="7"/>
      <c r="F29" s="15"/>
    </row>
    <row r="30" spans="1:6" ht="15" customHeight="1" x14ac:dyDescent="0.3">
      <c r="A30" s="15"/>
      <c r="B30" s="15"/>
      <c r="C30" s="15"/>
      <c r="D30" s="15"/>
      <c r="E30" s="15"/>
      <c r="F30" s="15"/>
    </row>
    <row r="31" spans="1:6" ht="15" customHeight="1" x14ac:dyDescent="0.3">
      <c r="A31" s="15"/>
      <c r="B31" s="19" t="s">
        <v>34</v>
      </c>
      <c r="C31" s="6"/>
      <c r="D31" s="6"/>
      <c r="E31" s="6"/>
      <c r="F31" s="15"/>
    </row>
    <row r="32" spans="1:6" ht="15" customHeight="1" x14ac:dyDescent="0.3">
      <c r="A32" s="15"/>
      <c r="B32" s="24" t="s">
        <v>35</v>
      </c>
      <c r="C32" s="5" t="s">
        <v>36</v>
      </c>
      <c r="D32" s="5"/>
      <c r="E32" s="5"/>
      <c r="F32" s="15"/>
    </row>
    <row r="33" spans="1:6" ht="15" customHeight="1" x14ac:dyDescent="0.3">
      <c r="A33" s="15"/>
      <c r="B33" s="24" t="s">
        <v>37</v>
      </c>
      <c r="C33" s="5" t="s">
        <v>38</v>
      </c>
      <c r="D33" s="5"/>
      <c r="E33" s="5"/>
      <c r="F33" s="15"/>
    </row>
    <row r="34" spans="1:6" ht="15" customHeight="1" x14ac:dyDescent="0.3">
      <c r="A34" s="15"/>
      <c r="B34" s="24" t="s">
        <v>39</v>
      </c>
      <c r="C34" s="5" t="s">
        <v>40</v>
      </c>
      <c r="D34" s="5"/>
      <c r="E34" s="5"/>
      <c r="F34" s="15"/>
    </row>
    <row r="35" spans="1:6" ht="15" customHeight="1" x14ac:dyDescent="0.3">
      <c r="A35" s="15"/>
      <c r="B35" s="24" t="s">
        <v>41</v>
      </c>
      <c r="C35" s="5" t="s">
        <v>42</v>
      </c>
      <c r="D35" s="5"/>
      <c r="E35" s="5"/>
      <c r="F35" s="15"/>
    </row>
    <row r="36" spans="1:6" ht="15" customHeight="1" x14ac:dyDescent="0.3">
      <c r="A36" s="15"/>
      <c r="B36" s="24" t="s">
        <v>43</v>
      </c>
      <c r="C36" s="5" t="s">
        <v>44</v>
      </c>
      <c r="D36" s="5"/>
      <c r="E36" s="5"/>
      <c r="F36" s="15"/>
    </row>
    <row r="37" spans="1:6" ht="15" customHeight="1" x14ac:dyDescent="0.3">
      <c r="A37" s="15"/>
      <c r="B37" s="24" t="s">
        <v>45</v>
      </c>
      <c r="C37" s="5" t="s">
        <v>46</v>
      </c>
      <c r="D37" s="5"/>
      <c r="E37" s="5"/>
      <c r="F37" s="15"/>
    </row>
    <row r="38" spans="1:6" ht="30" customHeight="1" x14ac:dyDescent="0.3">
      <c r="A38" s="15"/>
      <c r="B38" s="4" t="s">
        <v>47</v>
      </c>
      <c r="C38" s="4"/>
      <c r="D38" s="4"/>
      <c r="E38" s="4"/>
      <c r="F38" s="15"/>
    </row>
    <row r="39" spans="1:6" ht="15" customHeight="1" x14ac:dyDescent="0.3">
      <c r="A39" s="15"/>
      <c r="B39" s="19" t="s">
        <v>48</v>
      </c>
      <c r="C39" s="6"/>
      <c r="D39" s="6"/>
      <c r="E39" s="6"/>
      <c r="F39" s="15"/>
    </row>
    <row r="40" spans="1:6" ht="14.25" customHeight="1" x14ac:dyDescent="0.3">
      <c r="A40" s="15"/>
      <c r="B40" s="5" t="s">
        <v>49</v>
      </c>
      <c r="C40" s="5"/>
      <c r="D40" s="5"/>
      <c r="E40" s="5"/>
      <c r="F40" s="15"/>
    </row>
    <row r="41" spans="1:6" ht="15" customHeight="1" x14ac:dyDescent="0.3">
      <c r="A41" s="15"/>
      <c r="B41" s="5" t="s">
        <v>50</v>
      </c>
      <c r="C41" s="5"/>
      <c r="D41" s="5"/>
      <c r="E41" s="5"/>
      <c r="F41" s="15"/>
    </row>
    <row r="42" spans="1:6" ht="15" customHeight="1" x14ac:dyDescent="0.3">
      <c r="A42" s="15"/>
      <c r="B42" s="5" t="s">
        <v>51</v>
      </c>
      <c r="C42" s="5"/>
      <c r="D42" s="5"/>
      <c r="E42" s="5"/>
      <c r="F42" s="15"/>
    </row>
    <row r="43" spans="1:6" ht="15" customHeight="1" x14ac:dyDescent="0.3">
      <c r="A43" s="15"/>
      <c r="B43" s="5" t="s">
        <v>52</v>
      </c>
      <c r="C43" s="5"/>
      <c r="D43" s="5"/>
      <c r="E43" s="5"/>
      <c r="F43" s="15"/>
    </row>
    <row r="44" spans="1:6" ht="15" customHeight="1" x14ac:dyDescent="0.3">
      <c r="A44" s="15"/>
      <c r="B44" s="3"/>
      <c r="C44" s="3"/>
      <c r="D44" s="3"/>
      <c r="E44" s="3"/>
      <c r="F44" s="15"/>
    </row>
    <row r="45" spans="1:6" ht="15" customHeight="1" x14ac:dyDescent="0.3">
      <c r="A45" s="15"/>
      <c r="B45" s="10" t="s">
        <v>53</v>
      </c>
      <c r="C45" s="10"/>
      <c r="D45" s="10"/>
      <c r="E45" s="10"/>
      <c r="F45" s="15"/>
    </row>
    <row r="46" spans="1:6" ht="39" customHeight="1" x14ac:dyDescent="0.3">
      <c r="A46" s="15"/>
      <c r="B46" s="25" t="s">
        <v>54</v>
      </c>
      <c r="C46" s="2" t="s">
        <v>55</v>
      </c>
      <c r="D46" s="2"/>
      <c r="E46" s="2"/>
      <c r="F46" s="15"/>
    </row>
    <row r="47" spans="1:6" ht="39" customHeight="1" x14ac:dyDescent="0.3">
      <c r="A47" s="15"/>
      <c r="B47" s="25" t="s">
        <v>54</v>
      </c>
      <c r="C47" s="2" t="s">
        <v>56</v>
      </c>
      <c r="D47" s="2"/>
      <c r="E47" s="2"/>
      <c r="F47" s="15"/>
    </row>
    <row r="48" spans="1:6" ht="39" customHeight="1" x14ac:dyDescent="0.3">
      <c r="A48" s="15"/>
      <c r="B48" s="25" t="s">
        <v>54</v>
      </c>
      <c r="C48" s="2" t="s">
        <v>57</v>
      </c>
      <c r="D48" s="2"/>
      <c r="E48" s="2"/>
      <c r="F48" s="15"/>
    </row>
    <row r="49" spans="1:6" ht="39" customHeight="1" x14ac:dyDescent="0.3">
      <c r="A49" s="15"/>
      <c r="B49" s="25" t="s">
        <v>54</v>
      </c>
      <c r="C49" s="2" t="s">
        <v>58</v>
      </c>
      <c r="D49" s="2"/>
      <c r="E49" s="2"/>
      <c r="F49" s="15"/>
    </row>
    <row r="50" spans="1:6" ht="39" customHeight="1" x14ac:dyDescent="0.3">
      <c r="A50" s="15"/>
      <c r="B50" s="25" t="s">
        <v>54</v>
      </c>
      <c r="C50" s="2" t="s">
        <v>59</v>
      </c>
      <c r="D50" s="2"/>
      <c r="E50" s="2"/>
      <c r="F50" s="15"/>
    </row>
    <row r="51" spans="1:6" ht="15" customHeight="1" x14ac:dyDescent="0.3">
      <c r="A51" s="15"/>
      <c r="B51" s="15"/>
      <c r="C51" s="3"/>
      <c r="D51" s="3"/>
      <c r="E51" s="3"/>
      <c r="F51" s="15"/>
    </row>
    <row r="52" spans="1:6" ht="15" customHeight="1" x14ac:dyDescent="0.3">
      <c r="A52" s="15"/>
      <c r="B52" s="26" t="s">
        <v>60</v>
      </c>
      <c r="C52" s="1"/>
      <c r="D52" s="1"/>
      <c r="E52" s="1"/>
      <c r="F52" s="15"/>
    </row>
    <row r="53" spans="1:6" ht="14.25" customHeight="1" x14ac:dyDescent="0.3">
      <c r="A53" s="15"/>
      <c r="B53" s="154" t="s">
        <v>61</v>
      </c>
      <c r="C53" s="154"/>
      <c r="D53" s="154"/>
      <c r="E53" s="154"/>
      <c r="F53" s="15"/>
    </row>
    <row r="54" spans="1:6" ht="15" customHeight="1" x14ac:dyDescent="0.3">
      <c r="A54" s="15"/>
      <c r="B54" s="154" t="s">
        <v>62</v>
      </c>
      <c r="C54" s="154"/>
      <c r="D54" s="154"/>
      <c r="E54" s="154"/>
      <c r="F54" s="15"/>
    </row>
    <row r="55" spans="1:6" ht="15" customHeight="1" x14ac:dyDescent="0.3">
      <c r="A55" s="15"/>
      <c r="B55" s="154" t="s">
        <v>63</v>
      </c>
      <c r="C55" s="154"/>
      <c r="D55" s="154"/>
      <c r="E55" s="154"/>
      <c r="F55" s="15"/>
    </row>
    <row r="56" spans="1:6" ht="15" customHeight="1" x14ac:dyDescent="0.3">
      <c r="A56" s="15"/>
      <c r="B56" s="154" t="s">
        <v>64</v>
      </c>
      <c r="C56" s="154"/>
      <c r="D56" s="154"/>
      <c r="E56" s="154"/>
      <c r="F56" s="15"/>
    </row>
    <row r="57" spans="1:6" ht="15" customHeight="1" x14ac:dyDescent="0.3">
      <c r="A57" s="15"/>
      <c r="B57" s="154" t="s">
        <v>65</v>
      </c>
      <c r="C57" s="154"/>
      <c r="D57" s="154"/>
      <c r="E57" s="154"/>
      <c r="F57" s="15"/>
    </row>
    <row r="58" spans="1:6" ht="15" customHeight="1" x14ac:dyDescent="0.3">
      <c r="A58" s="15"/>
      <c r="B58" s="3"/>
      <c r="C58" s="3"/>
      <c r="D58" s="3"/>
      <c r="E58" s="3"/>
      <c r="F58" s="15"/>
    </row>
    <row r="59" spans="1:6" ht="16.5" customHeight="1" x14ac:dyDescent="0.3">
      <c r="A59" s="15"/>
      <c r="B59" s="155" t="s">
        <v>66</v>
      </c>
      <c r="C59" s="155"/>
      <c r="D59" s="155"/>
      <c r="E59" s="155"/>
      <c r="F59" s="15"/>
    </row>
    <row r="60" spans="1:6" ht="15" customHeight="1" x14ac:dyDescent="0.3">
      <c r="A60" s="15"/>
      <c r="B60" s="16"/>
      <c r="C60" s="16"/>
      <c r="D60" s="16"/>
      <c r="E60" s="16"/>
      <c r="F60" s="15"/>
    </row>
    <row r="61" spans="1:6" ht="15" customHeight="1" x14ac:dyDescent="0.3">
      <c r="A61" s="15"/>
      <c r="B61" s="3"/>
      <c r="C61" s="3"/>
      <c r="D61" s="3"/>
      <c r="E61" s="3"/>
      <c r="F61" s="15"/>
    </row>
    <row r="62" spans="1:6" ht="15" customHeight="1" x14ac:dyDescent="0.3">
      <c r="A62" s="15"/>
      <c r="B62" s="15"/>
      <c r="C62" s="15"/>
      <c r="D62" s="15"/>
      <c r="E62" s="15"/>
      <c r="F62" s="15"/>
    </row>
    <row r="63" spans="1:6" ht="15" customHeight="1" x14ac:dyDescent="0.3">
      <c r="A63" s="15"/>
      <c r="B63" s="15"/>
      <c r="C63" s="15"/>
      <c r="D63" s="15"/>
      <c r="E63" s="15"/>
      <c r="F63" s="15"/>
    </row>
    <row r="64" spans="1:6" ht="15" customHeight="1" x14ac:dyDescent="0.3">
      <c r="A64" s="15"/>
      <c r="B64" s="15"/>
      <c r="C64" s="15"/>
      <c r="D64" s="15"/>
      <c r="E64" s="15"/>
      <c r="F64" s="15"/>
    </row>
    <row r="65" spans="1:6" ht="15" customHeight="1" x14ac:dyDescent="0.3">
      <c r="A65" s="15"/>
      <c r="B65" s="15"/>
      <c r="C65" s="15"/>
      <c r="D65" s="15"/>
      <c r="E65" s="15"/>
      <c r="F65" s="15"/>
    </row>
    <row r="66" spans="1:6" ht="15" customHeight="1" x14ac:dyDescent="0.3">
      <c r="A66" s="15"/>
      <c r="B66" s="15"/>
      <c r="C66" s="15"/>
      <c r="D66" s="15"/>
      <c r="E66" s="15"/>
      <c r="F66" s="15"/>
    </row>
    <row r="67" spans="1:6" ht="15" customHeight="1" x14ac:dyDescent="0.3">
      <c r="A67" s="15"/>
      <c r="B67" s="15"/>
      <c r="C67" s="15"/>
      <c r="D67" s="15"/>
      <c r="E67" s="15"/>
      <c r="F67" s="15"/>
    </row>
    <row r="68" spans="1:6" ht="15" customHeight="1" x14ac:dyDescent="0.3">
      <c r="A68" s="15"/>
      <c r="B68" s="15"/>
      <c r="C68" s="15"/>
      <c r="D68" s="15"/>
      <c r="E68" s="15"/>
      <c r="F68" s="15"/>
    </row>
    <row r="69" spans="1:6" ht="15" customHeight="1" x14ac:dyDescent="0.3">
      <c r="A69" s="15"/>
      <c r="B69" s="15"/>
      <c r="C69" s="15"/>
      <c r="D69" s="15"/>
      <c r="E69" s="15"/>
      <c r="F69" s="15"/>
    </row>
    <row r="70" spans="1:6" ht="15" customHeight="1" x14ac:dyDescent="0.3">
      <c r="A70" s="15"/>
      <c r="B70" s="15"/>
      <c r="C70" s="15"/>
      <c r="D70" s="15"/>
      <c r="E70" s="15"/>
      <c r="F70" s="15"/>
    </row>
    <row r="71" spans="1:6" ht="15" customHeight="1" x14ac:dyDescent="0.3">
      <c r="A71" s="15"/>
      <c r="B71" s="15"/>
      <c r="C71" s="15"/>
      <c r="D71" s="15"/>
      <c r="E71" s="15"/>
      <c r="F71" s="15"/>
    </row>
    <row r="72" spans="1:6" ht="15" customHeight="1" x14ac:dyDescent="0.3">
      <c r="A72" s="15"/>
      <c r="B72" s="15"/>
      <c r="C72" s="15"/>
      <c r="D72" s="15"/>
      <c r="E72" s="15"/>
      <c r="F72" s="15"/>
    </row>
    <row r="73" spans="1:6" ht="15" customHeight="1" x14ac:dyDescent="0.3">
      <c r="A73" s="15"/>
      <c r="B73" s="15"/>
      <c r="C73" s="15"/>
      <c r="D73" s="15"/>
      <c r="E73" s="15"/>
      <c r="F73" s="15"/>
    </row>
    <row r="74" spans="1:6" ht="15" customHeight="1" x14ac:dyDescent="0.3">
      <c r="A74" s="15"/>
      <c r="B74" s="15"/>
      <c r="C74" s="15"/>
      <c r="D74" s="15"/>
      <c r="E74" s="15"/>
      <c r="F74" s="15"/>
    </row>
    <row r="75" spans="1:6" ht="15" customHeight="1" x14ac:dyDescent="0.3">
      <c r="A75" s="15"/>
      <c r="B75" s="15"/>
      <c r="C75" s="15"/>
      <c r="D75" s="15"/>
      <c r="E75" s="15"/>
      <c r="F75" s="15"/>
    </row>
    <row r="76" spans="1:6" ht="15" customHeight="1" x14ac:dyDescent="0.3">
      <c r="A76" s="15"/>
      <c r="B76" s="15"/>
      <c r="C76" s="15"/>
      <c r="D76" s="15"/>
      <c r="E76" s="15"/>
      <c r="F76" s="15"/>
    </row>
    <row r="77" spans="1:6" ht="15" customHeight="1" x14ac:dyDescent="0.3">
      <c r="A77" s="15"/>
      <c r="B77" s="15"/>
      <c r="C77" s="15"/>
      <c r="D77" s="15"/>
      <c r="E77" s="15"/>
      <c r="F77" s="15"/>
    </row>
    <row r="78" spans="1:6" ht="15" customHeight="1" x14ac:dyDescent="0.3">
      <c r="A78" s="15"/>
      <c r="B78" s="15"/>
      <c r="C78" s="15"/>
      <c r="D78" s="15"/>
      <c r="E78" s="15"/>
      <c r="F78" s="15"/>
    </row>
    <row r="79" spans="1:6" ht="15" customHeight="1" x14ac:dyDescent="0.3">
      <c r="A79" s="15"/>
      <c r="B79" s="15"/>
      <c r="C79" s="15"/>
      <c r="D79" s="15"/>
      <c r="E79" s="15"/>
      <c r="F79" s="15"/>
    </row>
    <row r="80" spans="1:6" ht="15" customHeight="1" x14ac:dyDescent="0.3">
      <c r="A80" s="15"/>
      <c r="B80" s="15"/>
      <c r="C80" s="15"/>
      <c r="D80" s="15"/>
      <c r="E80" s="15"/>
      <c r="F80" s="15"/>
    </row>
    <row r="81" spans="1:6" ht="15" customHeight="1" x14ac:dyDescent="0.3">
      <c r="A81" s="15"/>
      <c r="B81" s="15"/>
      <c r="C81" s="15"/>
      <c r="D81" s="15"/>
      <c r="E81" s="15"/>
      <c r="F81" s="15"/>
    </row>
    <row r="82" spans="1:6" ht="15" customHeight="1" x14ac:dyDescent="0.3">
      <c r="A82" s="15"/>
      <c r="B82" s="15"/>
      <c r="C82" s="15"/>
      <c r="D82" s="15"/>
      <c r="E82" s="15"/>
      <c r="F82" s="15"/>
    </row>
    <row r="83" spans="1:6" ht="15" customHeight="1" x14ac:dyDescent="0.3">
      <c r="A83" s="15"/>
      <c r="B83" s="15"/>
      <c r="C83" s="15"/>
      <c r="D83" s="15"/>
      <c r="E83" s="15"/>
      <c r="F83" s="15"/>
    </row>
    <row r="84" spans="1:6" ht="15" customHeight="1" x14ac:dyDescent="0.3">
      <c r="A84" s="15"/>
      <c r="B84" s="15"/>
      <c r="C84" s="15"/>
      <c r="D84" s="15"/>
      <c r="E84" s="15"/>
      <c r="F84" s="15"/>
    </row>
    <row r="85" spans="1:6" ht="15" customHeight="1" x14ac:dyDescent="0.3">
      <c r="A85" s="15"/>
      <c r="B85" s="15"/>
      <c r="C85" s="15"/>
      <c r="D85" s="15"/>
      <c r="E85" s="15"/>
      <c r="F85" s="15"/>
    </row>
    <row r="86" spans="1:6" ht="15" customHeight="1" x14ac:dyDescent="0.3">
      <c r="A86" s="15"/>
      <c r="B86" s="15"/>
      <c r="C86" s="15"/>
      <c r="D86" s="15"/>
      <c r="E86" s="15"/>
      <c r="F86" s="15"/>
    </row>
    <row r="87" spans="1:6" ht="15" customHeight="1" x14ac:dyDescent="0.3">
      <c r="A87" s="15"/>
      <c r="B87" s="15"/>
      <c r="C87" s="15"/>
      <c r="D87" s="15"/>
      <c r="E87" s="15"/>
      <c r="F87" s="15"/>
    </row>
  </sheetData>
  <mergeCells count="49">
    <mergeCell ref="B57:E57"/>
    <mergeCell ref="B58:E58"/>
    <mergeCell ref="B59:E59"/>
    <mergeCell ref="B61:E61"/>
    <mergeCell ref="C52:E52"/>
    <mergeCell ref="B53:E53"/>
    <mergeCell ref="B54:E54"/>
    <mergeCell ref="B55:E55"/>
    <mergeCell ref="B56:E56"/>
    <mergeCell ref="C47:E47"/>
    <mergeCell ref="C48:E48"/>
    <mergeCell ref="C49:E49"/>
    <mergeCell ref="C50:E50"/>
    <mergeCell ref="C51:E51"/>
    <mergeCell ref="B42:E42"/>
    <mergeCell ref="B43:E43"/>
    <mergeCell ref="B44:E44"/>
    <mergeCell ref="B45:E45"/>
    <mergeCell ref="C46:E46"/>
    <mergeCell ref="C37:E37"/>
    <mergeCell ref="B38:E38"/>
    <mergeCell ref="C39:E39"/>
    <mergeCell ref="B40:E40"/>
    <mergeCell ref="B41:E41"/>
    <mergeCell ref="C32:E32"/>
    <mergeCell ref="C33:E33"/>
    <mergeCell ref="C34:E34"/>
    <mergeCell ref="C35:E35"/>
    <mergeCell ref="C36:E36"/>
    <mergeCell ref="C25:E25"/>
    <mergeCell ref="C26:E26"/>
    <mergeCell ref="C27:E27"/>
    <mergeCell ref="C29:E29"/>
    <mergeCell ref="C31:E31"/>
    <mergeCell ref="C20:E20"/>
    <mergeCell ref="C21:E21"/>
    <mergeCell ref="C22:E22"/>
    <mergeCell ref="C23:E23"/>
    <mergeCell ref="C24:E24"/>
    <mergeCell ref="B14:E14"/>
    <mergeCell ref="B15:E15"/>
    <mergeCell ref="B16:E16"/>
    <mergeCell ref="B17:E17"/>
    <mergeCell ref="B19:E19"/>
    <mergeCell ref="B3:E3"/>
    <mergeCell ref="B4:E4"/>
    <mergeCell ref="B6:E6"/>
    <mergeCell ref="B8:E8"/>
    <mergeCell ref="B13:E13"/>
  </mergeCells>
  <hyperlinks>
    <hyperlink ref="B59" location="'PROFILE SETUP'!A1" display="Begin with the PROFILE SETUP sheet  →" xr:uid="{00000000-0004-0000-0000-000000000000}"/>
  </hyperlinks>
  <pageMargins left="0.75" right="0.75" top="1" bottom="1"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H36"/>
  <sheetViews>
    <sheetView showGridLines="0" zoomScaleNormal="100" workbookViewId="0">
      <selection activeCell="B1" sqref="B1"/>
    </sheetView>
  </sheetViews>
  <sheetFormatPr defaultColWidth="8.6640625" defaultRowHeight="14.4" x14ac:dyDescent="0.3"/>
  <cols>
    <col min="1" max="1" width="2" customWidth="1"/>
    <col min="2" max="2" width="32" customWidth="1"/>
    <col min="3" max="3" width="16" customWidth="1"/>
    <col min="4" max="7" width="14" customWidth="1"/>
    <col min="8" max="8" width="22" customWidth="1"/>
    <col min="9" max="9" width="2" customWidth="1"/>
  </cols>
  <sheetData>
    <row r="1" spans="2:8" ht="15" customHeight="1" x14ac:dyDescent="0.3">
      <c r="B1" s="16"/>
      <c r="C1" s="16"/>
      <c r="D1" s="16"/>
      <c r="E1" s="16"/>
      <c r="F1" s="16"/>
      <c r="G1" s="16"/>
      <c r="H1" s="16"/>
    </row>
    <row r="2" spans="2:8" ht="19.5" customHeight="1" x14ac:dyDescent="0.3">
      <c r="B2" s="211" t="s">
        <v>590</v>
      </c>
      <c r="C2" s="211"/>
      <c r="D2" s="211"/>
      <c r="E2" s="211"/>
      <c r="F2" s="211"/>
      <c r="G2" s="211"/>
      <c r="H2" s="211"/>
    </row>
    <row r="3" spans="2:8" ht="15" customHeight="1" x14ac:dyDescent="0.3">
      <c r="B3" s="212" t="s">
        <v>591</v>
      </c>
      <c r="C3" s="212"/>
      <c r="D3" s="212"/>
      <c r="E3" s="212"/>
      <c r="F3" s="212"/>
      <c r="G3" s="212"/>
      <c r="H3" s="212"/>
    </row>
    <row r="4" spans="2:8" ht="15" customHeight="1" x14ac:dyDescent="0.3">
      <c r="B4" s="16"/>
      <c r="C4" s="16"/>
      <c r="D4" s="16"/>
      <c r="E4" s="16"/>
      <c r="F4" s="16"/>
      <c r="G4" s="16"/>
      <c r="H4" s="16"/>
    </row>
    <row r="6" spans="2:8" ht="15" customHeight="1" x14ac:dyDescent="0.3">
      <c r="B6" s="228" t="s">
        <v>592</v>
      </c>
      <c r="C6" s="228"/>
      <c r="D6" s="228"/>
      <c r="E6" s="228"/>
      <c r="F6" s="228"/>
      <c r="G6" s="228"/>
      <c r="H6" s="228"/>
    </row>
    <row r="7" spans="2:8" ht="15" customHeight="1" x14ac:dyDescent="0.3">
      <c r="B7" s="136" t="s">
        <v>593</v>
      </c>
      <c r="C7" s="136" t="s">
        <v>594</v>
      </c>
      <c r="D7" s="136" t="s">
        <v>595</v>
      </c>
      <c r="E7" s="136" t="s">
        <v>596</v>
      </c>
      <c r="F7" s="136" t="s">
        <v>597</v>
      </c>
      <c r="G7" s="136" t="s">
        <v>598</v>
      </c>
    </row>
    <row r="8" spans="2:8" ht="15" customHeight="1" x14ac:dyDescent="0.3">
      <c r="B8" s="137" t="s">
        <v>599</v>
      </c>
      <c r="C8" s="138">
        <v>46200</v>
      </c>
      <c r="D8" s="138">
        <v>46200</v>
      </c>
      <c r="E8" s="139"/>
      <c r="F8" s="139"/>
      <c r="G8" s="139"/>
    </row>
    <row r="9" spans="2:8" ht="15" customHeight="1" x14ac:dyDescent="0.3">
      <c r="B9" s="137" t="s">
        <v>600</v>
      </c>
      <c r="C9" s="139"/>
      <c r="D9" s="139"/>
      <c r="E9" s="139"/>
      <c r="F9" s="139"/>
      <c r="G9" s="139"/>
    </row>
    <row r="11" spans="2:8" ht="15" customHeight="1" x14ac:dyDescent="0.3">
      <c r="B11" s="137" t="s">
        <v>601</v>
      </c>
      <c r="C11" s="140"/>
      <c r="D11" s="140"/>
      <c r="E11" s="140"/>
      <c r="F11" s="140"/>
      <c r="G11" s="140"/>
    </row>
    <row r="12" spans="2:8" ht="15" customHeight="1" x14ac:dyDescent="0.3">
      <c r="B12" s="137" t="s">
        <v>602</v>
      </c>
      <c r="C12" s="140"/>
      <c r="D12" s="140"/>
      <c r="E12" s="140"/>
      <c r="F12" s="140"/>
      <c r="G12" s="140"/>
    </row>
    <row r="13" spans="2:8" ht="15" customHeight="1" x14ac:dyDescent="0.3">
      <c r="B13" s="137" t="s">
        <v>603</v>
      </c>
      <c r="C13" s="140"/>
      <c r="D13" s="140"/>
      <c r="E13" s="140"/>
      <c r="F13" s="140"/>
      <c r="G13" s="140"/>
    </row>
    <row r="15" spans="2:8" ht="15" customHeight="1" x14ac:dyDescent="0.3">
      <c r="B15" s="137" t="s">
        <v>604</v>
      </c>
      <c r="C15" s="139"/>
      <c r="D15" s="139"/>
      <c r="E15" s="139"/>
      <c r="F15" s="139"/>
      <c r="G15" s="139"/>
    </row>
    <row r="16" spans="2:8" ht="15" customHeight="1" x14ac:dyDescent="0.3">
      <c r="B16" s="137" t="s">
        <v>605</v>
      </c>
      <c r="C16" s="139"/>
      <c r="D16" s="139"/>
      <c r="E16" s="139"/>
      <c r="F16" s="139"/>
      <c r="G16" s="139"/>
    </row>
    <row r="17" spans="2:8" ht="15" customHeight="1" x14ac:dyDescent="0.3">
      <c r="B17" s="137" t="s">
        <v>606</v>
      </c>
      <c r="C17" s="139"/>
      <c r="D17" s="139"/>
      <c r="E17" s="139"/>
      <c r="F17" s="139"/>
      <c r="G17" s="139"/>
    </row>
    <row r="18" spans="2:8" ht="15" customHeight="1" x14ac:dyDescent="0.3">
      <c r="B18" s="229" t="s">
        <v>607</v>
      </c>
      <c r="C18" s="229"/>
      <c r="D18" s="229"/>
      <c r="E18" s="229"/>
      <c r="F18" s="229"/>
      <c r="G18" s="229"/>
      <c r="H18" s="229"/>
    </row>
    <row r="20" spans="2:8" ht="15" customHeight="1" x14ac:dyDescent="0.3">
      <c r="B20" s="228" t="s">
        <v>608</v>
      </c>
      <c r="C20" s="228"/>
      <c r="D20" s="228"/>
      <c r="E20" s="228"/>
      <c r="F20" s="228"/>
      <c r="G20" s="228"/>
      <c r="H20" s="228"/>
    </row>
    <row r="21" spans="2:8" ht="15" customHeight="1" x14ac:dyDescent="0.3">
      <c r="B21" s="136" t="s">
        <v>609</v>
      </c>
      <c r="C21" s="136" t="s">
        <v>594</v>
      </c>
      <c r="D21" s="136" t="s">
        <v>595</v>
      </c>
      <c r="E21" s="136" t="s">
        <v>596</v>
      </c>
      <c r="F21" s="136" t="s">
        <v>597</v>
      </c>
      <c r="G21" s="136" t="s">
        <v>598</v>
      </c>
      <c r="H21" s="136" t="s">
        <v>610</v>
      </c>
    </row>
    <row r="22" spans="2:8" ht="15" customHeight="1" x14ac:dyDescent="0.3">
      <c r="B22" s="134" t="s">
        <v>611</v>
      </c>
      <c r="C22" s="141" t="str">
        <f t="shared" ref="C22:G24" si="0">IF(C11="","",C11)</f>
        <v/>
      </c>
      <c r="D22" s="141" t="str">
        <f t="shared" si="0"/>
        <v/>
      </c>
      <c r="E22" s="141" t="str">
        <f t="shared" si="0"/>
        <v/>
      </c>
      <c r="F22" s="141" t="str">
        <f t="shared" si="0"/>
        <v/>
      </c>
      <c r="G22" s="141" t="str">
        <f t="shared" si="0"/>
        <v/>
      </c>
      <c r="H22" s="142" t="str">
        <f>IF(COUNT(C11:G11)&lt;2,"Need 2+ reviews",IF((IF(ISNUMBER(G11),G11,IF(ISNUMBER(F11),F11,IF(ISNUMBER(E11),E11,IF(ISNUMBER(D11),D11,IF(ISNUMBER(C11),C11,0))))))-(IF(ISNUMBER(C11),C11,IF(ISNUMBER(D11),D11,IF(ISNUMBER(E11),E11,IF(ISNUMBER(F11),F11,IF(ISNUMBER(G11),G11,0))))))&gt;=3,"Rising",IF((IF(ISNUMBER(C11),C11,IF(ISNUMBER(D11),D11,IF(ISNUMBER(E11),E11,IF(ISNUMBER(F11),F11,IF(ISNUMBER(G11),G11,0))))))-(IF(ISNUMBER(G11),G11,IF(ISNUMBER(F11),F11,IF(ISNUMBER(E11),E11,IF(ISNUMBER(D11),D11,IF(ISNUMBER(C11),C11,0))))))&gt;=3,"Falling","Stable")))</f>
        <v>Need 2+ reviews</v>
      </c>
    </row>
    <row r="23" spans="2:8" ht="15" customHeight="1" x14ac:dyDescent="0.3">
      <c r="B23" s="143" t="s">
        <v>612</v>
      </c>
      <c r="C23" s="144" t="str">
        <f t="shared" si="0"/>
        <v/>
      </c>
      <c r="D23" s="144" t="str">
        <f t="shared" si="0"/>
        <v/>
      </c>
      <c r="E23" s="144" t="str">
        <f t="shared" si="0"/>
        <v/>
      </c>
      <c r="F23" s="144" t="str">
        <f t="shared" si="0"/>
        <v/>
      </c>
      <c r="G23" s="144" t="str">
        <f t="shared" si="0"/>
        <v/>
      </c>
      <c r="H23" s="145" t="str">
        <f>IF(COUNT(C12:G12)&lt;2,"Need 2+ reviews",IF((IF(ISNUMBER(G12),G12,IF(ISNUMBER(F12),F12,IF(ISNUMBER(E12),E12,IF(ISNUMBER(D12),D12,IF(ISNUMBER(C12),C12,0))))))-(IF(ISNUMBER(C12),C12,IF(ISNUMBER(D12),D12,IF(ISNUMBER(E12),E12,IF(ISNUMBER(F12),F12,IF(ISNUMBER(G12),G12,0))))))&gt;=3,"Rising",IF((IF(ISNUMBER(C12),C12,IF(ISNUMBER(D12),D12,IF(ISNUMBER(E12),E12,IF(ISNUMBER(F12),F12,IF(ISNUMBER(G12),G12,0))))))-(IF(ISNUMBER(G12),G12,IF(ISNUMBER(F12),F12,IF(ISNUMBER(E12),E12,IF(ISNUMBER(D12),D12,IF(ISNUMBER(C12),C12,0))))))&gt;=3,"Falling","Stable")))</f>
        <v>Need 2+ reviews</v>
      </c>
    </row>
    <row r="24" spans="2:8" ht="15" customHeight="1" x14ac:dyDescent="0.3">
      <c r="B24" s="146" t="s">
        <v>613</v>
      </c>
      <c r="C24" s="147" t="str">
        <f t="shared" si="0"/>
        <v/>
      </c>
      <c r="D24" s="147" t="str">
        <f t="shared" si="0"/>
        <v/>
      </c>
      <c r="E24" s="147" t="str">
        <f t="shared" si="0"/>
        <v/>
      </c>
      <c r="F24" s="147" t="str">
        <f t="shared" si="0"/>
        <v/>
      </c>
      <c r="G24" s="147" t="str">
        <f t="shared" si="0"/>
        <v/>
      </c>
      <c r="H24" s="148" t="str">
        <f>IF(COUNT(C13:G13)&lt;2,"Need 2+ reviews",IF((IF(ISNUMBER(G13),G13,IF(ISNUMBER(F13),F13,IF(ISNUMBER(E13),E13,IF(ISNUMBER(D13),D13,IF(ISNUMBER(C13),C13,0))))))-(IF(ISNUMBER(C13),C13,IF(ISNUMBER(D13),D13,IF(ISNUMBER(E13),E13,IF(ISNUMBER(F13),F13,IF(ISNUMBER(G13),G13,0))))))&gt;=3,"Rising",IF((IF(ISNUMBER(C13),C13,IF(ISNUMBER(D13),D13,IF(ISNUMBER(E13),E13,IF(ISNUMBER(F13),F13,IF(ISNUMBER(G13),G13,0))))))-(IF(ISNUMBER(G13),G13,IF(ISNUMBER(F13),F13,IF(ISNUMBER(E13),E13,IF(ISNUMBER(D13),D13,IF(ISNUMBER(C13),C13,0))))))&gt;=3,"Falling","Stable")))</f>
        <v>Need 2+ reviews</v>
      </c>
    </row>
    <row r="25" spans="2:8" ht="15" customHeight="1" x14ac:dyDescent="0.3">
      <c r="B25" s="149" t="s">
        <v>614</v>
      </c>
      <c r="C25" s="150" t="str">
        <f>IF(COUNT(C11:C13)=0,"",IF(ISNUMBER(C11),C11,0)+IF(ISNUMBER(C12),C12,0)+IF(ISNUMBER(C13),C13,0))</f>
        <v/>
      </c>
      <c r="D25" s="150" t="str">
        <f>IF(COUNT(D11:D13)=0,"",IF(ISNUMBER(D11),D11,0)+IF(ISNUMBER(D12),D12,0)+IF(ISNUMBER(D13),D13,0))</f>
        <v/>
      </c>
      <c r="E25" s="150" t="str">
        <f>IF(COUNT(E11:E13)=0,"",IF(ISNUMBER(E11),E11,0)+IF(ISNUMBER(E12),E12,0)+IF(ISNUMBER(E13),E13,0))</f>
        <v/>
      </c>
      <c r="F25" s="150" t="str">
        <f>IF(COUNT(F11:F13)=0,"",IF(ISNUMBER(F11),F11,0)+IF(ISNUMBER(F12),F12,0)+IF(ISNUMBER(F13),F13,0))</f>
        <v/>
      </c>
      <c r="G25" s="150" t="str">
        <f>IF(COUNT(G11:G13)=0,"",IF(ISNUMBER(G11),G11,0)+IF(ISNUMBER(G12),G12,0)+IF(ISNUMBER(G13),G13,0))</f>
        <v/>
      </c>
      <c r="H25" s="17"/>
    </row>
    <row r="27" spans="2:8" ht="15" customHeight="1" x14ac:dyDescent="0.3">
      <c r="B27" s="228" t="s">
        <v>615</v>
      </c>
      <c r="C27" s="228"/>
      <c r="D27" s="228"/>
      <c r="E27" s="228"/>
      <c r="F27" s="228"/>
      <c r="G27" s="228"/>
      <c r="H27" s="228"/>
    </row>
    <row r="28" spans="2:8" ht="33.6" customHeight="1" x14ac:dyDescent="0.3">
      <c r="B28" s="134" t="s">
        <v>616</v>
      </c>
      <c r="C28" s="200" t="s">
        <v>617</v>
      </c>
      <c r="D28" s="200"/>
      <c r="E28" s="200"/>
      <c r="F28" s="200"/>
      <c r="G28" s="200"/>
      <c r="H28" s="200"/>
    </row>
    <row r="29" spans="2:8" ht="33.6" customHeight="1" x14ac:dyDescent="0.3">
      <c r="B29" s="134" t="s">
        <v>618</v>
      </c>
      <c r="C29" s="200" t="s">
        <v>619</v>
      </c>
      <c r="D29" s="200"/>
      <c r="E29" s="200"/>
      <c r="F29" s="200"/>
      <c r="G29" s="200"/>
      <c r="H29" s="200"/>
    </row>
    <row r="30" spans="2:8" ht="33.6" customHeight="1" x14ac:dyDescent="0.3">
      <c r="B30" s="134" t="s">
        <v>620</v>
      </c>
      <c r="C30" s="200" t="s">
        <v>621</v>
      </c>
      <c r="D30" s="200"/>
      <c r="E30" s="200"/>
      <c r="F30" s="200"/>
      <c r="G30" s="200"/>
      <c r="H30" s="200"/>
    </row>
    <row r="31" spans="2:8" ht="33.6" customHeight="1" x14ac:dyDescent="0.3">
      <c r="B31" s="134" t="s">
        <v>622</v>
      </c>
      <c r="C31" s="200" t="s">
        <v>623</v>
      </c>
      <c r="D31" s="200"/>
      <c r="E31" s="200"/>
      <c r="F31" s="200"/>
      <c r="G31" s="200"/>
      <c r="H31" s="200"/>
    </row>
    <row r="32" spans="2:8" ht="33.6" customHeight="1" x14ac:dyDescent="0.3">
      <c r="B32" s="134" t="s">
        <v>624</v>
      </c>
      <c r="C32" s="200" t="s">
        <v>625</v>
      </c>
      <c r="D32" s="200"/>
      <c r="E32" s="200"/>
      <c r="F32" s="200"/>
      <c r="G32" s="200"/>
      <c r="H32" s="200"/>
    </row>
    <row r="33" spans="2:8" ht="33.6" customHeight="1" x14ac:dyDescent="0.3">
      <c r="B33" s="134" t="s">
        <v>626</v>
      </c>
      <c r="C33" s="200" t="s">
        <v>627</v>
      </c>
      <c r="D33" s="200"/>
      <c r="E33" s="200"/>
      <c r="F33" s="200"/>
      <c r="G33" s="200"/>
      <c r="H33" s="200"/>
    </row>
    <row r="35" spans="2:8" ht="44.25" customHeight="1" x14ac:dyDescent="0.3">
      <c r="B35" s="230" t="s">
        <v>628</v>
      </c>
      <c r="C35" s="230"/>
      <c r="D35" s="230"/>
      <c r="E35" s="230"/>
      <c r="F35" s="230"/>
      <c r="G35" s="230"/>
      <c r="H35" s="230"/>
    </row>
    <row r="36" spans="2:8" ht="18.75" customHeight="1" x14ac:dyDescent="0.3">
      <c r="B36" s="229" t="s">
        <v>629</v>
      </c>
      <c r="C36" s="229"/>
      <c r="D36" s="229"/>
      <c r="E36" s="229"/>
      <c r="F36" s="229"/>
      <c r="G36" s="229"/>
      <c r="H36" s="229"/>
    </row>
  </sheetData>
  <mergeCells count="14">
    <mergeCell ref="C32:H32"/>
    <mergeCell ref="C33:H33"/>
    <mergeCell ref="B35:H35"/>
    <mergeCell ref="B36:H36"/>
    <mergeCell ref="B27:H27"/>
    <mergeCell ref="C28:H28"/>
    <mergeCell ref="C29:H29"/>
    <mergeCell ref="C30:H30"/>
    <mergeCell ref="C31:H31"/>
    <mergeCell ref="B2:H2"/>
    <mergeCell ref="B3:H3"/>
    <mergeCell ref="B6:H6"/>
    <mergeCell ref="B18:H18"/>
    <mergeCell ref="B20:H20"/>
  </mergeCells>
  <dataValidations count="2">
    <dataValidation type="whole" showErrorMessage="1" errorTitle="Invalid score" error="Capacity and Tolerance scores must be between 0 and 50" sqref="C11:G12" xr:uid="{00000000-0002-0000-0900-000000000000}">
      <formula1>0</formula1>
      <formula2>50</formula2>
    </dataValidation>
    <dataValidation type="whole" showErrorMessage="1" errorTitle="Invalid score" error="Knowledge score must be between 0 and 40" sqref="C13:G13" xr:uid="{00000000-0002-0000-0900-000001000000}">
      <formula1>0</formula1>
      <formula2>40</formula2>
    </dataValidation>
  </dataValidations>
  <pageMargins left="0.75" right="0.75" top="1" bottom="1"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74"/>
  <sheetViews>
    <sheetView showGridLines="0" zoomScaleNormal="100" workbookViewId="0">
      <selection activeCell="B2" sqref="B2"/>
    </sheetView>
  </sheetViews>
  <sheetFormatPr defaultColWidth="8.6640625" defaultRowHeight="14.4" x14ac:dyDescent="0.3"/>
  <cols>
    <col min="1" max="1" width="3" customWidth="1"/>
    <col min="2" max="2" width="26" customWidth="1"/>
    <col min="3" max="3" width="72" customWidth="1"/>
    <col min="4" max="4" width="3" customWidth="1"/>
  </cols>
  <sheetData>
    <row r="1" spans="1:4" x14ac:dyDescent="0.3">
      <c r="A1" s="27"/>
      <c r="B1" s="27"/>
      <c r="C1" s="27"/>
      <c r="D1" s="27"/>
    </row>
    <row r="2" spans="1:4" ht="17.850000000000001" customHeight="1" x14ac:dyDescent="0.3">
      <c r="A2" s="27"/>
      <c r="B2" s="164" t="s">
        <v>630</v>
      </c>
      <c r="C2" s="164"/>
      <c r="D2" s="27"/>
    </row>
    <row r="3" spans="1:4" ht="14.25" customHeight="1" x14ac:dyDescent="0.3">
      <c r="A3" s="27"/>
      <c r="B3" s="157" t="s">
        <v>631</v>
      </c>
      <c r="C3" s="157"/>
      <c r="D3" s="27"/>
    </row>
    <row r="4" spans="1:4" x14ac:dyDescent="0.3">
      <c r="A4" s="27"/>
      <c r="B4" s="27"/>
      <c r="C4" s="27"/>
      <c r="D4" s="27"/>
    </row>
    <row r="5" spans="1:4" x14ac:dyDescent="0.3">
      <c r="A5" s="27"/>
      <c r="B5" s="151" t="s">
        <v>632</v>
      </c>
      <c r="C5" s="152" t="s">
        <v>633</v>
      </c>
      <c r="D5" s="27"/>
    </row>
    <row r="6" spans="1:4" ht="39.6" x14ac:dyDescent="0.3">
      <c r="A6" s="27"/>
      <c r="B6" s="93" t="s">
        <v>634</v>
      </c>
      <c r="C6" s="28" t="s">
        <v>635</v>
      </c>
      <c r="D6" s="27"/>
    </row>
    <row r="7" spans="1:4" ht="39.6" x14ac:dyDescent="0.3">
      <c r="A7" s="27"/>
      <c r="B7" s="153" t="s">
        <v>636</v>
      </c>
      <c r="C7" s="51" t="s">
        <v>637</v>
      </c>
      <c r="D7" s="27"/>
    </row>
    <row r="8" spans="1:4" ht="39.6" x14ac:dyDescent="0.3">
      <c r="A8" s="27"/>
      <c r="B8" s="93" t="s">
        <v>638</v>
      </c>
      <c r="C8" s="28" t="s">
        <v>639</v>
      </c>
      <c r="D8" s="27"/>
    </row>
    <row r="9" spans="1:4" ht="39.6" x14ac:dyDescent="0.3">
      <c r="A9" s="27"/>
      <c r="B9" s="153" t="s">
        <v>640</v>
      </c>
      <c r="C9" s="51" t="s">
        <v>641</v>
      </c>
      <c r="D9" s="27"/>
    </row>
    <row r="10" spans="1:4" ht="26.4" x14ac:dyDescent="0.3">
      <c r="A10" s="27"/>
      <c r="B10" s="93" t="s">
        <v>642</v>
      </c>
      <c r="C10" s="28" t="s">
        <v>643</v>
      </c>
      <c r="D10" s="27"/>
    </row>
    <row r="11" spans="1:4" ht="26.4" x14ac:dyDescent="0.3">
      <c r="A11" s="27"/>
      <c r="B11" s="153" t="s">
        <v>644</v>
      </c>
      <c r="C11" s="51" t="s">
        <v>645</v>
      </c>
      <c r="D11" s="27"/>
    </row>
    <row r="12" spans="1:4" ht="26.4" x14ac:dyDescent="0.3">
      <c r="A12" s="27"/>
      <c r="B12" s="93" t="s">
        <v>646</v>
      </c>
      <c r="C12" s="28" t="s">
        <v>647</v>
      </c>
      <c r="D12" s="27"/>
    </row>
    <row r="13" spans="1:4" ht="26.4" x14ac:dyDescent="0.3">
      <c r="A13" s="27"/>
      <c r="B13" s="153" t="s">
        <v>648</v>
      </c>
      <c r="C13" s="51" t="s">
        <v>649</v>
      </c>
      <c r="D13" s="27"/>
    </row>
    <row r="14" spans="1:4" ht="39.6" x14ac:dyDescent="0.3">
      <c r="A14" s="27"/>
      <c r="B14" s="93" t="s">
        <v>650</v>
      </c>
      <c r="C14" s="28" t="s">
        <v>651</v>
      </c>
      <c r="D14" s="27"/>
    </row>
    <row r="15" spans="1:4" ht="26.4" x14ac:dyDescent="0.3">
      <c r="A15" s="27"/>
      <c r="B15" s="153" t="s">
        <v>652</v>
      </c>
      <c r="C15" s="51" t="s">
        <v>653</v>
      </c>
      <c r="D15" s="27"/>
    </row>
    <row r="16" spans="1:4" ht="39.6" x14ac:dyDescent="0.3">
      <c r="A16" s="27"/>
      <c r="B16" s="93" t="s">
        <v>654</v>
      </c>
      <c r="C16" s="28" t="s">
        <v>655</v>
      </c>
      <c r="D16" s="27"/>
    </row>
    <row r="17" spans="1:4" ht="39.6" x14ac:dyDescent="0.3">
      <c r="A17" s="27"/>
      <c r="B17" s="153" t="s">
        <v>656</v>
      </c>
      <c r="C17" s="51" t="s">
        <v>657</v>
      </c>
      <c r="D17" s="27"/>
    </row>
    <row r="18" spans="1:4" ht="39.6" x14ac:dyDescent="0.3">
      <c r="A18" s="27"/>
      <c r="B18" s="93" t="s">
        <v>658</v>
      </c>
      <c r="C18" s="28" t="s">
        <v>659</v>
      </c>
      <c r="D18" s="27"/>
    </row>
    <row r="19" spans="1:4" ht="39.6" x14ac:dyDescent="0.3">
      <c r="A19" s="27"/>
      <c r="B19" s="153" t="s">
        <v>660</v>
      </c>
      <c r="C19" s="51" t="s">
        <v>661</v>
      </c>
      <c r="D19" s="27"/>
    </row>
    <row r="20" spans="1:4" ht="39.6" x14ac:dyDescent="0.3">
      <c r="A20" s="27"/>
      <c r="B20" s="93" t="s">
        <v>662</v>
      </c>
      <c r="C20" s="28" t="s">
        <v>663</v>
      </c>
      <c r="D20" s="27"/>
    </row>
    <row r="21" spans="1:4" ht="39.6" x14ac:dyDescent="0.3">
      <c r="A21" s="27"/>
      <c r="B21" s="153" t="s">
        <v>664</v>
      </c>
      <c r="C21" s="51" t="s">
        <v>665</v>
      </c>
      <c r="D21" s="27"/>
    </row>
    <row r="22" spans="1:4" ht="26.4" x14ac:dyDescent="0.3">
      <c r="A22" s="27"/>
      <c r="B22" s="93" t="s">
        <v>666</v>
      </c>
      <c r="C22" s="28" t="s">
        <v>667</v>
      </c>
      <c r="D22" s="27"/>
    </row>
    <row r="23" spans="1:4" ht="39.6" x14ac:dyDescent="0.3">
      <c r="A23" s="27"/>
      <c r="B23" s="153" t="s">
        <v>668</v>
      </c>
      <c r="C23" s="51" t="s">
        <v>669</v>
      </c>
      <c r="D23" s="27"/>
    </row>
    <row r="24" spans="1:4" ht="39.6" x14ac:dyDescent="0.3">
      <c r="A24" s="27"/>
      <c r="B24" s="93" t="s">
        <v>670</v>
      </c>
      <c r="C24" s="28" t="s">
        <v>671</v>
      </c>
      <c r="D24" s="27"/>
    </row>
    <row r="25" spans="1:4" ht="39.6" x14ac:dyDescent="0.3">
      <c r="A25" s="27"/>
      <c r="B25" s="153" t="s">
        <v>672</v>
      </c>
      <c r="C25" s="51" t="s">
        <v>673</v>
      </c>
      <c r="D25" s="27"/>
    </row>
    <row r="26" spans="1:4" x14ac:dyDescent="0.3">
      <c r="A26" s="27"/>
      <c r="B26" s="27"/>
      <c r="C26" s="27"/>
      <c r="D26" s="27"/>
    </row>
    <row r="27" spans="1:4" x14ac:dyDescent="0.3">
      <c r="A27" s="27"/>
      <c r="B27" s="27"/>
      <c r="C27" s="27"/>
      <c r="D27" s="27"/>
    </row>
    <row r="28" spans="1:4" x14ac:dyDescent="0.3">
      <c r="A28" s="27"/>
      <c r="B28" s="27"/>
      <c r="C28" s="27"/>
      <c r="D28" s="27"/>
    </row>
    <row r="29" spans="1:4" x14ac:dyDescent="0.3">
      <c r="A29" s="27"/>
      <c r="B29" s="27"/>
      <c r="C29" s="27"/>
      <c r="D29" s="27"/>
    </row>
    <row r="30" spans="1:4" x14ac:dyDescent="0.3">
      <c r="A30" s="27"/>
      <c r="B30" s="27"/>
      <c r="C30" s="27"/>
      <c r="D30" s="27"/>
    </row>
    <row r="31" spans="1:4" x14ac:dyDescent="0.3">
      <c r="A31" s="27"/>
      <c r="B31" s="27"/>
      <c r="C31" s="27"/>
      <c r="D31" s="27"/>
    </row>
    <row r="32" spans="1:4" x14ac:dyDescent="0.3">
      <c r="A32" s="27"/>
      <c r="B32" s="27"/>
      <c r="C32" s="27"/>
      <c r="D32" s="27"/>
    </row>
    <row r="33" spans="1:4" x14ac:dyDescent="0.3">
      <c r="A33" s="27"/>
      <c r="B33" s="27"/>
      <c r="C33" s="27"/>
      <c r="D33" s="27"/>
    </row>
    <row r="34" spans="1:4" x14ac:dyDescent="0.3">
      <c r="A34" s="27"/>
      <c r="B34" s="27"/>
      <c r="C34" s="27"/>
      <c r="D34" s="27"/>
    </row>
    <row r="35" spans="1:4" x14ac:dyDescent="0.3">
      <c r="A35" s="27"/>
      <c r="B35" s="27"/>
      <c r="C35" s="27"/>
      <c r="D35" s="27"/>
    </row>
    <row r="36" spans="1:4" x14ac:dyDescent="0.3">
      <c r="A36" s="27"/>
      <c r="B36" s="27"/>
      <c r="C36" s="27"/>
      <c r="D36" s="27"/>
    </row>
    <row r="37" spans="1:4" x14ac:dyDescent="0.3">
      <c r="A37" s="27"/>
      <c r="B37" s="27"/>
      <c r="C37" s="27"/>
      <c r="D37" s="27"/>
    </row>
    <row r="38" spans="1:4" x14ac:dyDescent="0.3">
      <c r="A38" s="27"/>
      <c r="B38" s="27"/>
      <c r="C38" s="27"/>
      <c r="D38" s="27"/>
    </row>
    <row r="39" spans="1:4" x14ac:dyDescent="0.3">
      <c r="A39" s="27"/>
      <c r="B39" s="27"/>
      <c r="C39" s="27"/>
      <c r="D39" s="27"/>
    </row>
    <row r="40" spans="1:4" x14ac:dyDescent="0.3">
      <c r="A40" s="27"/>
      <c r="B40" s="27"/>
      <c r="C40" s="27"/>
      <c r="D40" s="27"/>
    </row>
    <row r="41" spans="1:4" x14ac:dyDescent="0.3">
      <c r="A41" s="27"/>
      <c r="B41" s="27"/>
      <c r="C41" s="27"/>
      <c r="D41" s="27"/>
    </row>
    <row r="42" spans="1:4" x14ac:dyDescent="0.3">
      <c r="A42" s="27"/>
      <c r="B42" s="27"/>
      <c r="C42" s="27"/>
      <c r="D42" s="27"/>
    </row>
    <row r="43" spans="1:4" x14ac:dyDescent="0.3">
      <c r="A43" s="27"/>
      <c r="B43" s="27"/>
      <c r="C43" s="27"/>
      <c r="D43" s="27"/>
    </row>
    <row r="44" spans="1:4" x14ac:dyDescent="0.3">
      <c r="A44" s="27"/>
      <c r="B44" s="27"/>
      <c r="C44" s="27"/>
      <c r="D44" s="27"/>
    </row>
    <row r="45" spans="1:4" x14ac:dyDescent="0.3">
      <c r="A45" s="27"/>
      <c r="B45" s="27"/>
      <c r="C45" s="27"/>
      <c r="D45" s="27"/>
    </row>
    <row r="46" spans="1:4" x14ac:dyDescent="0.3">
      <c r="A46" s="27"/>
      <c r="B46" s="27"/>
      <c r="C46" s="27"/>
      <c r="D46" s="27"/>
    </row>
    <row r="47" spans="1:4" x14ac:dyDescent="0.3">
      <c r="A47" s="27"/>
      <c r="B47" s="27"/>
      <c r="C47" s="27"/>
      <c r="D47" s="27"/>
    </row>
    <row r="48" spans="1:4" x14ac:dyDescent="0.3">
      <c r="A48" s="27"/>
      <c r="B48" s="27"/>
      <c r="C48" s="27"/>
      <c r="D48" s="27"/>
    </row>
    <row r="49" spans="1:4" x14ac:dyDescent="0.3">
      <c r="A49" s="27"/>
      <c r="B49" s="27"/>
      <c r="C49" s="27"/>
      <c r="D49" s="27"/>
    </row>
    <row r="50" spans="1:4" x14ac:dyDescent="0.3">
      <c r="A50" s="27"/>
      <c r="B50" s="27"/>
      <c r="C50" s="27"/>
      <c r="D50" s="27"/>
    </row>
    <row r="51" spans="1:4" x14ac:dyDescent="0.3">
      <c r="A51" s="27"/>
      <c r="B51" s="27"/>
      <c r="C51" s="27"/>
      <c r="D51" s="27"/>
    </row>
    <row r="52" spans="1:4" x14ac:dyDescent="0.3">
      <c r="A52" s="27"/>
      <c r="B52" s="27"/>
      <c r="C52" s="27"/>
      <c r="D52" s="27"/>
    </row>
    <row r="53" spans="1:4" x14ac:dyDescent="0.3">
      <c r="A53" s="27"/>
      <c r="B53" s="27"/>
      <c r="C53" s="27"/>
      <c r="D53" s="27"/>
    </row>
    <row r="54" spans="1:4" x14ac:dyDescent="0.3">
      <c r="A54" s="27"/>
      <c r="B54" s="27"/>
      <c r="C54" s="27"/>
      <c r="D54" s="27"/>
    </row>
    <row r="55" spans="1:4" x14ac:dyDescent="0.3">
      <c r="A55" s="27"/>
      <c r="B55" s="27"/>
      <c r="C55" s="27"/>
      <c r="D55" s="27"/>
    </row>
    <row r="56" spans="1:4" x14ac:dyDescent="0.3">
      <c r="A56" s="27"/>
      <c r="B56" s="27"/>
      <c r="C56" s="27"/>
      <c r="D56" s="27"/>
    </row>
    <row r="57" spans="1:4" x14ac:dyDescent="0.3">
      <c r="A57" s="27"/>
      <c r="B57" s="27"/>
      <c r="C57" s="27"/>
      <c r="D57" s="27"/>
    </row>
    <row r="58" spans="1:4" x14ac:dyDescent="0.3">
      <c r="A58" s="27"/>
      <c r="B58" s="27"/>
      <c r="C58" s="27"/>
      <c r="D58" s="27"/>
    </row>
    <row r="59" spans="1:4" x14ac:dyDescent="0.3">
      <c r="A59" s="27"/>
      <c r="B59" s="27"/>
      <c r="C59" s="27"/>
      <c r="D59" s="27"/>
    </row>
    <row r="60" spans="1:4" x14ac:dyDescent="0.3">
      <c r="A60" s="27"/>
      <c r="B60" s="27"/>
      <c r="C60" s="27"/>
      <c r="D60" s="27"/>
    </row>
    <row r="61" spans="1:4" x14ac:dyDescent="0.3">
      <c r="A61" s="27"/>
      <c r="B61" s="27"/>
      <c r="C61" s="27"/>
      <c r="D61" s="27"/>
    </row>
    <row r="62" spans="1:4" x14ac:dyDescent="0.3">
      <c r="A62" s="27"/>
      <c r="B62" s="27"/>
      <c r="C62" s="27"/>
      <c r="D62" s="27"/>
    </row>
    <row r="63" spans="1:4" x14ac:dyDescent="0.3">
      <c r="A63" s="27"/>
      <c r="B63" s="27"/>
      <c r="C63" s="27"/>
      <c r="D63" s="27"/>
    </row>
    <row r="64" spans="1:4" x14ac:dyDescent="0.3">
      <c r="A64" s="27"/>
      <c r="B64" s="27"/>
      <c r="C64" s="27"/>
      <c r="D64" s="27"/>
    </row>
    <row r="65" spans="1:4" x14ac:dyDescent="0.3">
      <c r="A65" s="27"/>
      <c r="B65" s="27"/>
      <c r="C65" s="27"/>
      <c r="D65" s="27"/>
    </row>
    <row r="66" spans="1:4" x14ac:dyDescent="0.3">
      <c r="A66" s="27"/>
      <c r="B66" s="27"/>
      <c r="C66" s="27"/>
      <c r="D66" s="27"/>
    </row>
    <row r="67" spans="1:4" x14ac:dyDescent="0.3">
      <c r="A67" s="27"/>
      <c r="B67" s="27"/>
      <c r="C67" s="27"/>
      <c r="D67" s="27"/>
    </row>
    <row r="68" spans="1:4" x14ac:dyDescent="0.3">
      <c r="A68" s="27"/>
      <c r="B68" s="27"/>
      <c r="C68" s="27"/>
      <c r="D68" s="27"/>
    </row>
    <row r="69" spans="1:4" x14ac:dyDescent="0.3">
      <c r="A69" s="27"/>
      <c r="B69" s="27"/>
      <c r="C69" s="27"/>
      <c r="D69" s="27"/>
    </row>
    <row r="70" spans="1:4" x14ac:dyDescent="0.3">
      <c r="A70" s="27"/>
      <c r="B70" s="27"/>
      <c r="C70" s="27"/>
      <c r="D70" s="27"/>
    </row>
    <row r="71" spans="1:4" x14ac:dyDescent="0.3">
      <c r="A71" s="27"/>
      <c r="B71" s="27"/>
      <c r="C71" s="27"/>
      <c r="D71" s="27"/>
    </row>
    <row r="72" spans="1:4" x14ac:dyDescent="0.3">
      <c r="A72" s="27"/>
      <c r="B72" s="27"/>
      <c r="C72" s="27"/>
      <c r="D72" s="27"/>
    </row>
    <row r="73" spans="1:4" x14ac:dyDescent="0.3">
      <c r="A73" s="27"/>
      <c r="B73" s="27"/>
      <c r="C73" s="27"/>
      <c r="D73" s="27"/>
    </row>
    <row r="74" spans="1:4" x14ac:dyDescent="0.3">
      <c r="A74" s="27"/>
      <c r="B74" s="27"/>
      <c r="C74" s="27"/>
      <c r="D74" s="27"/>
    </row>
  </sheetData>
  <mergeCells count="2">
    <mergeCell ref="B2:C2"/>
    <mergeCell ref="B3:C3"/>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9"/>
  <sheetViews>
    <sheetView showGridLines="0" zoomScaleNormal="100" workbookViewId="0">
      <selection activeCell="C43" sqref="C43"/>
    </sheetView>
  </sheetViews>
  <sheetFormatPr defaultColWidth="8.6640625" defaultRowHeight="14.4" x14ac:dyDescent="0.3"/>
  <cols>
    <col min="1" max="1" width="6" customWidth="1"/>
    <col min="2" max="2" width="40" customWidth="1"/>
    <col min="3" max="3" width="39" customWidth="1"/>
    <col min="4" max="4" width="26" customWidth="1"/>
    <col min="5" max="5" width="24" customWidth="1"/>
    <col min="6" max="6" width="49.44140625" customWidth="1"/>
  </cols>
  <sheetData>
    <row r="1" spans="1:6" ht="15" customHeight="1" x14ac:dyDescent="0.3">
      <c r="A1" s="27"/>
      <c r="B1" s="27"/>
      <c r="C1" s="27"/>
      <c r="D1" s="27"/>
      <c r="E1" s="27"/>
      <c r="F1" s="27"/>
    </row>
    <row r="2" spans="1:6" ht="19.5" customHeight="1" x14ac:dyDescent="0.3">
      <c r="A2" s="27"/>
      <c r="B2" s="156" t="s">
        <v>14</v>
      </c>
      <c r="C2" s="156"/>
      <c r="D2" s="156"/>
      <c r="E2" s="156"/>
      <c r="F2" s="27"/>
    </row>
    <row r="3" spans="1:6" ht="15" customHeight="1" x14ac:dyDescent="0.3">
      <c r="A3" s="27"/>
      <c r="B3" s="157" t="s">
        <v>67</v>
      </c>
      <c r="C3" s="157"/>
      <c r="D3" s="157"/>
      <c r="E3" s="157"/>
      <c r="F3" s="27"/>
    </row>
    <row r="4" spans="1:6" ht="15" customHeight="1" x14ac:dyDescent="0.3">
      <c r="A4" s="27"/>
      <c r="B4" s="27"/>
      <c r="C4" s="27"/>
      <c r="D4" s="27"/>
      <c r="E4" s="27"/>
      <c r="F4" s="27"/>
    </row>
    <row r="5" spans="1:6" ht="15" customHeight="1" x14ac:dyDescent="0.3">
      <c r="A5" s="27"/>
      <c r="B5" s="158" t="s">
        <v>68</v>
      </c>
      <c r="C5" s="158"/>
      <c r="D5" s="158"/>
      <c r="E5" s="158"/>
      <c r="F5" s="27"/>
    </row>
    <row r="6" spans="1:6" ht="15" customHeight="1" x14ac:dyDescent="0.3">
      <c r="A6" s="27"/>
      <c r="B6" s="28" t="s">
        <v>69</v>
      </c>
      <c r="C6" s="29"/>
      <c r="D6" s="159" t="s">
        <v>70</v>
      </c>
      <c r="E6" s="159"/>
      <c r="F6" s="27"/>
    </row>
    <row r="7" spans="1:6" ht="15" customHeight="1" x14ac:dyDescent="0.3">
      <c r="A7" s="27"/>
      <c r="B7" s="28" t="s">
        <v>71</v>
      </c>
      <c r="C7" s="30"/>
      <c r="D7" s="159" t="s">
        <v>70</v>
      </c>
      <c r="E7" s="159"/>
      <c r="F7" s="27"/>
    </row>
    <row r="8" spans="1:6" ht="15" customHeight="1" x14ac:dyDescent="0.3">
      <c r="A8" s="27"/>
      <c r="B8" s="28" t="s">
        <v>72</v>
      </c>
      <c r="C8" s="31"/>
      <c r="D8" s="159" t="s">
        <v>70</v>
      </c>
      <c r="E8" s="159"/>
      <c r="F8" s="27"/>
    </row>
    <row r="9" spans="1:6" ht="15" customHeight="1" x14ac:dyDescent="0.3">
      <c r="A9" s="27"/>
      <c r="B9" s="28" t="s">
        <v>73</v>
      </c>
      <c r="C9" s="32"/>
      <c r="D9" s="159" t="s">
        <v>70</v>
      </c>
      <c r="E9" s="159"/>
      <c r="F9" s="27"/>
    </row>
    <row r="10" spans="1:6" ht="15" customHeight="1" x14ac:dyDescent="0.3">
      <c r="A10" s="27"/>
      <c r="B10" s="28" t="s">
        <v>74</v>
      </c>
      <c r="C10" s="33"/>
      <c r="D10" s="159" t="s">
        <v>70</v>
      </c>
      <c r="E10" s="159"/>
      <c r="F10" s="27"/>
    </row>
    <row r="11" spans="1:6" ht="15" customHeight="1" x14ac:dyDescent="0.3">
      <c r="A11" s="27"/>
      <c r="B11" s="28" t="s">
        <v>75</v>
      </c>
      <c r="C11" s="33"/>
      <c r="D11" s="159" t="s">
        <v>70</v>
      </c>
      <c r="E11" s="159"/>
      <c r="F11" s="27"/>
    </row>
    <row r="12" spans="1:6" ht="15" customHeight="1" x14ac:dyDescent="0.3">
      <c r="A12" s="27"/>
      <c r="B12" s="28" t="s">
        <v>76</v>
      </c>
      <c r="C12" s="33"/>
      <c r="D12" s="159" t="s">
        <v>70</v>
      </c>
      <c r="E12" s="159"/>
      <c r="F12" s="27"/>
    </row>
    <row r="13" spans="1:6" ht="15" customHeight="1" x14ac:dyDescent="0.3">
      <c r="A13" s="27"/>
      <c r="B13" s="28" t="s">
        <v>77</v>
      </c>
      <c r="C13" s="34"/>
      <c r="D13" s="159" t="s">
        <v>70</v>
      </c>
      <c r="E13" s="159"/>
      <c r="F13" s="27"/>
    </row>
    <row r="14" spans="1:6" ht="15" customHeight="1" x14ac:dyDescent="0.3">
      <c r="A14" s="27"/>
      <c r="B14" s="28" t="s">
        <v>78</v>
      </c>
      <c r="C14" s="34"/>
      <c r="D14" s="159" t="s">
        <v>70</v>
      </c>
      <c r="E14" s="159"/>
      <c r="F14" s="27"/>
    </row>
    <row r="15" spans="1:6" ht="15" customHeight="1" x14ac:dyDescent="0.3">
      <c r="A15" s="27"/>
      <c r="B15" s="27"/>
      <c r="C15" s="35"/>
      <c r="D15" s="27"/>
      <c r="E15" s="27"/>
      <c r="F15" s="27"/>
    </row>
    <row r="16" spans="1:6" ht="15" customHeight="1" x14ac:dyDescent="0.3">
      <c r="A16" s="27"/>
      <c r="B16" s="158" t="s">
        <v>79</v>
      </c>
      <c r="C16" s="158"/>
      <c r="D16" s="158"/>
      <c r="E16" s="158"/>
      <c r="F16" s="27"/>
    </row>
    <row r="17" spans="1:6" ht="15" customHeight="1" x14ac:dyDescent="0.3">
      <c r="A17" s="27"/>
      <c r="B17" s="28" t="s">
        <v>80</v>
      </c>
      <c r="C17" s="32"/>
      <c r="D17" s="159" t="s">
        <v>70</v>
      </c>
      <c r="E17" s="159"/>
      <c r="F17" s="27"/>
    </row>
    <row r="18" spans="1:6" ht="15" customHeight="1" x14ac:dyDescent="0.3">
      <c r="A18" s="27"/>
      <c r="B18" s="28" t="s">
        <v>81</v>
      </c>
      <c r="C18" s="32"/>
      <c r="D18" s="159" t="s">
        <v>70</v>
      </c>
      <c r="E18" s="159"/>
      <c r="F18" s="27"/>
    </row>
    <row r="19" spans="1:6" ht="15" customHeight="1" x14ac:dyDescent="0.3">
      <c r="A19" s="27"/>
      <c r="B19" s="28" t="s">
        <v>82</v>
      </c>
      <c r="C19" s="32"/>
      <c r="D19" s="159" t="s">
        <v>70</v>
      </c>
      <c r="E19" s="159"/>
      <c r="F19" s="27"/>
    </row>
    <row r="20" spans="1:6" ht="15" customHeight="1" x14ac:dyDescent="0.3">
      <c r="A20" s="27"/>
      <c r="B20" s="28" t="s">
        <v>83</v>
      </c>
      <c r="C20" s="32"/>
      <c r="D20" s="159" t="s">
        <v>70</v>
      </c>
      <c r="E20" s="159"/>
      <c r="F20" s="27"/>
    </row>
    <row r="21" spans="1:6" ht="15" customHeight="1" x14ac:dyDescent="0.3">
      <c r="A21" s="27"/>
      <c r="B21" s="28" t="s">
        <v>84</v>
      </c>
      <c r="C21" s="32"/>
      <c r="D21" s="159" t="s">
        <v>70</v>
      </c>
      <c r="E21" s="159"/>
      <c r="F21" s="27"/>
    </row>
    <row r="22" spans="1:6" ht="15" customHeight="1" x14ac:dyDescent="0.3">
      <c r="A22" s="27"/>
      <c r="B22" s="28" t="s">
        <v>85</v>
      </c>
      <c r="C22" s="32"/>
      <c r="D22" s="159" t="s">
        <v>70</v>
      </c>
      <c r="E22" s="159"/>
      <c r="F22" s="27"/>
    </row>
    <row r="23" spans="1:6" ht="15" customHeight="1" x14ac:dyDescent="0.3">
      <c r="A23" s="27"/>
      <c r="B23" s="28" t="s">
        <v>86</v>
      </c>
      <c r="C23" s="32"/>
      <c r="D23" s="159" t="s">
        <v>70</v>
      </c>
      <c r="E23" s="159"/>
      <c r="F23" s="27"/>
    </row>
    <row r="24" spans="1:6" ht="15" customHeight="1" x14ac:dyDescent="0.3">
      <c r="A24" s="27"/>
      <c r="B24" s="28" t="s">
        <v>87</v>
      </c>
      <c r="C24" s="36">
        <f>IFERROR(ROUND(IF(C18=0,0,C22/C18),1),0)</f>
        <v>0</v>
      </c>
      <c r="D24" s="160" t="s">
        <v>88</v>
      </c>
      <c r="E24" s="160"/>
      <c r="F24" s="27"/>
    </row>
    <row r="25" spans="1:6" ht="15" customHeight="1" x14ac:dyDescent="0.3">
      <c r="A25" s="27"/>
      <c r="B25" s="28" t="s">
        <v>89</v>
      </c>
      <c r="C25" s="37">
        <f>IFERROR(ROUND(IF(C17=0,0,C20/C17),3),0)</f>
        <v>0</v>
      </c>
      <c r="D25" s="160" t="s">
        <v>88</v>
      </c>
      <c r="E25" s="160"/>
      <c r="F25" s="27"/>
    </row>
    <row r="26" spans="1:6" ht="15" customHeight="1" x14ac:dyDescent="0.3">
      <c r="A26" s="27"/>
      <c r="B26" s="28" t="s">
        <v>90</v>
      </c>
      <c r="C26" s="38">
        <f>ROUND(C17-C18-C19-C20,0)</f>
        <v>0</v>
      </c>
      <c r="D26" s="160" t="s">
        <v>88</v>
      </c>
      <c r="E26" s="160"/>
      <c r="F26" s="27"/>
    </row>
    <row r="27" spans="1:6" ht="15" customHeight="1" x14ac:dyDescent="0.3">
      <c r="A27" s="27"/>
      <c r="B27" s="28" t="s">
        <v>91</v>
      </c>
      <c r="C27" s="37">
        <f>IFERROR(ROUND(IF(C17=0,0,C26/C17),3),0)</f>
        <v>0</v>
      </c>
      <c r="D27" s="160" t="s">
        <v>88</v>
      </c>
      <c r="E27" s="160"/>
      <c r="F27" s="27"/>
    </row>
    <row r="28" spans="1:6" ht="15" customHeight="1" x14ac:dyDescent="0.3">
      <c r="A28" s="27"/>
      <c r="B28" s="27"/>
      <c r="C28" s="27"/>
      <c r="D28" s="27"/>
      <c r="E28" s="27"/>
      <c r="F28" s="27"/>
    </row>
    <row r="29" spans="1:6" ht="15" customHeight="1" x14ac:dyDescent="0.3">
      <c r="A29" s="27"/>
      <c r="B29" s="161" t="s">
        <v>92</v>
      </c>
      <c r="C29" s="161"/>
      <c r="D29" s="161"/>
      <c r="E29" s="161"/>
      <c r="F29" s="27"/>
    </row>
    <row r="30" spans="1:6" ht="15" customHeight="1" x14ac:dyDescent="0.3">
      <c r="A30" s="39" t="s">
        <v>93</v>
      </c>
      <c r="B30" s="28" t="s">
        <v>94</v>
      </c>
      <c r="C30" s="40"/>
      <c r="D30" s="159" t="s">
        <v>70</v>
      </c>
      <c r="E30" s="159"/>
      <c r="F30" s="41" t="str">
        <f>IF(C9=0,"",IF(C30="","",TEXT(ROUND(C30/C9,1),"0.0")&amp;"x annual income"))</f>
        <v/>
      </c>
    </row>
    <row r="31" spans="1:6" ht="15" customHeight="1" x14ac:dyDescent="0.3">
      <c r="A31" s="39" t="s">
        <v>95</v>
      </c>
      <c r="B31" s="28" t="s">
        <v>96</v>
      </c>
      <c r="C31" s="40"/>
      <c r="D31" s="159" t="s">
        <v>70</v>
      </c>
      <c r="E31" s="159"/>
      <c r="F31" s="42" t="str">
        <f>IF(C31="","",IF(C8="","Enter age in C8 to see comparison",IF(C8&lt;30,IF(C31&gt;=1000000,"Appears adequate for under-30",IF(C31&gt;=500000,"Adequate, consider top-up","Significantly under-insured for any metro city")),IF(C8&lt;45,IF(C31&gt;=1500000,"Appears adequate for your age band",IF(C31&gt;=1000000,"Adequate, consider top-up","Under-insured for your age in a metro")),IF(C31&gt;=2500000,"Appears adequate for 45+",IF(C31&gt;=1500000,"Adequate, consider top-up","Under-insured for your age in a metro"))))))</f>
        <v/>
      </c>
    </row>
    <row r="32" spans="1:6" ht="15" customHeight="1" x14ac:dyDescent="0.3">
      <c r="A32" s="27"/>
      <c r="B32" s="28" t="s">
        <v>97</v>
      </c>
      <c r="C32" s="40"/>
      <c r="D32" s="159" t="s">
        <v>70</v>
      </c>
      <c r="E32" s="159"/>
      <c r="F32" s="42" t="str">
        <f>IF(C32="","",IF(C9=0,"Enter annual income in C9 to see comparison",IF(C32=0,"None held. CI is optional but bridges income gap during serious illness recovery",IF(C32&gt;=C9*5,"Appears adequate",IF(C32&gt;=C9*3,"Adequate, consider top-up","Lower than typical guideline of 3-5x annual income")))))</f>
        <v/>
      </c>
    </row>
    <row r="33" spans="1:6" ht="15" customHeight="1" x14ac:dyDescent="0.3">
      <c r="A33" s="27"/>
      <c r="B33" s="43"/>
      <c r="C33" s="33"/>
      <c r="D33" s="162"/>
      <c r="E33" s="162"/>
      <c r="F33" s="27"/>
    </row>
    <row r="34" spans="1:6" ht="15" customHeight="1" x14ac:dyDescent="0.3">
      <c r="A34" s="27"/>
      <c r="B34" s="43"/>
      <c r="C34" s="33"/>
      <c r="D34" s="162"/>
      <c r="E34" s="162"/>
      <c r="F34" s="27"/>
    </row>
    <row r="35" spans="1:6" ht="15" customHeight="1" x14ac:dyDescent="0.3">
      <c r="A35" s="27"/>
      <c r="B35" s="27"/>
      <c r="C35" s="27"/>
      <c r="D35" s="27"/>
      <c r="E35" s="27"/>
      <c r="F35" s="27"/>
    </row>
    <row r="36" spans="1:6" ht="15" customHeight="1" x14ac:dyDescent="0.3">
      <c r="A36" s="27"/>
      <c r="B36" s="158" t="s">
        <v>98</v>
      </c>
      <c r="C36" s="158"/>
      <c r="D36" s="158"/>
      <c r="E36" s="158"/>
      <c r="F36" s="27"/>
    </row>
    <row r="37" spans="1:6" ht="15" customHeight="1" x14ac:dyDescent="0.3">
      <c r="A37" s="27"/>
      <c r="B37" s="28" t="s">
        <v>99</v>
      </c>
      <c r="C37" s="44"/>
      <c r="D37" s="159" t="s">
        <v>70</v>
      </c>
      <c r="E37" s="159"/>
      <c r="F37" s="27"/>
    </row>
    <row r="38" spans="1:6" ht="15" customHeight="1" x14ac:dyDescent="0.3">
      <c r="A38" s="27"/>
      <c r="B38" s="28" t="s">
        <v>100</v>
      </c>
      <c r="C38" s="33"/>
      <c r="D38" s="159" t="s">
        <v>70</v>
      </c>
      <c r="E38" s="159"/>
      <c r="F38" s="27"/>
    </row>
    <row r="39" spans="1:6" ht="15" customHeight="1" x14ac:dyDescent="0.3">
      <c r="A39" s="27"/>
      <c r="B39" s="27"/>
      <c r="C39" s="27"/>
      <c r="D39" s="27"/>
      <c r="E39" s="27"/>
      <c r="F39" s="27"/>
    </row>
    <row r="40" spans="1:6" ht="15" customHeight="1" x14ac:dyDescent="0.3">
      <c r="A40" s="27"/>
      <c r="B40" s="27"/>
      <c r="C40" s="27"/>
      <c r="D40" s="27"/>
      <c r="E40" s="27"/>
      <c r="F40" s="27"/>
    </row>
    <row r="41" spans="1:6" ht="21.75" customHeight="1" x14ac:dyDescent="0.3">
      <c r="A41" s="27"/>
      <c r="B41" s="163" t="s">
        <v>101</v>
      </c>
      <c r="C41" s="163"/>
      <c r="D41" s="163"/>
      <c r="E41" s="163"/>
      <c r="F41" s="27"/>
    </row>
    <row r="42" spans="1:6" ht="15" customHeight="1" x14ac:dyDescent="0.3">
      <c r="A42" s="27"/>
      <c r="B42" s="27"/>
      <c r="C42" s="27"/>
      <c r="D42" s="27"/>
      <c r="E42" s="27"/>
      <c r="F42" s="27"/>
    </row>
    <row r="43" spans="1:6" ht="15" customHeight="1" x14ac:dyDescent="0.3">
      <c r="A43" s="27"/>
      <c r="B43" s="27"/>
      <c r="C43" s="27"/>
      <c r="D43" s="27"/>
      <c r="E43" s="27"/>
      <c r="F43" s="27"/>
    </row>
    <row r="44" spans="1:6" ht="15" customHeight="1" x14ac:dyDescent="0.3">
      <c r="A44" s="27"/>
      <c r="B44" s="27"/>
      <c r="C44" s="27"/>
      <c r="D44" s="27"/>
      <c r="E44" s="27"/>
      <c r="F44" s="27"/>
    </row>
    <row r="45" spans="1:6" ht="15" customHeight="1" x14ac:dyDescent="0.3">
      <c r="A45" s="27"/>
      <c r="B45" s="27"/>
      <c r="C45" s="27"/>
      <c r="D45" s="27"/>
      <c r="E45" s="27"/>
      <c r="F45" s="27"/>
    </row>
    <row r="46" spans="1:6" ht="15" customHeight="1" x14ac:dyDescent="0.3">
      <c r="A46" s="27"/>
      <c r="B46" s="27"/>
      <c r="C46" s="27"/>
      <c r="D46" s="27"/>
      <c r="E46" s="27"/>
      <c r="F46" s="27"/>
    </row>
    <row r="47" spans="1:6" ht="15" customHeight="1" x14ac:dyDescent="0.3">
      <c r="A47" s="27"/>
      <c r="B47" s="27"/>
      <c r="C47" s="27"/>
      <c r="D47" s="27"/>
      <c r="E47" s="27"/>
      <c r="F47" s="27"/>
    </row>
    <row r="48" spans="1:6" ht="15" customHeight="1" x14ac:dyDescent="0.3">
      <c r="A48" s="27"/>
      <c r="B48" s="27"/>
      <c r="C48" s="27"/>
      <c r="D48" s="27"/>
      <c r="E48" s="27"/>
      <c r="F48" s="27"/>
    </row>
    <row r="49" spans="1:6" ht="15" customHeight="1" x14ac:dyDescent="0.3">
      <c r="A49" s="27"/>
      <c r="B49" s="27"/>
      <c r="C49" s="27"/>
      <c r="D49" s="27"/>
      <c r="E49" s="27"/>
      <c r="F49" s="27"/>
    </row>
    <row r="50" spans="1:6" ht="15" customHeight="1" x14ac:dyDescent="0.3">
      <c r="A50" s="27"/>
      <c r="B50" s="27"/>
      <c r="C50" s="27"/>
      <c r="D50" s="27"/>
      <c r="E50" s="27"/>
      <c r="F50" s="27"/>
    </row>
    <row r="51" spans="1:6" ht="15" customHeight="1" x14ac:dyDescent="0.3">
      <c r="A51" s="27"/>
      <c r="B51" s="27"/>
      <c r="C51" s="27"/>
      <c r="D51" s="27"/>
      <c r="E51" s="27"/>
      <c r="F51" s="27"/>
    </row>
    <row r="52" spans="1:6" ht="15" customHeight="1" x14ac:dyDescent="0.3">
      <c r="A52" s="27"/>
      <c r="B52" s="27"/>
      <c r="C52" s="27"/>
      <c r="D52" s="27"/>
      <c r="E52" s="27"/>
      <c r="F52" s="27"/>
    </row>
    <row r="53" spans="1:6" ht="15" customHeight="1" x14ac:dyDescent="0.3">
      <c r="A53" s="27"/>
      <c r="B53" s="27"/>
      <c r="C53" s="27"/>
      <c r="D53" s="27"/>
      <c r="E53" s="27"/>
      <c r="F53" s="27"/>
    </row>
    <row r="54" spans="1:6" ht="15" customHeight="1" x14ac:dyDescent="0.3">
      <c r="A54" s="27"/>
      <c r="B54" s="27"/>
      <c r="C54" s="27"/>
      <c r="D54" s="27"/>
      <c r="E54" s="27"/>
      <c r="F54" s="27"/>
    </row>
    <row r="55" spans="1:6" ht="15" customHeight="1" x14ac:dyDescent="0.3">
      <c r="A55" s="27"/>
      <c r="B55" s="27"/>
      <c r="C55" s="27"/>
      <c r="D55" s="27"/>
      <c r="E55" s="27"/>
      <c r="F55" s="27"/>
    </row>
    <row r="56" spans="1:6" ht="15" customHeight="1" x14ac:dyDescent="0.3">
      <c r="A56" s="27"/>
      <c r="B56" s="27"/>
      <c r="C56" s="27"/>
      <c r="D56" s="27"/>
      <c r="E56" s="27"/>
      <c r="F56" s="27"/>
    </row>
    <row r="57" spans="1:6" ht="15" customHeight="1" x14ac:dyDescent="0.3">
      <c r="A57" s="27"/>
      <c r="B57" s="27"/>
      <c r="C57" s="27"/>
      <c r="D57" s="27"/>
      <c r="E57" s="27"/>
      <c r="F57" s="27"/>
    </row>
    <row r="58" spans="1:6" ht="15" customHeight="1" x14ac:dyDescent="0.3">
      <c r="A58" s="27"/>
      <c r="B58" s="27"/>
      <c r="C58" s="27"/>
      <c r="D58" s="27"/>
      <c r="E58" s="27"/>
      <c r="F58" s="27"/>
    </row>
    <row r="59" spans="1:6" ht="15" customHeight="1" x14ac:dyDescent="0.3">
      <c r="A59" s="27"/>
      <c r="B59" s="27"/>
      <c r="C59" s="27"/>
      <c r="D59" s="27"/>
      <c r="E59" s="27"/>
      <c r="F59" s="27"/>
    </row>
  </sheetData>
  <mergeCells count="34">
    <mergeCell ref="B36:E36"/>
    <mergeCell ref="D37:E37"/>
    <mergeCell ref="D38:E38"/>
    <mergeCell ref="B41:E41"/>
    <mergeCell ref="D30:E30"/>
    <mergeCell ref="D31:E31"/>
    <mergeCell ref="D32:E32"/>
    <mergeCell ref="D33:E33"/>
    <mergeCell ref="D34:E34"/>
    <mergeCell ref="D24:E24"/>
    <mergeCell ref="D25:E25"/>
    <mergeCell ref="D26:E26"/>
    <mergeCell ref="D27:E27"/>
    <mergeCell ref="B29:E29"/>
    <mergeCell ref="D19:E19"/>
    <mergeCell ref="D20:E20"/>
    <mergeCell ref="D21:E21"/>
    <mergeCell ref="D22:E22"/>
    <mergeCell ref="D23:E23"/>
    <mergeCell ref="D13:E13"/>
    <mergeCell ref="D14:E14"/>
    <mergeCell ref="B16:E16"/>
    <mergeCell ref="D17:E17"/>
    <mergeCell ref="D18:E18"/>
    <mergeCell ref="D8:E8"/>
    <mergeCell ref="D9:E9"/>
    <mergeCell ref="D10:E10"/>
    <mergeCell ref="D11:E11"/>
    <mergeCell ref="D12:E12"/>
    <mergeCell ref="B2:E2"/>
    <mergeCell ref="B3:E3"/>
    <mergeCell ref="B5:E5"/>
    <mergeCell ref="D6:E6"/>
    <mergeCell ref="D7:E7"/>
  </mergeCells>
  <dataValidations count="4">
    <dataValidation type="list" allowBlank="1" showErrorMessage="1" errorTitle="Invalid" error="Please select from the list" sqref="C10" xr:uid="{00000000-0002-0000-0100-000000000000}">
      <formula1>"Old Regime,New Regime,Not sure / will decide later"</formula1>
      <formula2>0</formula2>
    </dataValidation>
    <dataValidation type="list" allowBlank="1" showErrorMessage="1" errorTitle="Invalid" error="Please select from the list" sqref="C11" xr:uid="{00000000-0002-0000-0100-000001000000}">
      <formula1>"Government / PSU,Salaried Private (Large company),Salaried Private (Mid or Small),Self-Employed / Business owner,Freelancer / Gig / Contract,Retired,Student / No income"</formula1>
      <formula2>0</formula2>
    </dataValidation>
    <dataValidation type="list" allowBlank="1" showErrorMessage="1" errorTitle="Invalid" error="Please select from the list" sqref="C12" xr:uid="{00000000-0002-0000-0100-000002000000}">
      <formula1>"Single,Married - spouse has independent income,Married - spouse has no independent income,Divorced or Separated,Widowed"</formula1>
      <formula2>0</formula2>
    </dataValidation>
    <dataValidation type="list" allowBlank="1" showErrorMessage="1" errorTitle="Invalid" error="Please select from the list" sqref="C38" xr:uid="{00000000-0002-0000-0100-000003000000}">
      <formula1>"First Assessment,Annual Review,Income Change,Job Change,Marriage,Child Born,Parent Support Started,Health Event,Major Inheritance,Real Market Loss,Other"</formula1>
      <formula2>0</formula2>
    </dataValidation>
  </dataValidations>
  <pageMargins left="0.75" right="0.75" top="1" bottom="1" header="0.511811023622047" footer="0.511811023622047"/>
  <pageSetup paperSize="9" orientation="portrait" horizontalDpi="300" verticalDpi="30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09"/>
  <sheetViews>
    <sheetView showGridLines="0" zoomScaleNormal="100" workbookViewId="0">
      <selection activeCell="D4" sqref="D4"/>
    </sheetView>
  </sheetViews>
  <sheetFormatPr defaultColWidth="8.6640625" defaultRowHeight="14.4" x14ac:dyDescent="0.3"/>
  <cols>
    <col min="1" max="1" width="3" customWidth="1"/>
    <col min="2" max="2" width="5" customWidth="1"/>
    <col min="3" max="3" width="46" customWidth="1"/>
    <col min="4" max="4" width="24" customWidth="1"/>
    <col min="5" max="5" width="10" hidden="1" customWidth="1"/>
    <col min="6" max="6" width="28.44140625" bestFit="1" customWidth="1"/>
    <col min="7" max="7" width="30" customWidth="1"/>
    <col min="8" max="8" width="3" customWidth="1"/>
    <col min="12" max="18" width="30" hidden="1" customWidth="1"/>
  </cols>
  <sheetData>
    <row r="1" spans="1:18" x14ac:dyDescent="0.3">
      <c r="A1" s="45"/>
      <c r="B1" s="45"/>
      <c r="C1" s="45"/>
      <c r="D1" s="45"/>
      <c r="E1" s="45"/>
      <c r="F1" s="45"/>
      <c r="G1" s="45"/>
      <c r="H1" s="45"/>
      <c r="I1" s="45"/>
      <c r="L1" t="s">
        <v>102</v>
      </c>
      <c r="M1" s="46" t="s">
        <v>103</v>
      </c>
      <c r="N1" s="46" t="s">
        <v>104</v>
      </c>
      <c r="O1" s="46" t="s">
        <v>105</v>
      </c>
      <c r="P1" s="46" t="s">
        <v>106</v>
      </c>
      <c r="Q1" s="46" t="s">
        <v>107</v>
      </c>
      <c r="R1" s="46" t="s">
        <v>108</v>
      </c>
    </row>
    <row r="2" spans="1:18" ht="43.2" x14ac:dyDescent="0.3">
      <c r="A2" s="45"/>
      <c r="B2" s="164" t="s">
        <v>109</v>
      </c>
      <c r="C2" s="164"/>
      <c r="D2" s="164"/>
      <c r="E2" s="164"/>
      <c r="F2" s="164"/>
      <c r="G2" s="164"/>
      <c r="H2" s="164"/>
      <c r="I2" s="45"/>
      <c r="L2" t="s">
        <v>110</v>
      </c>
      <c r="M2" s="46" t="s">
        <v>111</v>
      </c>
      <c r="N2" s="46" t="s">
        <v>112</v>
      </c>
      <c r="O2" s="46" t="s">
        <v>113</v>
      </c>
      <c r="P2" s="46" t="s">
        <v>114</v>
      </c>
      <c r="Q2" s="46" t="s">
        <v>115</v>
      </c>
      <c r="R2" s="46" t="s">
        <v>116</v>
      </c>
    </row>
    <row r="3" spans="1:18" ht="43.2" x14ac:dyDescent="0.3">
      <c r="A3" s="45"/>
      <c r="B3" s="165" t="s">
        <v>117</v>
      </c>
      <c r="C3" s="165"/>
      <c r="D3" s="165"/>
      <c r="E3" s="165"/>
      <c r="F3" s="165"/>
      <c r="G3" s="165"/>
      <c r="H3" s="165"/>
      <c r="I3" s="45"/>
      <c r="L3" t="s">
        <v>118</v>
      </c>
      <c r="M3" s="46" t="s">
        <v>119</v>
      </c>
      <c r="N3" s="46" t="s">
        <v>120</v>
      </c>
      <c r="O3" s="46" t="s">
        <v>121</v>
      </c>
      <c r="P3" s="46" t="s">
        <v>122</v>
      </c>
      <c r="Q3" s="46" t="s">
        <v>123</v>
      </c>
      <c r="R3" s="46" t="s">
        <v>124</v>
      </c>
    </row>
    <row r="4" spans="1:18" ht="43.2" x14ac:dyDescent="0.3">
      <c r="A4" s="45"/>
      <c r="B4" s="45"/>
      <c r="C4" s="45"/>
      <c r="D4" s="45"/>
      <c r="E4" s="45"/>
      <c r="F4" s="45"/>
      <c r="G4" s="45"/>
      <c r="H4" s="45"/>
      <c r="I4" s="45"/>
      <c r="L4" t="s">
        <v>125</v>
      </c>
      <c r="M4" s="46" t="s">
        <v>126</v>
      </c>
      <c r="N4" s="46" t="s">
        <v>127</v>
      </c>
      <c r="O4" s="46" t="s">
        <v>128</v>
      </c>
      <c r="P4" s="46" t="s">
        <v>129</v>
      </c>
      <c r="Q4" s="46" t="s">
        <v>130</v>
      </c>
      <c r="R4" s="46" t="s">
        <v>131</v>
      </c>
    </row>
    <row r="5" spans="1:18" ht="43.2" x14ac:dyDescent="0.3">
      <c r="A5" s="45"/>
      <c r="B5" s="47" t="s">
        <v>132</v>
      </c>
      <c r="C5" s="47" t="s">
        <v>133</v>
      </c>
      <c r="D5" s="47" t="s">
        <v>134</v>
      </c>
      <c r="E5" s="48" t="s">
        <v>135</v>
      </c>
      <c r="F5" s="47" t="s">
        <v>136</v>
      </c>
      <c r="G5" s="47" t="s">
        <v>137</v>
      </c>
      <c r="H5" s="45"/>
      <c r="I5" s="45"/>
      <c r="L5" t="s">
        <v>138</v>
      </c>
      <c r="M5" s="46" t="s">
        <v>139</v>
      </c>
      <c r="N5" s="46" t="s">
        <v>140</v>
      </c>
      <c r="O5" s="46" t="s">
        <v>141</v>
      </c>
      <c r="P5" s="46" t="s">
        <v>142</v>
      </c>
      <c r="Q5" s="46" t="s">
        <v>143</v>
      </c>
      <c r="R5" s="46" t="s">
        <v>144</v>
      </c>
    </row>
    <row r="6" spans="1:18" ht="28.8" x14ac:dyDescent="0.3">
      <c r="A6" s="45"/>
      <c r="B6" s="49"/>
      <c r="C6" s="49"/>
      <c r="D6" s="49"/>
      <c r="E6" s="49"/>
      <c r="F6" s="49"/>
      <c r="G6" s="49"/>
      <c r="H6" s="45"/>
      <c r="I6" s="45"/>
      <c r="L6" t="s">
        <v>145</v>
      </c>
      <c r="M6" s="46" t="s">
        <v>146</v>
      </c>
      <c r="N6" s="46" t="s">
        <v>147</v>
      </c>
      <c r="O6" s="46" t="s">
        <v>148</v>
      </c>
      <c r="P6" s="46" t="s">
        <v>149</v>
      </c>
      <c r="Q6" s="46" t="s">
        <v>150</v>
      </c>
      <c r="R6" s="46" t="s">
        <v>151</v>
      </c>
    </row>
    <row r="7" spans="1:18" ht="45.6" x14ac:dyDescent="0.3">
      <c r="A7" s="45"/>
      <c r="B7" s="50" t="s">
        <v>152</v>
      </c>
      <c r="C7" s="51" t="s">
        <v>153</v>
      </c>
      <c r="D7" s="52"/>
      <c r="E7" s="53">
        <f>IFERROR(CHOOSE(MATCH(D7,$L$2:$L$6,0),5,4,3,2,1),0)</f>
        <v>0</v>
      </c>
      <c r="F7" s="54" t="s">
        <v>154</v>
      </c>
      <c r="G7" s="55"/>
      <c r="H7" s="45"/>
      <c r="I7" s="45"/>
      <c r="O7" s="46" t="s">
        <v>155</v>
      </c>
    </row>
    <row r="8" spans="1:18" ht="28.8" x14ac:dyDescent="0.3">
      <c r="A8" s="45"/>
      <c r="B8" s="49"/>
      <c r="C8" s="49"/>
      <c r="D8" s="49"/>
      <c r="E8" s="49"/>
      <c r="F8" s="49"/>
      <c r="G8" s="56"/>
      <c r="H8" s="45"/>
      <c r="I8" s="45"/>
      <c r="O8" s="46" t="s">
        <v>156</v>
      </c>
    </row>
    <row r="9" spans="1:18" ht="57" x14ac:dyDescent="0.3">
      <c r="A9" s="45"/>
      <c r="B9" s="50" t="s">
        <v>157</v>
      </c>
      <c r="C9" s="51" t="s">
        <v>158</v>
      </c>
      <c r="D9" s="57" t="str">
        <f>IF('PROFILE SETUP'!C22=0,"No emergency fund at all",IF('PROFILE SETUP'!C24&gt;6,"More than 6 months - fully protected",IF('PROFILE SETUP'!C24&gt;=4,"4 to 6 months - adequately protected",IF('PROFILE SETUP'!C24&gt;=2,"2 to 3 months - partial protection","Less than 2 months - significant gap"))))</f>
        <v>No emergency fund at all</v>
      </c>
      <c r="E9" s="53">
        <f>IFERROR(CHOOSE(MATCH(D9,{"More than 6 months - fully protected","4 to 6 months - adequately protected","2 to 3 months - partial protection","Less than 2 months - significant gap","No emergency fund at all"},0),5,4,3,2,1),0)</f>
        <v>1</v>
      </c>
      <c r="F9" s="54" t="s">
        <v>159</v>
      </c>
      <c r="G9" s="55"/>
      <c r="H9" s="45"/>
      <c r="I9" s="45"/>
      <c r="O9" s="46" t="s">
        <v>160</v>
      </c>
    </row>
    <row r="10" spans="1:18" ht="28.8" x14ac:dyDescent="0.3">
      <c r="A10" s="45"/>
      <c r="B10" s="49"/>
      <c r="C10" s="49"/>
      <c r="D10" s="49"/>
      <c r="E10" s="49"/>
      <c r="F10" s="49"/>
      <c r="G10" s="56"/>
      <c r="H10" s="45"/>
      <c r="I10" s="45"/>
      <c r="O10" s="46" t="s">
        <v>161</v>
      </c>
    </row>
    <row r="11" spans="1:18" ht="68.400000000000006" x14ac:dyDescent="0.3">
      <c r="A11" s="45"/>
      <c r="B11" s="50" t="s">
        <v>162</v>
      </c>
      <c r="C11" s="51" t="s">
        <v>163</v>
      </c>
      <c r="D11" s="57" t="str">
        <f>IF('PROFILE SETUP'!C17=0,"",IF('PROFILE SETUP'!C25&lt;0.1,"Below 10% - very low debt burden",IF('PROFILE SETUP'!C25&lt;=0.2,"10% to 20% - manageable",IF('PROFILE SETUP'!C25&lt;=0.35,"21% to 35% - moderate burden",IF('PROFILE SETUP'!C25&lt;=0.5,"36% to 50% - high burden","Above 50% - dangerously high")))))</f>
        <v/>
      </c>
      <c r="E11" s="53">
        <f>IFERROR(CHOOSE(MATCH(D11,{"Below 10% - very low debt burden","10% to 20% - manageable","21% to 35% - moderate burden","36% to 50% - high burden","Above 50% - dangerously high"},0),5,4,3,2,1),0)</f>
        <v>0</v>
      </c>
      <c r="F11" s="54" t="s">
        <v>164</v>
      </c>
      <c r="G11" s="55"/>
      <c r="H11" s="45"/>
      <c r="I11" s="45"/>
    </row>
    <row r="12" spans="1:18" x14ac:dyDescent="0.3">
      <c r="A12" s="45"/>
      <c r="B12" s="49"/>
      <c r="C12" s="49"/>
      <c r="D12" s="49"/>
      <c r="E12" s="49"/>
      <c r="F12" s="49"/>
      <c r="G12" s="56"/>
      <c r="H12" s="45"/>
      <c r="I12" s="45"/>
    </row>
    <row r="13" spans="1:18" ht="91.2" x14ac:dyDescent="0.3">
      <c r="A13" s="45"/>
      <c r="B13" s="50" t="s">
        <v>165</v>
      </c>
      <c r="C13" s="51" t="s">
        <v>166</v>
      </c>
      <c r="D13" s="57" t="str">
        <f>IF('PROFILE SETUP'!C9=0,"",IF('PROFILE SETUP'!C30=0,"No life insurance at all",IF('PROFILE SETUP'!C30/'PROFILE SETUP'!C9&gt;=10,"10 times annual income or higher",IF('PROFILE SETUP'!C30/'PROFILE SETUP'!C9&gt;=5,"Between 5 and 10 times income","Less than 5 times income"))))</f>
        <v/>
      </c>
      <c r="E13" s="53">
        <f>IFERROR(CHOOSE(MATCH(D13,{"10 times annual income or higher","Between 5 and 10 times income","Less than 5 times income","Only endowment or ULIP - no pure term cover","No life insurance","No dependents - life insurance not applicable"},0),5,3,2,2,1,5),0)</f>
        <v>0</v>
      </c>
      <c r="F13" s="54" t="s">
        <v>167</v>
      </c>
      <c r="G13" s="55"/>
      <c r="H13" s="45"/>
      <c r="I13" s="45"/>
    </row>
    <row r="14" spans="1:18" x14ac:dyDescent="0.3">
      <c r="A14" s="45"/>
      <c r="B14" s="49"/>
      <c r="C14" s="49"/>
      <c r="D14" s="49"/>
      <c r="E14" s="49"/>
      <c r="F14" s="49"/>
      <c r="G14" s="56"/>
      <c r="H14" s="45"/>
      <c r="I14" s="45"/>
    </row>
    <row r="15" spans="1:18" ht="57" x14ac:dyDescent="0.3">
      <c r="A15" s="45"/>
      <c r="B15" s="50" t="s">
        <v>168</v>
      </c>
      <c r="C15" s="51" t="s">
        <v>169</v>
      </c>
      <c r="D15" s="52"/>
      <c r="E15" s="53">
        <f>IFERROR(CHOOSE(MATCH(D15,$M$2:$M$6,0),5,4,3,2,1),0)</f>
        <v>0</v>
      </c>
      <c r="F15" s="54" t="s">
        <v>170</v>
      </c>
      <c r="G15" s="55"/>
      <c r="H15" s="45"/>
      <c r="I15" s="45"/>
    </row>
    <row r="16" spans="1:18" x14ac:dyDescent="0.3">
      <c r="A16" s="45"/>
      <c r="B16" s="49"/>
      <c r="C16" s="49"/>
      <c r="D16" s="49"/>
      <c r="E16" s="49"/>
      <c r="F16" s="49"/>
      <c r="G16" s="56"/>
      <c r="H16" s="45"/>
      <c r="I16" s="45"/>
    </row>
    <row r="17" spans="1:9" ht="114" x14ac:dyDescent="0.3">
      <c r="A17" s="45"/>
      <c r="B17" s="50" t="s">
        <v>171</v>
      </c>
      <c r="C17" s="51" t="s">
        <v>172</v>
      </c>
      <c r="D17" s="52"/>
      <c r="E17" s="53">
        <f>IFERROR(CHOOSE(MATCH(D17,$N$2:$N$6,0),5,4,3,2,1),0)</f>
        <v>0</v>
      </c>
      <c r="F17" s="58" t="s">
        <v>173</v>
      </c>
      <c r="G17" s="55"/>
      <c r="H17" s="45"/>
      <c r="I17" s="45"/>
    </row>
    <row r="18" spans="1:9" x14ac:dyDescent="0.3">
      <c r="A18" s="45"/>
      <c r="B18" s="49"/>
      <c r="C18" s="49"/>
      <c r="D18" s="49"/>
      <c r="E18" s="49"/>
      <c r="F18" s="49"/>
      <c r="G18" s="56"/>
      <c r="H18" s="45"/>
      <c r="I18" s="45"/>
    </row>
    <row r="19" spans="1:9" ht="79.8" x14ac:dyDescent="0.3">
      <c r="A19" s="45"/>
      <c r="B19" s="50" t="s">
        <v>174</v>
      </c>
      <c r="C19" s="51" t="s">
        <v>175</v>
      </c>
      <c r="D19" s="52"/>
      <c r="E19" s="53">
        <f>IFERROR(CHOOSE(MATCH(D19,$O$2:$O$10,0),5,5,4,3,3,2,1,1,2),0)</f>
        <v>0</v>
      </c>
      <c r="F19" s="54" t="s">
        <v>176</v>
      </c>
      <c r="G19" s="55"/>
      <c r="H19" s="45"/>
      <c r="I19" s="45"/>
    </row>
    <row r="20" spans="1:9" x14ac:dyDescent="0.3">
      <c r="A20" s="45"/>
      <c r="B20" s="49"/>
      <c r="C20" s="49"/>
      <c r="D20" s="49"/>
      <c r="E20" s="49"/>
      <c r="F20" s="49"/>
      <c r="G20" s="56"/>
      <c r="H20" s="45"/>
      <c r="I20" s="45"/>
    </row>
    <row r="21" spans="1:9" ht="45.6" x14ac:dyDescent="0.3">
      <c r="A21" s="45"/>
      <c r="B21" s="50" t="s">
        <v>177</v>
      </c>
      <c r="C21" s="51" t="s">
        <v>178</v>
      </c>
      <c r="D21" s="52"/>
      <c r="E21" s="53">
        <f>IFERROR(CHOOSE(MATCH(D21,$P$2:$P$6,0),5,4,3,2,1),0)</f>
        <v>0</v>
      </c>
      <c r="F21" s="54" t="s">
        <v>179</v>
      </c>
      <c r="G21" s="55"/>
      <c r="H21" s="45"/>
      <c r="I21" s="45"/>
    </row>
    <row r="22" spans="1:9" x14ac:dyDescent="0.3">
      <c r="A22" s="45"/>
      <c r="B22" s="49"/>
      <c r="C22" s="49"/>
      <c r="D22" s="49"/>
      <c r="E22" s="49"/>
      <c r="F22" s="49"/>
      <c r="G22" s="56"/>
      <c r="H22" s="45"/>
      <c r="I22" s="45"/>
    </row>
    <row r="23" spans="1:9" ht="102.6" x14ac:dyDescent="0.3">
      <c r="A23" s="45"/>
      <c r="B23" s="50" t="s">
        <v>180</v>
      </c>
      <c r="C23" s="51" t="s">
        <v>181</v>
      </c>
      <c r="D23" s="52"/>
      <c r="E23" s="53">
        <f>IFERROR(CHOOSE(MATCH(D23,$Q$2:$Q$6,0),5,4,3,2,1),0)</f>
        <v>0</v>
      </c>
      <c r="F23" s="58" t="s">
        <v>182</v>
      </c>
      <c r="G23" s="55"/>
      <c r="H23" s="45"/>
      <c r="I23" s="45"/>
    </row>
    <row r="24" spans="1:9" x14ac:dyDescent="0.3">
      <c r="A24" s="45"/>
      <c r="B24" s="49"/>
      <c r="C24" s="49"/>
      <c r="D24" s="49"/>
      <c r="E24" s="49"/>
      <c r="F24" s="49"/>
      <c r="G24" s="56"/>
      <c r="H24" s="45"/>
      <c r="I24" s="45"/>
    </row>
    <row r="25" spans="1:9" ht="39.6" x14ac:dyDescent="0.3">
      <c r="A25" s="45"/>
      <c r="B25" s="50" t="s">
        <v>183</v>
      </c>
      <c r="C25" s="51" t="s">
        <v>184</v>
      </c>
      <c r="D25" s="52"/>
      <c r="E25" s="53">
        <f>IFERROR(CHOOSE(MATCH(D25,$R$2:$R$6,0),5,4,3,2,1),0)</f>
        <v>0</v>
      </c>
      <c r="F25" s="54" t="s">
        <v>185</v>
      </c>
      <c r="G25" s="55"/>
      <c r="H25" s="45"/>
      <c r="I25" s="45"/>
    </row>
    <row r="26" spans="1:9" x14ac:dyDescent="0.3">
      <c r="A26" s="45"/>
      <c r="B26" s="166" t="s">
        <v>186</v>
      </c>
      <c r="C26" s="166"/>
      <c r="D26" s="166"/>
      <c r="E26" s="166"/>
      <c r="F26" s="166"/>
      <c r="G26" s="166"/>
      <c r="H26" s="45"/>
      <c r="I26" s="45"/>
    </row>
    <row r="27" spans="1:9" ht="17.399999999999999" x14ac:dyDescent="0.3">
      <c r="A27" s="45"/>
      <c r="B27" s="167" t="s">
        <v>187</v>
      </c>
      <c r="C27" s="167"/>
      <c r="D27" s="167"/>
      <c r="E27" s="59">
        <f>E7+E9+E11+E13+E15+E17+E19+E21+E23+E25</f>
        <v>1</v>
      </c>
      <c r="F27" s="168" t="s">
        <v>188</v>
      </c>
      <c r="G27" s="168"/>
      <c r="H27" s="45"/>
      <c r="I27" s="45"/>
    </row>
    <row r="28" spans="1:9" x14ac:dyDescent="0.3">
      <c r="A28" s="45"/>
      <c r="B28" s="45"/>
      <c r="C28" s="45"/>
      <c r="D28" s="45"/>
      <c r="E28" s="45"/>
      <c r="F28" s="45"/>
      <c r="G28" s="45"/>
      <c r="H28" s="45"/>
      <c r="I28" s="45"/>
    </row>
    <row r="29" spans="1:9" x14ac:dyDescent="0.3">
      <c r="A29" s="45"/>
      <c r="B29" s="169" t="s">
        <v>189</v>
      </c>
      <c r="C29" s="169"/>
      <c r="D29" s="169"/>
      <c r="E29" s="169"/>
      <c r="F29" s="169"/>
      <c r="G29" s="169"/>
      <c r="H29" s="45"/>
      <c r="I29" s="45"/>
    </row>
    <row r="30" spans="1:9" x14ac:dyDescent="0.3">
      <c r="A30" s="45"/>
      <c r="B30" s="60" t="s">
        <v>190</v>
      </c>
      <c r="C30" s="170" t="s">
        <v>191</v>
      </c>
      <c r="D30" s="170"/>
      <c r="E30" s="170"/>
      <c r="F30" s="170"/>
      <c r="G30" s="170"/>
      <c r="H30" s="45"/>
      <c r="I30" s="45"/>
    </row>
    <row r="31" spans="1:9" ht="39.6" x14ac:dyDescent="0.3">
      <c r="A31" s="45"/>
      <c r="B31" s="61" t="s">
        <v>192</v>
      </c>
      <c r="C31" s="171" t="s">
        <v>193</v>
      </c>
      <c r="D31" s="171"/>
      <c r="E31" s="171"/>
      <c r="F31" s="171"/>
      <c r="G31" s="171"/>
      <c r="H31" s="45"/>
      <c r="I31" s="45"/>
    </row>
    <row r="32" spans="1:9" ht="39.6" x14ac:dyDescent="0.3">
      <c r="A32" s="45"/>
      <c r="B32" s="61" t="s">
        <v>194</v>
      </c>
      <c r="C32" s="171" t="s">
        <v>195</v>
      </c>
      <c r="D32" s="171"/>
      <c r="E32" s="171"/>
      <c r="F32" s="171"/>
      <c r="G32" s="171"/>
      <c r="H32" s="45"/>
      <c r="I32" s="45"/>
    </row>
    <row r="33" spans="1:9" ht="39.6" x14ac:dyDescent="0.3">
      <c r="A33" s="45"/>
      <c r="B33" s="61" t="s">
        <v>196</v>
      </c>
      <c r="C33" s="171" t="s">
        <v>197</v>
      </c>
      <c r="D33" s="171"/>
      <c r="E33" s="171"/>
      <c r="F33" s="171"/>
      <c r="G33" s="171"/>
      <c r="H33" s="45"/>
      <c r="I33" s="45"/>
    </row>
    <row r="34" spans="1:9" ht="26.4" x14ac:dyDescent="0.3">
      <c r="A34" s="45"/>
      <c r="B34" s="61" t="s">
        <v>198</v>
      </c>
      <c r="C34" s="171" t="s">
        <v>199</v>
      </c>
      <c r="D34" s="171"/>
      <c r="E34" s="171"/>
      <c r="F34" s="171"/>
      <c r="G34" s="171"/>
      <c r="H34" s="45"/>
      <c r="I34" s="45"/>
    </row>
    <row r="35" spans="1:9" x14ac:dyDescent="0.3">
      <c r="A35" s="45"/>
      <c r="B35" s="45"/>
      <c r="C35" s="45"/>
      <c r="D35" s="45"/>
      <c r="E35" s="45"/>
      <c r="F35" s="45"/>
      <c r="G35" s="45"/>
      <c r="H35" s="45"/>
      <c r="I35" s="45"/>
    </row>
    <row r="36" spans="1:9" x14ac:dyDescent="0.3">
      <c r="A36" s="45"/>
      <c r="B36" s="172" t="s">
        <v>200</v>
      </c>
      <c r="C36" s="172"/>
      <c r="D36" s="172"/>
      <c r="E36" s="172"/>
      <c r="F36" s="172"/>
      <c r="G36" s="172"/>
      <c r="H36" s="45"/>
      <c r="I36" s="45"/>
    </row>
    <row r="37" spans="1:9" x14ac:dyDescent="0.3">
      <c r="A37" s="45"/>
      <c r="B37" s="45"/>
      <c r="C37" s="45"/>
      <c r="D37" s="45"/>
      <c r="E37" s="45"/>
      <c r="F37" s="45"/>
      <c r="G37" s="45"/>
      <c r="H37" s="45"/>
      <c r="I37" s="45"/>
    </row>
    <row r="38" spans="1:9" x14ac:dyDescent="0.3">
      <c r="A38" s="45"/>
      <c r="B38" s="45"/>
      <c r="C38" s="45"/>
      <c r="D38" s="45"/>
      <c r="E38" s="45"/>
      <c r="F38" s="45"/>
      <c r="G38" s="45"/>
      <c r="H38" s="45"/>
      <c r="I38" s="45"/>
    </row>
    <row r="39" spans="1:9" x14ac:dyDescent="0.3">
      <c r="A39" s="45"/>
      <c r="B39" s="45"/>
      <c r="C39" s="45"/>
      <c r="D39" s="45"/>
      <c r="E39" s="45"/>
      <c r="F39" s="45"/>
      <c r="G39" s="45"/>
      <c r="H39" s="45"/>
      <c r="I39" s="45"/>
    </row>
    <row r="40" spans="1:9" x14ac:dyDescent="0.3">
      <c r="A40" s="45"/>
      <c r="B40" s="45"/>
      <c r="C40" s="45"/>
      <c r="D40" s="45"/>
      <c r="E40" s="45"/>
      <c r="F40" s="45"/>
      <c r="G40" s="45"/>
      <c r="H40" s="45"/>
      <c r="I40" s="45"/>
    </row>
    <row r="41" spans="1:9" x14ac:dyDescent="0.3">
      <c r="A41" s="45"/>
      <c r="B41" s="45"/>
      <c r="C41" s="45"/>
      <c r="D41" s="45"/>
      <c r="E41" s="45"/>
      <c r="F41" s="45"/>
      <c r="G41" s="45"/>
      <c r="H41" s="45"/>
      <c r="I41" s="45"/>
    </row>
    <row r="42" spans="1:9" x14ac:dyDescent="0.3">
      <c r="A42" s="45"/>
      <c r="B42" s="45"/>
      <c r="C42" s="45"/>
      <c r="D42" s="45"/>
      <c r="E42" s="45"/>
      <c r="F42" s="45"/>
      <c r="G42" s="45"/>
      <c r="H42" s="45"/>
      <c r="I42" s="45"/>
    </row>
    <row r="43" spans="1:9" x14ac:dyDescent="0.3">
      <c r="A43" s="45"/>
      <c r="B43" s="45"/>
      <c r="C43" s="45"/>
      <c r="D43" s="45"/>
      <c r="E43" s="45"/>
      <c r="F43" s="45"/>
      <c r="G43" s="45"/>
      <c r="H43" s="45"/>
      <c r="I43" s="45"/>
    </row>
    <row r="44" spans="1:9" x14ac:dyDescent="0.3">
      <c r="A44" s="45"/>
      <c r="B44" s="45"/>
      <c r="C44" s="45"/>
      <c r="D44" s="45"/>
      <c r="E44" s="45"/>
      <c r="F44" s="45"/>
      <c r="G44" s="45"/>
      <c r="H44" s="45"/>
      <c r="I44" s="45"/>
    </row>
    <row r="45" spans="1:9" x14ac:dyDescent="0.3">
      <c r="A45" s="45"/>
      <c r="B45" s="45"/>
      <c r="C45" s="45"/>
      <c r="D45" s="45"/>
      <c r="E45" s="45"/>
      <c r="F45" s="45"/>
      <c r="G45" s="45"/>
      <c r="H45" s="45"/>
      <c r="I45" s="45"/>
    </row>
    <row r="46" spans="1:9" x14ac:dyDescent="0.3">
      <c r="A46" s="45"/>
      <c r="B46" s="45"/>
      <c r="C46" s="45"/>
      <c r="D46" s="45"/>
      <c r="E46" s="45"/>
      <c r="F46" s="45"/>
      <c r="G46" s="45"/>
      <c r="H46" s="45"/>
      <c r="I46" s="45"/>
    </row>
    <row r="47" spans="1:9" x14ac:dyDescent="0.3">
      <c r="A47" s="45"/>
      <c r="B47" s="45"/>
      <c r="C47" s="45"/>
      <c r="D47" s="45"/>
      <c r="E47" s="45"/>
      <c r="F47" s="45"/>
      <c r="G47" s="45"/>
      <c r="H47" s="45"/>
      <c r="I47" s="45"/>
    </row>
    <row r="48" spans="1:9" x14ac:dyDescent="0.3">
      <c r="A48" s="45"/>
      <c r="B48" s="45"/>
      <c r="C48" s="45"/>
      <c r="D48" s="45"/>
      <c r="E48" s="45"/>
      <c r="F48" s="45"/>
      <c r="G48" s="45"/>
      <c r="H48" s="45"/>
      <c r="I48" s="45"/>
    </row>
    <row r="49" spans="1:9" x14ac:dyDescent="0.3">
      <c r="A49" s="45"/>
      <c r="B49" s="45"/>
      <c r="C49" s="45"/>
      <c r="D49" s="45"/>
      <c r="E49" s="45"/>
      <c r="F49" s="45"/>
      <c r="G49" s="45"/>
      <c r="H49" s="45"/>
      <c r="I49" s="45"/>
    </row>
    <row r="50" spans="1:9" x14ac:dyDescent="0.3">
      <c r="A50" s="45"/>
      <c r="B50" s="45"/>
      <c r="C50" s="45"/>
      <c r="D50" s="45"/>
      <c r="E50" s="45"/>
      <c r="F50" s="45"/>
      <c r="G50" s="45"/>
      <c r="H50" s="45"/>
      <c r="I50" s="45"/>
    </row>
    <row r="51" spans="1:9" x14ac:dyDescent="0.3">
      <c r="A51" s="45"/>
      <c r="B51" s="45"/>
      <c r="C51" s="45"/>
      <c r="D51" s="45"/>
      <c r="E51" s="45"/>
      <c r="F51" s="45"/>
      <c r="G51" s="45"/>
      <c r="H51" s="45"/>
      <c r="I51" s="45"/>
    </row>
    <row r="52" spans="1:9" x14ac:dyDescent="0.3">
      <c r="A52" s="45"/>
      <c r="B52" s="45"/>
      <c r="C52" s="45"/>
      <c r="D52" s="45"/>
      <c r="E52" s="45"/>
      <c r="F52" s="45"/>
      <c r="G52" s="45"/>
      <c r="H52" s="45"/>
      <c r="I52" s="45"/>
    </row>
    <row r="53" spans="1:9" x14ac:dyDescent="0.3">
      <c r="A53" s="45"/>
      <c r="B53" s="45"/>
      <c r="C53" s="45"/>
      <c r="D53" s="45"/>
      <c r="E53" s="45"/>
      <c r="F53" s="45"/>
      <c r="G53" s="45"/>
      <c r="H53" s="45"/>
      <c r="I53" s="45"/>
    </row>
    <row r="54" spans="1:9" x14ac:dyDescent="0.3">
      <c r="A54" s="45"/>
      <c r="B54" s="45"/>
      <c r="C54" s="45"/>
      <c r="D54" s="45"/>
      <c r="E54" s="45"/>
      <c r="F54" s="45"/>
      <c r="G54" s="45"/>
      <c r="H54" s="45"/>
      <c r="I54" s="45"/>
    </row>
    <row r="55" spans="1:9" x14ac:dyDescent="0.3">
      <c r="A55" s="45"/>
      <c r="B55" s="45"/>
      <c r="C55" s="45"/>
      <c r="D55" s="45"/>
      <c r="E55" s="45"/>
      <c r="F55" s="45"/>
      <c r="G55" s="45"/>
      <c r="H55" s="45"/>
      <c r="I55" s="45"/>
    </row>
    <row r="56" spans="1:9" x14ac:dyDescent="0.3">
      <c r="A56" s="45"/>
      <c r="B56" s="45"/>
      <c r="C56" s="45"/>
      <c r="D56" s="45"/>
      <c r="E56" s="45"/>
      <c r="F56" s="45"/>
      <c r="G56" s="45"/>
      <c r="H56" s="45"/>
      <c r="I56" s="45"/>
    </row>
    <row r="57" spans="1:9" x14ac:dyDescent="0.3">
      <c r="A57" s="45"/>
      <c r="B57" s="45"/>
      <c r="C57" s="45"/>
      <c r="D57" s="45"/>
      <c r="E57" s="45"/>
      <c r="F57" s="45"/>
      <c r="G57" s="45"/>
      <c r="H57" s="45"/>
      <c r="I57" s="45"/>
    </row>
    <row r="58" spans="1:9" x14ac:dyDescent="0.3">
      <c r="A58" s="45"/>
      <c r="B58" s="45"/>
      <c r="C58" s="45"/>
      <c r="D58" s="45"/>
      <c r="E58" s="45"/>
      <c r="F58" s="45"/>
      <c r="G58" s="45"/>
      <c r="H58" s="45"/>
      <c r="I58" s="45"/>
    </row>
    <row r="59" spans="1:9" x14ac:dyDescent="0.3">
      <c r="A59" s="45"/>
      <c r="B59" s="45"/>
      <c r="C59" s="45"/>
      <c r="D59" s="45"/>
      <c r="E59" s="45"/>
      <c r="F59" s="45"/>
      <c r="G59" s="45"/>
      <c r="H59" s="45"/>
      <c r="I59" s="45"/>
    </row>
    <row r="60" spans="1:9" x14ac:dyDescent="0.3">
      <c r="A60" s="45"/>
      <c r="B60" s="45"/>
      <c r="C60" s="45"/>
      <c r="D60" s="45"/>
      <c r="E60" s="45"/>
      <c r="F60" s="45"/>
      <c r="G60" s="45"/>
      <c r="H60" s="45"/>
      <c r="I60" s="45"/>
    </row>
    <row r="61" spans="1:9" x14ac:dyDescent="0.3">
      <c r="A61" s="45"/>
      <c r="B61" s="45"/>
      <c r="C61" s="45"/>
      <c r="D61" s="45"/>
      <c r="E61" s="45"/>
      <c r="F61" s="45"/>
      <c r="G61" s="45"/>
      <c r="H61" s="45"/>
      <c r="I61" s="45"/>
    </row>
    <row r="62" spans="1:9" x14ac:dyDescent="0.3">
      <c r="A62" s="45"/>
      <c r="B62" s="45"/>
      <c r="C62" s="45"/>
      <c r="D62" s="45"/>
      <c r="E62" s="45"/>
      <c r="F62" s="45"/>
      <c r="G62" s="45"/>
      <c r="H62" s="45"/>
      <c r="I62" s="45"/>
    </row>
    <row r="63" spans="1:9" x14ac:dyDescent="0.3">
      <c r="A63" s="45"/>
      <c r="B63" s="45"/>
      <c r="C63" s="45"/>
      <c r="D63" s="45"/>
      <c r="E63" s="45"/>
      <c r="F63" s="45"/>
      <c r="G63" s="45"/>
      <c r="H63" s="45"/>
      <c r="I63" s="45"/>
    </row>
    <row r="64" spans="1:9" x14ac:dyDescent="0.3">
      <c r="A64" s="45"/>
      <c r="B64" s="45"/>
      <c r="C64" s="45"/>
      <c r="D64" s="45"/>
      <c r="E64" s="45"/>
      <c r="F64" s="45"/>
      <c r="G64" s="45"/>
      <c r="H64" s="45"/>
      <c r="I64" s="45"/>
    </row>
    <row r="65" spans="1:9" x14ac:dyDescent="0.3">
      <c r="A65" s="45"/>
      <c r="B65" s="45"/>
      <c r="C65" s="45"/>
      <c r="D65" s="45"/>
      <c r="E65" s="45"/>
      <c r="F65" s="45"/>
      <c r="G65" s="45"/>
      <c r="H65" s="45"/>
      <c r="I65" s="45"/>
    </row>
    <row r="66" spans="1:9" x14ac:dyDescent="0.3">
      <c r="A66" s="45"/>
      <c r="B66" s="45"/>
      <c r="C66" s="45"/>
      <c r="D66" s="45"/>
      <c r="E66" s="45"/>
      <c r="F66" s="45"/>
      <c r="G66" s="45"/>
      <c r="H66" s="45"/>
      <c r="I66" s="45"/>
    </row>
    <row r="67" spans="1:9" x14ac:dyDescent="0.3">
      <c r="A67" s="45"/>
      <c r="B67" s="45"/>
      <c r="C67" s="45"/>
      <c r="D67" s="45"/>
      <c r="E67" s="45"/>
      <c r="F67" s="45"/>
      <c r="G67" s="45"/>
      <c r="H67" s="45"/>
      <c r="I67" s="45"/>
    </row>
    <row r="68" spans="1:9" x14ac:dyDescent="0.3">
      <c r="A68" s="45"/>
      <c r="B68" s="45"/>
      <c r="C68" s="45"/>
      <c r="D68" s="45"/>
      <c r="E68" s="45"/>
      <c r="F68" s="45"/>
      <c r="G68" s="45"/>
      <c r="H68" s="45"/>
      <c r="I68" s="45"/>
    </row>
    <row r="69" spans="1:9" x14ac:dyDescent="0.3">
      <c r="A69" s="45"/>
      <c r="B69" s="45"/>
      <c r="C69" s="45"/>
      <c r="D69" s="45"/>
      <c r="E69" s="45"/>
      <c r="F69" s="45"/>
      <c r="G69" s="45"/>
      <c r="H69" s="45"/>
      <c r="I69" s="45"/>
    </row>
    <row r="70" spans="1:9" x14ac:dyDescent="0.3">
      <c r="A70" s="45"/>
      <c r="B70" s="45"/>
      <c r="C70" s="45"/>
      <c r="D70" s="45"/>
      <c r="E70" s="45"/>
      <c r="F70" s="45"/>
      <c r="G70" s="45"/>
      <c r="H70" s="45"/>
      <c r="I70" s="45"/>
    </row>
    <row r="71" spans="1:9" x14ac:dyDescent="0.3">
      <c r="A71" s="45"/>
      <c r="B71" s="45"/>
      <c r="C71" s="45"/>
      <c r="D71" s="45"/>
      <c r="E71" s="45"/>
      <c r="F71" s="45"/>
      <c r="G71" s="45"/>
      <c r="H71" s="45"/>
      <c r="I71" s="45"/>
    </row>
    <row r="72" spans="1:9" x14ac:dyDescent="0.3">
      <c r="A72" s="45"/>
      <c r="B72" s="45"/>
      <c r="C72" s="45"/>
      <c r="D72" s="45"/>
      <c r="E72" s="45"/>
      <c r="F72" s="45"/>
      <c r="G72" s="45"/>
      <c r="H72" s="45"/>
      <c r="I72" s="45"/>
    </row>
    <row r="73" spans="1:9" x14ac:dyDescent="0.3">
      <c r="A73" s="45"/>
      <c r="B73" s="45"/>
      <c r="C73" s="45"/>
      <c r="D73" s="45"/>
      <c r="E73" s="45"/>
      <c r="F73" s="45"/>
      <c r="G73" s="45"/>
      <c r="H73" s="45"/>
      <c r="I73" s="45"/>
    </row>
    <row r="74" spans="1:9" x14ac:dyDescent="0.3">
      <c r="A74" s="45"/>
      <c r="B74" s="45"/>
      <c r="C74" s="45"/>
      <c r="D74" s="45"/>
      <c r="E74" s="45"/>
      <c r="F74" s="45"/>
      <c r="G74" s="45"/>
      <c r="H74" s="45"/>
      <c r="I74" s="45"/>
    </row>
    <row r="75" spans="1:9" x14ac:dyDescent="0.3">
      <c r="A75" s="45"/>
      <c r="B75" s="45"/>
      <c r="C75" s="45"/>
      <c r="D75" s="45"/>
      <c r="E75" s="45"/>
      <c r="F75" s="45"/>
      <c r="G75" s="45"/>
      <c r="H75" s="45"/>
      <c r="I75" s="45"/>
    </row>
    <row r="76" spans="1:9" x14ac:dyDescent="0.3">
      <c r="A76" s="45"/>
      <c r="B76" s="45"/>
      <c r="C76" s="45"/>
      <c r="D76" s="45"/>
      <c r="E76" s="45"/>
      <c r="F76" s="45"/>
      <c r="G76" s="45"/>
      <c r="H76" s="45"/>
      <c r="I76" s="45"/>
    </row>
    <row r="77" spans="1:9" x14ac:dyDescent="0.3">
      <c r="A77" s="45"/>
      <c r="B77" s="45"/>
      <c r="C77" s="45"/>
      <c r="D77" s="45"/>
      <c r="E77" s="45"/>
      <c r="F77" s="45"/>
      <c r="G77" s="45"/>
      <c r="H77" s="45"/>
      <c r="I77" s="45"/>
    </row>
    <row r="78" spans="1:9" x14ac:dyDescent="0.3">
      <c r="A78" s="45"/>
      <c r="B78" s="45"/>
      <c r="C78" s="45"/>
      <c r="D78" s="45"/>
      <c r="E78" s="45"/>
      <c r="F78" s="45"/>
      <c r="G78" s="45"/>
      <c r="H78" s="45"/>
      <c r="I78" s="45"/>
    </row>
    <row r="79" spans="1:9" x14ac:dyDescent="0.3">
      <c r="A79" s="45"/>
      <c r="B79" s="45"/>
      <c r="C79" s="45"/>
      <c r="D79" s="45"/>
      <c r="E79" s="45"/>
      <c r="F79" s="45"/>
      <c r="G79" s="45"/>
      <c r="H79" s="45"/>
      <c r="I79" s="45"/>
    </row>
    <row r="80" spans="1:9" x14ac:dyDescent="0.3">
      <c r="A80" s="45"/>
      <c r="B80" s="45"/>
      <c r="C80" s="45"/>
      <c r="D80" s="45"/>
      <c r="E80" s="45"/>
      <c r="F80" s="45"/>
      <c r="G80" s="45"/>
      <c r="H80" s="45"/>
      <c r="I80" s="45"/>
    </row>
    <row r="81" spans="1:9" x14ac:dyDescent="0.3">
      <c r="A81" s="45"/>
      <c r="B81" s="45"/>
      <c r="C81" s="45"/>
      <c r="D81" s="45"/>
      <c r="E81" s="45"/>
      <c r="F81" s="45"/>
      <c r="G81" s="45"/>
      <c r="H81" s="45"/>
      <c r="I81" s="45"/>
    </row>
    <row r="82" spans="1:9" x14ac:dyDescent="0.3">
      <c r="A82" s="45"/>
      <c r="B82" s="45"/>
      <c r="C82" s="45"/>
      <c r="D82" s="45"/>
      <c r="E82" s="45"/>
      <c r="F82" s="45"/>
      <c r="G82" s="45"/>
      <c r="H82" s="45"/>
      <c r="I82" s="45"/>
    </row>
    <row r="83" spans="1:9" x14ac:dyDescent="0.3">
      <c r="A83" s="45"/>
      <c r="B83" s="45"/>
      <c r="C83" s="45"/>
      <c r="D83" s="45"/>
      <c r="E83" s="45"/>
      <c r="F83" s="45"/>
      <c r="G83" s="45"/>
      <c r="H83" s="45"/>
      <c r="I83" s="45"/>
    </row>
    <row r="84" spans="1:9" x14ac:dyDescent="0.3">
      <c r="A84" s="45"/>
      <c r="B84" s="45"/>
      <c r="C84" s="45"/>
      <c r="D84" s="45"/>
      <c r="E84" s="45"/>
      <c r="F84" s="45"/>
      <c r="G84" s="45"/>
      <c r="H84" s="45"/>
      <c r="I84" s="45"/>
    </row>
    <row r="85" spans="1:9" x14ac:dyDescent="0.3">
      <c r="A85" s="45"/>
      <c r="B85" s="45"/>
      <c r="C85" s="45"/>
      <c r="D85" s="45"/>
      <c r="E85" s="45"/>
      <c r="F85" s="45"/>
      <c r="G85" s="45"/>
      <c r="H85" s="45"/>
      <c r="I85" s="45"/>
    </row>
    <row r="86" spans="1:9" x14ac:dyDescent="0.3">
      <c r="A86" s="45"/>
      <c r="B86" s="45"/>
      <c r="C86" s="45"/>
      <c r="D86" s="45"/>
      <c r="E86" s="45"/>
      <c r="F86" s="45"/>
      <c r="G86" s="45"/>
      <c r="H86" s="45"/>
      <c r="I86" s="45"/>
    </row>
    <row r="87" spans="1:9" x14ac:dyDescent="0.3">
      <c r="A87" s="45"/>
      <c r="B87" s="45"/>
      <c r="C87" s="45"/>
      <c r="D87" s="45"/>
      <c r="E87" s="45"/>
      <c r="F87" s="45"/>
      <c r="G87" s="45"/>
      <c r="H87" s="45"/>
      <c r="I87" s="45"/>
    </row>
    <row r="88" spans="1:9" x14ac:dyDescent="0.3">
      <c r="A88" s="45"/>
      <c r="B88" s="45"/>
      <c r="C88" s="45"/>
      <c r="D88" s="45"/>
      <c r="E88" s="45"/>
      <c r="F88" s="45"/>
      <c r="G88" s="45"/>
      <c r="H88" s="45"/>
      <c r="I88" s="45"/>
    </row>
    <row r="89" spans="1:9" x14ac:dyDescent="0.3">
      <c r="A89" s="45"/>
      <c r="B89" s="45"/>
      <c r="C89" s="45"/>
      <c r="D89" s="45"/>
      <c r="E89" s="45"/>
      <c r="F89" s="45"/>
      <c r="G89" s="45"/>
      <c r="H89" s="45"/>
      <c r="I89" s="45"/>
    </row>
    <row r="90" spans="1:9" x14ac:dyDescent="0.3">
      <c r="A90" s="45"/>
      <c r="B90" s="45"/>
      <c r="C90" s="45"/>
      <c r="D90" s="45"/>
      <c r="E90" s="45"/>
      <c r="F90" s="45"/>
      <c r="G90" s="45"/>
      <c r="H90" s="45"/>
      <c r="I90" s="45"/>
    </row>
    <row r="91" spans="1:9" x14ac:dyDescent="0.3">
      <c r="A91" s="45"/>
      <c r="B91" s="45"/>
      <c r="C91" s="45"/>
      <c r="D91" s="45"/>
      <c r="E91" s="45"/>
      <c r="F91" s="45"/>
      <c r="G91" s="45"/>
      <c r="H91" s="45"/>
      <c r="I91" s="45"/>
    </row>
    <row r="92" spans="1:9" x14ac:dyDescent="0.3">
      <c r="A92" s="45"/>
      <c r="B92" s="45"/>
      <c r="C92" s="45"/>
      <c r="D92" s="45"/>
      <c r="E92" s="45"/>
      <c r="F92" s="45"/>
      <c r="G92" s="45"/>
      <c r="H92" s="45"/>
      <c r="I92" s="45"/>
    </row>
    <row r="93" spans="1:9" x14ac:dyDescent="0.3">
      <c r="A93" s="45"/>
      <c r="B93" s="45"/>
      <c r="C93" s="45"/>
      <c r="D93" s="45"/>
      <c r="E93" s="45"/>
      <c r="F93" s="45"/>
      <c r="G93" s="45"/>
      <c r="H93" s="45"/>
      <c r="I93" s="45"/>
    </row>
    <row r="94" spans="1:9" x14ac:dyDescent="0.3">
      <c r="A94" s="45"/>
      <c r="B94" s="45"/>
      <c r="C94" s="45"/>
      <c r="D94" s="45"/>
      <c r="E94" s="45"/>
      <c r="F94" s="45"/>
      <c r="G94" s="45"/>
      <c r="H94" s="45"/>
      <c r="I94" s="45"/>
    </row>
    <row r="95" spans="1:9" x14ac:dyDescent="0.3">
      <c r="A95" s="45"/>
      <c r="B95" s="45"/>
      <c r="C95" s="45"/>
      <c r="D95" s="45"/>
      <c r="E95" s="45"/>
      <c r="F95" s="45"/>
      <c r="G95" s="45"/>
      <c r="H95" s="45"/>
      <c r="I95" s="45"/>
    </row>
    <row r="96" spans="1:9" x14ac:dyDescent="0.3">
      <c r="A96" s="45"/>
      <c r="B96" s="45"/>
      <c r="C96" s="45"/>
      <c r="D96" s="45"/>
      <c r="E96" s="45"/>
      <c r="F96" s="45"/>
      <c r="G96" s="45"/>
      <c r="H96" s="45"/>
      <c r="I96" s="45"/>
    </row>
    <row r="97" spans="1:9" x14ac:dyDescent="0.3">
      <c r="A97" s="45"/>
      <c r="B97" s="45"/>
      <c r="C97" s="45"/>
      <c r="D97" s="45"/>
      <c r="E97" s="45"/>
      <c r="F97" s="45"/>
      <c r="G97" s="45"/>
      <c r="H97" s="45"/>
      <c r="I97" s="45"/>
    </row>
    <row r="98" spans="1:9" x14ac:dyDescent="0.3">
      <c r="A98" s="45"/>
      <c r="B98" s="45"/>
      <c r="C98" s="45"/>
      <c r="D98" s="45"/>
      <c r="E98" s="45"/>
      <c r="F98" s="45"/>
      <c r="G98" s="45"/>
      <c r="H98" s="45"/>
      <c r="I98" s="45"/>
    </row>
    <row r="99" spans="1:9" x14ac:dyDescent="0.3">
      <c r="A99" s="45"/>
      <c r="B99" s="45"/>
      <c r="C99" s="45"/>
      <c r="D99" s="45"/>
      <c r="E99" s="45"/>
      <c r="F99" s="45"/>
      <c r="G99" s="45"/>
      <c r="H99" s="45"/>
      <c r="I99" s="45"/>
    </row>
    <row r="100" spans="1:9" x14ac:dyDescent="0.3">
      <c r="A100" s="45"/>
      <c r="B100" s="45"/>
      <c r="C100" s="45"/>
      <c r="D100" s="45"/>
      <c r="E100" s="45"/>
      <c r="F100" s="45"/>
      <c r="G100" s="45"/>
      <c r="H100" s="45"/>
      <c r="I100" s="45"/>
    </row>
    <row r="101" spans="1:9" x14ac:dyDescent="0.3">
      <c r="A101" s="45"/>
      <c r="B101" s="45"/>
      <c r="C101" s="45"/>
      <c r="D101" s="45"/>
      <c r="E101" s="45"/>
      <c r="F101" s="45"/>
      <c r="G101" s="45"/>
      <c r="H101" s="45"/>
      <c r="I101" s="45"/>
    </row>
    <row r="102" spans="1:9" x14ac:dyDescent="0.3">
      <c r="A102" s="45"/>
      <c r="B102" s="45"/>
      <c r="C102" s="45"/>
      <c r="D102" s="45"/>
      <c r="E102" s="45"/>
      <c r="F102" s="45"/>
      <c r="G102" s="45"/>
      <c r="H102" s="45"/>
      <c r="I102" s="45"/>
    </row>
    <row r="103" spans="1:9" x14ac:dyDescent="0.3">
      <c r="A103" s="45"/>
      <c r="B103" s="45"/>
      <c r="C103" s="45"/>
      <c r="D103" s="45"/>
      <c r="E103" s="45"/>
      <c r="F103" s="45"/>
      <c r="G103" s="45"/>
      <c r="H103" s="45"/>
      <c r="I103" s="45"/>
    </row>
    <row r="104" spans="1:9" x14ac:dyDescent="0.3">
      <c r="A104" s="45"/>
      <c r="B104" s="45"/>
      <c r="C104" s="45"/>
      <c r="D104" s="45"/>
      <c r="E104" s="45"/>
      <c r="F104" s="45"/>
      <c r="G104" s="45"/>
      <c r="H104" s="45"/>
      <c r="I104" s="45"/>
    </row>
    <row r="105" spans="1:9" x14ac:dyDescent="0.3">
      <c r="A105" s="45"/>
      <c r="B105" s="45"/>
      <c r="C105" s="45"/>
      <c r="D105" s="45"/>
      <c r="E105" s="45"/>
      <c r="F105" s="45"/>
      <c r="G105" s="45"/>
      <c r="H105" s="45"/>
      <c r="I105" s="45"/>
    </row>
    <row r="106" spans="1:9" x14ac:dyDescent="0.3">
      <c r="A106" s="45"/>
      <c r="B106" s="45"/>
      <c r="C106" s="45"/>
      <c r="D106" s="45"/>
      <c r="E106" s="45"/>
      <c r="F106" s="45"/>
      <c r="G106" s="45"/>
      <c r="H106" s="45"/>
      <c r="I106" s="45"/>
    </row>
    <row r="107" spans="1:9" x14ac:dyDescent="0.3">
      <c r="A107" s="45"/>
      <c r="B107" s="45"/>
      <c r="C107" s="45"/>
      <c r="D107" s="45"/>
      <c r="E107" s="45"/>
      <c r="F107" s="45"/>
      <c r="G107" s="45"/>
      <c r="H107" s="45"/>
      <c r="I107" s="45"/>
    </row>
    <row r="108" spans="1:9" x14ac:dyDescent="0.3">
      <c r="A108" s="45"/>
      <c r="B108" s="45"/>
      <c r="C108" s="45"/>
      <c r="D108" s="45"/>
      <c r="E108" s="45"/>
      <c r="F108" s="45"/>
      <c r="G108" s="45"/>
      <c r="H108" s="45"/>
      <c r="I108" s="45"/>
    </row>
    <row r="109" spans="1:9" x14ac:dyDescent="0.3">
      <c r="A109" s="45"/>
      <c r="B109" s="45"/>
      <c r="C109" s="45"/>
      <c r="D109" s="45"/>
      <c r="E109" s="45"/>
      <c r="F109" s="45"/>
      <c r="G109" s="45"/>
      <c r="H109" s="45"/>
      <c r="I109" s="45"/>
    </row>
  </sheetData>
  <mergeCells count="12">
    <mergeCell ref="C34:G34"/>
    <mergeCell ref="B36:G36"/>
    <mergeCell ref="B29:G29"/>
    <mergeCell ref="C30:G30"/>
    <mergeCell ref="C31:G31"/>
    <mergeCell ref="C32:G32"/>
    <mergeCell ref="C33:G33"/>
    <mergeCell ref="B2:H2"/>
    <mergeCell ref="B3:H3"/>
    <mergeCell ref="B26:G26"/>
    <mergeCell ref="B27:D27"/>
    <mergeCell ref="F27:G27"/>
  </mergeCells>
  <conditionalFormatting sqref="B31:G31">
    <cfRule type="expression" dxfId="47" priority="2">
      <formula>AND($E27&gt;=40,$E27&lt;=50)</formula>
    </cfRule>
  </conditionalFormatting>
  <conditionalFormatting sqref="B32:G32">
    <cfRule type="expression" dxfId="46" priority="3">
      <formula>AND($E27&gt;=28,$E27&lt;=39)</formula>
    </cfRule>
  </conditionalFormatting>
  <conditionalFormatting sqref="B33:G33">
    <cfRule type="expression" dxfId="45" priority="4">
      <formula>AND($E27&gt;=15,$E27&lt;=27)</formula>
    </cfRule>
  </conditionalFormatting>
  <conditionalFormatting sqref="B34:G34">
    <cfRule type="expression" dxfId="44" priority="5">
      <formula>AND($E27&gt;=0,$E27&lt;=14)</formula>
    </cfRule>
  </conditionalFormatting>
  <dataValidations count="7">
    <dataValidation type="list" allowBlank="1" sqref="D7" xr:uid="{00000000-0002-0000-0200-000000000000}">
      <formula1>$L$2:$L$6</formula1>
      <formula2>0</formula2>
    </dataValidation>
    <dataValidation type="list" allowBlank="1" sqref="D15" xr:uid="{00000000-0002-0000-0200-000001000000}">
      <formula1>$M$2:$M$6</formula1>
      <formula2>0</formula2>
    </dataValidation>
    <dataValidation type="list" allowBlank="1" sqref="D17" xr:uid="{00000000-0002-0000-0200-000002000000}">
      <formula1>$N$2:$N$6</formula1>
      <formula2>0</formula2>
    </dataValidation>
    <dataValidation type="list" allowBlank="1" sqref="D19" xr:uid="{00000000-0002-0000-0200-000003000000}">
      <formula1>$O$2:$O$10</formula1>
      <formula2>0</formula2>
    </dataValidation>
    <dataValidation type="list" allowBlank="1" sqref="D21" xr:uid="{00000000-0002-0000-0200-000004000000}">
      <formula1>$P$2:$P$6</formula1>
      <formula2>0</formula2>
    </dataValidation>
    <dataValidation type="list" allowBlank="1" sqref="D23" xr:uid="{00000000-0002-0000-0200-000005000000}">
      <formula1>$Q$2:$Q$6</formula1>
      <formula2>0</formula2>
    </dataValidation>
    <dataValidation type="list" allowBlank="1" sqref="D25" xr:uid="{00000000-0002-0000-0200-000006000000}">
      <formula1>$R$2:$R$6</formula1>
      <formula2>0</formula2>
    </dataValidation>
  </dataValidations>
  <pageMargins left="0.75" right="0.75" top="1" bottom="1" header="0.511811023622047" footer="0.511811023622047"/>
  <pageSetup paperSize="9" orientation="portrait" horizontalDpi="300" verticalDpi="30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09"/>
  <sheetViews>
    <sheetView showGridLines="0" zoomScaleNormal="100" workbookViewId="0">
      <selection activeCell="B3" sqref="B3:H3"/>
    </sheetView>
  </sheetViews>
  <sheetFormatPr defaultColWidth="8.6640625" defaultRowHeight="14.4" x14ac:dyDescent="0.3"/>
  <cols>
    <col min="1" max="1" width="3" customWidth="1"/>
    <col min="2" max="2" width="5" customWidth="1"/>
    <col min="3" max="3" width="50" customWidth="1"/>
    <col min="4" max="4" width="26" customWidth="1"/>
    <col min="5" max="5" width="10" hidden="1" customWidth="1"/>
    <col min="6" max="6" width="27.6640625" bestFit="1" customWidth="1"/>
    <col min="7" max="7" width="30" customWidth="1"/>
    <col min="8" max="8" width="3" customWidth="1"/>
    <col min="12" max="21" width="30" hidden="1" customWidth="1"/>
  </cols>
  <sheetData>
    <row r="1" spans="1:21" x14ac:dyDescent="0.3">
      <c r="A1" s="45"/>
      <c r="B1" s="45"/>
      <c r="C1" s="45"/>
      <c r="D1" s="45"/>
      <c r="E1" s="45"/>
      <c r="F1" s="45"/>
      <c r="G1" s="45"/>
      <c r="H1" s="45"/>
      <c r="I1" s="45"/>
      <c r="L1" t="s">
        <v>102</v>
      </c>
      <c r="M1" s="46" t="s">
        <v>201</v>
      </c>
      <c r="N1" s="46" t="s">
        <v>202</v>
      </c>
      <c r="O1" s="46" t="s">
        <v>203</v>
      </c>
      <c r="P1" s="46" t="s">
        <v>103</v>
      </c>
      <c r="Q1" s="46" t="s">
        <v>104</v>
      </c>
      <c r="R1" s="46" t="s">
        <v>105</v>
      </c>
      <c r="S1" s="46" t="s">
        <v>106</v>
      </c>
      <c r="T1" s="46" t="s">
        <v>107</v>
      </c>
      <c r="U1" s="46" t="s">
        <v>108</v>
      </c>
    </row>
    <row r="2" spans="1:21" ht="43.2" x14ac:dyDescent="0.3">
      <c r="A2" s="45"/>
      <c r="B2" s="164" t="s">
        <v>204</v>
      </c>
      <c r="C2" s="164"/>
      <c r="D2" s="164"/>
      <c r="E2" s="164"/>
      <c r="F2" s="164"/>
      <c r="G2" s="164"/>
      <c r="H2" s="164"/>
      <c r="I2" s="45"/>
      <c r="L2" t="s">
        <v>205</v>
      </c>
      <c r="M2" s="46" t="s">
        <v>206</v>
      </c>
      <c r="N2" s="46" t="s">
        <v>207</v>
      </c>
      <c r="O2" s="46" t="s">
        <v>208</v>
      </c>
      <c r="P2" s="46" t="s">
        <v>209</v>
      </c>
      <c r="Q2" s="46" t="s">
        <v>210</v>
      </c>
      <c r="R2" s="46" t="s">
        <v>211</v>
      </c>
      <c r="S2" s="46" t="s">
        <v>212</v>
      </c>
      <c r="T2" s="46" t="s">
        <v>213</v>
      </c>
      <c r="U2" s="46" t="s">
        <v>214</v>
      </c>
    </row>
    <row r="3" spans="1:21" ht="43.2" x14ac:dyDescent="0.3">
      <c r="A3" s="45"/>
      <c r="B3" s="165" t="s">
        <v>215</v>
      </c>
      <c r="C3" s="165"/>
      <c r="D3" s="165"/>
      <c r="E3" s="165"/>
      <c r="F3" s="165"/>
      <c r="G3" s="165"/>
      <c r="H3" s="165"/>
      <c r="I3" s="45"/>
      <c r="L3" t="s">
        <v>216</v>
      </c>
      <c r="M3" s="46" t="s">
        <v>217</v>
      </c>
      <c r="N3" s="46" t="s">
        <v>218</v>
      </c>
      <c r="O3" s="46" t="s">
        <v>219</v>
      </c>
      <c r="P3" s="46" t="s">
        <v>220</v>
      </c>
      <c r="Q3" s="46" t="s">
        <v>221</v>
      </c>
      <c r="R3" s="46" t="s">
        <v>222</v>
      </c>
      <c r="S3" s="46" t="s">
        <v>223</v>
      </c>
      <c r="T3" s="46" t="s">
        <v>224</v>
      </c>
      <c r="U3" s="46" t="s">
        <v>225</v>
      </c>
    </row>
    <row r="4" spans="1:21" ht="28.8" x14ac:dyDescent="0.3">
      <c r="A4" s="45"/>
      <c r="B4" s="45"/>
      <c r="C4" s="45"/>
      <c r="D4" s="45"/>
      <c r="E4" s="45"/>
      <c r="F4" s="45"/>
      <c r="G4" s="45"/>
      <c r="H4" s="45"/>
      <c r="I4" s="45"/>
      <c r="L4" t="s">
        <v>226</v>
      </c>
      <c r="M4" s="46" t="s">
        <v>227</v>
      </c>
      <c r="N4" s="46" t="s">
        <v>228</v>
      </c>
      <c r="O4" s="46" t="s">
        <v>229</v>
      </c>
      <c r="P4" s="46" t="s">
        <v>230</v>
      </c>
      <c r="Q4" s="46" t="s">
        <v>231</v>
      </c>
      <c r="R4" s="46" t="s">
        <v>232</v>
      </c>
      <c r="S4" s="46" t="s">
        <v>233</v>
      </c>
      <c r="T4" s="46" t="s">
        <v>234</v>
      </c>
      <c r="U4" s="46" t="s">
        <v>235</v>
      </c>
    </row>
    <row r="5" spans="1:21" ht="43.2" x14ac:dyDescent="0.3">
      <c r="A5" s="45"/>
      <c r="B5" s="47" t="s">
        <v>132</v>
      </c>
      <c r="C5" s="47" t="s">
        <v>133</v>
      </c>
      <c r="D5" s="47" t="s">
        <v>134</v>
      </c>
      <c r="E5" s="48" t="s">
        <v>135</v>
      </c>
      <c r="F5" s="47" t="s">
        <v>136</v>
      </c>
      <c r="G5" s="47" t="s">
        <v>137</v>
      </c>
      <c r="H5" s="45"/>
      <c r="I5" s="45"/>
      <c r="L5" t="s">
        <v>236</v>
      </c>
      <c r="M5" s="46" t="s">
        <v>237</v>
      </c>
      <c r="N5" s="46" t="s">
        <v>238</v>
      </c>
      <c r="O5" s="46" t="s">
        <v>239</v>
      </c>
      <c r="P5" s="46" t="s">
        <v>240</v>
      </c>
      <c r="Q5" s="46" t="s">
        <v>241</v>
      </c>
      <c r="R5" s="46" t="s">
        <v>242</v>
      </c>
      <c r="S5" s="46" t="s">
        <v>243</v>
      </c>
      <c r="T5" s="46" t="s">
        <v>244</v>
      </c>
      <c r="U5" s="46" t="s">
        <v>245</v>
      </c>
    </row>
    <row r="6" spans="1:21" ht="43.2" x14ac:dyDescent="0.3">
      <c r="A6" s="45"/>
      <c r="B6" s="49"/>
      <c r="C6" s="49"/>
      <c r="D6" s="49"/>
      <c r="E6" s="49"/>
      <c r="F6" s="49"/>
      <c r="G6" s="49"/>
      <c r="H6" s="45"/>
      <c r="I6" s="45"/>
      <c r="L6" t="s">
        <v>246</v>
      </c>
      <c r="M6" s="46" t="s">
        <v>247</v>
      </c>
      <c r="N6" s="46" t="s">
        <v>248</v>
      </c>
      <c r="O6" s="46" t="s">
        <v>249</v>
      </c>
      <c r="P6" s="46" t="s">
        <v>250</v>
      </c>
      <c r="Q6" s="46" t="s">
        <v>251</v>
      </c>
      <c r="R6" s="46" t="s">
        <v>252</v>
      </c>
      <c r="S6" s="46" t="s">
        <v>253</v>
      </c>
      <c r="T6" s="46" t="s">
        <v>254</v>
      </c>
      <c r="U6" s="46" t="s">
        <v>255</v>
      </c>
    </row>
    <row r="7" spans="1:21" ht="57" x14ac:dyDescent="0.3">
      <c r="A7" s="45"/>
      <c r="B7" s="50" t="s">
        <v>256</v>
      </c>
      <c r="C7" s="51" t="s">
        <v>257</v>
      </c>
      <c r="D7" s="52"/>
      <c r="E7" s="53">
        <f>IFERROR(CHOOSE(MATCH(D7,$L$2:$L$6,0),5,4,2,1,3),0)</f>
        <v>0</v>
      </c>
      <c r="F7" s="54" t="s">
        <v>258</v>
      </c>
      <c r="G7" s="55"/>
      <c r="H7" s="45"/>
      <c r="I7" s="45"/>
    </row>
    <row r="8" spans="1:21" x14ac:dyDescent="0.3">
      <c r="A8" s="45"/>
      <c r="B8" s="49"/>
      <c r="C8" s="49"/>
      <c r="D8" s="49"/>
      <c r="E8" s="49"/>
      <c r="F8" s="49"/>
      <c r="G8" s="56"/>
      <c r="H8" s="45"/>
      <c r="I8" s="45"/>
    </row>
    <row r="9" spans="1:21" ht="79.8" x14ac:dyDescent="0.3">
      <c r="A9" s="45"/>
      <c r="B9" s="50" t="s">
        <v>259</v>
      </c>
      <c r="C9" s="51" t="s">
        <v>260</v>
      </c>
      <c r="D9" s="52"/>
      <c r="E9" s="53">
        <f>IFERROR(CHOOSE(MATCH(D9,$M$2:$M$6,0),5,4,3,2,1),0)</f>
        <v>0</v>
      </c>
      <c r="F9" s="54" t="s">
        <v>261</v>
      </c>
      <c r="G9" s="55"/>
      <c r="H9" s="45"/>
      <c r="I9" s="45"/>
    </row>
    <row r="10" spans="1:21" x14ac:dyDescent="0.3">
      <c r="A10" s="45"/>
      <c r="B10" s="49"/>
      <c r="C10" s="49"/>
      <c r="D10" s="49"/>
      <c r="E10" s="49"/>
      <c r="F10" s="49"/>
      <c r="G10" s="56"/>
      <c r="H10" s="45"/>
      <c r="I10" s="45"/>
    </row>
    <row r="11" spans="1:21" ht="79.8" x14ac:dyDescent="0.3">
      <c r="A11" s="45"/>
      <c r="B11" s="50" t="s">
        <v>262</v>
      </c>
      <c r="C11" s="51" t="s">
        <v>263</v>
      </c>
      <c r="D11" s="52"/>
      <c r="E11" s="53">
        <f>IFERROR(CHOOSE(MATCH(D11,$N$2:$N$6,0),5,4,3,2,1),0)</f>
        <v>0</v>
      </c>
      <c r="F11" s="54" t="s">
        <v>264</v>
      </c>
      <c r="G11" s="55"/>
      <c r="H11" s="45"/>
      <c r="I11" s="45"/>
    </row>
    <row r="12" spans="1:21" x14ac:dyDescent="0.3">
      <c r="A12" s="45"/>
      <c r="B12" s="49"/>
      <c r="C12" s="49"/>
      <c r="D12" s="49"/>
      <c r="E12" s="49"/>
      <c r="F12" s="49"/>
      <c r="G12" s="56"/>
      <c r="H12" s="45"/>
      <c r="I12" s="45"/>
    </row>
    <row r="13" spans="1:21" ht="91.2" x14ac:dyDescent="0.3">
      <c r="A13" s="45"/>
      <c r="B13" s="50" t="s">
        <v>265</v>
      </c>
      <c r="C13" s="51" t="s">
        <v>266</v>
      </c>
      <c r="D13" s="52"/>
      <c r="E13" s="53">
        <f>IFERROR(CHOOSE(MATCH(D13,$O$2:$O$6,0),5,4,3,2,1),0)</f>
        <v>0</v>
      </c>
      <c r="F13" s="58" t="s">
        <v>267</v>
      </c>
      <c r="G13" s="55"/>
      <c r="H13" s="45"/>
      <c r="I13" s="45"/>
    </row>
    <row r="14" spans="1:21" x14ac:dyDescent="0.3">
      <c r="A14" s="45"/>
      <c r="B14" s="49"/>
      <c r="C14" s="49"/>
      <c r="D14" s="49"/>
      <c r="E14" s="49"/>
      <c r="F14" s="49"/>
      <c r="G14" s="56"/>
      <c r="H14" s="45"/>
      <c r="I14" s="45"/>
    </row>
    <row r="15" spans="1:21" ht="91.2" x14ac:dyDescent="0.3">
      <c r="A15" s="45"/>
      <c r="B15" s="50" t="s">
        <v>268</v>
      </c>
      <c r="C15" s="51" t="s">
        <v>269</v>
      </c>
      <c r="D15" s="52"/>
      <c r="E15" s="53">
        <f>IFERROR(CHOOSE(MATCH(D15,$P$2:$P$6,0),5,3,2,1,3),0)</f>
        <v>0</v>
      </c>
      <c r="F15" s="54" t="s">
        <v>270</v>
      </c>
      <c r="G15" s="55"/>
      <c r="H15" s="45"/>
      <c r="I15" s="45"/>
    </row>
    <row r="16" spans="1:21" x14ac:dyDescent="0.3">
      <c r="A16" s="45"/>
      <c r="B16" s="49"/>
      <c r="C16" s="49"/>
      <c r="D16" s="49"/>
      <c r="E16" s="49"/>
      <c r="F16" s="49"/>
      <c r="G16" s="56"/>
      <c r="H16" s="45"/>
      <c r="I16" s="45"/>
    </row>
    <row r="17" spans="1:9" ht="91.2" x14ac:dyDescent="0.3">
      <c r="A17" s="45"/>
      <c r="B17" s="50" t="s">
        <v>271</v>
      </c>
      <c r="C17" s="51" t="s">
        <v>272</v>
      </c>
      <c r="D17" s="52"/>
      <c r="E17" s="53">
        <f>IFERROR(CHOOSE(MATCH(D17,$Q$2:$Q$6,0),5,4,3,2,1),0)</f>
        <v>0</v>
      </c>
      <c r="F17" s="58" t="s">
        <v>273</v>
      </c>
      <c r="G17" s="55"/>
      <c r="H17" s="45"/>
      <c r="I17" s="45"/>
    </row>
    <row r="18" spans="1:9" x14ac:dyDescent="0.3">
      <c r="A18" s="45"/>
      <c r="B18" s="49"/>
      <c r="C18" s="49"/>
      <c r="D18" s="49"/>
      <c r="E18" s="49"/>
      <c r="F18" s="49"/>
      <c r="G18" s="56"/>
      <c r="H18" s="45"/>
      <c r="I18" s="45"/>
    </row>
    <row r="19" spans="1:9" ht="114" x14ac:dyDescent="0.3">
      <c r="A19" s="45"/>
      <c r="B19" s="50" t="s">
        <v>274</v>
      </c>
      <c r="C19" s="51" t="s">
        <v>275</v>
      </c>
      <c r="D19" s="52"/>
      <c r="E19" s="53">
        <f>IFERROR(CHOOSE(MATCH(D19,$R$2:$R$6,0),5,4,2,1,3),0)</f>
        <v>0</v>
      </c>
      <c r="F19" s="58" t="s">
        <v>276</v>
      </c>
      <c r="G19" s="55"/>
      <c r="H19" s="45"/>
      <c r="I19" s="45"/>
    </row>
    <row r="20" spans="1:9" x14ac:dyDescent="0.3">
      <c r="A20" s="45"/>
      <c r="B20" s="49"/>
      <c r="C20" s="49"/>
      <c r="D20" s="49"/>
      <c r="E20" s="49"/>
      <c r="F20" s="49"/>
      <c r="G20" s="56"/>
      <c r="H20" s="45"/>
      <c r="I20" s="45"/>
    </row>
    <row r="21" spans="1:9" ht="68.400000000000006" x14ac:dyDescent="0.3">
      <c r="A21" s="45"/>
      <c r="B21" s="50" t="s">
        <v>277</v>
      </c>
      <c r="C21" s="51" t="s">
        <v>278</v>
      </c>
      <c r="D21" s="52"/>
      <c r="E21" s="53">
        <f>IFERROR(CHOOSE(MATCH(D21,$S$2:$S$6,0),5,4,3,2,1),0)</f>
        <v>0</v>
      </c>
      <c r="F21" s="54" t="s">
        <v>279</v>
      </c>
      <c r="G21" s="55"/>
      <c r="H21" s="45"/>
      <c r="I21" s="45"/>
    </row>
    <row r="22" spans="1:9" x14ac:dyDescent="0.3">
      <c r="A22" s="45"/>
      <c r="B22" s="49"/>
      <c r="C22" s="49"/>
      <c r="D22" s="49"/>
      <c r="E22" s="49"/>
      <c r="F22" s="49"/>
      <c r="G22" s="56"/>
      <c r="H22" s="45"/>
      <c r="I22" s="45"/>
    </row>
    <row r="23" spans="1:9" ht="68.400000000000006" x14ac:dyDescent="0.3">
      <c r="A23" s="45"/>
      <c r="B23" s="50" t="s">
        <v>280</v>
      </c>
      <c r="C23" s="51" t="s">
        <v>281</v>
      </c>
      <c r="D23" s="52"/>
      <c r="E23" s="53">
        <f>IFERROR(CHOOSE(MATCH(D23,$T$2:$T$6,0),5,4,3,2,1),0)</f>
        <v>0</v>
      </c>
      <c r="F23" s="54" t="s">
        <v>282</v>
      </c>
      <c r="G23" s="55"/>
      <c r="H23" s="45"/>
      <c r="I23" s="45"/>
    </row>
    <row r="24" spans="1:9" x14ac:dyDescent="0.3">
      <c r="A24" s="45"/>
      <c r="B24" s="49"/>
      <c r="C24" s="49"/>
      <c r="D24" s="49"/>
      <c r="E24" s="49"/>
      <c r="F24" s="49"/>
      <c r="G24" s="56"/>
      <c r="H24" s="45"/>
      <c r="I24" s="45"/>
    </row>
    <row r="25" spans="1:9" ht="45.6" x14ac:dyDescent="0.3">
      <c r="A25" s="45"/>
      <c r="B25" s="50" t="s">
        <v>283</v>
      </c>
      <c r="C25" s="51" t="s">
        <v>284</v>
      </c>
      <c r="D25" s="52"/>
      <c r="E25" s="53">
        <f>IFERROR(CHOOSE(MATCH(D25,$U$2:$U$6,0),5,4,3,2,1),0)</f>
        <v>0</v>
      </c>
      <c r="F25" s="54" t="s">
        <v>285</v>
      </c>
      <c r="G25" s="55"/>
      <c r="H25" s="45"/>
      <c r="I25" s="45"/>
    </row>
    <row r="26" spans="1:9" x14ac:dyDescent="0.3">
      <c r="A26" s="45"/>
      <c r="B26" s="166" t="s">
        <v>186</v>
      </c>
      <c r="C26" s="166"/>
      <c r="D26" s="166"/>
      <c r="E26" s="166"/>
      <c r="F26" s="166"/>
      <c r="G26" s="166"/>
      <c r="H26" s="45"/>
      <c r="I26" s="45"/>
    </row>
    <row r="27" spans="1:9" ht="17.399999999999999" x14ac:dyDescent="0.3">
      <c r="A27" s="45"/>
      <c r="B27" s="167" t="s">
        <v>187</v>
      </c>
      <c r="C27" s="167"/>
      <c r="D27" s="167"/>
      <c r="E27" s="59">
        <f>E7+E9+E11+E13+E15+E17+E19+E21+E23+E25</f>
        <v>0</v>
      </c>
      <c r="F27" s="168" t="s">
        <v>188</v>
      </c>
      <c r="G27" s="168"/>
      <c r="H27" s="45"/>
      <c r="I27" s="45"/>
    </row>
    <row r="28" spans="1:9" x14ac:dyDescent="0.3">
      <c r="A28" s="45"/>
      <c r="B28" s="45"/>
      <c r="C28" s="45"/>
      <c r="D28" s="45"/>
      <c r="E28" s="45"/>
      <c r="F28" s="45"/>
      <c r="G28" s="45"/>
      <c r="H28" s="45"/>
      <c r="I28" s="45"/>
    </row>
    <row r="29" spans="1:9" x14ac:dyDescent="0.3">
      <c r="A29" s="45"/>
      <c r="B29" s="169" t="s">
        <v>189</v>
      </c>
      <c r="C29" s="169"/>
      <c r="D29" s="169"/>
      <c r="E29" s="169"/>
      <c r="F29" s="169"/>
      <c r="G29" s="169"/>
      <c r="H29" s="45"/>
      <c r="I29" s="45"/>
    </row>
    <row r="30" spans="1:9" x14ac:dyDescent="0.3">
      <c r="A30" s="45"/>
      <c r="B30" s="60" t="s">
        <v>190</v>
      </c>
      <c r="C30" s="170" t="s">
        <v>191</v>
      </c>
      <c r="D30" s="170"/>
      <c r="E30" s="170"/>
      <c r="F30" s="170"/>
      <c r="G30" s="170"/>
      <c r="H30" s="45"/>
      <c r="I30" s="45"/>
    </row>
    <row r="31" spans="1:9" ht="39.6" x14ac:dyDescent="0.3">
      <c r="A31" s="45"/>
      <c r="B31" s="61" t="s">
        <v>192</v>
      </c>
      <c r="C31" s="171" t="s">
        <v>286</v>
      </c>
      <c r="D31" s="171"/>
      <c r="E31" s="171"/>
      <c r="F31" s="171"/>
      <c r="G31" s="171"/>
      <c r="H31" s="45"/>
      <c r="I31" s="45"/>
    </row>
    <row r="32" spans="1:9" ht="39.6" x14ac:dyDescent="0.3">
      <c r="A32" s="45"/>
      <c r="B32" s="61" t="s">
        <v>194</v>
      </c>
      <c r="C32" s="171" t="s">
        <v>287</v>
      </c>
      <c r="D32" s="171"/>
      <c r="E32" s="171"/>
      <c r="F32" s="171"/>
      <c r="G32" s="171"/>
      <c r="H32" s="45"/>
      <c r="I32" s="45"/>
    </row>
    <row r="33" spans="1:9" ht="39.6" x14ac:dyDescent="0.3">
      <c r="A33" s="45"/>
      <c r="B33" s="61" t="s">
        <v>196</v>
      </c>
      <c r="C33" s="171" t="s">
        <v>288</v>
      </c>
      <c r="D33" s="171"/>
      <c r="E33" s="171"/>
      <c r="F33" s="171"/>
      <c r="G33" s="171"/>
      <c r="H33" s="45"/>
      <c r="I33" s="45"/>
    </row>
    <row r="34" spans="1:9" ht="26.4" x14ac:dyDescent="0.3">
      <c r="A34" s="45"/>
      <c r="B34" s="61" t="s">
        <v>198</v>
      </c>
      <c r="C34" s="171" t="s">
        <v>289</v>
      </c>
      <c r="D34" s="171"/>
      <c r="E34" s="171"/>
      <c r="F34" s="171"/>
      <c r="G34" s="171"/>
      <c r="H34" s="45"/>
      <c r="I34" s="45"/>
    </row>
    <row r="35" spans="1:9" x14ac:dyDescent="0.3">
      <c r="A35" s="45"/>
      <c r="B35" s="45"/>
      <c r="C35" s="45"/>
      <c r="D35" s="45"/>
      <c r="E35" s="45"/>
      <c r="F35" s="45"/>
      <c r="G35" s="45"/>
      <c r="H35" s="45"/>
      <c r="I35" s="45"/>
    </row>
    <row r="36" spans="1:9" x14ac:dyDescent="0.3">
      <c r="A36" s="45"/>
      <c r="B36" s="172" t="s">
        <v>290</v>
      </c>
      <c r="C36" s="172"/>
      <c r="D36" s="172"/>
      <c r="E36" s="172"/>
      <c r="F36" s="172"/>
      <c r="G36" s="172"/>
      <c r="H36" s="45"/>
      <c r="I36" s="45"/>
    </row>
    <row r="37" spans="1:9" x14ac:dyDescent="0.3">
      <c r="A37" s="45"/>
      <c r="B37" s="45"/>
      <c r="C37" s="45"/>
      <c r="D37" s="45"/>
      <c r="E37" s="45"/>
      <c r="F37" s="45"/>
      <c r="G37" s="45"/>
      <c r="H37" s="45"/>
      <c r="I37" s="45"/>
    </row>
    <row r="38" spans="1:9" x14ac:dyDescent="0.3">
      <c r="A38" s="45"/>
      <c r="B38" s="45"/>
      <c r="C38" s="45"/>
      <c r="D38" s="45"/>
      <c r="E38" s="45"/>
      <c r="F38" s="45"/>
      <c r="G38" s="45"/>
      <c r="H38" s="45"/>
      <c r="I38" s="45"/>
    </row>
    <row r="39" spans="1:9" x14ac:dyDescent="0.3">
      <c r="A39" s="45"/>
      <c r="B39" s="45"/>
      <c r="C39" s="45"/>
      <c r="D39" s="45"/>
      <c r="E39" s="45"/>
      <c r="F39" s="45"/>
      <c r="G39" s="45"/>
      <c r="H39" s="45"/>
      <c r="I39" s="45"/>
    </row>
    <row r="40" spans="1:9" x14ac:dyDescent="0.3">
      <c r="A40" s="45"/>
      <c r="B40" s="45"/>
      <c r="C40" s="45"/>
      <c r="D40" s="45"/>
      <c r="E40" s="45"/>
      <c r="F40" s="45"/>
      <c r="G40" s="45"/>
      <c r="H40" s="45"/>
      <c r="I40" s="45"/>
    </row>
    <row r="41" spans="1:9" x14ac:dyDescent="0.3">
      <c r="A41" s="45"/>
      <c r="B41" s="45"/>
      <c r="C41" s="45"/>
      <c r="D41" s="45"/>
      <c r="E41" s="45"/>
      <c r="F41" s="45"/>
      <c r="G41" s="45"/>
      <c r="H41" s="45"/>
      <c r="I41" s="45"/>
    </row>
    <row r="42" spans="1:9" x14ac:dyDescent="0.3">
      <c r="A42" s="45"/>
      <c r="B42" s="45"/>
      <c r="C42" s="45"/>
      <c r="D42" s="45"/>
      <c r="E42" s="45"/>
      <c r="F42" s="45"/>
      <c r="G42" s="45"/>
      <c r="H42" s="45"/>
      <c r="I42" s="45"/>
    </row>
    <row r="43" spans="1:9" x14ac:dyDescent="0.3">
      <c r="A43" s="45"/>
      <c r="B43" s="45"/>
      <c r="C43" s="45"/>
      <c r="D43" s="45"/>
      <c r="E43" s="45"/>
      <c r="F43" s="45"/>
      <c r="G43" s="45"/>
      <c r="H43" s="45"/>
      <c r="I43" s="45"/>
    </row>
    <row r="44" spans="1:9" x14ac:dyDescent="0.3">
      <c r="A44" s="45"/>
      <c r="B44" s="45"/>
      <c r="C44" s="45"/>
      <c r="D44" s="45"/>
      <c r="E44" s="45"/>
      <c r="F44" s="45"/>
      <c r="G44" s="45"/>
      <c r="H44" s="45"/>
      <c r="I44" s="45"/>
    </row>
    <row r="45" spans="1:9" x14ac:dyDescent="0.3">
      <c r="A45" s="45"/>
      <c r="B45" s="45"/>
      <c r="C45" s="45"/>
      <c r="D45" s="45"/>
      <c r="E45" s="45"/>
      <c r="F45" s="45"/>
      <c r="G45" s="45"/>
      <c r="H45" s="45"/>
      <c r="I45" s="45"/>
    </row>
    <row r="46" spans="1:9" x14ac:dyDescent="0.3">
      <c r="A46" s="45"/>
      <c r="B46" s="45"/>
      <c r="C46" s="45"/>
      <c r="D46" s="45"/>
      <c r="E46" s="45"/>
      <c r="F46" s="45"/>
      <c r="G46" s="45"/>
      <c r="H46" s="45"/>
      <c r="I46" s="45"/>
    </row>
    <row r="47" spans="1:9" x14ac:dyDescent="0.3">
      <c r="A47" s="45"/>
      <c r="B47" s="45"/>
      <c r="C47" s="45"/>
      <c r="D47" s="45"/>
      <c r="E47" s="45"/>
      <c r="F47" s="45"/>
      <c r="G47" s="45"/>
      <c r="H47" s="45"/>
      <c r="I47" s="45"/>
    </row>
    <row r="48" spans="1:9" x14ac:dyDescent="0.3">
      <c r="A48" s="45"/>
      <c r="B48" s="45"/>
      <c r="C48" s="45"/>
      <c r="D48" s="45"/>
      <c r="E48" s="45"/>
      <c r="F48" s="45"/>
      <c r="G48" s="45"/>
      <c r="H48" s="45"/>
      <c r="I48" s="45"/>
    </row>
    <row r="49" spans="1:9" x14ac:dyDescent="0.3">
      <c r="A49" s="45"/>
      <c r="B49" s="45"/>
      <c r="C49" s="45"/>
      <c r="D49" s="45"/>
      <c r="E49" s="45"/>
      <c r="F49" s="45"/>
      <c r="G49" s="45"/>
      <c r="H49" s="45"/>
      <c r="I49" s="45"/>
    </row>
    <row r="50" spans="1:9" x14ac:dyDescent="0.3">
      <c r="A50" s="45"/>
      <c r="B50" s="45"/>
      <c r="C50" s="45"/>
      <c r="D50" s="45"/>
      <c r="E50" s="45"/>
      <c r="F50" s="45"/>
      <c r="G50" s="45"/>
      <c r="H50" s="45"/>
      <c r="I50" s="45"/>
    </row>
    <row r="51" spans="1:9" x14ac:dyDescent="0.3">
      <c r="A51" s="45"/>
      <c r="B51" s="45"/>
      <c r="C51" s="45"/>
      <c r="D51" s="45"/>
      <c r="E51" s="45"/>
      <c r="F51" s="45"/>
      <c r="G51" s="45"/>
      <c r="H51" s="45"/>
      <c r="I51" s="45"/>
    </row>
    <row r="52" spans="1:9" x14ac:dyDescent="0.3">
      <c r="A52" s="45"/>
      <c r="B52" s="45"/>
      <c r="C52" s="45"/>
      <c r="D52" s="45"/>
      <c r="E52" s="45"/>
      <c r="F52" s="45"/>
      <c r="G52" s="45"/>
      <c r="H52" s="45"/>
      <c r="I52" s="45"/>
    </row>
    <row r="53" spans="1:9" x14ac:dyDescent="0.3">
      <c r="A53" s="45"/>
      <c r="B53" s="45"/>
      <c r="C53" s="45"/>
      <c r="D53" s="45"/>
      <c r="E53" s="45"/>
      <c r="F53" s="45"/>
      <c r="G53" s="45"/>
      <c r="H53" s="45"/>
      <c r="I53" s="45"/>
    </row>
    <row r="54" spans="1:9" x14ac:dyDescent="0.3">
      <c r="A54" s="45"/>
      <c r="B54" s="45"/>
      <c r="C54" s="45"/>
      <c r="D54" s="45"/>
      <c r="E54" s="45"/>
      <c r="F54" s="45"/>
      <c r="G54" s="45"/>
      <c r="H54" s="45"/>
      <c r="I54" s="45"/>
    </row>
    <row r="55" spans="1:9" x14ac:dyDescent="0.3">
      <c r="A55" s="45"/>
      <c r="B55" s="45"/>
      <c r="C55" s="45"/>
      <c r="D55" s="45"/>
      <c r="E55" s="45"/>
      <c r="F55" s="45"/>
      <c r="G55" s="45"/>
      <c r="H55" s="45"/>
      <c r="I55" s="45"/>
    </row>
    <row r="56" spans="1:9" x14ac:dyDescent="0.3">
      <c r="A56" s="45"/>
      <c r="B56" s="45"/>
      <c r="C56" s="45"/>
      <c r="D56" s="45"/>
      <c r="E56" s="45"/>
      <c r="F56" s="45"/>
      <c r="G56" s="45"/>
      <c r="H56" s="45"/>
      <c r="I56" s="45"/>
    </row>
    <row r="57" spans="1:9" x14ac:dyDescent="0.3">
      <c r="A57" s="45"/>
      <c r="B57" s="45"/>
      <c r="C57" s="45"/>
      <c r="D57" s="45"/>
      <c r="E57" s="45"/>
      <c r="F57" s="45"/>
      <c r="G57" s="45"/>
      <c r="H57" s="45"/>
      <c r="I57" s="45"/>
    </row>
    <row r="58" spans="1:9" x14ac:dyDescent="0.3">
      <c r="A58" s="45"/>
      <c r="B58" s="45"/>
      <c r="C58" s="45"/>
      <c r="D58" s="45"/>
      <c r="E58" s="45"/>
      <c r="F58" s="45"/>
      <c r="G58" s="45"/>
      <c r="H58" s="45"/>
      <c r="I58" s="45"/>
    </row>
    <row r="59" spans="1:9" x14ac:dyDescent="0.3">
      <c r="A59" s="45"/>
      <c r="B59" s="45"/>
      <c r="C59" s="45"/>
      <c r="D59" s="45"/>
      <c r="E59" s="45"/>
      <c r="F59" s="45"/>
      <c r="G59" s="45"/>
      <c r="H59" s="45"/>
      <c r="I59" s="45"/>
    </row>
    <row r="60" spans="1:9" x14ac:dyDescent="0.3">
      <c r="A60" s="45"/>
      <c r="B60" s="45"/>
      <c r="C60" s="45"/>
      <c r="D60" s="45"/>
      <c r="E60" s="45"/>
      <c r="F60" s="45"/>
      <c r="G60" s="45"/>
      <c r="H60" s="45"/>
      <c r="I60" s="45"/>
    </row>
    <row r="61" spans="1:9" x14ac:dyDescent="0.3">
      <c r="A61" s="45"/>
      <c r="B61" s="45"/>
      <c r="C61" s="45"/>
      <c r="D61" s="45"/>
      <c r="E61" s="45"/>
      <c r="F61" s="45"/>
      <c r="G61" s="45"/>
      <c r="H61" s="45"/>
      <c r="I61" s="45"/>
    </row>
    <row r="62" spans="1:9" x14ac:dyDescent="0.3">
      <c r="A62" s="45"/>
      <c r="B62" s="45"/>
      <c r="C62" s="45"/>
      <c r="D62" s="45"/>
      <c r="E62" s="45"/>
      <c r="F62" s="45"/>
      <c r="G62" s="45"/>
      <c r="H62" s="45"/>
      <c r="I62" s="45"/>
    </row>
    <row r="63" spans="1:9" x14ac:dyDescent="0.3">
      <c r="A63" s="45"/>
      <c r="B63" s="45"/>
      <c r="C63" s="45"/>
      <c r="D63" s="45"/>
      <c r="E63" s="45"/>
      <c r="F63" s="45"/>
      <c r="G63" s="45"/>
      <c r="H63" s="45"/>
      <c r="I63" s="45"/>
    </row>
    <row r="64" spans="1:9" x14ac:dyDescent="0.3">
      <c r="A64" s="45"/>
      <c r="B64" s="45"/>
      <c r="C64" s="45"/>
      <c r="D64" s="45"/>
      <c r="E64" s="45"/>
      <c r="F64" s="45"/>
      <c r="G64" s="45"/>
      <c r="H64" s="45"/>
      <c r="I64" s="45"/>
    </row>
    <row r="65" spans="1:9" x14ac:dyDescent="0.3">
      <c r="A65" s="45"/>
      <c r="B65" s="45"/>
      <c r="C65" s="45"/>
      <c r="D65" s="45"/>
      <c r="E65" s="45"/>
      <c r="F65" s="45"/>
      <c r="G65" s="45"/>
      <c r="H65" s="45"/>
      <c r="I65" s="45"/>
    </row>
    <row r="66" spans="1:9" x14ac:dyDescent="0.3">
      <c r="A66" s="45"/>
      <c r="B66" s="45"/>
      <c r="C66" s="45"/>
      <c r="D66" s="45"/>
      <c r="E66" s="45"/>
      <c r="F66" s="45"/>
      <c r="G66" s="45"/>
      <c r="H66" s="45"/>
      <c r="I66" s="45"/>
    </row>
    <row r="67" spans="1:9" x14ac:dyDescent="0.3">
      <c r="A67" s="45"/>
      <c r="B67" s="45"/>
      <c r="C67" s="45"/>
      <c r="D67" s="45"/>
      <c r="E67" s="45"/>
      <c r="F67" s="45"/>
      <c r="G67" s="45"/>
      <c r="H67" s="45"/>
      <c r="I67" s="45"/>
    </row>
    <row r="68" spans="1:9" x14ac:dyDescent="0.3">
      <c r="A68" s="45"/>
      <c r="B68" s="45"/>
      <c r="C68" s="45"/>
      <c r="D68" s="45"/>
      <c r="E68" s="45"/>
      <c r="F68" s="45"/>
      <c r="G68" s="45"/>
      <c r="H68" s="45"/>
      <c r="I68" s="45"/>
    </row>
    <row r="69" spans="1:9" x14ac:dyDescent="0.3">
      <c r="A69" s="45"/>
      <c r="B69" s="45"/>
      <c r="C69" s="45"/>
      <c r="D69" s="45"/>
      <c r="E69" s="45"/>
      <c r="F69" s="45"/>
      <c r="G69" s="45"/>
      <c r="H69" s="45"/>
      <c r="I69" s="45"/>
    </row>
    <row r="70" spans="1:9" x14ac:dyDescent="0.3">
      <c r="A70" s="45"/>
      <c r="B70" s="45"/>
      <c r="C70" s="45"/>
      <c r="D70" s="45"/>
      <c r="E70" s="45"/>
      <c r="F70" s="45"/>
      <c r="G70" s="45"/>
      <c r="H70" s="45"/>
      <c r="I70" s="45"/>
    </row>
    <row r="71" spans="1:9" x14ac:dyDescent="0.3">
      <c r="A71" s="45"/>
      <c r="B71" s="45"/>
      <c r="C71" s="45"/>
      <c r="D71" s="45"/>
      <c r="E71" s="45"/>
      <c r="F71" s="45"/>
      <c r="G71" s="45"/>
      <c r="H71" s="45"/>
      <c r="I71" s="45"/>
    </row>
    <row r="72" spans="1:9" x14ac:dyDescent="0.3">
      <c r="A72" s="45"/>
      <c r="B72" s="45"/>
      <c r="C72" s="45"/>
      <c r="D72" s="45"/>
      <c r="E72" s="45"/>
      <c r="F72" s="45"/>
      <c r="G72" s="45"/>
      <c r="H72" s="45"/>
      <c r="I72" s="45"/>
    </row>
    <row r="73" spans="1:9" x14ac:dyDescent="0.3">
      <c r="A73" s="45"/>
      <c r="B73" s="45"/>
      <c r="C73" s="45"/>
      <c r="D73" s="45"/>
      <c r="E73" s="45"/>
      <c r="F73" s="45"/>
      <c r="G73" s="45"/>
      <c r="H73" s="45"/>
      <c r="I73" s="45"/>
    </row>
    <row r="74" spans="1:9" x14ac:dyDescent="0.3">
      <c r="A74" s="45"/>
      <c r="B74" s="45"/>
      <c r="C74" s="45"/>
      <c r="D74" s="45"/>
      <c r="E74" s="45"/>
      <c r="F74" s="45"/>
      <c r="G74" s="45"/>
      <c r="H74" s="45"/>
      <c r="I74" s="45"/>
    </row>
    <row r="75" spans="1:9" x14ac:dyDescent="0.3">
      <c r="A75" s="45"/>
      <c r="B75" s="45"/>
      <c r="C75" s="45"/>
      <c r="D75" s="45"/>
      <c r="E75" s="45"/>
      <c r="F75" s="45"/>
      <c r="G75" s="45"/>
      <c r="H75" s="45"/>
      <c r="I75" s="45"/>
    </row>
    <row r="76" spans="1:9" x14ac:dyDescent="0.3">
      <c r="A76" s="45"/>
      <c r="B76" s="45"/>
      <c r="C76" s="45"/>
      <c r="D76" s="45"/>
      <c r="E76" s="45"/>
      <c r="F76" s="45"/>
      <c r="G76" s="45"/>
      <c r="H76" s="45"/>
      <c r="I76" s="45"/>
    </row>
    <row r="77" spans="1:9" x14ac:dyDescent="0.3">
      <c r="A77" s="45"/>
      <c r="B77" s="45"/>
      <c r="C77" s="45"/>
      <c r="D77" s="45"/>
      <c r="E77" s="45"/>
      <c r="F77" s="45"/>
      <c r="G77" s="45"/>
      <c r="H77" s="45"/>
      <c r="I77" s="45"/>
    </row>
    <row r="78" spans="1:9" x14ac:dyDescent="0.3">
      <c r="A78" s="45"/>
      <c r="B78" s="45"/>
      <c r="C78" s="45"/>
      <c r="D78" s="45"/>
      <c r="E78" s="45"/>
      <c r="F78" s="45"/>
      <c r="G78" s="45"/>
      <c r="H78" s="45"/>
      <c r="I78" s="45"/>
    </row>
    <row r="79" spans="1:9" x14ac:dyDescent="0.3">
      <c r="A79" s="45"/>
      <c r="B79" s="45"/>
      <c r="C79" s="45"/>
      <c r="D79" s="45"/>
      <c r="E79" s="45"/>
      <c r="F79" s="45"/>
      <c r="G79" s="45"/>
      <c r="H79" s="45"/>
      <c r="I79" s="45"/>
    </row>
    <row r="80" spans="1:9" x14ac:dyDescent="0.3">
      <c r="A80" s="45"/>
      <c r="B80" s="45"/>
      <c r="C80" s="45"/>
      <c r="D80" s="45"/>
      <c r="E80" s="45"/>
      <c r="F80" s="45"/>
      <c r="G80" s="45"/>
      <c r="H80" s="45"/>
      <c r="I80" s="45"/>
    </row>
    <row r="81" spans="1:9" x14ac:dyDescent="0.3">
      <c r="A81" s="45"/>
      <c r="B81" s="45"/>
      <c r="C81" s="45"/>
      <c r="D81" s="45"/>
      <c r="E81" s="45"/>
      <c r="F81" s="45"/>
      <c r="G81" s="45"/>
      <c r="H81" s="45"/>
      <c r="I81" s="45"/>
    </row>
    <row r="82" spans="1:9" x14ac:dyDescent="0.3">
      <c r="A82" s="45"/>
      <c r="B82" s="45"/>
      <c r="C82" s="45"/>
      <c r="D82" s="45"/>
      <c r="E82" s="45"/>
      <c r="F82" s="45"/>
      <c r="G82" s="45"/>
      <c r="H82" s="45"/>
      <c r="I82" s="45"/>
    </row>
    <row r="83" spans="1:9" x14ac:dyDescent="0.3">
      <c r="A83" s="45"/>
      <c r="B83" s="45"/>
      <c r="C83" s="45"/>
      <c r="D83" s="45"/>
      <c r="E83" s="45"/>
      <c r="F83" s="45"/>
      <c r="G83" s="45"/>
      <c r="H83" s="45"/>
      <c r="I83" s="45"/>
    </row>
    <row r="84" spans="1:9" x14ac:dyDescent="0.3">
      <c r="A84" s="45"/>
      <c r="B84" s="45"/>
      <c r="C84" s="45"/>
      <c r="D84" s="45"/>
      <c r="E84" s="45"/>
      <c r="F84" s="45"/>
      <c r="G84" s="45"/>
      <c r="H84" s="45"/>
      <c r="I84" s="45"/>
    </row>
    <row r="85" spans="1:9" x14ac:dyDescent="0.3">
      <c r="A85" s="45"/>
      <c r="B85" s="45"/>
      <c r="C85" s="45"/>
      <c r="D85" s="45"/>
      <c r="E85" s="45"/>
      <c r="F85" s="45"/>
      <c r="G85" s="45"/>
      <c r="H85" s="45"/>
      <c r="I85" s="45"/>
    </row>
    <row r="86" spans="1:9" x14ac:dyDescent="0.3">
      <c r="A86" s="45"/>
      <c r="B86" s="45"/>
      <c r="C86" s="45"/>
      <c r="D86" s="45"/>
      <c r="E86" s="45"/>
      <c r="F86" s="45"/>
      <c r="G86" s="45"/>
      <c r="H86" s="45"/>
      <c r="I86" s="45"/>
    </row>
    <row r="87" spans="1:9" x14ac:dyDescent="0.3">
      <c r="A87" s="45"/>
      <c r="B87" s="45"/>
      <c r="C87" s="45"/>
      <c r="D87" s="45"/>
      <c r="E87" s="45"/>
      <c r="F87" s="45"/>
      <c r="G87" s="45"/>
      <c r="H87" s="45"/>
      <c r="I87" s="45"/>
    </row>
    <row r="88" spans="1:9" x14ac:dyDescent="0.3">
      <c r="A88" s="45"/>
      <c r="B88" s="45"/>
      <c r="C88" s="45"/>
      <c r="D88" s="45"/>
      <c r="E88" s="45"/>
      <c r="F88" s="45"/>
      <c r="G88" s="45"/>
      <c r="H88" s="45"/>
      <c r="I88" s="45"/>
    </row>
    <row r="89" spans="1:9" x14ac:dyDescent="0.3">
      <c r="A89" s="45"/>
      <c r="B89" s="45"/>
      <c r="C89" s="45"/>
      <c r="D89" s="45"/>
      <c r="E89" s="45"/>
      <c r="F89" s="45"/>
      <c r="G89" s="45"/>
      <c r="H89" s="45"/>
      <c r="I89" s="45"/>
    </row>
    <row r="90" spans="1:9" x14ac:dyDescent="0.3">
      <c r="A90" s="45"/>
      <c r="B90" s="45"/>
      <c r="C90" s="45"/>
      <c r="D90" s="45"/>
      <c r="E90" s="45"/>
      <c r="F90" s="45"/>
      <c r="G90" s="45"/>
      <c r="H90" s="45"/>
      <c r="I90" s="45"/>
    </row>
    <row r="91" spans="1:9" x14ac:dyDescent="0.3">
      <c r="A91" s="45"/>
      <c r="B91" s="45"/>
      <c r="C91" s="45"/>
      <c r="D91" s="45"/>
      <c r="E91" s="45"/>
      <c r="F91" s="45"/>
      <c r="G91" s="45"/>
      <c r="H91" s="45"/>
      <c r="I91" s="45"/>
    </row>
    <row r="92" spans="1:9" x14ac:dyDescent="0.3">
      <c r="A92" s="45"/>
      <c r="B92" s="45"/>
      <c r="C92" s="45"/>
      <c r="D92" s="45"/>
      <c r="E92" s="45"/>
      <c r="F92" s="45"/>
      <c r="G92" s="45"/>
      <c r="H92" s="45"/>
      <c r="I92" s="45"/>
    </row>
    <row r="93" spans="1:9" x14ac:dyDescent="0.3">
      <c r="A93" s="45"/>
      <c r="B93" s="45"/>
      <c r="C93" s="45"/>
      <c r="D93" s="45"/>
      <c r="E93" s="45"/>
      <c r="F93" s="45"/>
      <c r="G93" s="45"/>
      <c r="H93" s="45"/>
      <c r="I93" s="45"/>
    </row>
    <row r="94" spans="1:9" x14ac:dyDescent="0.3">
      <c r="A94" s="45"/>
      <c r="B94" s="45"/>
      <c r="C94" s="45"/>
      <c r="D94" s="45"/>
      <c r="E94" s="45"/>
      <c r="F94" s="45"/>
      <c r="G94" s="45"/>
      <c r="H94" s="45"/>
      <c r="I94" s="45"/>
    </row>
    <row r="95" spans="1:9" x14ac:dyDescent="0.3">
      <c r="A95" s="45"/>
      <c r="B95" s="45"/>
      <c r="C95" s="45"/>
      <c r="D95" s="45"/>
      <c r="E95" s="45"/>
      <c r="F95" s="45"/>
      <c r="G95" s="45"/>
      <c r="H95" s="45"/>
      <c r="I95" s="45"/>
    </row>
    <row r="96" spans="1:9" x14ac:dyDescent="0.3">
      <c r="A96" s="45"/>
      <c r="B96" s="45"/>
      <c r="C96" s="45"/>
      <c r="D96" s="45"/>
      <c r="E96" s="45"/>
      <c r="F96" s="45"/>
      <c r="G96" s="45"/>
      <c r="H96" s="45"/>
      <c r="I96" s="45"/>
    </row>
    <row r="97" spans="1:9" x14ac:dyDescent="0.3">
      <c r="A97" s="45"/>
      <c r="B97" s="45"/>
      <c r="C97" s="45"/>
      <c r="D97" s="45"/>
      <c r="E97" s="45"/>
      <c r="F97" s="45"/>
      <c r="G97" s="45"/>
      <c r="H97" s="45"/>
      <c r="I97" s="45"/>
    </row>
    <row r="98" spans="1:9" x14ac:dyDescent="0.3">
      <c r="A98" s="45"/>
      <c r="B98" s="45"/>
      <c r="C98" s="45"/>
      <c r="D98" s="45"/>
      <c r="E98" s="45"/>
      <c r="F98" s="45"/>
      <c r="G98" s="45"/>
      <c r="H98" s="45"/>
      <c r="I98" s="45"/>
    </row>
    <row r="99" spans="1:9" x14ac:dyDescent="0.3">
      <c r="A99" s="45"/>
      <c r="B99" s="45"/>
      <c r="C99" s="45"/>
      <c r="D99" s="45"/>
      <c r="E99" s="45"/>
      <c r="F99" s="45"/>
      <c r="G99" s="45"/>
      <c r="H99" s="45"/>
      <c r="I99" s="45"/>
    </row>
    <row r="100" spans="1:9" x14ac:dyDescent="0.3">
      <c r="A100" s="45"/>
      <c r="B100" s="45"/>
      <c r="C100" s="45"/>
      <c r="D100" s="45"/>
      <c r="E100" s="45"/>
      <c r="F100" s="45"/>
      <c r="G100" s="45"/>
      <c r="H100" s="45"/>
      <c r="I100" s="45"/>
    </row>
    <row r="101" spans="1:9" x14ac:dyDescent="0.3">
      <c r="A101" s="45"/>
      <c r="B101" s="45"/>
      <c r="C101" s="45"/>
      <c r="D101" s="45"/>
      <c r="E101" s="45"/>
      <c r="F101" s="45"/>
      <c r="G101" s="45"/>
      <c r="H101" s="45"/>
      <c r="I101" s="45"/>
    </row>
    <row r="102" spans="1:9" x14ac:dyDescent="0.3">
      <c r="A102" s="45"/>
      <c r="B102" s="45"/>
      <c r="C102" s="45"/>
      <c r="D102" s="45"/>
      <c r="E102" s="45"/>
      <c r="F102" s="45"/>
      <c r="G102" s="45"/>
      <c r="H102" s="45"/>
      <c r="I102" s="45"/>
    </row>
    <row r="103" spans="1:9" x14ac:dyDescent="0.3">
      <c r="A103" s="45"/>
      <c r="B103" s="45"/>
      <c r="C103" s="45"/>
      <c r="D103" s="45"/>
      <c r="E103" s="45"/>
      <c r="F103" s="45"/>
      <c r="G103" s="45"/>
      <c r="H103" s="45"/>
      <c r="I103" s="45"/>
    </row>
    <row r="104" spans="1:9" x14ac:dyDescent="0.3">
      <c r="A104" s="45"/>
      <c r="B104" s="45"/>
      <c r="C104" s="45"/>
      <c r="D104" s="45"/>
      <c r="E104" s="45"/>
      <c r="F104" s="45"/>
      <c r="G104" s="45"/>
      <c r="H104" s="45"/>
      <c r="I104" s="45"/>
    </row>
    <row r="105" spans="1:9" x14ac:dyDescent="0.3">
      <c r="A105" s="45"/>
      <c r="B105" s="45"/>
      <c r="C105" s="45"/>
      <c r="D105" s="45"/>
      <c r="E105" s="45"/>
      <c r="F105" s="45"/>
      <c r="G105" s="45"/>
      <c r="H105" s="45"/>
      <c r="I105" s="45"/>
    </row>
    <row r="106" spans="1:9" x14ac:dyDescent="0.3">
      <c r="A106" s="45"/>
      <c r="B106" s="45"/>
      <c r="C106" s="45"/>
      <c r="D106" s="45"/>
      <c r="E106" s="45"/>
      <c r="F106" s="45"/>
      <c r="G106" s="45"/>
      <c r="H106" s="45"/>
      <c r="I106" s="45"/>
    </row>
    <row r="107" spans="1:9" x14ac:dyDescent="0.3">
      <c r="A107" s="45"/>
      <c r="B107" s="45"/>
      <c r="C107" s="45"/>
      <c r="D107" s="45"/>
      <c r="E107" s="45"/>
      <c r="F107" s="45"/>
      <c r="G107" s="45"/>
      <c r="H107" s="45"/>
      <c r="I107" s="45"/>
    </row>
    <row r="108" spans="1:9" x14ac:dyDescent="0.3">
      <c r="A108" s="45"/>
      <c r="B108" s="45"/>
      <c r="C108" s="45"/>
      <c r="D108" s="45"/>
      <c r="E108" s="45"/>
      <c r="F108" s="45"/>
      <c r="G108" s="45"/>
      <c r="H108" s="45"/>
      <c r="I108" s="45"/>
    </row>
    <row r="109" spans="1:9" x14ac:dyDescent="0.3">
      <c r="A109" s="45"/>
      <c r="B109" s="45"/>
      <c r="C109" s="45"/>
      <c r="D109" s="45"/>
      <c r="E109" s="45"/>
      <c r="F109" s="45"/>
      <c r="G109" s="45"/>
      <c r="H109" s="45"/>
      <c r="I109" s="45"/>
    </row>
  </sheetData>
  <mergeCells count="12">
    <mergeCell ref="C34:G34"/>
    <mergeCell ref="B36:G36"/>
    <mergeCell ref="B29:G29"/>
    <mergeCell ref="C30:G30"/>
    <mergeCell ref="C31:G31"/>
    <mergeCell ref="C32:G32"/>
    <mergeCell ref="C33:G33"/>
    <mergeCell ref="B2:H2"/>
    <mergeCell ref="B3:H3"/>
    <mergeCell ref="B26:G26"/>
    <mergeCell ref="B27:D27"/>
    <mergeCell ref="F27:G27"/>
  </mergeCells>
  <conditionalFormatting sqref="B31:G31">
    <cfRule type="expression" dxfId="43" priority="2">
      <formula>AND($E$27&gt;=40,$E$27&lt;=50)</formula>
    </cfRule>
  </conditionalFormatting>
  <conditionalFormatting sqref="B32:G32">
    <cfRule type="expression" dxfId="42" priority="3">
      <formula>AND($E$27&gt;=28,$E$27&lt;=39)</formula>
    </cfRule>
  </conditionalFormatting>
  <conditionalFormatting sqref="B33:G33">
    <cfRule type="expression" dxfId="41" priority="4">
      <formula>AND($E$27&gt;=15,$E$27&lt;=27)</formula>
    </cfRule>
  </conditionalFormatting>
  <conditionalFormatting sqref="B34:G34">
    <cfRule type="expression" dxfId="40" priority="5">
      <formula>AND($E$27&gt;=0,$E$27&lt;=14)</formula>
    </cfRule>
  </conditionalFormatting>
  <dataValidations count="10">
    <dataValidation type="list" allowBlank="1" sqref="D7" xr:uid="{00000000-0002-0000-0300-000000000000}">
      <formula1>$L$2:$L$6</formula1>
      <formula2>0</formula2>
    </dataValidation>
    <dataValidation type="list" allowBlank="1" sqref="D9" xr:uid="{00000000-0002-0000-0300-000001000000}">
      <formula1>$M$2:$M$6</formula1>
      <formula2>0</formula2>
    </dataValidation>
    <dataValidation type="list" allowBlank="1" sqref="D11" xr:uid="{00000000-0002-0000-0300-000002000000}">
      <formula1>$N$2:$N$6</formula1>
      <formula2>0</formula2>
    </dataValidation>
    <dataValidation type="list" allowBlank="1" sqref="D13" xr:uid="{00000000-0002-0000-0300-000003000000}">
      <formula1>$O$2:$O$6</formula1>
      <formula2>0</formula2>
    </dataValidation>
    <dataValidation type="list" allowBlank="1" sqref="D15" xr:uid="{00000000-0002-0000-0300-000004000000}">
      <formula1>$P$2:$P$6</formula1>
      <formula2>0</formula2>
    </dataValidation>
    <dataValidation type="list" allowBlank="1" sqref="D17" xr:uid="{00000000-0002-0000-0300-000005000000}">
      <formula1>$Q$2:$Q$6</formula1>
      <formula2>0</formula2>
    </dataValidation>
    <dataValidation type="list" allowBlank="1" sqref="D19" xr:uid="{00000000-0002-0000-0300-000006000000}">
      <formula1>$R$2:$R$6</formula1>
      <formula2>0</formula2>
    </dataValidation>
    <dataValidation type="list" allowBlank="1" sqref="D21" xr:uid="{00000000-0002-0000-0300-000007000000}">
      <formula1>$S$2:$S$6</formula1>
      <formula2>0</formula2>
    </dataValidation>
    <dataValidation type="list" allowBlank="1" sqref="D23" xr:uid="{00000000-0002-0000-0300-000008000000}">
      <formula1>$T$2:$T$6</formula1>
      <formula2>0</formula2>
    </dataValidation>
    <dataValidation type="list" allowBlank="1" sqref="D25" xr:uid="{00000000-0002-0000-0300-000009000000}">
      <formula1>$U$2:$U$6</formula1>
      <formula2>0</formula2>
    </dataValidation>
  </dataValidations>
  <pageMargins left="0.75" right="0.75" top="1" bottom="1" header="0.511811023622047" footer="0.511811023622047"/>
  <pageSetup paperSize="9" orientation="portrait" horizontalDpi="300" verticalDpi="30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09"/>
  <sheetViews>
    <sheetView showGridLines="0" zoomScaleNormal="100" workbookViewId="0">
      <selection activeCell="C7" sqref="C7"/>
    </sheetView>
  </sheetViews>
  <sheetFormatPr defaultColWidth="8.6640625" defaultRowHeight="14.4" x14ac:dyDescent="0.3"/>
  <cols>
    <col min="1" max="1" width="3" customWidth="1"/>
    <col min="2" max="2" width="5" customWidth="1"/>
    <col min="3" max="3" width="50" customWidth="1"/>
    <col min="4" max="4" width="26" customWidth="1"/>
    <col min="5" max="5" width="10" hidden="1" customWidth="1"/>
    <col min="6" max="6" width="33" bestFit="1" customWidth="1"/>
    <col min="7" max="7" width="30" customWidth="1"/>
    <col min="8" max="8" width="3" customWidth="1"/>
    <col min="12" max="19" width="30" hidden="1" customWidth="1"/>
  </cols>
  <sheetData>
    <row r="1" spans="1:19" x14ac:dyDescent="0.3">
      <c r="A1" s="45"/>
      <c r="B1" s="45"/>
      <c r="C1" s="45"/>
      <c r="D1" s="45"/>
      <c r="E1" s="45"/>
      <c r="F1" s="45"/>
      <c r="G1" s="45"/>
      <c r="H1" s="45"/>
      <c r="I1" s="45"/>
      <c r="L1" t="s">
        <v>102</v>
      </c>
      <c r="M1" s="46" t="s">
        <v>201</v>
      </c>
      <c r="N1" s="46" t="s">
        <v>202</v>
      </c>
      <c r="O1" s="46" t="s">
        <v>203</v>
      </c>
      <c r="P1" s="46" t="s">
        <v>103</v>
      </c>
      <c r="Q1" s="46" t="s">
        <v>104</v>
      </c>
      <c r="R1" s="46" t="s">
        <v>105</v>
      </c>
      <c r="S1" s="46" t="s">
        <v>106</v>
      </c>
    </row>
    <row r="2" spans="1:19" ht="57.6" x14ac:dyDescent="0.3">
      <c r="A2" s="45"/>
      <c r="B2" s="164" t="s">
        <v>291</v>
      </c>
      <c r="C2" s="164"/>
      <c r="D2" s="164"/>
      <c r="E2" s="164"/>
      <c r="F2" s="164"/>
      <c r="G2" s="164"/>
      <c r="H2" s="164"/>
      <c r="I2" s="45"/>
      <c r="L2" t="s">
        <v>292</v>
      </c>
      <c r="M2" s="46" t="s">
        <v>293</v>
      </c>
      <c r="N2" s="46" t="s">
        <v>294</v>
      </c>
      <c r="O2" s="46" t="s">
        <v>295</v>
      </c>
      <c r="P2" s="46" t="s">
        <v>296</v>
      </c>
      <c r="Q2" s="46" t="s">
        <v>297</v>
      </c>
      <c r="R2" s="46" t="s">
        <v>298</v>
      </c>
      <c r="S2" s="46" t="s">
        <v>299</v>
      </c>
    </row>
    <row r="3" spans="1:19" ht="43.2" x14ac:dyDescent="0.3">
      <c r="A3" s="45"/>
      <c r="B3" s="165" t="s">
        <v>300</v>
      </c>
      <c r="C3" s="165"/>
      <c r="D3" s="165"/>
      <c r="E3" s="165"/>
      <c r="F3" s="165"/>
      <c r="G3" s="165"/>
      <c r="H3" s="165"/>
      <c r="I3" s="45"/>
      <c r="L3" t="s">
        <v>301</v>
      </c>
      <c r="M3" s="46" t="s">
        <v>302</v>
      </c>
      <c r="N3" s="46" t="s">
        <v>303</v>
      </c>
      <c r="O3" s="46" t="s">
        <v>304</v>
      </c>
      <c r="P3" s="46" t="s">
        <v>305</v>
      </c>
      <c r="Q3" s="46" t="s">
        <v>306</v>
      </c>
      <c r="R3" s="46" t="s">
        <v>307</v>
      </c>
      <c r="S3" s="46" t="s">
        <v>308</v>
      </c>
    </row>
    <row r="4" spans="1:19" ht="28.8" x14ac:dyDescent="0.3">
      <c r="A4" s="45"/>
      <c r="B4" s="45"/>
      <c r="C4" s="45"/>
      <c r="D4" s="45"/>
      <c r="E4" s="45"/>
      <c r="F4" s="45"/>
      <c r="G4" s="45"/>
      <c r="H4" s="45"/>
      <c r="I4" s="45"/>
      <c r="L4" t="s">
        <v>309</v>
      </c>
      <c r="M4" s="46" t="s">
        <v>310</v>
      </c>
      <c r="N4" s="46" t="s">
        <v>311</v>
      </c>
      <c r="O4" s="46" t="s">
        <v>312</v>
      </c>
      <c r="P4" s="46" t="s">
        <v>313</v>
      </c>
      <c r="Q4" s="46" t="s">
        <v>314</v>
      </c>
      <c r="R4" s="46" t="s">
        <v>315</v>
      </c>
      <c r="S4" s="46" t="s">
        <v>316</v>
      </c>
    </row>
    <row r="5" spans="1:19" ht="28.8" x14ac:dyDescent="0.3">
      <c r="A5" s="45"/>
      <c r="B5" s="47" t="s">
        <v>132</v>
      </c>
      <c r="C5" s="47" t="s">
        <v>133</v>
      </c>
      <c r="D5" s="47" t="s">
        <v>134</v>
      </c>
      <c r="E5" s="48" t="s">
        <v>135</v>
      </c>
      <c r="F5" s="47" t="s">
        <v>136</v>
      </c>
      <c r="G5" s="47" t="s">
        <v>137</v>
      </c>
      <c r="H5" s="45"/>
      <c r="I5" s="45"/>
      <c r="L5" t="s">
        <v>317</v>
      </c>
      <c r="M5" s="46" t="s">
        <v>318</v>
      </c>
      <c r="N5" s="46" t="s">
        <v>319</v>
      </c>
      <c r="O5" s="46" t="s">
        <v>320</v>
      </c>
      <c r="P5" s="46" t="s">
        <v>321</v>
      </c>
      <c r="Q5" s="46" t="s">
        <v>322</v>
      </c>
      <c r="R5" s="46" t="s">
        <v>323</v>
      </c>
      <c r="S5" s="46" t="s">
        <v>324</v>
      </c>
    </row>
    <row r="6" spans="1:19" ht="28.8" x14ac:dyDescent="0.3">
      <c r="A6" s="45"/>
      <c r="B6" s="49"/>
      <c r="C6" s="49"/>
      <c r="D6" s="49"/>
      <c r="E6" s="49"/>
      <c r="F6" s="49"/>
      <c r="G6" s="49"/>
      <c r="H6" s="45"/>
      <c r="I6" s="45"/>
      <c r="L6" t="s">
        <v>325</v>
      </c>
      <c r="M6" s="46" t="s">
        <v>326</v>
      </c>
      <c r="N6" s="46" t="s">
        <v>327</v>
      </c>
      <c r="O6" s="46" t="s">
        <v>328</v>
      </c>
      <c r="P6" s="46" t="s">
        <v>329</v>
      </c>
      <c r="Q6" s="46" t="s">
        <v>330</v>
      </c>
      <c r="R6" s="46" t="s">
        <v>331</v>
      </c>
      <c r="S6" s="46" t="s">
        <v>332</v>
      </c>
    </row>
    <row r="7" spans="1:19" ht="52.8" x14ac:dyDescent="0.3">
      <c r="A7" s="45"/>
      <c r="B7" s="50" t="s">
        <v>333</v>
      </c>
      <c r="C7" s="51" t="s">
        <v>334</v>
      </c>
      <c r="D7" s="52"/>
      <c r="E7" s="53">
        <f>IFERROR(CHOOSE(MATCH(D7,$L$2:$L$6,0),5,4,3,2,1),0)</f>
        <v>0</v>
      </c>
      <c r="F7" s="54" t="s">
        <v>335</v>
      </c>
      <c r="G7" s="55"/>
      <c r="H7" s="45"/>
      <c r="I7" s="45"/>
      <c r="Q7" s="46" t="s">
        <v>336</v>
      </c>
    </row>
    <row r="8" spans="1:19" x14ac:dyDescent="0.3">
      <c r="A8" s="45"/>
      <c r="B8" s="49"/>
      <c r="C8" s="49"/>
      <c r="D8" s="49"/>
      <c r="E8" s="49"/>
      <c r="F8" s="49"/>
      <c r="G8" s="56"/>
      <c r="H8" s="45"/>
      <c r="I8" s="45"/>
    </row>
    <row r="9" spans="1:19" ht="57" x14ac:dyDescent="0.3">
      <c r="A9" s="45"/>
      <c r="B9" s="50" t="s">
        <v>337</v>
      </c>
      <c r="C9" s="51" t="s">
        <v>338</v>
      </c>
      <c r="D9" s="52"/>
      <c r="E9" s="53">
        <f>IFERROR(CHOOSE(MATCH(D9,$M$2:$M$6,0),5,4,3,2,1),0)</f>
        <v>0</v>
      </c>
      <c r="F9" s="54" t="s">
        <v>339</v>
      </c>
      <c r="G9" s="55"/>
      <c r="H9" s="45"/>
      <c r="I9" s="45"/>
    </row>
    <row r="10" spans="1:19" x14ac:dyDescent="0.3">
      <c r="A10" s="45"/>
      <c r="B10" s="49"/>
      <c r="C10" s="49"/>
      <c r="D10" s="49"/>
      <c r="E10" s="49"/>
      <c r="F10" s="49"/>
      <c r="G10" s="56"/>
      <c r="H10" s="45"/>
      <c r="I10" s="45"/>
    </row>
    <row r="11" spans="1:19" ht="91.2" x14ac:dyDescent="0.3">
      <c r="A11" s="45"/>
      <c r="B11" s="50" t="s">
        <v>340</v>
      </c>
      <c r="C11" s="51" t="s">
        <v>341</v>
      </c>
      <c r="D11" s="52"/>
      <c r="E11" s="53">
        <f>IFERROR(CHOOSE(MATCH(D11,$N$2:$N$6,0),5,4,3,2,1),0)</f>
        <v>0</v>
      </c>
      <c r="F11" s="58" t="s">
        <v>342</v>
      </c>
      <c r="G11" s="55"/>
      <c r="H11" s="45"/>
      <c r="I11" s="45"/>
    </row>
    <row r="12" spans="1:19" x14ac:dyDescent="0.3">
      <c r="A12" s="45"/>
      <c r="B12" s="49"/>
      <c r="C12" s="49"/>
      <c r="D12" s="49"/>
      <c r="E12" s="49"/>
      <c r="F12" s="49"/>
      <c r="G12" s="56"/>
      <c r="H12" s="45"/>
      <c r="I12" s="45"/>
    </row>
    <row r="13" spans="1:19" ht="102.6" x14ac:dyDescent="0.3">
      <c r="A13" s="45"/>
      <c r="B13" s="50" t="s">
        <v>343</v>
      </c>
      <c r="C13" s="51" t="s">
        <v>344</v>
      </c>
      <c r="D13" s="52"/>
      <c r="E13" s="53">
        <f>IFERROR(CHOOSE(MATCH(D13,$O$2:$O$6,0),5,3,2,4,4),0)</f>
        <v>0</v>
      </c>
      <c r="F13" s="58" t="s">
        <v>345</v>
      </c>
      <c r="G13" s="55"/>
      <c r="H13" s="45"/>
      <c r="I13" s="45"/>
    </row>
    <row r="14" spans="1:19" x14ac:dyDescent="0.3">
      <c r="A14" s="45"/>
      <c r="B14" s="49"/>
      <c r="C14" s="49"/>
      <c r="D14" s="49"/>
      <c r="E14" s="49"/>
      <c r="F14" s="49"/>
      <c r="G14" s="56"/>
      <c r="H14" s="45"/>
      <c r="I14" s="45"/>
    </row>
    <row r="15" spans="1:19" ht="57" x14ac:dyDescent="0.3">
      <c r="A15" s="45"/>
      <c r="B15" s="50" t="s">
        <v>346</v>
      </c>
      <c r="C15" s="51" t="s">
        <v>347</v>
      </c>
      <c r="D15" s="52"/>
      <c r="E15" s="53">
        <f>IFERROR(CHOOSE(MATCH(D15,$P$2:$P$6,0),5,4,3,2,1),0)</f>
        <v>0</v>
      </c>
      <c r="F15" s="54" t="s">
        <v>348</v>
      </c>
      <c r="G15" s="55"/>
      <c r="H15" s="45"/>
      <c r="I15" s="45"/>
    </row>
    <row r="16" spans="1:19" x14ac:dyDescent="0.3">
      <c r="A16" s="45"/>
      <c r="B16" s="49"/>
      <c r="C16" s="49"/>
      <c r="D16" s="49"/>
      <c r="E16" s="49"/>
      <c r="F16" s="49"/>
      <c r="G16" s="56"/>
      <c r="H16" s="45"/>
      <c r="I16" s="45"/>
    </row>
    <row r="17" spans="1:9" ht="52.8" x14ac:dyDescent="0.3">
      <c r="A17" s="45"/>
      <c r="B17" s="50" t="s">
        <v>349</v>
      </c>
      <c r="C17" s="51" t="s">
        <v>350</v>
      </c>
      <c r="D17" s="52"/>
      <c r="E17" s="53">
        <f>IFERROR(CHOOSE(MATCH(D17,$Q$2:$Q$7,0),5,4,3,2,1,1),0)</f>
        <v>0</v>
      </c>
      <c r="F17" s="54" t="s">
        <v>351</v>
      </c>
      <c r="G17" s="55"/>
      <c r="H17" s="45"/>
      <c r="I17" s="45"/>
    </row>
    <row r="18" spans="1:9" x14ac:dyDescent="0.3">
      <c r="A18" s="45"/>
      <c r="B18" s="49"/>
      <c r="C18" s="49"/>
      <c r="D18" s="49"/>
      <c r="E18" s="49"/>
      <c r="F18" s="49"/>
      <c r="G18" s="56"/>
      <c r="H18" s="45"/>
      <c r="I18" s="45"/>
    </row>
    <row r="19" spans="1:9" ht="68.400000000000006" x14ac:dyDescent="0.3">
      <c r="A19" s="45"/>
      <c r="B19" s="50" t="s">
        <v>352</v>
      </c>
      <c r="C19" s="51" t="s">
        <v>353</v>
      </c>
      <c r="D19" s="52"/>
      <c r="E19" s="53">
        <f>IFERROR(CHOOSE(MATCH(D19,$R$2:$R$6,0),5,4,3,2,1),0)</f>
        <v>0</v>
      </c>
      <c r="F19" s="54" t="s">
        <v>354</v>
      </c>
      <c r="G19" s="55"/>
      <c r="H19" s="45"/>
      <c r="I19" s="45"/>
    </row>
    <row r="20" spans="1:9" x14ac:dyDescent="0.3">
      <c r="A20" s="45"/>
      <c r="B20" s="49"/>
      <c r="C20" s="49"/>
      <c r="D20" s="49"/>
      <c r="E20" s="49"/>
      <c r="F20" s="49"/>
      <c r="G20" s="56"/>
      <c r="H20" s="45"/>
      <c r="I20" s="45"/>
    </row>
    <row r="21" spans="1:9" ht="45.6" x14ac:dyDescent="0.3">
      <c r="A21" s="45"/>
      <c r="B21" s="50" t="s">
        <v>355</v>
      </c>
      <c r="C21" s="51" t="s">
        <v>356</v>
      </c>
      <c r="D21" s="52"/>
      <c r="E21" s="53">
        <f>IFERROR(CHOOSE(MATCH(D21,$S$2:$S$6,0),5,4,3,2,1),0)</f>
        <v>0</v>
      </c>
      <c r="F21" s="54" t="s">
        <v>357</v>
      </c>
      <c r="G21" s="55"/>
      <c r="H21" s="45"/>
      <c r="I21" s="45"/>
    </row>
    <row r="22" spans="1:9" x14ac:dyDescent="0.3">
      <c r="A22" s="45"/>
      <c r="B22" s="166" t="s">
        <v>186</v>
      </c>
      <c r="C22" s="166"/>
      <c r="D22" s="166"/>
      <c r="E22" s="166"/>
      <c r="F22" s="166"/>
      <c r="G22" s="166"/>
      <c r="H22" s="45"/>
      <c r="I22" s="45"/>
    </row>
    <row r="23" spans="1:9" ht="17.399999999999999" x14ac:dyDescent="0.3">
      <c r="A23" s="45"/>
      <c r="B23" s="167" t="s">
        <v>358</v>
      </c>
      <c r="C23" s="167"/>
      <c r="D23" s="167"/>
      <c r="E23" s="62">
        <f>E7+E9+E11+E13+E15+E17+E19+E21</f>
        <v>0</v>
      </c>
      <c r="F23" s="173" t="s">
        <v>359</v>
      </c>
      <c r="G23" s="173"/>
      <c r="H23" s="45"/>
      <c r="I23" s="45"/>
    </row>
    <row r="24" spans="1:9" x14ac:dyDescent="0.3">
      <c r="A24" s="45"/>
      <c r="B24" s="45"/>
      <c r="C24" s="45"/>
      <c r="D24" s="45"/>
      <c r="E24" s="45"/>
      <c r="F24" s="45"/>
      <c r="G24" s="45"/>
      <c r="H24" s="45"/>
      <c r="I24" s="45"/>
    </row>
    <row r="25" spans="1:9" x14ac:dyDescent="0.3">
      <c r="A25" s="45"/>
      <c r="B25" s="169" t="s">
        <v>189</v>
      </c>
      <c r="C25" s="169"/>
      <c r="D25" s="169"/>
      <c r="E25" s="169"/>
      <c r="F25" s="169"/>
      <c r="G25" s="169"/>
      <c r="H25" s="45"/>
      <c r="I25" s="45"/>
    </row>
    <row r="26" spans="1:9" x14ac:dyDescent="0.3">
      <c r="A26" s="45"/>
      <c r="B26" s="60" t="s">
        <v>190</v>
      </c>
      <c r="C26" s="170" t="s">
        <v>191</v>
      </c>
      <c r="D26" s="170"/>
      <c r="E26" s="170"/>
      <c r="F26" s="170"/>
      <c r="G26" s="170"/>
      <c r="H26" s="45"/>
      <c r="I26" s="45"/>
    </row>
    <row r="27" spans="1:9" ht="39.6" x14ac:dyDescent="0.3">
      <c r="A27" s="45"/>
      <c r="B27" s="61" t="s">
        <v>360</v>
      </c>
      <c r="C27" s="171" t="s">
        <v>361</v>
      </c>
      <c r="D27" s="171"/>
      <c r="E27" s="171"/>
      <c r="F27" s="171"/>
      <c r="G27" s="171"/>
      <c r="H27" s="45"/>
      <c r="I27" s="45"/>
    </row>
    <row r="28" spans="1:9" ht="39.6" x14ac:dyDescent="0.3">
      <c r="A28" s="45"/>
      <c r="B28" s="61" t="s">
        <v>362</v>
      </c>
      <c r="C28" s="171" t="s">
        <v>363</v>
      </c>
      <c r="D28" s="171"/>
      <c r="E28" s="171"/>
      <c r="F28" s="171"/>
      <c r="G28" s="171"/>
      <c r="H28" s="45"/>
      <c r="I28" s="45"/>
    </row>
    <row r="29" spans="1:9" ht="39.6" x14ac:dyDescent="0.3">
      <c r="A29" s="45"/>
      <c r="B29" s="61" t="s">
        <v>364</v>
      </c>
      <c r="C29" s="171" t="s">
        <v>365</v>
      </c>
      <c r="D29" s="171"/>
      <c r="E29" s="171"/>
      <c r="F29" s="171"/>
      <c r="G29" s="171"/>
      <c r="H29" s="45"/>
      <c r="I29" s="45"/>
    </row>
    <row r="30" spans="1:9" ht="26.4" x14ac:dyDescent="0.3">
      <c r="A30" s="45"/>
      <c r="B30" s="61" t="s">
        <v>366</v>
      </c>
      <c r="C30" s="171" t="s">
        <v>367</v>
      </c>
      <c r="D30" s="171"/>
      <c r="E30" s="171"/>
      <c r="F30" s="171"/>
      <c r="G30" s="171"/>
      <c r="H30" s="45"/>
      <c r="I30" s="45"/>
    </row>
    <row r="31" spans="1:9" x14ac:dyDescent="0.3">
      <c r="A31" s="45"/>
      <c r="B31" s="45"/>
      <c r="C31" s="45"/>
      <c r="D31" s="45"/>
      <c r="E31" s="45"/>
      <c r="F31" s="45"/>
      <c r="G31" s="45"/>
      <c r="H31" s="45"/>
      <c r="I31" s="45"/>
    </row>
    <row r="32" spans="1:9" x14ac:dyDescent="0.3">
      <c r="A32" s="45"/>
      <c r="B32" s="172" t="s">
        <v>368</v>
      </c>
      <c r="C32" s="172"/>
      <c r="D32" s="172"/>
      <c r="E32" s="172"/>
      <c r="F32" s="172"/>
      <c r="G32" s="172"/>
      <c r="H32" s="45"/>
      <c r="I32" s="45"/>
    </row>
    <row r="33" spans="1:9" x14ac:dyDescent="0.3">
      <c r="A33" s="45"/>
      <c r="B33" s="45"/>
      <c r="C33" s="45"/>
      <c r="D33" s="45"/>
      <c r="E33" s="45"/>
      <c r="F33" s="45"/>
      <c r="G33" s="45"/>
      <c r="H33" s="45"/>
      <c r="I33" s="45"/>
    </row>
    <row r="34" spans="1:9" x14ac:dyDescent="0.3">
      <c r="A34" s="45"/>
      <c r="B34" s="45"/>
      <c r="C34" s="45"/>
      <c r="D34" s="45"/>
      <c r="E34" s="45"/>
      <c r="F34" s="45"/>
      <c r="G34" s="45"/>
      <c r="H34" s="45"/>
      <c r="I34" s="45"/>
    </row>
    <row r="35" spans="1:9" x14ac:dyDescent="0.3">
      <c r="A35" s="45"/>
      <c r="B35" s="45"/>
      <c r="C35" s="45"/>
      <c r="D35" s="45"/>
      <c r="E35" s="45"/>
      <c r="F35" s="45"/>
      <c r="G35" s="45"/>
      <c r="H35" s="45"/>
      <c r="I35" s="45"/>
    </row>
    <row r="36" spans="1:9" x14ac:dyDescent="0.3">
      <c r="A36" s="45"/>
      <c r="B36" s="45"/>
      <c r="C36" s="45"/>
      <c r="D36" s="45"/>
      <c r="E36" s="45"/>
      <c r="F36" s="45"/>
      <c r="G36" s="45"/>
      <c r="H36" s="45"/>
      <c r="I36" s="45"/>
    </row>
    <row r="37" spans="1:9" x14ac:dyDescent="0.3">
      <c r="A37" s="45"/>
      <c r="B37" s="45"/>
      <c r="C37" s="45"/>
      <c r="D37" s="45"/>
      <c r="E37" s="45"/>
      <c r="F37" s="45"/>
      <c r="G37" s="45"/>
      <c r="H37" s="45"/>
      <c r="I37" s="45"/>
    </row>
    <row r="38" spans="1:9" x14ac:dyDescent="0.3">
      <c r="A38" s="45"/>
      <c r="B38" s="45"/>
      <c r="C38" s="45"/>
      <c r="D38" s="45"/>
      <c r="E38" s="45"/>
      <c r="F38" s="45"/>
      <c r="G38" s="45"/>
      <c r="H38" s="45"/>
      <c r="I38" s="45"/>
    </row>
    <row r="39" spans="1:9" x14ac:dyDescent="0.3">
      <c r="A39" s="45"/>
      <c r="B39" s="45"/>
      <c r="C39" s="45"/>
      <c r="D39" s="45"/>
      <c r="E39" s="45"/>
      <c r="F39" s="45"/>
      <c r="G39" s="45"/>
      <c r="H39" s="45"/>
      <c r="I39" s="45"/>
    </row>
    <row r="40" spans="1:9" x14ac:dyDescent="0.3">
      <c r="A40" s="45"/>
      <c r="B40" s="45"/>
      <c r="C40" s="45"/>
      <c r="D40" s="45"/>
      <c r="E40" s="45"/>
      <c r="F40" s="45"/>
      <c r="G40" s="45"/>
      <c r="H40" s="45"/>
      <c r="I40" s="45"/>
    </row>
    <row r="41" spans="1:9" x14ac:dyDescent="0.3">
      <c r="A41" s="45"/>
      <c r="B41" s="45"/>
      <c r="C41" s="45"/>
      <c r="D41" s="45"/>
      <c r="E41" s="45"/>
      <c r="F41" s="45"/>
      <c r="G41" s="45"/>
      <c r="H41" s="45"/>
      <c r="I41" s="45"/>
    </row>
    <row r="42" spans="1:9" x14ac:dyDescent="0.3">
      <c r="A42" s="45"/>
      <c r="B42" s="45"/>
      <c r="C42" s="45"/>
      <c r="D42" s="45"/>
      <c r="E42" s="45"/>
      <c r="F42" s="45"/>
      <c r="G42" s="45"/>
      <c r="H42" s="45"/>
      <c r="I42" s="45"/>
    </row>
    <row r="43" spans="1:9" x14ac:dyDescent="0.3">
      <c r="A43" s="45"/>
      <c r="B43" s="45"/>
      <c r="C43" s="45"/>
      <c r="D43" s="45"/>
      <c r="E43" s="45"/>
      <c r="F43" s="45"/>
      <c r="G43" s="45"/>
      <c r="H43" s="45"/>
      <c r="I43" s="45"/>
    </row>
    <row r="44" spans="1:9" x14ac:dyDescent="0.3">
      <c r="A44" s="45"/>
      <c r="B44" s="45"/>
      <c r="C44" s="45"/>
      <c r="D44" s="45"/>
      <c r="E44" s="45"/>
      <c r="F44" s="45"/>
      <c r="G44" s="45"/>
      <c r="H44" s="45"/>
      <c r="I44" s="45"/>
    </row>
    <row r="45" spans="1:9" x14ac:dyDescent="0.3">
      <c r="A45" s="45"/>
      <c r="B45" s="45"/>
      <c r="C45" s="45"/>
      <c r="D45" s="45"/>
      <c r="E45" s="45"/>
      <c r="F45" s="45"/>
      <c r="G45" s="45"/>
      <c r="H45" s="45"/>
      <c r="I45" s="45"/>
    </row>
    <row r="46" spans="1:9" x14ac:dyDescent="0.3">
      <c r="A46" s="45"/>
      <c r="B46" s="45"/>
      <c r="C46" s="45"/>
      <c r="D46" s="45"/>
      <c r="E46" s="45"/>
      <c r="F46" s="45"/>
      <c r="G46" s="45"/>
      <c r="H46" s="45"/>
      <c r="I46" s="45"/>
    </row>
    <row r="47" spans="1:9" x14ac:dyDescent="0.3">
      <c r="A47" s="45"/>
      <c r="B47" s="45"/>
      <c r="C47" s="45"/>
      <c r="D47" s="45"/>
      <c r="E47" s="45"/>
      <c r="F47" s="45"/>
      <c r="G47" s="45"/>
      <c r="H47" s="45"/>
      <c r="I47" s="45"/>
    </row>
    <row r="48" spans="1:9" x14ac:dyDescent="0.3">
      <c r="A48" s="45"/>
      <c r="B48" s="45"/>
      <c r="C48" s="45"/>
      <c r="D48" s="45"/>
      <c r="E48" s="45"/>
      <c r="F48" s="45"/>
      <c r="G48" s="45"/>
      <c r="H48" s="45"/>
      <c r="I48" s="45"/>
    </row>
    <row r="49" spans="1:9" x14ac:dyDescent="0.3">
      <c r="A49" s="45"/>
      <c r="B49" s="45"/>
      <c r="C49" s="45"/>
      <c r="D49" s="45"/>
      <c r="E49" s="45"/>
      <c r="F49" s="45"/>
      <c r="G49" s="45"/>
      <c r="H49" s="45"/>
      <c r="I49" s="45"/>
    </row>
    <row r="50" spans="1:9" x14ac:dyDescent="0.3">
      <c r="A50" s="45"/>
      <c r="B50" s="45"/>
      <c r="C50" s="45"/>
      <c r="D50" s="45"/>
      <c r="E50" s="45"/>
      <c r="F50" s="45"/>
      <c r="G50" s="45"/>
      <c r="H50" s="45"/>
      <c r="I50" s="45"/>
    </row>
    <row r="51" spans="1:9" x14ac:dyDescent="0.3">
      <c r="A51" s="45"/>
      <c r="B51" s="45"/>
      <c r="C51" s="45"/>
      <c r="D51" s="45"/>
      <c r="E51" s="45"/>
      <c r="F51" s="45"/>
      <c r="G51" s="45"/>
      <c r="H51" s="45"/>
      <c r="I51" s="45"/>
    </row>
    <row r="52" spans="1:9" x14ac:dyDescent="0.3">
      <c r="A52" s="45"/>
      <c r="B52" s="45"/>
      <c r="C52" s="45"/>
      <c r="D52" s="45"/>
      <c r="E52" s="45"/>
      <c r="F52" s="45"/>
      <c r="G52" s="45"/>
      <c r="H52" s="45"/>
      <c r="I52" s="45"/>
    </row>
    <row r="53" spans="1:9" x14ac:dyDescent="0.3">
      <c r="A53" s="45"/>
      <c r="B53" s="45"/>
      <c r="C53" s="45"/>
      <c r="D53" s="45"/>
      <c r="E53" s="45"/>
      <c r="F53" s="45"/>
      <c r="G53" s="45"/>
      <c r="H53" s="45"/>
      <c r="I53" s="45"/>
    </row>
    <row r="54" spans="1:9" x14ac:dyDescent="0.3">
      <c r="A54" s="45"/>
      <c r="B54" s="45"/>
      <c r="C54" s="45"/>
      <c r="D54" s="45"/>
      <c r="E54" s="45"/>
      <c r="F54" s="45"/>
      <c r="G54" s="45"/>
      <c r="H54" s="45"/>
      <c r="I54" s="45"/>
    </row>
    <row r="55" spans="1:9" x14ac:dyDescent="0.3">
      <c r="A55" s="45"/>
      <c r="B55" s="45"/>
      <c r="C55" s="45"/>
      <c r="D55" s="45"/>
      <c r="E55" s="45"/>
      <c r="F55" s="45"/>
      <c r="G55" s="45"/>
      <c r="H55" s="45"/>
      <c r="I55" s="45"/>
    </row>
    <row r="56" spans="1:9" x14ac:dyDescent="0.3">
      <c r="A56" s="45"/>
      <c r="B56" s="45"/>
      <c r="C56" s="45"/>
      <c r="D56" s="45"/>
      <c r="E56" s="45"/>
      <c r="F56" s="45"/>
      <c r="G56" s="45"/>
      <c r="H56" s="45"/>
      <c r="I56" s="45"/>
    </row>
    <row r="57" spans="1:9" x14ac:dyDescent="0.3">
      <c r="A57" s="45"/>
      <c r="B57" s="45"/>
      <c r="C57" s="45"/>
      <c r="D57" s="45"/>
      <c r="E57" s="45"/>
      <c r="F57" s="45"/>
      <c r="G57" s="45"/>
      <c r="H57" s="45"/>
      <c r="I57" s="45"/>
    </row>
    <row r="58" spans="1:9" x14ac:dyDescent="0.3">
      <c r="A58" s="45"/>
      <c r="B58" s="45"/>
      <c r="C58" s="45"/>
      <c r="D58" s="45"/>
      <c r="E58" s="45"/>
      <c r="F58" s="45"/>
      <c r="G58" s="45"/>
      <c r="H58" s="45"/>
      <c r="I58" s="45"/>
    </row>
    <row r="59" spans="1:9" x14ac:dyDescent="0.3">
      <c r="A59" s="45"/>
      <c r="B59" s="45"/>
      <c r="C59" s="45"/>
      <c r="D59" s="45"/>
      <c r="E59" s="45"/>
      <c r="F59" s="45"/>
      <c r="G59" s="45"/>
      <c r="H59" s="45"/>
      <c r="I59" s="45"/>
    </row>
    <row r="60" spans="1:9" x14ac:dyDescent="0.3">
      <c r="A60" s="45"/>
      <c r="B60" s="45"/>
      <c r="C60" s="45"/>
      <c r="D60" s="45"/>
      <c r="E60" s="45"/>
      <c r="F60" s="45"/>
      <c r="G60" s="45"/>
      <c r="H60" s="45"/>
      <c r="I60" s="45"/>
    </row>
    <row r="61" spans="1:9" x14ac:dyDescent="0.3">
      <c r="A61" s="45"/>
      <c r="B61" s="45"/>
      <c r="C61" s="45"/>
      <c r="D61" s="45"/>
      <c r="E61" s="45"/>
      <c r="F61" s="45"/>
      <c r="G61" s="45"/>
      <c r="H61" s="45"/>
      <c r="I61" s="45"/>
    </row>
    <row r="62" spans="1:9" x14ac:dyDescent="0.3">
      <c r="A62" s="45"/>
      <c r="B62" s="45"/>
      <c r="C62" s="45"/>
      <c r="D62" s="45"/>
      <c r="E62" s="45"/>
      <c r="F62" s="45"/>
      <c r="G62" s="45"/>
      <c r="H62" s="45"/>
      <c r="I62" s="45"/>
    </row>
    <row r="63" spans="1:9" x14ac:dyDescent="0.3">
      <c r="A63" s="45"/>
      <c r="B63" s="45"/>
      <c r="C63" s="45"/>
      <c r="D63" s="45"/>
      <c r="E63" s="45"/>
      <c r="F63" s="45"/>
      <c r="G63" s="45"/>
      <c r="H63" s="45"/>
      <c r="I63" s="45"/>
    </row>
    <row r="64" spans="1:9" x14ac:dyDescent="0.3">
      <c r="A64" s="45"/>
      <c r="B64" s="45"/>
      <c r="C64" s="45"/>
      <c r="D64" s="45"/>
      <c r="E64" s="45"/>
      <c r="F64" s="45"/>
      <c r="G64" s="45"/>
      <c r="H64" s="45"/>
      <c r="I64" s="45"/>
    </row>
    <row r="65" spans="1:9" x14ac:dyDescent="0.3">
      <c r="A65" s="45"/>
      <c r="B65" s="45"/>
      <c r="C65" s="45"/>
      <c r="D65" s="45"/>
      <c r="E65" s="45"/>
      <c r="F65" s="45"/>
      <c r="G65" s="45"/>
      <c r="H65" s="45"/>
      <c r="I65" s="45"/>
    </row>
    <row r="66" spans="1:9" x14ac:dyDescent="0.3">
      <c r="A66" s="45"/>
      <c r="B66" s="45"/>
      <c r="C66" s="45"/>
      <c r="D66" s="45"/>
      <c r="E66" s="45"/>
      <c r="F66" s="45"/>
      <c r="G66" s="45"/>
      <c r="H66" s="45"/>
      <c r="I66" s="45"/>
    </row>
    <row r="67" spans="1:9" x14ac:dyDescent="0.3">
      <c r="A67" s="45"/>
      <c r="B67" s="45"/>
      <c r="C67" s="45"/>
      <c r="D67" s="45"/>
      <c r="E67" s="45"/>
      <c r="F67" s="45"/>
      <c r="G67" s="45"/>
      <c r="H67" s="45"/>
      <c r="I67" s="45"/>
    </row>
    <row r="68" spans="1:9" x14ac:dyDescent="0.3">
      <c r="A68" s="45"/>
      <c r="B68" s="45"/>
      <c r="C68" s="45"/>
      <c r="D68" s="45"/>
      <c r="E68" s="45"/>
      <c r="F68" s="45"/>
      <c r="G68" s="45"/>
      <c r="H68" s="45"/>
      <c r="I68" s="45"/>
    </row>
    <row r="69" spans="1:9" x14ac:dyDescent="0.3">
      <c r="A69" s="45"/>
      <c r="B69" s="45"/>
      <c r="C69" s="45"/>
      <c r="D69" s="45"/>
      <c r="E69" s="45"/>
      <c r="F69" s="45"/>
      <c r="G69" s="45"/>
      <c r="H69" s="45"/>
      <c r="I69" s="45"/>
    </row>
    <row r="70" spans="1:9" x14ac:dyDescent="0.3">
      <c r="A70" s="45"/>
      <c r="B70" s="45"/>
      <c r="C70" s="45"/>
      <c r="D70" s="45"/>
      <c r="E70" s="45"/>
      <c r="F70" s="45"/>
      <c r="G70" s="45"/>
      <c r="H70" s="45"/>
      <c r="I70" s="45"/>
    </row>
    <row r="71" spans="1:9" x14ac:dyDescent="0.3">
      <c r="A71" s="45"/>
      <c r="B71" s="45"/>
      <c r="C71" s="45"/>
      <c r="D71" s="45"/>
      <c r="E71" s="45"/>
      <c r="F71" s="45"/>
      <c r="G71" s="45"/>
      <c r="H71" s="45"/>
      <c r="I71" s="45"/>
    </row>
    <row r="72" spans="1:9" x14ac:dyDescent="0.3">
      <c r="A72" s="45"/>
      <c r="B72" s="45"/>
      <c r="C72" s="45"/>
      <c r="D72" s="45"/>
      <c r="E72" s="45"/>
      <c r="F72" s="45"/>
      <c r="G72" s="45"/>
      <c r="H72" s="45"/>
      <c r="I72" s="45"/>
    </row>
    <row r="73" spans="1:9" x14ac:dyDescent="0.3">
      <c r="A73" s="45"/>
      <c r="B73" s="45"/>
      <c r="C73" s="45"/>
      <c r="D73" s="45"/>
      <c r="E73" s="45"/>
      <c r="F73" s="45"/>
      <c r="G73" s="45"/>
      <c r="H73" s="45"/>
      <c r="I73" s="45"/>
    </row>
    <row r="74" spans="1:9" x14ac:dyDescent="0.3">
      <c r="A74" s="45"/>
      <c r="B74" s="45"/>
      <c r="C74" s="45"/>
      <c r="D74" s="45"/>
      <c r="E74" s="45"/>
      <c r="F74" s="45"/>
      <c r="G74" s="45"/>
      <c r="H74" s="45"/>
      <c r="I74" s="45"/>
    </row>
    <row r="75" spans="1:9" x14ac:dyDescent="0.3">
      <c r="A75" s="45"/>
      <c r="B75" s="45"/>
      <c r="C75" s="45"/>
      <c r="D75" s="45"/>
      <c r="E75" s="45"/>
      <c r="F75" s="45"/>
      <c r="G75" s="45"/>
      <c r="H75" s="45"/>
      <c r="I75" s="45"/>
    </row>
    <row r="76" spans="1:9" x14ac:dyDescent="0.3">
      <c r="A76" s="45"/>
      <c r="B76" s="45"/>
      <c r="C76" s="45"/>
      <c r="D76" s="45"/>
      <c r="E76" s="45"/>
      <c r="F76" s="45"/>
      <c r="G76" s="45"/>
      <c r="H76" s="45"/>
      <c r="I76" s="45"/>
    </row>
    <row r="77" spans="1:9" x14ac:dyDescent="0.3">
      <c r="A77" s="45"/>
      <c r="B77" s="45"/>
      <c r="C77" s="45"/>
      <c r="D77" s="45"/>
      <c r="E77" s="45"/>
      <c r="F77" s="45"/>
      <c r="G77" s="45"/>
      <c r="H77" s="45"/>
      <c r="I77" s="45"/>
    </row>
    <row r="78" spans="1:9" x14ac:dyDescent="0.3">
      <c r="A78" s="45"/>
      <c r="B78" s="45"/>
      <c r="C78" s="45"/>
      <c r="D78" s="45"/>
      <c r="E78" s="45"/>
      <c r="F78" s="45"/>
      <c r="G78" s="45"/>
      <c r="H78" s="45"/>
      <c r="I78" s="45"/>
    </row>
    <row r="79" spans="1:9" x14ac:dyDescent="0.3">
      <c r="A79" s="45"/>
      <c r="B79" s="45"/>
      <c r="C79" s="45"/>
      <c r="D79" s="45"/>
      <c r="E79" s="45"/>
      <c r="F79" s="45"/>
      <c r="G79" s="45"/>
      <c r="H79" s="45"/>
      <c r="I79" s="45"/>
    </row>
    <row r="80" spans="1:9" x14ac:dyDescent="0.3">
      <c r="A80" s="45"/>
      <c r="B80" s="45"/>
      <c r="C80" s="45"/>
      <c r="D80" s="45"/>
      <c r="E80" s="45"/>
      <c r="F80" s="45"/>
      <c r="G80" s="45"/>
      <c r="H80" s="45"/>
      <c r="I80" s="45"/>
    </row>
    <row r="81" spans="1:9" x14ac:dyDescent="0.3">
      <c r="A81" s="45"/>
      <c r="B81" s="45"/>
      <c r="C81" s="45"/>
      <c r="D81" s="45"/>
      <c r="E81" s="45"/>
      <c r="F81" s="45"/>
      <c r="G81" s="45"/>
      <c r="H81" s="45"/>
      <c r="I81" s="45"/>
    </row>
    <row r="82" spans="1:9" x14ac:dyDescent="0.3">
      <c r="A82" s="45"/>
      <c r="B82" s="45"/>
      <c r="C82" s="45"/>
      <c r="D82" s="45"/>
      <c r="E82" s="45"/>
      <c r="F82" s="45"/>
      <c r="G82" s="45"/>
      <c r="H82" s="45"/>
      <c r="I82" s="45"/>
    </row>
    <row r="83" spans="1:9" x14ac:dyDescent="0.3">
      <c r="A83" s="45"/>
      <c r="B83" s="45"/>
      <c r="C83" s="45"/>
      <c r="D83" s="45"/>
      <c r="E83" s="45"/>
      <c r="F83" s="45"/>
      <c r="G83" s="45"/>
      <c r="H83" s="45"/>
      <c r="I83" s="45"/>
    </row>
    <row r="84" spans="1:9" x14ac:dyDescent="0.3">
      <c r="A84" s="45"/>
      <c r="B84" s="45"/>
      <c r="C84" s="45"/>
      <c r="D84" s="45"/>
      <c r="E84" s="45"/>
      <c r="F84" s="45"/>
      <c r="G84" s="45"/>
      <c r="H84" s="45"/>
      <c r="I84" s="45"/>
    </row>
    <row r="85" spans="1:9" x14ac:dyDescent="0.3">
      <c r="A85" s="45"/>
      <c r="B85" s="45"/>
      <c r="C85" s="45"/>
      <c r="D85" s="45"/>
      <c r="E85" s="45"/>
      <c r="F85" s="45"/>
      <c r="G85" s="45"/>
      <c r="H85" s="45"/>
      <c r="I85" s="45"/>
    </row>
    <row r="86" spans="1:9" x14ac:dyDescent="0.3">
      <c r="A86" s="45"/>
      <c r="B86" s="45"/>
      <c r="C86" s="45"/>
      <c r="D86" s="45"/>
      <c r="E86" s="45"/>
      <c r="F86" s="45"/>
      <c r="G86" s="45"/>
      <c r="H86" s="45"/>
      <c r="I86" s="45"/>
    </row>
    <row r="87" spans="1:9" x14ac:dyDescent="0.3">
      <c r="A87" s="45"/>
      <c r="B87" s="45"/>
      <c r="C87" s="45"/>
      <c r="D87" s="45"/>
      <c r="E87" s="45"/>
      <c r="F87" s="45"/>
      <c r="G87" s="45"/>
      <c r="H87" s="45"/>
      <c r="I87" s="45"/>
    </row>
    <row r="88" spans="1:9" x14ac:dyDescent="0.3">
      <c r="A88" s="45"/>
      <c r="B88" s="45"/>
      <c r="C88" s="45"/>
      <c r="D88" s="45"/>
      <c r="E88" s="45"/>
      <c r="F88" s="45"/>
      <c r="G88" s="45"/>
      <c r="H88" s="45"/>
      <c r="I88" s="45"/>
    </row>
    <row r="89" spans="1:9" x14ac:dyDescent="0.3">
      <c r="A89" s="45"/>
      <c r="B89" s="45"/>
      <c r="C89" s="45"/>
      <c r="D89" s="45"/>
      <c r="E89" s="45"/>
      <c r="F89" s="45"/>
      <c r="G89" s="45"/>
      <c r="H89" s="45"/>
      <c r="I89" s="45"/>
    </row>
    <row r="90" spans="1:9" x14ac:dyDescent="0.3">
      <c r="A90" s="45"/>
      <c r="B90" s="45"/>
      <c r="C90" s="45"/>
      <c r="D90" s="45"/>
      <c r="E90" s="45"/>
      <c r="F90" s="45"/>
      <c r="G90" s="45"/>
      <c r="H90" s="45"/>
      <c r="I90" s="45"/>
    </row>
    <row r="91" spans="1:9" x14ac:dyDescent="0.3">
      <c r="A91" s="45"/>
      <c r="B91" s="45"/>
      <c r="C91" s="45"/>
      <c r="D91" s="45"/>
      <c r="E91" s="45"/>
      <c r="F91" s="45"/>
      <c r="G91" s="45"/>
      <c r="H91" s="45"/>
      <c r="I91" s="45"/>
    </row>
    <row r="92" spans="1:9" x14ac:dyDescent="0.3">
      <c r="A92" s="45"/>
      <c r="B92" s="45"/>
      <c r="C92" s="45"/>
      <c r="D92" s="45"/>
      <c r="E92" s="45"/>
      <c r="F92" s="45"/>
      <c r="G92" s="45"/>
      <c r="H92" s="45"/>
      <c r="I92" s="45"/>
    </row>
    <row r="93" spans="1:9" x14ac:dyDescent="0.3">
      <c r="A93" s="45"/>
      <c r="B93" s="45"/>
      <c r="C93" s="45"/>
      <c r="D93" s="45"/>
      <c r="E93" s="45"/>
      <c r="F93" s="45"/>
      <c r="G93" s="45"/>
      <c r="H93" s="45"/>
      <c r="I93" s="45"/>
    </row>
    <row r="94" spans="1:9" x14ac:dyDescent="0.3">
      <c r="A94" s="45"/>
      <c r="B94" s="45"/>
      <c r="C94" s="45"/>
      <c r="D94" s="45"/>
      <c r="E94" s="45"/>
      <c r="F94" s="45"/>
      <c r="G94" s="45"/>
      <c r="H94" s="45"/>
      <c r="I94" s="45"/>
    </row>
    <row r="95" spans="1:9" x14ac:dyDescent="0.3">
      <c r="A95" s="45"/>
      <c r="B95" s="45"/>
      <c r="C95" s="45"/>
      <c r="D95" s="45"/>
      <c r="E95" s="45"/>
      <c r="F95" s="45"/>
      <c r="G95" s="45"/>
      <c r="H95" s="45"/>
      <c r="I95" s="45"/>
    </row>
    <row r="96" spans="1:9" x14ac:dyDescent="0.3">
      <c r="A96" s="45"/>
      <c r="B96" s="45"/>
      <c r="C96" s="45"/>
      <c r="D96" s="45"/>
      <c r="E96" s="45"/>
      <c r="F96" s="45"/>
      <c r="G96" s="45"/>
      <c r="H96" s="45"/>
      <c r="I96" s="45"/>
    </row>
    <row r="97" spans="1:9" x14ac:dyDescent="0.3">
      <c r="A97" s="45"/>
      <c r="B97" s="45"/>
      <c r="C97" s="45"/>
      <c r="D97" s="45"/>
      <c r="E97" s="45"/>
      <c r="F97" s="45"/>
      <c r="G97" s="45"/>
      <c r="H97" s="45"/>
      <c r="I97" s="45"/>
    </row>
    <row r="98" spans="1:9" x14ac:dyDescent="0.3">
      <c r="A98" s="45"/>
      <c r="B98" s="45"/>
      <c r="C98" s="45"/>
      <c r="D98" s="45"/>
      <c r="E98" s="45"/>
      <c r="F98" s="45"/>
      <c r="G98" s="45"/>
      <c r="H98" s="45"/>
      <c r="I98" s="45"/>
    </row>
    <row r="99" spans="1:9" x14ac:dyDescent="0.3">
      <c r="A99" s="45"/>
      <c r="B99" s="45"/>
      <c r="C99" s="45"/>
      <c r="D99" s="45"/>
      <c r="E99" s="45"/>
      <c r="F99" s="45"/>
      <c r="G99" s="45"/>
      <c r="H99" s="45"/>
      <c r="I99" s="45"/>
    </row>
    <row r="100" spans="1:9" x14ac:dyDescent="0.3">
      <c r="A100" s="45"/>
      <c r="B100" s="45"/>
      <c r="C100" s="45"/>
      <c r="D100" s="45"/>
      <c r="E100" s="45"/>
      <c r="F100" s="45"/>
      <c r="G100" s="45"/>
      <c r="H100" s="45"/>
      <c r="I100" s="45"/>
    </row>
    <row r="101" spans="1:9" x14ac:dyDescent="0.3">
      <c r="A101" s="45"/>
      <c r="B101" s="45"/>
      <c r="C101" s="45"/>
      <c r="D101" s="45"/>
      <c r="E101" s="45"/>
      <c r="F101" s="45"/>
      <c r="G101" s="45"/>
      <c r="H101" s="45"/>
      <c r="I101" s="45"/>
    </row>
    <row r="102" spans="1:9" x14ac:dyDescent="0.3">
      <c r="A102" s="45"/>
      <c r="B102" s="45"/>
      <c r="C102" s="45"/>
      <c r="D102" s="45"/>
      <c r="E102" s="45"/>
      <c r="F102" s="45"/>
      <c r="G102" s="45"/>
      <c r="H102" s="45"/>
      <c r="I102" s="45"/>
    </row>
    <row r="103" spans="1:9" x14ac:dyDescent="0.3">
      <c r="A103" s="45"/>
      <c r="B103" s="45"/>
      <c r="C103" s="45"/>
      <c r="D103" s="45"/>
      <c r="E103" s="45"/>
      <c r="F103" s="45"/>
      <c r="G103" s="45"/>
      <c r="H103" s="45"/>
      <c r="I103" s="45"/>
    </row>
    <row r="104" spans="1:9" x14ac:dyDescent="0.3">
      <c r="A104" s="45"/>
      <c r="B104" s="45"/>
      <c r="C104" s="45"/>
      <c r="D104" s="45"/>
      <c r="E104" s="45"/>
      <c r="F104" s="45"/>
      <c r="G104" s="45"/>
      <c r="H104" s="45"/>
      <c r="I104" s="45"/>
    </row>
    <row r="105" spans="1:9" x14ac:dyDescent="0.3">
      <c r="A105" s="45"/>
      <c r="B105" s="45"/>
      <c r="C105" s="45"/>
      <c r="D105" s="45"/>
      <c r="E105" s="45"/>
      <c r="F105" s="45"/>
      <c r="G105" s="45"/>
      <c r="H105" s="45"/>
      <c r="I105" s="45"/>
    </row>
    <row r="106" spans="1:9" x14ac:dyDescent="0.3">
      <c r="A106" s="45"/>
      <c r="B106" s="45"/>
      <c r="C106" s="45"/>
      <c r="D106" s="45"/>
      <c r="E106" s="45"/>
      <c r="F106" s="45"/>
      <c r="G106" s="45"/>
      <c r="H106" s="45"/>
      <c r="I106" s="45"/>
    </row>
    <row r="107" spans="1:9" x14ac:dyDescent="0.3">
      <c r="A107" s="45"/>
      <c r="B107" s="45"/>
      <c r="C107" s="45"/>
      <c r="D107" s="45"/>
      <c r="E107" s="45"/>
      <c r="F107" s="45"/>
      <c r="G107" s="45"/>
      <c r="H107" s="45"/>
      <c r="I107" s="45"/>
    </row>
    <row r="108" spans="1:9" x14ac:dyDescent="0.3">
      <c r="A108" s="45"/>
      <c r="B108" s="45"/>
      <c r="C108" s="45"/>
      <c r="D108" s="45"/>
      <c r="E108" s="45"/>
      <c r="F108" s="45"/>
      <c r="G108" s="45"/>
      <c r="H108" s="45"/>
      <c r="I108" s="45"/>
    </row>
    <row r="109" spans="1:9" x14ac:dyDescent="0.3">
      <c r="A109" s="45"/>
      <c r="B109" s="45"/>
      <c r="C109" s="45"/>
      <c r="D109" s="45"/>
      <c r="E109" s="45"/>
      <c r="F109" s="45"/>
      <c r="G109" s="45"/>
      <c r="H109" s="45"/>
      <c r="I109" s="45"/>
    </row>
  </sheetData>
  <mergeCells count="12">
    <mergeCell ref="C30:G30"/>
    <mergeCell ref="B32:G32"/>
    <mergeCell ref="B25:G25"/>
    <mergeCell ref="C26:G26"/>
    <mergeCell ref="C27:G27"/>
    <mergeCell ref="C28:G28"/>
    <mergeCell ref="C29:G29"/>
    <mergeCell ref="B2:H2"/>
    <mergeCell ref="B3:H3"/>
    <mergeCell ref="B22:G22"/>
    <mergeCell ref="B23:D23"/>
    <mergeCell ref="F23:G23"/>
  </mergeCells>
  <conditionalFormatting sqref="B27:G27">
    <cfRule type="expression" dxfId="39" priority="2">
      <formula>AND($E$23&gt;=32,$E$23&lt;=40)</formula>
    </cfRule>
  </conditionalFormatting>
  <conditionalFormatting sqref="B28:G28">
    <cfRule type="expression" dxfId="38" priority="3">
      <formula>AND($E$23&gt;=22,$E$23&lt;=31)</formula>
    </cfRule>
  </conditionalFormatting>
  <conditionalFormatting sqref="B29:G29">
    <cfRule type="expression" dxfId="37" priority="4">
      <formula>AND($E$23&gt;=12,$E$23&lt;=21)</formula>
    </cfRule>
  </conditionalFormatting>
  <conditionalFormatting sqref="B30:G30">
    <cfRule type="expression" dxfId="36" priority="5">
      <formula>AND($E$23&gt;=0,$E$23&lt;=11)</formula>
    </cfRule>
  </conditionalFormatting>
  <dataValidations count="8">
    <dataValidation type="list" allowBlank="1" sqref="D7" xr:uid="{00000000-0002-0000-0400-000000000000}">
      <formula1>$L$2:$L$6</formula1>
      <formula2>0</formula2>
    </dataValidation>
    <dataValidation type="list" allowBlank="1" sqref="D9" xr:uid="{00000000-0002-0000-0400-000001000000}">
      <formula1>$M$2:$M$6</formula1>
      <formula2>0</formula2>
    </dataValidation>
    <dataValidation type="list" allowBlank="1" sqref="D11" xr:uid="{00000000-0002-0000-0400-000002000000}">
      <formula1>$N$2:$N$6</formula1>
      <formula2>0</formula2>
    </dataValidation>
    <dataValidation type="list" allowBlank="1" sqref="D13" xr:uid="{00000000-0002-0000-0400-000003000000}">
      <formula1>$O$2:$O$6</formula1>
      <formula2>0</formula2>
    </dataValidation>
    <dataValidation type="list" allowBlank="1" sqref="D15" xr:uid="{00000000-0002-0000-0400-000004000000}">
      <formula1>$P$2:$P$6</formula1>
      <formula2>0</formula2>
    </dataValidation>
    <dataValidation type="list" allowBlank="1" sqref="D17" xr:uid="{00000000-0002-0000-0400-000005000000}">
      <formula1>$Q$2:$Q$7</formula1>
      <formula2>0</formula2>
    </dataValidation>
    <dataValidation type="list" allowBlank="1" sqref="D19" xr:uid="{00000000-0002-0000-0400-000006000000}">
      <formula1>$R$2:$R$6</formula1>
      <formula2>0</formula2>
    </dataValidation>
    <dataValidation type="list" allowBlank="1" sqref="D21" xr:uid="{00000000-0002-0000-0400-000007000000}">
      <formula1>$S$2:$S$6</formula1>
      <formula2>0</formula2>
    </dataValidation>
  </dataValidations>
  <pageMargins left="0.75" right="0.75" top="1" bottom="1" header="0.511811023622047" footer="0.511811023622047"/>
  <pageSetup paperSize="9" orientation="portrait" horizontalDpi="300" verticalDpi="30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74"/>
  <sheetViews>
    <sheetView showGridLines="0" zoomScaleNormal="100" workbookViewId="0">
      <selection activeCell="B3" sqref="B3:I3"/>
    </sheetView>
  </sheetViews>
  <sheetFormatPr defaultColWidth="8.6640625" defaultRowHeight="14.4" x14ac:dyDescent="0.3"/>
  <cols>
    <col min="1" max="1" width="3" customWidth="1"/>
    <col min="2" max="2" width="8.44140625" customWidth="1"/>
    <col min="3" max="3" width="26" customWidth="1"/>
    <col min="4" max="4" width="18" customWidth="1"/>
    <col min="5" max="5" width="17.109375" customWidth="1"/>
    <col min="6" max="6" width="18.88671875" customWidth="1"/>
    <col min="7" max="7" width="18" customWidth="1"/>
    <col min="8" max="8" width="16" customWidth="1"/>
    <col min="9" max="9" width="30" customWidth="1"/>
    <col min="10" max="10" width="28" customWidth="1"/>
  </cols>
  <sheetData>
    <row r="1" spans="1:10" x14ac:dyDescent="0.3">
      <c r="A1" s="27"/>
      <c r="B1" s="27"/>
      <c r="C1" s="27"/>
      <c r="D1" s="27"/>
      <c r="E1" s="27"/>
      <c r="F1" s="27"/>
      <c r="G1" s="27"/>
      <c r="H1" s="27"/>
      <c r="I1" s="27"/>
      <c r="J1" s="27"/>
    </row>
    <row r="2" spans="1:10" ht="18" x14ac:dyDescent="0.3">
      <c r="A2" s="27"/>
      <c r="B2" s="164" t="s">
        <v>22</v>
      </c>
      <c r="C2" s="164"/>
      <c r="D2" s="164"/>
      <c r="E2" s="164"/>
      <c r="F2" s="164"/>
      <c r="G2" s="164"/>
      <c r="H2" s="164"/>
      <c r="I2" s="164"/>
      <c r="J2" s="27"/>
    </row>
    <row r="3" spans="1:10" ht="37.799999999999997" customHeight="1" x14ac:dyDescent="0.3">
      <c r="A3" s="27"/>
      <c r="B3" s="174" t="s">
        <v>369</v>
      </c>
      <c r="C3" s="174"/>
      <c r="D3" s="174"/>
      <c r="E3" s="174"/>
      <c r="F3" s="174"/>
      <c r="G3" s="174"/>
      <c r="H3" s="174"/>
      <c r="I3" s="174"/>
      <c r="J3" s="27"/>
    </row>
    <row r="4" spans="1:10" x14ac:dyDescent="0.3">
      <c r="A4" s="27"/>
      <c r="B4" s="27"/>
      <c r="C4" s="27"/>
      <c r="D4" s="27"/>
      <c r="E4" s="27"/>
      <c r="F4" s="27"/>
      <c r="G4" s="27"/>
      <c r="H4" s="27"/>
      <c r="I4" s="27"/>
      <c r="J4" s="27"/>
    </row>
    <row r="5" spans="1:10" ht="15.6" x14ac:dyDescent="0.3">
      <c r="A5" s="27"/>
      <c r="B5" s="175" t="s">
        <v>370</v>
      </c>
      <c r="C5" s="175"/>
      <c r="D5" s="175"/>
      <c r="E5" s="175"/>
      <c r="F5" s="175"/>
      <c r="G5" s="175"/>
      <c r="H5" s="175"/>
      <c r="I5" s="175"/>
      <c r="J5" s="27"/>
    </row>
    <row r="6" spans="1:10" ht="26.4" x14ac:dyDescent="0.3">
      <c r="A6" s="27"/>
      <c r="B6" s="47" t="s">
        <v>132</v>
      </c>
      <c r="C6" s="47" t="s">
        <v>371</v>
      </c>
      <c r="D6" s="47" t="s">
        <v>372</v>
      </c>
      <c r="E6" s="47" t="s">
        <v>373</v>
      </c>
      <c r="F6" s="47" t="s">
        <v>374</v>
      </c>
      <c r="G6" s="47" t="s">
        <v>375</v>
      </c>
      <c r="H6" s="47" t="s">
        <v>376</v>
      </c>
      <c r="I6" s="47" t="s">
        <v>377</v>
      </c>
      <c r="J6" s="27"/>
    </row>
    <row r="7" spans="1:10" x14ac:dyDescent="0.3">
      <c r="A7" s="27"/>
      <c r="B7" s="63" t="s">
        <v>35</v>
      </c>
      <c r="C7" s="33"/>
      <c r="D7" s="64"/>
      <c r="E7" s="65"/>
      <c r="F7" s="66">
        <v>5</v>
      </c>
      <c r="G7" s="67" t="str">
        <f t="shared" ref="G7:G13" si="0">IFERROR(IF(D7=0,"",D7*(1+F7/100)^E7),"")</f>
        <v/>
      </c>
      <c r="H7" s="68"/>
      <c r="I7" s="69"/>
      <c r="J7" s="70" t="str">
        <f>IF(SUMPRODUCT((COUNTIF(H7:H13,H7:H13)*(H7:H13&lt;&gt;""))*(COUNTIF(H7:H13,H7:H13)&gt;1))&gt;0,"⚠ Two goals share the same priority rank","")</f>
        <v/>
      </c>
    </row>
    <row r="8" spans="1:10" x14ac:dyDescent="0.3">
      <c r="A8" s="27"/>
      <c r="B8" s="71" t="s">
        <v>37</v>
      </c>
      <c r="C8" s="33"/>
      <c r="D8" s="64"/>
      <c r="E8" s="65"/>
      <c r="F8" s="66">
        <v>5</v>
      </c>
      <c r="G8" s="67" t="str">
        <f t="shared" si="0"/>
        <v/>
      </c>
      <c r="H8" s="68"/>
      <c r="I8" s="69"/>
      <c r="J8" s="27"/>
    </row>
    <row r="9" spans="1:10" x14ac:dyDescent="0.3">
      <c r="A9" s="27"/>
      <c r="B9" s="63" t="s">
        <v>39</v>
      </c>
      <c r="C9" s="33"/>
      <c r="D9" s="64"/>
      <c r="E9" s="65"/>
      <c r="F9" s="66">
        <v>5</v>
      </c>
      <c r="G9" s="67" t="str">
        <f t="shared" si="0"/>
        <v/>
      </c>
      <c r="H9" s="68"/>
      <c r="I9" s="69"/>
      <c r="J9" s="27"/>
    </row>
    <row r="10" spans="1:10" x14ac:dyDescent="0.3">
      <c r="A10" s="27"/>
      <c r="B10" s="71" t="s">
        <v>41</v>
      </c>
      <c r="C10" s="33"/>
      <c r="D10" s="64"/>
      <c r="E10" s="65"/>
      <c r="F10" s="66">
        <v>5</v>
      </c>
      <c r="G10" s="67" t="str">
        <f t="shared" si="0"/>
        <v/>
      </c>
      <c r="H10" s="68"/>
      <c r="I10" s="69"/>
      <c r="J10" s="27"/>
    </row>
    <row r="11" spans="1:10" x14ac:dyDescent="0.3">
      <c r="A11" s="27"/>
      <c r="B11" s="63" t="s">
        <v>43</v>
      </c>
      <c r="C11" s="33"/>
      <c r="D11" s="64"/>
      <c r="E11" s="65"/>
      <c r="F11" s="66">
        <v>5</v>
      </c>
      <c r="G11" s="67" t="str">
        <f t="shared" si="0"/>
        <v/>
      </c>
      <c r="H11" s="68"/>
      <c r="I11" s="69"/>
      <c r="J11" s="27"/>
    </row>
    <row r="12" spans="1:10" x14ac:dyDescent="0.3">
      <c r="A12" s="27"/>
      <c r="B12" s="71" t="s">
        <v>45</v>
      </c>
      <c r="C12" s="33"/>
      <c r="D12" s="64"/>
      <c r="E12" s="65"/>
      <c r="F12" s="66">
        <v>5</v>
      </c>
      <c r="G12" s="67" t="str">
        <f t="shared" si="0"/>
        <v/>
      </c>
      <c r="H12" s="68"/>
      <c r="I12" s="69"/>
      <c r="J12" s="27"/>
    </row>
    <row r="13" spans="1:10" x14ac:dyDescent="0.3">
      <c r="A13" s="27"/>
      <c r="B13" s="63" t="s">
        <v>378</v>
      </c>
      <c r="C13" s="33"/>
      <c r="D13" s="64"/>
      <c r="E13" s="65"/>
      <c r="F13" s="66">
        <v>5</v>
      </c>
      <c r="G13" s="67" t="str">
        <f t="shared" si="0"/>
        <v/>
      </c>
      <c r="H13" s="68"/>
      <c r="I13" s="69"/>
      <c r="J13" s="27"/>
    </row>
    <row r="14" spans="1:10" ht="22.2" customHeight="1" x14ac:dyDescent="0.3">
      <c r="A14" s="27"/>
      <c r="B14" s="176" t="s">
        <v>379</v>
      </c>
      <c r="C14" s="176"/>
      <c r="D14" s="176"/>
      <c r="E14" s="176"/>
      <c r="F14" s="176"/>
      <c r="G14" s="176"/>
      <c r="H14" s="176"/>
      <c r="I14" s="176"/>
      <c r="J14" s="27"/>
    </row>
    <row r="15" spans="1:10" ht="22.2" customHeight="1" x14ac:dyDescent="0.3">
      <c r="A15" s="27"/>
      <c r="B15" s="177" t="str">
        <f>CONCATENATE("Your current monthly investable surplus from PROFILE SETUP: Rs. ",TEXT('PROFILE SETUP'!C26,"#,##0"),"  -  this is what you have available across all the goals above combined.")</f>
        <v>Your current monthly investable surplus from PROFILE SETUP: Rs. 0  -  this is what you have available across all the goals above combined.</v>
      </c>
      <c r="C15" s="177"/>
      <c r="D15" s="177"/>
      <c r="E15" s="177"/>
      <c r="F15" s="177"/>
      <c r="G15" s="177"/>
      <c r="H15" s="177"/>
      <c r="I15" s="177"/>
      <c r="J15" s="27"/>
    </row>
    <row r="16" spans="1:10" ht="15.6" x14ac:dyDescent="0.3">
      <c r="A16" s="27"/>
      <c r="B16" s="175" t="s">
        <v>380</v>
      </c>
      <c r="C16" s="175"/>
      <c r="D16" s="175"/>
      <c r="E16" s="175"/>
      <c r="F16" s="175"/>
      <c r="G16" s="175"/>
      <c r="H16" s="175"/>
      <c r="I16" s="175"/>
      <c r="J16" s="27"/>
    </row>
    <row r="17" spans="1:10" ht="26.4" x14ac:dyDescent="0.3">
      <c r="A17" s="27"/>
      <c r="B17" s="47" t="s">
        <v>381</v>
      </c>
      <c r="C17" s="47" t="s">
        <v>382</v>
      </c>
      <c r="D17" s="47" t="s">
        <v>383</v>
      </c>
      <c r="E17" s="47" t="s">
        <v>384</v>
      </c>
      <c r="F17" s="47" t="s">
        <v>385</v>
      </c>
      <c r="G17" s="72"/>
      <c r="H17" s="72"/>
      <c r="I17" s="72"/>
      <c r="J17" s="27"/>
    </row>
    <row r="18" spans="1:10" ht="34.200000000000003" x14ac:dyDescent="0.3">
      <c r="A18" s="27"/>
      <c r="B18" s="73" t="s">
        <v>386</v>
      </c>
      <c r="C18" s="74" t="s">
        <v>387</v>
      </c>
      <c r="D18" s="75" t="s">
        <v>388</v>
      </c>
      <c r="E18" s="76" t="s">
        <v>389</v>
      </c>
      <c r="F18" s="77" t="s">
        <v>390</v>
      </c>
      <c r="G18" s="78"/>
      <c r="H18" s="78"/>
      <c r="I18" s="78"/>
      <c r="J18" s="27"/>
    </row>
    <row r="19" spans="1:10" ht="34.200000000000003" x14ac:dyDescent="0.3">
      <c r="A19" s="27"/>
      <c r="B19" s="79" t="s">
        <v>391</v>
      </c>
      <c r="C19" s="80" t="s">
        <v>392</v>
      </c>
      <c r="D19" s="81" t="s">
        <v>393</v>
      </c>
      <c r="E19" s="82" t="s">
        <v>394</v>
      </c>
      <c r="F19" s="83" t="s">
        <v>395</v>
      </c>
      <c r="G19" s="84"/>
      <c r="H19" s="84"/>
      <c r="I19" s="84"/>
      <c r="J19" s="27"/>
    </row>
    <row r="20" spans="1:10" ht="34.200000000000003" x14ac:dyDescent="0.3">
      <c r="A20" s="27"/>
      <c r="B20" s="73" t="s">
        <v>396</v>
      </c>
      <c r="C20" s="74" t="s">
        <v>397</v>
      </c>
      <c r="D20" s="75" t="s">
        <v>398</v>
      </c>
      <c r="E20" s="76" t="s">
        <v>399</v>
      </c>
      <c r="F20" s="77" t="s">
        <v>400</v>
      </c>
      <c r="G20" s="78"/>
      <c r="H20" s="78"/>
      <c r="I20" s="78"/>
      <c r="J20" s="27"/>
    </row>
    <row r="21" spans="1:10" ht="45.6" x14ac:dyDescent="0.3">
      <c r="A21" s="27"/>
      <c r="B21" s="79" t="s">
        <v>401</v>
      </c>
      <c r="C21" s="80" t="s">
        <v>402</v>
      </c>
      <c r="D21" s="81" t="s">
        <v>403</v>
      </c>
      <c r="E21" s="82" t="s">
        <v>404</v>
      </c>
      <c r="F21" s="83" t="s">
        <v>405</v>
      </c>
      <c r="G21" s="84"/>
      <c r="H21" s="84"/>
      <c r="I21" s="84"/>
      <c r="J21" s="27"/>
    </row>
    <row r="22" spans="1:10" x14ac:dyDescent="0.3">
      <c r="A22" s="27"/>
      <c r="B22" s="27"/>
      <c r="C22" s="27"/>
      <c r="D22" s="27"/>
      <c r="E22" s="27"/>
      <c r="F22" s="27"/>
      <c r="G22" s="27"/>
      <c r="H22" s="27"/>
      <c r="I22" s="27"/>
      <c r="J22" s="27"/>
    </row>
    <row r="23" spans="1:10" x14ac:dyDescent="0.3">
      <c r="A23" s="27"/>
      <c r="B23" s="163" t="s">
        <v>406</v>
      </c>
      <c r="C23" s="163"/>
      <c r="D23" s="163"/>
      <c r="E23" s="163"/>
      <c r="F23" s="163"/>
      <c r="G23" s="163"/>
      <c r="H23" s="163"/>
      <c r="I23" s="163"/>
      <c r="J23" s="27"/>
    </row>
    <row r="24" spans="1:10" x14ac:dyDescent="0.3">
      <c r="A24" s="27"/>
      <c r="B24" s="27"/>
      <c r="C24" s="27"/>
      <c r="D24" s="27"/>
      <c r="E24" s="27"/>
      <c r="F24" s="27"/>
      <c r="G24" s="27"/>
      <c r="H24" s="27"/>
      <c r="I24" s="27"/>
      <c r="J24" s="27"/>
    </row>
    <row r="25" spans="1:10" x14ac:dyDescent="0.3">
      <c r="A25" s="27"/>
      <c r="B25" s="27"/>
      <c r="C25" s="27"/>
      <c r="D25" s="27"/>
      <c r="E25" s="27"/>
      <c r="F25" s="27"/>
      <c r="G25" s="27"/>
      <c r="H25" s="27"/>
      <c r="I25" s="27"/>
      <c r="J25" s="27"/>
    </row>
    <row r="26" spans="1:10" x14ac:dyDescent="0.3">
      <c r="A26" s="27"/>
      <c r="B26" s="27"/>
      <c r="C26" s="27"/>
      <c r="D26" s="27"/>
      <c r="E26" s="27"/>
      <c r="F26" s="27"/>
      <c r="G26" s="27"/>
      <c r="H26" s="27"/>
      <c r="I26" s="27"/>
      <c r="J26" s="27"/>
    </row>
    <row r="27" spans="1:10" x14ac:dyDescent="0.3">
      <c r="A27" s="27"/>
      <c r="B27" s="27"/>
      <c r="C27" s="27"/>
      <c r="D27" s="27"/>
      <c r="E27" s="27"/>
      <c r="F27" s="27"/>
      <c r="G27" s="27"/>
      <c r="H27" s="27"/>
      <c r="I27" s="27"/>
      <c r="J27" s="27"/>
    </row>
    <row r="28" spans="1:10" x14ac:dyDescent="0.3">
      <c r="A28" s="27"/>
      <c r="B28" s="27"/>
      <c r="C28" s="27"/>
      <c r="D28" s="27"/>
      <c r="E28" s="27"/>
      <c r="F28" s="27"/>
      <c r="G28" s="27"/>
      <c r="H28" s="27"/>
      <c r="I28" s="27"/>
      <c r="J28" s="27"/>
    </row>
    <row r="29" spans="1:10" x14ac:dyDescent="0.3">
      <c r="A29" s="27"/>
      <c r="B29" s="27"/>
      <c r="C29" s="27"/>
      <c r="D29" s="27"/>
      <c r="E29" s="27"/>
      <c r="F29" s="27"/>
      <c r="G29" s="27"/>
      <c r="H29" s="27"/>
      <c r="I29" s="27"/>
      <c r="J29" s="27"/>
    </row>
    <row r="30" spans="1:10" x14ac:dyDescent="0.3">
      <c r="A30" s="27"/>
      <c r="B30" s="27"/>
      <c r="C30" s="27"/>
      <c r="D30" s="27"/>
      <c r="E30" s="27"/>
      <c r="F30" s="27"/>
      <c r="G30" s="27"/>
      <c r="H30" s="27"/>
      <c r="I30" s="27"/>
      <c r="J30" s="27"/>
    </row>
    <row r="31" spans="1:10" x14ac:dyDescent="0.3">
      <c r="A31" s="27"/>
      <c r="B31" s="27"/>
      <c r="C31" s="27"/>
      <c r="D31" s="27"/>
      <c r="E31" s="27"/>
      <c r="F31" s="27"/>
      <c r="G31" s="27"/>
      <c r="H31" s="27"/>
      <c r="I31" s="27"/>
      <c r="J31" s="27"/>
    </row>
    <row r="32" spans="1:10" x14ac:dyDescent="0.3">
      <c r="A32" s="27"/>
      <c r="B32" s="27"/>
      <c r="C32" s="27"/>
      <c r="D32" s="27"/>
      <c r="E32" s="27"/>
      <c r="F32" s="27"/>
      <c r="G32" s="27"/>
      <c r="H32" s="27"/>
      <c r="I32" s="27"/>
      <c r="J32" s="27"/>
    </row>
    <row r="33" spans="1:10" x14ac:dyDescent="0.3">
      <c r="A33" s="27"/>
      <c r="B33" s="27"/>
      <c r="C33" s="27"/>
      <c r="D33" s="27"/>
      <c r="E33" s="27"/>
      <c r="F33" s="27"/>
      <c r="G33" s="27"/>
      <c r="H33" s="27"/>
      <c r="I33" s="27"/>
      <c r="J33" s="27"/>
    </row>
    <row r="34" spans="1:10" x14ac:dyDescent="0.3">
      <c r="A34" s="27"/>
      <c r="B34" s="27"/>
      <c r="C34" s="27"/>
      <c r="D34" s="27"/>
      <c r="E34" s="27"/>
      <c r="F34" s="27"/>
      <c r="G34" s="27"/>
      <c r="H34" s="27"/>
      <c r="I34" s="27"/>
      <c r="J34" s="27"/>
    </row>
    <row r="35" spans="1:10" x14ac:dyDescent="0.3">
      <c r="A35" s="27"/>
      <c r="B35" s="27"/>
      <c r="C35" s="27"/>
      <c r="D35" s="27"/>
      <c r="E35" s="27"/>
      <c r="F35" s="27"/>
      <c r="G35" s="27"/>
      <c r="H35" s="27"/>
      <c r="I35" s="27"/>
      <c r="J35" s="27"/>
    </row>
    <row r="36" spans="1:10" x14ac:dyDescent="0.3">
      <c r="A36" s="27"/>
      <c r="B36" s="27"/>
      <c r="C36" s="27"/>
      <c r="D36" s="27"/>
      <c r="E36" s="27"/>
      <c r="F36" s="27"/>
      <c r="G36" s="27"/>
      <c r="H36" s="27"/>
      <c r="I36" s="27"/>
      <c r="J36" s="27"/>
    </row>
    <row r="37" spans="1:10" x14ac:dyDescent="0.3">
      <c r="A37" s="27"/>
      <c r="B37" s="27"/>
      <c r="C37" s="27"/>
      <c r="D37" s="27"/>
      <c r="E37" s="27"/>
      <c r="F37" s="27"/>
      <c r="G37" s="27"/>
      <c r="H37" s="27"/>
      <c r="I37" s="27"/>
      <c r="J37" s="27"/>
    </row>
    <row r="38" spans="1:10" x14ac:dyDescent="0.3">
      <c r="A38" s="27"/>
      <c r="B38" s="27"/>
      <c r="C38" s="27"/>
      <c r="D38" s="27"/>
      <c r="E38" s="27"/>
      <c r="F38" s="27"/>
      <c r="G38" s="27"/>
      <c r="H38" s="27"/>
      <c r="I38" s="27"/>
      <c r="J38" s="27"/>
    </row>
    <row r="39" spans="1:10" x14ac:dyDescent="0.3">
      <c r="A39" s="27"/>
      <c r="B39" s="27"/>
      <c r="C39" s="27"/>
      <c r="D39" s="27"/>
      <c r="E39" s="27"/>
      <c r="F39" s="27"/>
      <c r="G39" s="27"/>
      <c r="H39" s="27"/>
      <c r="I39" s="27"/>
      <c r="J39" s="27"/>
    </row>
    <row r="40" spans="1:10" x14ac:dyDescent="0.3">
      <c r="A40" s="27"/>
      <c r="B40" s="27"/>
      <c r="C40" s="27"/>
      <c r="D40" s="27"/>
      <c r="E40" s="27"/>
      <c r="F40" s="27"/>
      <c r="G40" s="27"/>
      <c r="H40" s="27"/>
      <c r="I40" s="27"/>
      <c r="J40" s="27"/>
    </row>
    <row r="41" spans="1:10" x14ac:dyDescent="0.3">
      <c r="A41" s="27"/>
      <c r="B41" s="27"/>
      <c r="C41" s="27"/>
      <c r="D41" s="27"/>
      <c r="E41" s="27"/>
      <c r="F41" s="27"/>
      <c r="G41" s="27"/>
      <c r="H41" s="27"/>
      <c r="I41" s="27"/>
      <c r="J41" s="27"/>
    </row>
    <row r="42" spans="1:10" x14ac:dyDescent="0.3">
      <c r="A42" s="27"/>
      <c r="B42" s="27"/>
      <c r="C42" s="27"/>
      <c r="D42" s="27"/>
      <c r="E42" s="27"/>
      <c r="F42" s="27"/>
      <c r="G42" s="27"/>
      <c r="H42" s="27"/>
      <c r="I42" s="27"/>
      <c r="J42" s="27"/>
    </row>
    <row r="43" spans="1:10" x14ac:dyDescent="0.3">
      <c r="A43" s="27"/>
      <c r="B43" s="27"/>
      <c r="C43" s="27"/>
      <c r="D43" s="27"/>
      <c r="E43" s="27"/>
      <c r="F43" s="27"/>
      <c r="G43" s="27"/>
      <c r="H43" s="27"/>
      <c r="I43" s="27"/>
      <c r="J43" s="27"/>
    </row>
    <row r="44" spans="1:10" x14ac:dyDescent="0.3">
      <c r="A44" s="27"/>
      <c r="B44" s="27"/>
      <c r="C44" s="27"/>
      <c r="D44" s="27"/>
      <c r="E44" s="27"/>
      <c r="F44" s="27"/>
      <c r="G44" s="27"/>
      <c r="H44" s="27"/>
      <c r="I44" s="27"/>
      <c r="J44" s="27"/>
    </row>
    <row r="45" spans="1:10" x14ac:dyDescent="0.3">
      <c r="A45" s="27"/>
      <c r="B45" s="27"/>
      <c r="C45" s="27"/>
      <c r="D45" s="27"/>
      <c r="E45" s="27"/>
      <c r="F45" s="27"/>
      <c r="G45" s="27"/>
      <c r="H45" s="27"/>
      <c r="I45" s="27"/>
      <c r="J45" s="27"/>
    </row>
    <row r="46" spans="1:10" x14ac:dyDescent="0.3">
      <c r="A46" s="27"/>
      <c r="B46" s="27"/>
      <c r="C46" s="27"/>
      <c r="D46" s="27"/>
      <c r="E46" s="27"/>
      <c r="F46" s="27"/>
      <c r="G46" s="27"/>
      <c r="H46" s="27"/>
      <c r="I46" s="27"/>
      <c r="J46" s="27"/>
    </row>
    <row r="47" spans="1:10" x14ac:dyDescent="0.3">
      <c r="A47" s="27"/>
      <c r="B47" s="27"/>
      <c r="C47" s="27"/>
      <c r="D47" s="27"/>
      <c r="E47" s="27"/>
      <c r="F47" s="27"/>
      <c r="G47" s="27"/>
      <c r="H47" s="27"/>
      <c r="I47" s="27"/>
      <c r="J47" s="27"/>
    </row>
    <row r="48" spans="1:10" x14ac:dyDescent="0.3">
      <c r="A48" s="27"/>
      <c r="B48" s="27"/>
      <c r="C48" s="27"/>
      <c r="D48" s="27"/>
      <c r="E48" s="27"/>
      <c r="F48" s="27"/>
      <c r="G48" s="27"/>
      <c r="H48" s="27"/>
      <c r="I48" s="27"/>
      <c r="J48" s="27"/>
    </row>
    <row r="49" spans="1:10" x14ac:dyDescent="0.3">
      <c r="A49" s="27"/>
      <c r="B49" s="27"/>
      <c r="C49" s="27"/>
      <c r="D49" s="27"/>
      <c r="E49" s="27"/>
      <c r="F49" s="27"/>
      <c r="G49" s="27"/>
      <c r="H49" s="27"/>
      <c r="I49" s="27"/>
      <c r="J49" s="27"/>
    </row>
    <row r="50" spans="1:10" x14ac:dyDescent="0.3">
      <c r="A50" s="27"/>
      <c r="B50" s="27"/>
      <c r="C50" s="27"/>
      <c r="D50" s="27"/>
      <c r="E50" s="27"/>
      <c r="F50" s="27"/>
      <c r="G50" s="27"/>
      <c r="H50" s="27"/>
      <c r="I50" s="27"/>
      <c r="J50" s="27"/>
    </row>
    <row r="51" spans="1:10" x14ac:dyDescent="0.3">
      <c r="A51" s="27"/>
      <c r="B51" s="27"/>
      <c r="C51" s="27"/>
      <c r="D51" s="27"/>
      <c r="E51" s="27"/>
      <c r="F51" s="27"/>
      <c r="G51" s="27"/>
      <c r="H51" s="27"/>
      <c r="I51" s="27"/>
      <c r="J51" s="27"/>
    </row>
    <row r="52" spans="1:10" x14ac:dyDescent="0.3">
      <c r="A52" s="27"/>
      <c r="B52" s="27"/>
      <c r="C52" s="27"/>
      <c r="D52" s="27"/>
      <c r="E52" s="27"/>
      <c r="F52" s="27"/>
      <c r="G52" s="27"/>
      <c r="H52" s="27"/>
      <c r="I52" s="27"/>
      <c r="J52" s="27"/>
    </row>
    <row r="53" spans="1:10" x14ac:dyDescent="0.3">
      <c r="A53" s="27"/>
      <c r="B53" s="27"/>
      <c r="C53" s="27"/>
      <c r="D53" s="27"/>
      <c r="E53" s="27"/>
      <c r="F53" s="27"/>
      <c r="G53" s="27"/>
      <c r="H53" s="27"/>
      <c r="I53" s="27"/>
      <c r="J53" s="27"/>
    </row>
    <row r="54" spans="1:10" x14ac:dyDescent="0.3">
      <c r="A54" s="27"/>
      <c r="B54" s="27"/>
      <c r="C54" s="27"/>
      <c r="D54" s="27"/>
      <c r="E54" s="27"/>
      <c r="F54" s="27"/>
      <c r="G54" s="27"/>
      <c r="H54" s="27"/>
      <c r="I54" s="27"/>
      <c r="J54" s="27"/>
    </row>
    <row r="55" spans="1:10" x14ac:dyDescent="0.3">
      <c r="A55" s="27"/>
      <c r="B55" s="27"/>
      <c r="C55" s="27"/>
      <c r="D55" s="27"/>
      <c r="E55" s="27"/>
      <c r="F55" s="27"/>
      <c r="G55" s="27"/>
      <c r="H55" s="27"/>
      <c r="I55" s="27"/>
      <c r="J55" s="27"/>
    </row>
    <row r="56" spans="1:10" x14ac:dyDescent="0.3">
      <c r="A56" s="27"/>
      <c r="B56" s="27"/>
      <c r="C56" s="27"/>
      <c r="D56" s="27"/>
      <c r="E56" s="27"/>
      <c r="F56" s="27"/>
      <c r="G56" s="27"/>
      <c r="H56" s="27"/>
      <c r="I56" s="27"/>
      <c r="J56" s="27"/>
    </row>
    <row r="57" spans="1:10" x14ac:dyDescent="0.3">
      <c r="A57" s="27"/>
      <c r="B57" s="27"/>
      <c r="C57" s="27"/>
      <c r="D57" s="27"/>
      <c r="E57" s="27"/>
      <c r="F57" s="27"/>
      <c r="G57" s="27"/>
      <c r="H57" s="27"/>
      <c r="I57" s="27"/>
      <c r="J57" s="27"/>
    </row>
    <row r="58" spans="1:10" x14ac:dyDescent="0.3">
      <c r="A58" s="27"/>
      <c r="B58" s="27"/>
      <c r="C58" s="27"/>
      <c r="D58" s="27"/>
      <c r="E58" s="27"/>
      <c r="F58" s="27"/>
      <c r="G58" s="27"/>
      <c r="H58" s="27"/>
      <c r="I58" s="27"/>
      <c r="J58" s="27"/>
    </row>
    <row r="59" spans="1:10" x14ac:dyDescent="0.3">
      <c r="A59" s="27"/>
      <c r="B59" s="27"/>
      <c r="C59" s="27"/>
      <c r="D59" s="27"/>
      <c r="E59" s="27"/>
      <c r="F59" s="27"/>
      <c r="G59" s="27"/>
      <c r="H59" s="27"/>
      <c r="I59" s="27"/>
      <c r="J59" s="27"/>
    </row>
    <row r="60" spans="1:10" x14ac:dyDescent="0.3">
      <c r="A60" s="27"/>
      <c r="B60" s="27"/>
      <c r="C60" s="27"/>
      <c r="D60" s="27"/>
      <c r="E60" s="27"/>
      <c r="F60" s="27"/>
      <c r="G60" s="27"/>
      <c r="H60" s="27"/>
      <c r="I60" s="27"/>
      <c r="J60" s="27"/>
    </row>
    <row r="61" spans="1:10" x14ac:dyDescent="0.3">
      <c r="A61" s="27"/>
      <c r="B61" s="27"/>
      <c r="C61" s="27"/>
      <c r="D61" s="27"/>
      <c r="E61" s="27"/>
      <c r="F61" s="27"/>
      <c r="G61" s="27"/>
      <c r="H61" s="27"/>
      <c r="I61" s="27"/>
      <c r="J61" s="27"/>
    </row>
    <row r="62" spans="1:10" x14ac:dyDescent="0.3">
      <c r="A62" s="27"/>
      <c r="B62" s="27"/>
      <c r="C62" s="27"/>
      <c r="D62" s="27"/>
      <c r="E62" s="27"/>
      <c r="F62" s="27"/>
      <c r="G62" s="27"/>
      <c r="H62" s="27"/>
      <c r="I62" s="27"/>
      <c r="J62" s="27"/>
    </row>
    <row r="63" spans="1:10" x14ac:dyDescent="0.3">
      <c r="A63" s="27"/>
      <c r="B63" s="27"/>
      <c r="C63" s="27"/>
      <c r="D63" s="27"/>
      <c r="E63" s="27"/>
      <c r="F63" s="27"/>
      <c r="G63" s="27"/>
      <c r="H63" s="27"/>
      <c r="I63" s="27"/>
      <c r="J63" s="27"/>
    </row>
    <row r="64" spans="1:10" x14ac:dyDescent="0.3">
      <c r="A64" s="27"/>
      <c r="B64" s="27"/>
      <c r="C64" s="27"/>
      <c r="D64" s="27"/>
      <c r="E64" s="27"/>
      <c r="F64" s="27"/>
      <c r="G64" s="27"/>
      <c r="H64" s="27"/>
      <c r="I64" s="27"/>
      <c r="J64" s="27"/>
    </row>
    <row r="65" spans="1:10" x14ac:dyDescent="0.3">
      <c r="A65" s="27"/>
      <c r="B65" s="27"/>
      <c r="C65" s="27"/>
      <c r="D65" s="27"/>
      <c r="E65" s="27"/>
      <c r="F65" s="27"/>
      <c r="G65" s="27"/>
      <c r="H65" s="27"/>
      <c r="I65" s="27"/>
      <c r="J65" s="27"/>
    </row>
    <row r="66" spans="1:10" x14ac:dyDescent="0.3">
      <c r="A66" s="27"/>
      <c r="B66" s="27"/>
      <c r="C66" s="27"/>
      <c r="D66" s="27"/>
      <c r="E66" s="27"/>
      <c r="F66" s="27"/>
      <c r="G66" s="27"/>
      <c r="H66" s="27"/>
      <c r="I66" s="27"/>
      <c r="J66" s="27"/>
    </row>
    <row r="67" spans="1:10" x14ac:dyDescent="0.3">
      <c r="A67" s="27"/>
      <c r="B67" s="27"/>
      <c r="C67" s="27"/>
      <c r="D67" s="27"/>
      <c r="E67" s="27"/>
      <c r="F67" s="27"/>
      <c r="G67" s="27"/>
      <c r="H67" s="27"/>
      <c r="I67" s="27"/>
      <c r="J67" s="27"/>
    </row>
    <row r="68" spans="1:10" x14ac:dyDescent="0.3">
      <c r="A68" s="27"/>
      <c r="B68" s="27"/>
      <c r="C68" s="27"/>
      <c r="D68" s="27"/>
      <c r="E68" s="27"/>
      <c r="F68" s="27"/>
      <c r="G68" s="27"/>
      <c r="H68" s="27"/>
      <c r="I68" s="27"/>
      <c r="J68" s="27"/>
    </row>
    <row r="69" spans="1:10" x14ac:dyDescent="0.3">
      <c r="A69" s="27"/>
      <c r="B69" s="27"/>
      <c r="C69" s="27"/>
      <c r="D69" s="27"/>
      <c r="E69" s="27"/>
      <c r="F69" s="27"/>
      <c r="G69" s="27"/>
      <c r="H69" s="27"/>
      <c r="I69" s="27"/>
      <c r="J69" s="27"/>
    </row>
    <row r="70" spans="1:10" x14ac:dyDescent="0.3">
      <c r="A70" s="27"/>
      <c r="B70" s="27"/>
      <c r="C70" s="27"/>
      <c r="D70" s="27"/>
      <c r="E70" s="27"/>
      <c r="F70" s="27"/>
      <c r="G70" s="27"/>
      <c r="H70" s="27"/>
      <c r="I70" s="27"/>
      <c r="J70" s="27"/>
    </row>
    <row r="71" spans="1:10" x14ac:dyDescent="0.3">
      <c r="A71" s="27"/>
      <c r="B71" s="27"/>
      <c r="C71" s="27"/>
      <c r="D71" s="27"/>
      <c r="E71" s="27"/>
      <c r="F71" s="27"/>
      <c r="G71" s="27"/>
      <c r="H71" s="27"/>
      <c r="I71" s="27"/>
      <c r="J71" s="27"/>
    </row>
    <row r="72" spans="1:10" x14ac:dyDescent="0.3">
      <c r="A72" s="27"/>
      <c r="B72" s="27"/>
      <c r="C72" s="27"/>
      <c r="D72" s="27"/>
      <c r="E72" s="27"/>
      <c r="F72" s="27"/>
      <c r="G72" s="27"/>
      <c r="H72" s="27"/>
      <c r="I72" s="27"/>
      <c r="J72" s="27"/>
    </row>
    <row r="73" spans="1:10" x14ac:dyDescent="0.3">
      <c r="A73" s="27"/>
      <c r="B73" s="27"/>
      <c r="C73" s="27"/>
      <c r="D73" s="27"/>
      <c r="E73" s="27"/>
      <c r="F73" s="27"/>
      <c r="G73" s="27"/>
      <c r="H73" s="27"/>
      <c r="I73" s="27"/>
      <c r="J73" s="27"/>
    </row>
    <row r="74" spans="1:10" x14ac:dyDescent="0.3">
      <c r="A74" s="27"/>
      <c r="B74" s="27"/>
      <c r="C74" s="27"/>
      <c r="D74" s="27"/>
      <c r="E74" s="27"/>
      <c r="F74" s="27"/>
      <c r="G74" s="27"/>
      <c r="H74" s="27"/>
      <c r="I74" s="27"/>
      <c r="J74" s="27"/>
    </row>
  </sheetData>
  <mergeCells count="7">
    <mergeCell ref="B16:I16"/>
    <mergeCell ref="B23:I23"/>
    <mergeCell ref="B2:I2"/>
    <mergeCell ref="B3:I3"/>
    <mergeCell ref="B5:I5"/>
    <mergeCell ref="B14:I14"/>
    <mergeCell ref="B15:I15"/>
  </mergeCells>
  <dataValidations count="1">
    <dataValidation type="list" allowBlank="1" showErrorMessage="1" errorTitle="Priority conflict" error="Each priority rank can only be used once. Use a different rank for this goal." sqref="H7:H13" xr:uid="{00000000-0002-0000-0500-000000000000}">
      <formula1>"1st,2nd,3rd,4th,5th,6th,7th"</formula1>
      <formula2>0</formula2>
    </dataValidation>
  </dataValidation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9"/>
  <sheetViews>
    <sheetView showGridLines="0" zoomScaleNormal="100" workbookViewId="0">
      <selection activeCell="C28" sqref="C28:D28"/>
    </sheetView>
  </sheetViews>
  <sheetFormatPr defaultColWidth="8.6640625" defaultRowHeight="14.4" x14ac:dyDescent="0.3"/>
  <cols>
    <col min="1" max="1" width="2" customWidth="1"/>
    <col min="2" max="2" width="11.5546875" customWidth="1"/>
    <col min="3" max="3" width="24" customWidth="1"/>
    <col min="4" max="4" width="18" customWidth="1"/>
    <col min="5" max="5" width="16" customWidth="1"/>
    <col min="6" max="6" width="14" customWidth="1"/>
    <col min="7" max="9" width="30" customWidth="1"/>
    <col min="10" max="10" width="14" customWidth="1"/>
    <col min="11" max="11" width="2" customWidth="1"/>
    <col min="12" max="12" width="30" hidden="1" customWidth="1"/>
  </cols>
  <sheetData>
    <row r="1" spans="1:12" x14ac:dyDescent="0.3">
      <c r="A1" s="27"/>
      <c r="B1" s="27"/>
      <c r="C1" s="27"/>
      <c r="D1" s="27"/>
      <c r="E1" s="27"/>
      <c r="F1" s="27"/>
      <c r="G1" s="27"/>
      <c r="H1" s="27"/>
      <c r="I1" s="27"/>
      <c r="J1" s="27"/>
      <c r="K1" s="27"/>
      <c r="L1" t="s">
        <v>407</v>
      </c>
    </row>
    <row r="2" spans="1:12" ht="20.399999999999999" x14ac:dyDescent="0.3">
      <c r="A2" s="27"/>
      <c r="B2" s="156" t="s">
        <v>24</v>
      </c>
      <c r="C2" s="156"/>
      <c r="D2" s="156"/>
      <c r="E2" s="156"/>
      <c r="F2" s="156"/>
      <c r="G2" s="156"/>
      <c r="H2" s="156"/>
      <c r="I2" s="156"/>
      <c r="J2" s="156"/>
      <c r="K2" s="27"/>
      <c r="L2" t="s">
        <v>408</v>
      </c>
    </row>
    <row r="3" spans="1:12" ht="44.4" customHeight="1" x14ac:dyDescent="0.3">
      <c r="A3" s="27"/>
      <c r="B3" s="174" t="s">
        <v>409</v>
      </c>
      <c r="C3" s="174"/>
      <c r="D3" s="174"/>
      <c r="E3" s="174"/>
      <c r="F3" s="174"/>
      <c r="G3" s="174"/>
      <c r="H3" s="174"/>
      <c r="I3" s="174"/>
      <c r="J3" s="174"/>
      <c r="K3" s="27"/>
      <c r="L3" t="s">
        <v>410</v>
      </c>
    </row>
    <row r="4" spans="1:12" x14ac:dyDescent="0.3">
      <c r="A4" s="27"/>
      <c r="B4" s="27"/>
      <c r="C4" s="27"/>
      <c r="D4" s="27"/>
      <c r="E4" s="27"/>
      <c r="F4" s="27"/>
      <c r="G4" s="27"/>
      <c r="H4" s="27"/>
      <c r="I4" s="27"/>
      <c r="J4" s="27"/>
      <c r="K4" s="27"/>
      <c r="L4" t="s">
        <v>411</v>
      </c>
    </row>
    <row r="5" spans="1:12" ht="15.6" x14ac:dyDescent="0.3">
      <c r="A5" s="27"/>
      <c r="B5" s="175" t="s">
        <v>412</v>
      </c>
      <c r="C5" s="175"/>
      <c r="D5" s="175"/>
      <c r="E5" s="175"/>
      <c r="F5" s="175"/>
      <c r="G5" s="175"/>
      <c r="H5" s="175"/>
      <c r="I5" s="175"/>
      <c r="J5" s="175"/>
      <c r="K5" s="27"/>
      <c r="L5" t="s">
        <v>413</v>
      </c>
    </row>
    <row r="6" spans="1:12" x14ac:dyDescent="0.3">
      <c r="A6" s="27"/>
      <c r="B6" s="85"/>
      <c r="C6" s="178" t="s">
        <v>414</v>
      </c>
      <c r="D6" s="178"/>
      <c r="E6" s="179" t="s">
        <v>415</v>
      </c>
      <c r="F6" s="179"/>
      <c r="G6" s="179"/>
      <c r="H6" s="179"/>
      <c r="I6" s="179"/>
      <c r="J6" s="179"/>
      <c r="K6" s="27"/>
      <c r="L6" t="s">
        <v>416</v>
      </c>
    </row>
    <row r="7" spans="1:12" x14ac:dyDescent="0.3">
      <c r="A7" s="27"/>
      <c r="B7" s="85"/>
      <c r="C7" s="178" t="s">
        <v>417</v>
      </c>
      <c r="D7" s="178"/>
      <c r="E7" s="179" t="s">
        <v>418</v>
      </c>
      <c r="F7" s="179"/>
      <c r="G7" s="179"/>
      <c r="H7" s="179"/>
      <c r="I7" s="179"/>
      <c r="J7" s="179"/>
      <c r="K7" s="27"/>
      <c r="L7" t="s">
        <v>419</v>
      </c>
    </row>
    <row r="8" spans="1:12" x14ac:dyDescent="0.3">
      <c r="A8" s="27"/>
      <c r="B8" s="85"/>
      <c r="C8" s="178" t="s">
        <v>420</v>
      </c>
      <c r="D8" s="178"/>
      <c r="E8" s="179" t="s">
        <v>421</v>
      </c>
      <c r="F8" s="179"/>
      <c r="G8" s="179"/>
      <c r="H8" s="179"/>
      <c r="I8" s="179"/>
      <c r="J8" s="179"/>
      <c r="K8" s="27"/>
      <c r="L8" t="s">
        <v>422</v>
      </c>
    </row>
    <row r="9" spans="1:12" x14ac:dyDescent="0.3">
      <c r="A9" s="27"/>
      <c r="B9" s="27"/>
      <c r="C9" s="27"/>
      <c r="D9" s="27"/>
      <c r="E9" s="27"/>
      <c r="F9" s="27"/>
      <c r="G9" s="27"/>
      <c r="H9" s="27"/>
      <c r="I9" s="27"/>
      <c r="J9" s="27"/>
      <c r="K9" s="27"/>
      <c r="L9" t="s">
        <v>423</v>
      </c>
    </row>
    <row r="10" spans="1:12" ht="15.6" x14ac:dyDescent="0.3">
      <c r="A10" s="27"/>
      <c r="B10" s="175" t="s">
        <v>424</v>
      </c>
      <c r="C10" s="175"/>
      <c r="D10" s="175"/>
      <c r="E10" s="175"/>
      <c r="F10" s="175"/>
      <c r="G10" s="175"/>
      <c r="H10" s="175"/>
      <c r="I10" s="175"/>
      <c r="J10" s="175"/>
      <c r="K10" s="27"/>
      <c r="L10" t="s">
        <v>425</v>
      </c>
    </row>
    <row r="11" spans="1:12" ht="26.4" x14ac:dyDescent="0.3">
      <c r="A11" s="27"/>
      <c r="B11" s="47" t="s">
        <v>426</v>
      </c>
      <c r="C11" s="47" t="s">
        <v>427</v>
      </c>
      <c r="D11" s="47" t="s">
        <v>428</v>
      </c>
      <c r="E11" s="47" t="s">
        <v>429</v>
      </c>
      <c r="F11" s="47" t="s">
        <v>430</v>
      </c>
      <c r="G11" s="47" t="s">
        <v>431</v>
      </c>
      <c r="H11" s="47" t="s">
        <v>432</v>
      </c>
      <c r="I11" s="47" t="s">
        <v>433</v>
      </c>
      <c r="J11" s="47" t="s">
        <v>434</v>
      </c>
      <c r="K11" s="27"/>
      <c r="L11" t="s">
        <v>435</v>
      </c>
    </row>
    <row r="12" spans="1:12" x14ac:dyDescent="0.3">
      <c r="A12" s="27"/>
      <c r="B12" s="63" t="s">
        <v>35</v>
      </c>
      <c r="C12" s="86"/>
      <c r="D12" s="86"/>
      <c r="E12" s="87"/>
      <c r="F12" s="88"/>
      <c r="G12" s="86"/>
      <c r="H12" s="86"/>
      <c r="I12" s="86"/>
      <c r="J12" s="53" t="str">
        <f t="shared" ref="J12:J23" si="0">IF(C12="","",IF(LEN(G12)&gt;20,1,0)+IF(LEN(H12)&gt;20,1,0)+IF(LEN(I12)&gt;20,1,0))</f>
        <v/>
      </c>
      <c r="K12" s="27"/>
      <c r="L12" t="s">
        <v>436</v>
      </c>
    </row>
    <row r="13" spans="1:12" x14ac:dyDescent="0.3">
      <c r="A13" s="27"/>
      <c r="B13" s="71" t="s">
        <v>37</v>
      </c>
      <c r="C13" s="86"/>
      <c r="D13" s="86"/>
      <c r="E13" s="87"/>
      <c r="F13" s="88"/>
      <c r="G13" s="86"/>
      <c r="H13" s="86"/>
      <c r="I13" s="86"/>
      <c r="J13" s="53" t="str">
        <f t="shared" si="0"/>
        <v/>
      </c>
      <c r="K13" s="27"/>
      <c r="L13" t="s">
        <v>437</v>
      </c>
    </row>
    <row r="14" spans="1:12" x14ac:dyDescent="0.3">
      <c r="A14" s="27"/>
      <c r="B14" s="63" t="s">
        <v>39</v>
      </c>
      <c r="C14" s="86"/>
      <c r="D14" s="86"/>
      <c r="E14" s="87"/>
      <c r="F14" s="88"/>
      <c r="G14" s="86"/>
      <c r="H14" s="86"/>
      <c r="I14" s="86"/>
      <c r="J14" s="53" t="str">
        <f t="shared" si="0"/>
        <v/>
      </c>
      <c r="K14" s="27"/>
      <c r="L14" t="s">
        <v>438</v>
      </c>
    </row>
    <row r="15" spans="1:12" x14ac:dyDescent="0.3">
      <c r="A15" s="27"/>
      <c r="B15" s="71" t="s">
        <v>41</v>
      </c>
      <c r="C15" s="86"/>
      <c r="D15" s="86"/>
      <c r="E15" s="87"/>
      <c r="F15" s="88"/>
      <c r="G15" s="86"/>
      <c r="H15" s="86"/>
      <c r="I15" s="86"/>
      <c r="J15" s="53" t="str">
        <f t="shared" si="0"/>
        <v/>
      </c>
      <c r="K15" s="27"/>
      <c r="L15" t="s">
        <v>439</v>
      </c>
    </row>
    <row r="16" spans="1:12" x14ac:dyDescent="0.3">
      <c r="A16" s="27"/>
      <c r="B16" s="63" t="s">
        <v>43</v>
      </c>
      <c r="C16" s="86"/>
      <c r="D16" s="86"/>
      <c r="E16" s="87"/>
      <c r="F16" s="88"/>
      <c r="G16" s="86"/>
      <c r="H16" s="86"/>
      <c r="I16" s="86"/>
      <c r="J16" s="53" t="str">
        <f t="shared" si="0"/>
        <v/>
      </c>
      <c r="K16" s="27"/>
    </row>
    <row r="17" spans="1:11" x14ac:dyDescent="0.3">
      <c r="A17" s="27"/>
      <c r="B17" s="71" t="s">
        <v>45</v>
      </c>
      <c r="C17" s="86"/>
      <c r="D17" s="86"/>
      <c r="E17" s="87"/>
      <c r="F17" s="88"/>
      <c r="G17" s="86"/>
      <c r="H17" s="86"/>
      <c r="I17" s="86"/>
      <c r="J17" s="53" t="str">
        <f t="shared" si="0"/>
        <v/>
      </c>
      <c r="K17" s="27"/>
    </row>
    <row r="18" spans="1:11" x14ac:dyDescent="0.3">
      <c r="A18" s="27"/>
      <c r="B18" s="63" t="s">
        <v>378</v>
      </c>
      <c r="C18" s="86"/>
      <c r="D18" s="86"/>
      <c r="E18" s="87"/>
      <c r="F18" s="88"/>
      <c r="G18" s="86"/>
      <c r="H18" s="86"/>
      <c r="I18" s="86"/>
      <c r="J18" s="53" t="str">
        <f t="shared" si="0"/>
        <v/>
      </c>
      <c r="K18" s="27"/>
    </row>
    <row r="19" spans="1:11" x14ac:dyDescent="0.3">
      <c r="A19" s="27"/>
      <c r="B19" s="71" t="s">
        <v>440</v>
      </c>
      <c r="C19" s="86"/>
      <c r="D19" s="86"/>
      <c r="E19" s="87"/>
      <c r="F19" s="88"/>
      <c r="G19" s="86"/>
      <c r="H19" s="86"/>
      <c r="I19" s="86"/>
      <c r="J19" s="53" t="str">
        <f t="shared" si="0"/>
        <v/>
      </c>
      <c r="K19" s="27"/>
    </row>
    <row r="20" spans="1:11" x14ac:dyDescent="0.3">
      <c r="A20" s="27"/>
      <c r="B20" s="63" t="s">
        <v>441</v>
      </c>
      <c r="C20" s="86"/>
      <c r="D20" s="86"/>
      <c r="E20" s="87"/>
      <c r="F20" s="88"/>
      <c r="G20" s="86"/>
      <c r="H20" s="86"/>
      <c r="I20" s="86"/>
      <c r="J20" s="53" t="str">
        <f t="shared" si="0"/>
        <v/>
      </c>
      <c r="K20" s="27"/>
    </row>
    <row r="21" spans="1:11" x14ac:dyDescent="0.3">
      <c r="A21" s="27"/>
      <c r="B21" s="71" t="s">
        <v>442</v>
      </c>
      <c r="C21" s="86"/>
      <c r="D21" s="86"/>
      <c r="E21" s="87"/>
      <c r="F21" s="88"/>
      <c r="G21" s="86"/>
      <c r="H21" s="86"/>
      <c r="I21" s="86"/>
      <c r="J21" s="53" t="str">
        <f t="shared" si="0"/>
        <v/>
      </c>
      <c r="K21" s="27"/>
    </row>
    <row r="22" spans="1:11" x14ac:dyDescent="0.3">
      <c r="A22" s="27"/>
      <c r="B22" s="63" t="s">
        <v>443</v>
      </c>
      <c r="C22" s="86"/>
      <c r="D22" s="86"/>
      <c r="E22" s="87"/>
      <c r="F22" s="88"/>
      <c r="G22" s="86"/>
      <c r="H22" s="86"/>
      <c r="I22" s="86"/>
      <c r="J22" s="53" t="str">
        <f t="shared" si="0"/>
        <v/>
      </c>
      <c r="K22" s="27"/>
    </row>
    <row r="23" spans="1:11" x14ac:dyDescent="0.3">
      <c r="A23" s="27"/>
      <c r="B23" s="71" t="s">
        <v>444</v>
      </c>
      <c r="C23" s="86"/>
      <c r="D23" s="86"/>
      <c r="E23" s="87"/>
      <c r="F23" s="88"/>
      <c r="G23" s="86"/>
      <c r="H23" s="86"/>
      <c r="I23" s="86"/>
      <c r="J23" s="53" t="str">
        <f t="shared" si="0"/>
        <v/>
      </c>
      <c r="K23" s="27"/>
    </row>
    <row r="24" spans="1:11" ht="15.6" x14ac:dyDescent="0.3">
      <c r="A24" s="27"/>
      <c r="B24" s="158" t="s">
        <v>445</v>
      </c>
      <c r="C24" s="158"/>
      <c r="D24" s="158"/>
      <c r="E24" s="89">
        <f>SUM(E12:E23)</f>
        <v>0</v>
      </c>
      <c r="F24" s="90"/>
      <c r="G24" s="90"/>
      <c r="H24" s="90"/>
      <c r="I24" s="91" t="str">
        <f>COUNTIF(C12:C23,"?*")&amp;" holdings"</f>
        <v>0 holdings</v>
      </c>
      <c r="J24" s="91" t="str">
        <f>IF(COUNTIF(C12:C23,"?*")=0,"",COUNTIF(J12:J23,3)&amp;"/"&amp;COUNTIF(C12:C23,"?*"))</f>
        <v/>
      </c>
      <c r="K24" s="27"/>
    </row>
    <row r="25" spans="1:11" x14ac:dyDescent="0.3">
      <c r="A25" s="27"/>
      <c r="B25" s="27"/>
      <c r="C25" s="27"/>
      <c r="D25" s="27"/>
      <c r="E25" s="27"/>
      <c r="F25" s="27"/>
      <c r="G25" s="27"/>
      <c r="H25" s="27"/>
      <c r="I25" s="27"/>
      <c r="J25" s="27"/>
      <c r="K25" s="27"/>
    </row>
    <row r="26" spans="1:11" ht="15.6" x14ac:dyDescent="0.3">
      <c r="A26" s="27"/>
      <c r="B26" s="175" t="s">
        <v>446</v>
      </c>
      <c r="C26" s="175"/>
      <c r="D26" s="175"/>
      <c r="E26" s="175"/>
      <c r="F26" s="175"/>
      <c r="G26" s="175"/>
      <c r="H26" s="175"/>
      <c r="I26" s="175"/>
      <c r="J26" s="175"/>
      <c r="K26" s="27"/>
    </row>
    <row r="27" spans="1:11" x14ac:dyDescent="0.3">
      <c r="A27" s="27"/>
      <c r="B27" s="92"/>
      <c r="C27" s="180" t="s">
        <v>447</v>
      </c>
      <c r="D27" s="180"/>
      <c r="E27" s="181" t="s">
        <v>448</v>
      </c>
      <c r="F27" s="181"/>
      <c r="G27" s="181"/>
      <c r="H27" s="181"/>
      <c r="I27" s="181"/>
      <c r="J27" s="181"/>
      <c r="K27" s="27"/>
    </row>
    <row r="28" spans="1:11" x14ac:dyDescent="0.3">
      <c r="A28" s="27"/>
      <c r="B28" s="92"/>
      <c r="C28" s="180" t="s">
        <v>449</v>
      </c>
      <c r="D28" s="180"/>
      <c r="E28" s="181" t="s">
        <v>450</v>
      </c>
      <c r="F28" s="181"/>
      <c r="G28" s="181"/>
      <c r="H28" s="181"/>
      <c r="I28" s="181"/>
      <c r="J28" s="181"/>
      <c r="K28" s="27"/>
    </row>
    <row r="29" spans="1:11" x14ac:dyDescent="0.3">
      <c r="A29" s="27"/>
      <c r="B29" s="92"/>
      <c r="C29" s="180" t="s">
        <v>451</v>
      </c>
      <c r="D29" s="180"/>
      <c r="E29" s="181" t="s">
        <v>452</v>
      </c>
      <c r="F29" s="181"/>
      <c r="G29" s="181"/>
      <c r="H29" s="181"/>
      <c r="I29" s="181"/>
      <c r="J29" s="181"/>
      <c r="K29" s="27"/>
    </row>
    <row r="30" spans="1:11" x14ac:dyDescent="0.3">
      <c r="A30" s="27"/>
      <c r="B30" s="92"/>
      <c r="C30" s="180" t="s">
        <v>453</v>
      </c>
      <c r="D30" s="180"/>
      <c r="E30" s="181" t="s">
        <v>454</v>
      </c>
      <c r="F30" s="181"/>
      <c r="G30" s="181"/>
      <c r="H30" s="181"/>
      <c r="I30" s="181"/>
      <c r="J30" s="181"/>
      <c r="K30" s="27"/>
    </row>
    <row r="31" spans="1:11" x14ac:dyDescent="0.3">
      <c r="A31" s="27"/>
      <c r="B31" s="27"/>
      <c r="C31" s="27"/>
      <c r="D31" s="27"/>
      <c r="E31" s="27"/>
      <c r="F31" s="27"/>
      <c r="G31" s="27"/>
      <c r="H31" s="27"/>
      <c r="I31" s="27"/>
      <c r="J31" s="27"/>
      <c r="K31" s="27"/>
    </row>
    <row r="32" spans="1:11" x14ac:dyDescent="0.3">
      <c r="A32" s="27"/>
      <c r="B32" s="163" t="s">
        <v>455</v>
      </c>
      <c r="C32" s="163"/>
      <c r="D32" s="163"/>
      <c r="E32" s="163"/>
      <c r="F32" s="163"/>
      <c r="G32" s="163"/>
      <c r="H32" s="163"/>
      <c r="I32" s="163"/>
      <c r="J32" s="163"/>
      <c r="K32" s="27"/>
    </row>
    <row r="33" spans="1:11" x14ac:dyDescent="0.3">
      <c r="A33" s="27"/>
      <c r="B33" s="27"/>
      <c r="C33" s="27"/>
      <c r="D33" s="27"/>
      <c r="E33" s="27"/>
      <c r="F33" s="27"/>
      <c r="G33" s="27"/>
      <c r="H33" s="27"/>
      <c r="I33" s="27"/>
      <c r="J33" s="27"/>
      <c r="K33" s="27"/>
    </row>
    <row r="34" spans="1:11" x14ac:dyDescent="0.3">
      <c r="A34" s="27"/>
      <c r="B34" s="182" t="s">
        <v>456</v>
      </c>
      <c r="C34" s="182"/>
      <c r="D34" s="182"/>
      <c r="E34" s="27"/>
      <c r="F34" s="27"/>
      <c r="G34" s="27"/>
      <c r="H34" s="27"/>
      <c r="I34" s="27"/>
      <c r="J34" s="27"/>
      <c r="K34" s="27"/>
    </row>
    <row r="35" spans="1:11" ht="41.4" x14ac:dyDescent="0.3">
      <c r="A35" s="27"/>
      <c r="B35" s="94" t="s">
        <v>457</v>
      </c>
      <c r="C35" s="95"/>
      <c r="D35" s="27"/>
      <c r="E35" s="27"/>
      <c r="F35" s="27"/>
      <c r="G35" s="27"/>
      <c r="H35" s="27"/>
      <c r="I35" s="27"/>
      <c r="J35" s="27"/>
      <c r="K35" s="27"/>
    </row>
    <row r="36" spans="1:11" x14ac:dyDescent="0.3">
      <c r="A36" s="27"/>
      <c r="B36" s="27"/>
      <c r="C36" s="27"/>
      <c r="D36" s="27"/>
      <c r="E36" s="27"/>
      <c r="F36" s="27"/>
      <c r="G36" s="27"/>
      <c r="H36" s="27"/>
      <c r="I36" s="27"/>
      <c r="J36" s="27"/>
      <c r="K36" s="27"/>
    </row>
    <row r="37" spans="1:11" ht="69" x14ac:dyDescent="0.3">
      <c r="A37" s="27"/>
      <c r="B37" s="96" t="s">
        <v>458</v>
      </c>
      <c r="C37" s="97" t="str">
        <f>IFERROR(IF(SUM(E12:E23)=0,"Fill in your holding values first",TEXT(MAX(SUMIF(D12:D23,"Equity Mutual Fund (Active)",E12:E23),SUMIF(D12:D23,"Equity Mutual Fund (Index/ETF)",E12:E23),SUMIF(D12:D23,"Debt Mutual Fund",E12:E23),SUMIF(D12:D23,"Direct Equity (Stocks)",E12:E23),SUMIF(D12:D23,"PPF/EPF/VPF",E12:E23),SUMIF(D12:D23,"Fixed Deposit",E12:E23),SUMIF(D12:D23,"NPS",E12:E23),SUMIF(D12:D23,"Gold (Physical/Digital)",E12:E23),SUMIF(D12:D23,"Real Estate (as investment)",E12:E23),SUMIF(D12:D23,"ULIP/Endowment",E12:E23),SUMIF(D12:D23,"Bonds/SGB",E12:E23),SUMIF(D12:D23,"International Funds",E12:E23),SUMIF(D12:D23,"Smallcase/PMS",E12:E23),SUMIF(D12:D23,"Other",E12:E23))/SUM(E12:E23),"0%")),"--")</f>
        <v>Fill in your holding values first</v>
      </c>
      <c r="D37" s="98" t="str">
        <f>IF(C37="--","",IF(C37="Fill in your holding values first","Enter values in column E",IF(VALUE(SUBSTITUTE(C37,"%",""))/100&gt;0.7,"High concentration - consider reviewing",IF(VALUE(SUBSTITUTE(C37,"%",""))/100&gt;0.5,"Moderate concentration","Well spread"))))</f>
        <v>Enter values in column E</v>
      </c>
      <c r="E37" s="27"/>
      <c r="F37" s="27"/>
      <c r="G37" s="27"/>
      <c r="H37" s="27"/>
      <c r="I37" s="27"/>
      <c r="J37" s="27"/>
      <c r="K37" s="27"/>
    </row>
    <row r="38" spans="1:11" x14ac:dyDescent="0.3">
      <c r="A38" s="27"/>
      <c r="B38" s="27"/>
      <c r="C38" s="27"/>
      <c r="D38" s="27"/>
      <c r="E38" s="27"/>
      <c r="F38" s="27"/>
      <c r="G38" s="27"/>
      <c r="H38" s="27"/>
      <c r="I38" s="27"/>
      <c r="J38" s="27"/>
      <c r="K38" s="27"/>
    </row>
    <row r="39" spans="1:11" x14ac:dyDescent="0.3">
      <c r="A39" s="27"/>
      <c r="B39" s="27"/>
      <c r="C39" s="27"/>
      <c r="D39" s="27"/>
      <c r="E39" s="27"/>
      <c r="F39" s="27"/>
      <c r="G39" s="27"/>
      <c r="H39" s="27"/>
      <c r="I39" s="27"/>
      <c r="J39" s="27"/>
      <c r="K39" s="27"/>
    </row>
    <row r="40" spans="1:11" x14ac:dyDescent="0.3">
      <c r="A40" s="27"/>
      <c r="B40" s="27"/>
      <c r="C40" s="27"/>
      <c r="D40" s="27"/>
      <c r="E40" s="27"/>
      <c r="F40" s="27"/>
      <c r="G40" s="27"/>
      <c r="H40" s="27"/>
      <c r="I40" s="27"/>
      <c r="J40" s="27"/>
      <c r="K40" s="27"/>
    </row>
    <row r="41" spans="1:11" x14ac:dyDescent="0.3">
      <c r="A41" s="27"/>
      <c r="B41" s="27"/>
      <c r="C41" s="27"/>
      <c r="D41" s="27"/>
      <c r="E41" s="27"/>
      <c r="F41" s="27"/>
      <c r="G41" s="27"/>
      <c r="H41" s="27"/>
      <c r="I41" s="27"/>
      <c r="J41" s="27"/>
      <c r="K41" s="27"/>
    </row>
    <row r="42" spans="1:11" x14ac:dyDescent="0.3">
      <c r="A42" s="27"/>
      <c r="B42" s="27"/>
      <c r="C42" s="27"/>
      <c r="D42" s="27"/>
      <c r="E42" s="27"/>
      <c r="F42" s="27"/>
      <c r="G42" s="27"/>
      <c r="H42" s="27"/>
      <c r="I42" s="27"/>
      <c r="J42" s="27"/>
      <c r="K42" s="27"/>
    </row>
    <row r="43" spans="1:11" x14ac:dyDescent="0.3">
      <c r="A43" s="27"/>
      <c r="B43" s="27"/>
      <c r="C43" s="27"/>
      <c r="D43" s="27"/>
      <c r="E43" s="27"/>
      <c r="F43" s="27"/>
      <c r="G43" s="27"/>
      <c r="H43" s="27"/>
      <c r="I43" s="27"/>
      <c r="J43" s="27"/>
      <c r="K43" s="27"/>
    </row>
    <row r="44" spans="1:11" x14ac:dyDescent="0.3">
      <c r="A44" s="27"/>
      <c r="B44" s="27"/>
      <c r="C44" s="27"/>
      <c r="D44" s="27"/>
      <c r="E44" s="27"/>
      <c r="F44" s="27"/>
      <c r="G44" s="27"/>
      <c r="H44" s="27"/>
      <c r="I44" s="27"/>
      <c r="J44" s="27"/>
      <c r="K44" s="27"/>
    </row>
    <row r="45" spans="1:11" x14ac:dyDescent="0.3">
      <c r="A45" s="27"/>
      <c r="B45" s="27"/>
      <c r="C45" s="27"/>
      <c r="D45" s="27"/>
      <c r="E45" s="27"/>
      <c r="F45" s="27"/>
      <c r="G45" s="27"/>
      <c r="H45" s="27"/>
      <c r="I45" s="27"/>
      <c r="J45" s="27"/>
      <c r="K45" s="27"/>
    </row>
    <row r="46" spans="1:11" x14ac:dyDescent="0.3">
      <c r="A46" s="27"/>
      <c r="B46" s="27"/>
      <c r="C46" s="27"/>
      <c r="D46" s="27"/>
      <c r="E46" s="27"/>
      <c r="F46" s="27"/>
      <c r="G46" s="27"/>
      <c r="H46" s="27"/>
      <c r="I46" s="27"/>
      <c r="J46" s="27"/>
      <c r="K46" s="27"/>
    </row>
    <row r="47" spans="1:11" x14ac:dyDescent="0.3">
      <c r="A47" s="27"/>
      <c r="B47" s="27"/>
      <c r="C47" s="27"/>
      <c r="D47" s="27"/>
      <c r="E47" s="27"/>
      <c r="F47" s="27"/>
      <c r="G47" s="27"/>
      <c r="H47" s="27"/>
      <c r="I47" s="27"/>
      <c r="J47" s="27"/>
      <c r="K47" s="27"/>
    </row>
    <row r="48" spans="1:11" x14ac:dyDescent="0.3">
      <c r="A48" s="27"/>
      <c r="B48" s="27"/>
      <c r="C48" s="27"/>
      <c r="D48" s="27"/>
      <c r="E48" s="27"/>
      <c r="F48" s="27"/>
      <c r="G48" s="27"/>
      <c r="H48" s="27"/>
      <c r="I48" s="27"/>
      <c r="J48" s="27"/>
      <c r="K48" s="27"/>
    </row>
    <row r="49" spans="1:11" x14ac:dyDescent="0.3">
      <c r="A49" s="27"/>
      <c r="B49" s="27"/>
      <c r="C49" s="27"/>
      <c r="D49" s="27"/>
      <c r="E49" s="27"/>
      <c r="F49" s="27"/>
      <c r="G49" s="27"/>
      <c r="H49" s="27"/>
      <c r="I49" s="27"/>
      <c r="J49" s="27"/>
      <c r="K49" s="27"/>
    </row>
  </sheetData>
  <mergeCells count="22">
    <mergeCell ref="B34:D34"/>
    <mergeCell ref="C29:D29"/>
    <mergeCell ref="E29:J29"/>
    <mergeCell ref="C30:D30"/>
    <mergeCell ref="E30:J30"/>
    <mergeCell ref="B32:J32"/>
    <mergeCell ref="B24:D24"/>
    <mergeCell ref="B26:J26"/>
    <mergeCell ref="C27:D27"/>
    <mergeCell ref="E27:J27"/>
    <mergeCell ref="C28:D28"/>
    <mergeCell ref="E28:J28"/>
    <mergeCell ref="C7:D7"/>
    <mergeCell ref="E7:J7"/>
    <mergeCell ref="C8:D8"/>
    <mergeCell ref="E8:J8"/>
    <mergeCell ref="B10:J10"/>
    <mergeCell ref="B2:J2"/>
    <mergeCell ref="B3:J3"/>
    <mergeCell ref="B5:J5"/>
    <mergeCell ref="C6:D6"/>
    <mergeCell ref="E6:J6"/>
  </mergeCells>
  <dataValidations count="3">
    <dataValidation type="whole" operator="greaterThanOrEqual" showErrorMessage="1" errorTitle="Invalid value" error="Enter the current value in whole rupees (no decimals, no text). Example: 50000" promptTitle="Current value" prompt="Whole rupees only. No decimals. No commas. Example: 50000" sqref="E12:E23" xr:uid="{00000000-0002-0000-0600-000000000000}">
      <formula1>0</formula1>
      <formula2>0</formula2>
    </dataValidation>
    <dataValidation type="list" allowBlank="1" sqref="C35" xr:uid="{00000000-0002-0000-0600-000001000000}">
      <formula1>"Fully honest and specific for every holding,Mostly honest with some gaps I will return to,Partial - filled to complete the exercise,Not honest - answered to get through the form"</formula1>
      <formula2>0</formula2>
    </dataValidation>
    <dataValidation type="list" allowBlank="1" sqref="D12:D23" xr:uid="{00000000-0002-0000-0600-000002000000}">
      <formula1>$L$2:$L$15</formula1>
      <formula2>0</formula2>
    </dataValidation>
  </dataValidations>
  <pageMargins left="0.75" right="0.75" top="1" bottom="1" header="0.511811023622047" footer="0.511811023622047"/>
  <pageSetup paperSize="9" orientation="portrait" horizontalDpi="300" verticalDpi="30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89"/>
  <sheetViews>
    <sheetView showGridLines="0" zoomScaleNormal="100" workbookViewId="0">
      <selection activeCell="D11" sqref="D11:E11"/>
    </sheetView>
  </sheetViews>
  <sheetFormatPr defaultColWidth="8.6640625" defaultRowHeight="14.4" x14ac:dyDescent="0.3"/>
  <cols>
    <col min="1" max="1" width="2" customWidth="1"/>
    <col min="2" max="2" width="4" customWidth="1"/>
    <col min="3" max="3" width="26" customWidth="1"/>
    <col min="4" max="4" width="10" customWidth="1"/>
    <col min="5" max="5" width="54" customWidth="1"/>
    <col min="6" max="6" width="2" customWidth="1"/>
  </cols>
  <sheetData>
    <row r="1" spans="1:6" x14ac:dyDescent="0.3">
      <c r="A1" s="15"/>
      <c r="B1" s="16"/>
      <c r="C1" s="16"/>
      <c r="D1" s="16"/>
      <c r="E1" s="16"/>
      <c r="F1" s="15"/>
    </row>
    <row r="2" spans="1:6" ht="22.8" x14ac:dyDescent="0.3">
      <c r="A2" s="15"/>
      <c r="B2" s="183" t="s">
        <v>459</v>
      </c>
      <c r="C2" s="183"/>
      <c r="D2" s="183"/>
      <c r="E2" s="183"/>
      <c r="F2" s="15"/>
    </row>
    <row r="3" spans="1:6" ht="42.6" customHeight="1" x14ac:dyDescent="0.3">
      <c r="A3" s="15"/>
      <c r="B3" s="184" t="s">
        <v>460</v>
      </c>
      <c r="C3" s="184"/>
      <c r="D3" s="184"/>
      <c r="E3" s="184"/>
      <c r="F3" s="15"/>
    </row>
    <row r="4" spans="1:6" x14ac:dyDescent="0.3">
      <c r="A4" s="15"/>
      <c r="B4" s="16"/>
      <c r="C4" s="16"/>
      <c r="D4" s="16"/>
      <c r="E4" s="16"/>
      <c r="F4" s="15"/>
    </row>
    <row r="5" spans="1:6" x14ac:dyDescent="0.3">
      <c r="A5" s="15"/>
      <c r="B5" s="15"/>
      <c r="C5" s="15"/>
      <c r="D5" s="15"/>
      <c r="E5" s="15"/>
      <c r="F5" s="15"/>
    </row>
    <row r="6" spans="1:6" ht="17.399999999999999" x14ac:dyDescent="0.3">
      <c r="A6" s="15"/>
      <c r="B6" s="99" t="s">
        <v>35</v>
      </c>
      <c r="C6" s="100" t="s">
        <v>461</v>
      </c>
      <c r="D6" s="101"/>
      <c r="E6" s="102" t="str">
        <f>IF('DIMENSION 2 - TOLERANCE'!E11&lt;=2,"HIGH PRIORITY FOR YOU",IF('DIMENSION 2 - TOLERANCE'!E11=3,"WORTH ATTENTION","Not your top concern"))</f>
        <v>HIGH PRIORITY FOR YOU</v>
      </c>
      <c r="F6" s="15"/>
    </row>
    <row r="7" spans="1:6" ht="39.6" x14ac:dyDescent="0.3">
      <c r="A7" s="15"/>
      <c r="B7" s="103"/>
      <c r="C7" s="185" t="s">
        <v>462</v>
      </c>
      <c r="D7" s="185"/>
      <c r="E7" s="104" t="s">
        <v>463</v>
      </c>
      <c r="F7" s="15"/>
    </row>
    <row r="8" spans="1:6" ht="52.8" x14ac:dyDescent="0.3">
      <c r="A8" s="15"/>
      <c r="B8" s="105"/>
      <c r="C8" s="186" t="s">
        <v>464</v>
      </c>
      <c r="D8" s="186"/>
      <c r="E8" s="106" t="s">
        <v>465</v>
      </c>
      <c r="F8" s="15"/>
    </row>
    <row r="9" spans="1:6" x14ac:dyDescent="0.3">
      <c r="A9" s="15"/>
      <c r="B9" s="107"/>
      <c r="C9" s="187" t="s">
        <v>466</v>
      </c>
      <c r="D9" s="187"/>
      <c r="E9" s="187"/>
      <c r="F9" s="15"/>
    </row>
    <row r="10" spans="1:6" x14ac:dyDescent="0.3">
      <c r="A10" s="15"/>
      <c r="B10" s="108"/>
      <c r="C10" s="109" t="s">
        <v>467</v>
      </c>
      <c r="D10" s="188" t="s">
        <v>468</v>
      </c>
      <c r="E10" s="188"/>
      <c r="F10" s="15"/>
    </row>
    <row r="11" spans="1:6" x14ac:dyDescent="0.3">
      <c r="A11" s="15"/>
      <c r="B11" s="108"/>
      <c r="C11" s="109" t="s">
        <v>469</v>
      </c>
      <c r="D11" s="188" t="s">
        <v>470</v>
      </c>
      <c r="E11" s="188"/>
      <c r="F11" s="15"/>
    </row>
    <row r="12" spans="1:6" x14ac:dyDescent="0.3">
      <c r="A12" s="15"/>
      <c r="B12" s="108"/>
      <c r="C12" s="109" t="s">
        <v>471</v>
      </c>
      <c r="D12" s="188" t="s">
        <v>472</v>
      </c>
      <c r="E12" s="188"/>
      <c r="F12" s="15"/>
    </row>
    <row r="13" spans="1:6" x14ac:dyDescent="0.3">
      <c r="A13" s="15"/>
      <c r="B13" s="15"/>
      <c r="C13" s="15"/>
      <c r="D13" s="15"/>
      <c r="E13" s="15"/>
      <c r="F13" s="15"/>
    </row>
    <row r="14" spans="1:6" ht="17.399999999999999" x14ac:dyDescent="0.3">
      <c r="A14" s="15"/>
      <c r="B14" s="99" t="s">
        <v>37</v>
      </c>
      <c r="C14" s="100" t="s">
        <v>473</v>
      </c>
      <c r="D14" s="101"/>
      <c r="E14" s="102" t="str">
        <f>IF('DIMENSION 2 - TOLERANCE'!E9&lt;=2,"HIGH PRIORITY FOR YOU",IF('DIMENSION 2 - TOLERANCE'!E9=3,"WORTH ATTENTION","Not your top concern"))</f>
        <v>HIGH PRIORITY FOR YOU</v>
      </c>
      <c r="F14" s="15"/>
    </row>
    <row r="15" spans="1:6" ht="39.6" x14ac:dyDescent="0.3">
      <c r="A15" s="15"/>
      <c r="B15" s="103"/>
      <c r="C15" s="185" t="s">
        <v>462</v>
      </c>
      <c r="D15" s="185"/>
      <c r="E15" s="104" t="s">
        <v>474</v>
      </c>
      <c r="F15" s="15"/>
    </row>
    <row r="16" spans="1:6" ht="52.8" x14ac:dyDescent="0.3">
      <c r="A16" s="15"/>
      <c r="B16" s="105"/>
      <c r="C16" s="186" t="s">
        <v>464</v>
      </c>
      <c r="D16" s="186"/>
      <c r="E16" s="106" t="s">
        <v>475</v>
      </c>
      <c r="F16" s="15"/>
    </row>
    <row r="17" spans="1:6" x14ac:dyDescent="0.3">
      <c r="A17" s="15"/>
      <c r="B17" s="107"/>
      <c r="C17" s="187" t="s">
        <v>466</v>
      </c>
      <c r="D17" s="187"/>
      <c r="E17" s="187"/>
      <c r="F17" s="15"/>
    </row>
    <row r="18" spans="1:6" x14ac:dyDescent="0.3">
      <c r="A18" s="15"/>
      <c r="B18" s="108"/>
      <c r="C18" s="109" t="s">
        <v>467</v>
      </c>
      <c r="D18" s="188" t="s">
        <v>476</v>
      </c>
      <c r="E18" s="188"/>
      <c r="F18" s="15"/>
    </row>
    <row r="19" spans="1:6" x14ac:dyDescent="0.3">
      <c r="A19" s="15"/>
      <c r="B19" s="108"/>
      <c r="C19" s="109" t="s">
        <v>469</v>
      </c>
      <c r="D19" s="188" t="s">
        <v>477</v>
      </c>
      <c r="E19" s="188"/>
      <c r="F19" s="15"/>
    </row>
    <row r="20" spans="1:6" x14ac:dyDescent="0.3">
      <c r="A20" s="15"/>
      <c r="B20" s="108"/>
      <c r="C20" s="109" t="s">
        <v>471</v>
      </c>
      <c r="D20" s="188" t="s">
        <v>478</v>
      </c>
      <c r="E20" s="188"/>
      <c r="F20" s="15"/>
    </row>
    <row r="21" spans="1:6" x14ac:dyDescent="0.3">
      <c r="A21" s="15"/>
      <c r="B21" s="15"/>
      <c r="C21" s="15"/>
      <c r="D21" s="15"/>
      <c r="E21" s="15"/>
      <c r="F21" s="15"/>
    </row>
    <row r="22" spans="1:6" ht="17.399999999999999" x14ac:dyDescent="0.3">
      <c r="A22" s="15"/>
      <c r="B22" s="99" t="s">
        <v>39</v>
      </c>
      <c r="C22" s="100" t="s">
        <v>479</v>
      </c>
      <c r="D22" s="101"/>
      <c r="E22" s="102" t="str">
        <f>IF('DIMENSION 2 - TOLERANCE'!E7&lt;=2,"HIGH PRIORITY FOR YOU",IF('DIMENSION 2 - TOLERANCE'!E7=3,"WORTH ATTENTION","Not your top concern"))</f>
        <v>HIGH PRIORITY FOR YOU</v>
      </c>
      <c r="F22" s="15"/>
    </row>
    <row r="23" spans="1:6" ht="39.6" x14ac:dyDescent="0.3">
      <c r="A23" s="15"/>
      <c r="B23" s="103"/>
      <c r="C23" s="185" t="s">
        <v>462</v>
      </c>
      <c r="D23" s="185"/>
      <c r="E23" s="104" t="s">
        <v>480</v>
      </c>
      <c r="F23" s="15"/>
    </row>
    <row r="24" spans="1:6" ht="52.8" x14ac:dyDescent="0.3">
      <c r="A24" s="15"/>
      <c r="B24" s="105"/>
      <c r="C24" s="186" t="s">
        <v>464</v>
      </c>
      <c r="D24" s="186"/>
      <c r="E24" s="106" t="s">
        <v>481</v>
      </c>
      <c r="F24" s="15"/>
    </row>
    <row r="25" spans="1:6" x14ac:dyDescent="0.3">
      <c r="A25" s="15"/>
      <c r="B25" s="107"/>
      <c r="C25" s="187" t="s">
        <v>466</v>
      </c>
      <c r="D25" s="187"/>
      <c r="E25" s="187"/>
      <c r="F25" s="15"/>
    </row>
    <row r="26" spans="1:6" x14ac:dyDescent="0.3">
      <c r="A26" s="15"/>
      <c r="B26" s="108"/>
      <c r="C26" s="109" t="s">
        <v>467</v>
      </c>
      <c r="D26" s="188" t="s">
        <v>482</v>
      </c>
      <c r="E26" s="188"/>
      <c r="F26" s="15"/>
    </row>
    <row r="27" spans="1:6" x14ac:dyDescent="0.3">
      <c r="A27" s="15"/>
      <c r="B27" s="108"/>
      <c r="C27" s="109" t="s">
        <v>469</v>
      </c>
      <c r="D27" s="188" t="s">
        <v>483</v>
      </c>
      <c r="E27" s="188"/>
      <c r="F27" s="15"/>
    </row>
    <row r="28" spans="1:6" x14ac:dyDescent="0.3">
      <c r="A28" s="15"/>
      <c r="B28" s="108"/>
      <c r="C28" s="109" t="s">
        <v>471</v>
      </c>
      <c r="D28" s="188" t="s">
        <v>484</v>
      </c>
      <c r="E28" s="188"/>
      <c r="F28" s="15"/>
    </row>
    <row r="29" spans="1:6" x14ac:dyDescent="0.3">
      <c r="A29" s="15"/>
      <c r="B29" s="15"/>
      <c r="C29" s="15"/>
      <c r="D29" s="15"/>
      <c r="E29" s="15"/>
      <c r="F29" s="15"/>
    </row>
    <row r="30" spans="1:6" ht="17.399999999999999" x14ac:dyDescent="0.3">
      <c r="A30" s="15"/>
      <c r="B30" s="99" t="s">
        <v>41</v>
      </c>
      <c r="C30" s="100" t="s">
        <v>485</v>
      </c>
      <c r="D30" s="101"/>
      <c r="E30" s="102" t="str">
        <f>IF('DIMENSION 2 - TOLERANCE'!E13&lt;=2,"HIGH PRIORITY FOR YOU",IF('DIMENSION 2 - TOLERANCE'!E13=3,"WORTH ATTENTION","Not your top concern"))</f>
        <v>HIGH PRIORITY FOR YOU</v>
      </c>
      <c r="F30" s="15"/>
    </row>
    <row r="31" spans="1:6" ht="52.8" x14ac:dyDescent="0.3">
      <c r="A31" s="15"/>
      <c r="B31" s="103"/>
      <c r="C31" s="185" t="s">
        <v>462</v>
      </c>
      <c r="D31" s="185"/>
      <c r="E31" s="104" t="s">
        <v>486</v>
      </c>
      <c r="F31" s="15"/>
    </row>
    <row r="32" spans="1:6" ht="52.8" x14ac:dyDescent="0.3">
      <c r="A32" s="15"/>
      <c r="B32" s="105"/>
      <c r="C32" s="186" t="s">
        <v>464</v>
      </c>
      <c r="D32" s="186"/>
      <c r="E32" s="106" t="s">
        <v>487</v>
      </c>
      <c r="F32" s="15"/>
    </row>
    <row r="33" spans="1:6" x14ac:dyDescent="0.3">
      <c r="A33" s="15"/>
      <c r="B33" s="107"/>
      <c r="C33" s="187" t="s">
        <v>466</v>
      </c>
      <c r="D33" s="187"/>
      <c r="E33" s="187"/>
      <c r="F33" s="15"/>
    </row>
    <row r="34" spans="1:6" x14ac:dyDescent="0.3">
      <c r="A34" s="15"/>
      <c r="B34" s="108"/>
      <c r="C34" s="109" t="s">
        <v>467</v>
      </c>
      <c r="D34" s="188" t="s">
        <v>488</v>
      </c>
      <c r="E34" s="188"/>
      <c r="F34" s="15"/>
    </row>
    <row r="35" spans="1:6" x14ac:dyDescent="0.3">
      <c r="A35" s="15"/>
      <c r="B35" s="108"/>
      <c r="C35" s="109" t="s">
        <v>469</v>
      </c>
      <c r="D35" s="188" t="s">
        <v>489</v>
      </c>
      <c r="E35" s="188"/>
      <c r="F35" s="15"/>
    </row>
    <row r="36" spans="1:6" x14ac:dyDescent="0.3">
      <c r="A36" s="15"/>
      <c r="B36" s="108"/>
      <c r="C36" s="109" t="s">
        <v>471</v>
      </c>
      <c r="D36" s="188" t="s">
        <v>490</v>
      </c>
      <c r="E36" s="188"/>
      <c r="F36" s="15"/>
    </row>
    <row r="37" spans="1:6" x14ac:dyDescent="0.3">
      <c r="A37" s="15"/>
      <c r="B37" s="15"/>
      <c r="C37" s="15"/>
      <c r="D37" s="15"/>
      <c r="E37" s="15"/>
      <c r="F37" s="15"/>
    </row>
    <row r="38" spans="1:6" ht="31.2" x14ac:dyDescent="0.3">
      <c r="A38" s="15"/>
      <c r="B38" s="99" t="s">
        <v>43</v>
      </c>
      <c r="C38" s="100" t="s">
        <v>491</v>
      </c>
      <c r="D38" s="101"/>
      <c r="E38" s="102" t="str">
        <f>IF('DIMENSION 2 - TOLERANCE'!E15&lt;=2,"HIGH PRIORITY FOR YOU",IF('DIMENSION 2 - TOLERANCE'!E15=3,"WORTH ATTENTION","Not your top concern"))</f>
        <v>HIGH PRIORITY FOR YOU</v>
      </c>
      <c r="F38" s="15"/>
    </row>
    <row r="39" spans="1:6" ht="26.4" x14ac:dyDescent="0.3">
      <c r="A39" s="15"/>
      <c r="B39" s="103"/>
      <c r="C39" s="185" t="s">
        <v>462</v>
      </c>
      <c r="D39" s="185"/>
      <c r="E39" s="104" t="s">
        <v>492</v>
      </c>
      <c r="F39" s="15"/>
    </row>
    <row r="40" spans="1:6" ht="39.6" x14ac:dyDescent="0.3">
      <c r="A40" s="15"/>
      <c r="B40" s="105"/>
      <c r="C40" s="186" t="s">
        <v>464</v>
      </c>
      <c r="D40" s="186"/>
      <c r="E40" s="106" t="s">
        <v>493</v>
      </c>
      <c r="F40" s="15"/>
    </row>
    <row r="41" spans="1:6" x14ac:dyDescent="0.3">
      <c r="A41" s="15"/>
      <c r="B41" s="107"/>
      <c r="C41" s="187" t="s">
        <v>466</v>
      </c>
      <c r="D41" s="187"/>
      <c r="E41" s="187"/>
      <c r="F41" s="15"/>
    </row>
    <row r="42" spans="1:6" x14ac:dyDescent="0.3">
      <c r="A42" s="15"/>
      <c r="B42" s="108"/>
      <c r="C42" s="109" t="s">
        <v>467</v>
      </c>
      <c r="D42" s="188" t="s">
        <v>494</v>
      </c>
      <c r="E42" s="188"/>
      <c r="F42" s="15"/>
    </row>
    <row r="43" spans="1:6" x14ac:dyDescent="0.3">
      <c r="A43" s="15"/>
      <c r="B43" s="108"/>
      <c r="C43" s="109" t="s">
        <v>469</v>
      </c>
      <c r="D43" s="188" t="s">
        <v>495</v>
      </c>
      <c r="E43" s="188"/>
      <c r="F43" s="15"/>
    </row>
    <row r="44" spans="1:6" x14ac:dyDescent="0.3">
      <c r="A44" s="15"/>
      <c r="B44" s="108"/>
      <c r="C44" s="109" t="s">
        <v>471</v>
      </c>
      <c r="D44" s="188" t="s">
        <v>496</v>
      </c>
      <c r="E44" s="188"/>
      <c r="F44" s="15"/>
    </row>
    <row r="45" spans="1:6" x14ac:dyDescent="0.3">
      <c r="A45" s="15"/>
      <c r="B45" s="15"/>
      <c r="C45" s="15"/>
      <c r="D45" s="15"/>
      <c r="E45" s="15"/>
      <c r="F45" s="15"/>
    </row>
    <row r="46" spans="1:6" ht="31.2" x14ac:dyDescent="0.3">
      <c r="A46" s="15"/>
      <c r="B46" s="99" t="s">
        <v>45</v>
      </c>
      <c r="C46" s="100" t="s">
        <v>497</v>
      </c>
      <c r="D46" s="101"/>
      <c r="E46" s="102" t="str">
        <f>IF('DIMENSION 2 - TOLERANCE'!E17&lt;=2,"HIGH PRIORITY FOR YOU",IF('DIMENSION 2 - TOLERANCE'!E17=3,"WORTH ATTENTION","Not your top concern"))</f>
        <v>HIGH PRIORITY FOR YOU</v>
      </c>
      <c r="F46" s="15"/>
    </row>
    <row r="47" spans="1:6" ht="92.4" x14ac:dyDescent="0.3">
      <c r="A47" s="15"/>
      <c r="B47" s="103"/>
      <c r="C47" s="185" t="s">
        <v>462</v>
      </c>
      <c r="D47" s="185"/>
      <c r="E47" s="104" t="s">
        <v>498</v>
      </c>
      <c r="F47" s="15"/>
    </row>
    <row r="48" spans="1:6" ht="52.8" x14ac:dyDescent="0.3">
      <c r="A48" s="15"/>
      <c r="B48" s="105"/>
      <c r="C48" s="186" t="s">
        <v>464</v>
      </c>
      <c r="D48" s="186"/>
      <c r="E48" s="106" t="s">
        <v>499</v>
      </c>
      <c r="F48" s="15"/>
    </row>
    <row r="49" spans="1:6" x14ac:dyDescent="0.3">
      <c r="A49" s="15"/>
      <c r="B49" s="107"/>
      <c r="C49" s="187" t="s">
        <v>466</v>
      </c>
      <c r="D49" s="187"/>
      <c r="E49" s="187"/>
      <c r="F49" s="15"/>
    </row>
    <row r="50" spans="1:6" x14ac:dyDescent="0.3">
      <c r="A50" s="15"/>
      <c r="B50" s="108"/>
      <c r="C50" s="109" t="s">
        <v>467</v>
      </c>
      <c r="D50" s="188" t="s">
        <v>500</v>
      </c>
      <c r="E50" s="188"/>
      <c r="F50" s="15"/>
    </row>
    <row r="51" spans="1:6" x14ac:dyDescent="0.3">
      <c r="A51" s="15"/>
      <c r="B51" s="108"/>
      <c r="C51" s="109" t="s">
        <v>469</v>
      </c>
      <c r="D51" s="188" t="s">
        <v>501</v>
      </c>
      <c r="E51" s="188"/>
      <c r="F51" s="15"/>
    </row>
    <row r="52" spans="1:6" x14ac:dyDescent="0.3">
      <c r="A52" s="15"/>
      <c r="B52" s="108"/>
      <c r="C52" s="109" t="s">
        <v>471</v>
      </c>
      <c r="D52" s="188" t="s">
        <v>502</v>
      </c>
      <c r="E52" s="188"/>
      <c r="F52" s="15"/>
    </row>
    <row r="53" spans="1:6" x14ac:dyDescent="0.3">
      <c r="A53" s="15"/>
      <c r="B53" s="15"/>
      <c r="C53" s="15"/>
      <c r="D53" s="15"/>
      <c r="E53" s="15"/>
      <c r="F53" s="15"/>
    </row>
    <row r="54" spans="1:6" ht="31.2" x14ac:dyDescent="0.3">
      <c r="A54" s="15"/>
      <c r="B54" s="99" t="s">
        <v>378</v>
      </c>
      <c r="C54" s="100" t="s">
        <v>503</v>
      </c>
      <c r="D54" s="101"/>
      <c r="E54" s="102" t="str">
        <f>IF('DIMENSION 2 - TOLERANCE'!E19&lt;=2,"HIGH PRIORITY FOR YOU",IF('DIMENSION 2 - TOLERANCE'!E19=3,"WORTH ATTENTION","Not your top concern"))</f>
        <v>HIGH PRIORITY FOR YOU</v>
      </c>
      <c r="F54" s="15"/>
    </row>
    <row r="55" spans="1:6" ht="39.6" x14ac:dyDescent="0.3">
      <c r="A55" s="15"/>
      <c r="B55" s="103"/>
      <c r="C55" s="185" t="s">
        <v>462</v>
      </c>
      <c r="D55" s="185"/>
      <c r="E55" s="104" t="s">
        <v>504</v>
      </c>
      <c r="F55" s="15"/>
    </row>
    <row r="56" spans="1:6" ht="52.8" x14ac:dyDescent="0.3">
      <c r="A56" s="15"/>
      <c r="B56" s="105"/>
      <c r="C56" s="186" t="s">
        <v>464</v>
      </c>
      <c r="D56" s="186"/>
      <c r="E56" s="106" t="s">
        <v>505</v>
      </c>
      <c r="F56" s="15"/>
    </row>
    <row r="57" spans="1:6" x14ac:dyDescent="0.3">
      <c r="A57" s="15"/>
      <c r="B57" s="107"/>
      <c r="C57" s="187" t="s">
        <v>466</v>
      </c>
      <c r="D57" s="187"/>
      <c r="E57" s="187"/>
      <c r="F57" s="15"/>
    </row>
    <row r="58" spans="1:6" x14ac:dyDescent="0.3">
      <c r="A58" s="15"/>
      <c r="B58" s="108"/>
      <c r="C58" s="109" t="s">
        <v>467</v>
      </c>
      <c r="D58" s="188" t="s">
        <v>506</v>
      </c>
      <c r="E58" s="188"/>
      <c r="F58" s="15"/>
    </row>
    <row r="59" spans="1:6" x14ac:dyDescent="0.3">
      <c r="A59" s="15"/>
      <c r="B59" s="108"/>
      <c r="C59" s="109" t="s">
        <v>469</v>
      </c>
      <c r="D59" s="188" t="s">
        <v>507</v>
      </c>
      <c r="E59" s="188"/>
      <c r="F59" s="15"/>
    </row>
    <row r="60" spans="1:6" x14ac:dyDescent="0.3">
      <c r="A60" s="15"/>
      <c r="B60" s="108"/>
      <c r="C60" s="109" t="s">
        <v>471</v>
      </c>
      <c r="D60" s="188" t="s">
        <v>508</v>
      </c>
      <c r="E60" s="188"/>
      <c r="F60" s="15"/>
    </row>
    <row r="61" spans="1:6" x14ac:dyDescent="0.3">
      <c r="A61" s="15"/>
      <c r="B61" s="15"/>
      <c r="C61" s="15"/>
      <c r="D61" s="15"/>
      <c r="E61" s="15"/>
      <c r="F61" s="15"/>
    </row>
    <row r="62" spans="1:6" ht="31.2" x14ac:dyDescent="0.3">
      <c r="A62" s="15"/>
      <c r="B62" s="99" t="s">
        <v>440</v>
      </c>
      <c r="C62" s="100" t="s">
        <v>509</v>
      </c>
      <c r="D62" s="101"/>
      <c r="E62" s="102" t="str">
        <f>IF('DIMENSION 2 - TOLERANCE'!E21&lt;=2,"HIGH PRIORITY FOR YOU",IF('DIMENSION 2 - TOLERANCE'!E21=3,"WORTH ATTENTION","Not your top concern"))</f>
        <v>HIGH PRIORITY FOR YOU</v>
      </c>
      <c r="F62" s="15"/>
    </row>
    <row r="63" spans="1:6" ht="52.8" x14ac:dyDescent="0.3">
      <c r="A63" s="15"/>
      <c r="B63" s="103"/>
      <c r="C63" s="185" t="s">
        <v>462</v>
      </c>
      <c r="D63" s="185"/>
      <c r="E63" s="104" t="s">
        <v>510</v>
      </c>
      <c r="F63" s="15"/>
    </row>
    <row r="64" spans="1:6" ht="52.8" x14ac:dyDescent="0.3">
      <c r="A64" s="15"/>
      <c r="B64" s="105"/>
      <c r="C64" s="186" t="s">
        <v>464</v>
      </c>
      <c r="D64" s="186"/>
      <c r="E64" s="106" t="s">
        <v>511</v>
      </c>
      <c r="F64" s="15"/>
    </row>
    <row r="65" spans="1:6" x14ac:dyDescent="0.3">
      <c r="A65" s="15"/>
      <c r="B65" s="107"/>
      <c r="C65" s="187" t="s">
        <v>466</v>
      </c>
      <c r="D65" s="187"/>
      <c r="E65" s="187"/>
      <c r="F65" s="15"/>
    </row>
    <row r="66" spans="1:6" x14ac:dyDescent="0.3">
      <c r="A66" s="15"/>
      <c r="B66" s="108"/>
      <c r="C66" s="109" t="s">
        <v>467</v>
      </c>
      <c r="D66" s="188" t="s">
        <v>512</v>
      </c>
      <c r="E66" s="188"/>
      <c r="F66" s="15"/>
    </row>
    <row r="67" spans="1:6" x14ac:dyDescent="0.3">
      <c r="A67" s="15"/>
      <c r="B67" s="108"/>
      <c r="C67" s="109" t="s">
        <v>469</v>
      </c>
      <c r="D67" s="188" t="s">
        <v>513</v>
      </c>
      <c r="E67" s="188"/>
      <c r="F67" s="15"/>
    </row>
    <row r="68" spans="1:6" x14ac:dyDescent="0.3">
      <c r="A68" s="15"/>
      <c r="B68" s="108"/>
      <c r="C68" s="109" t="s">
        <v>471</v>
      </c>
      <c r="D68" s="188" t="s">
        <v>514</v>
      </c>
      <c r="E68" s="188"/>
      <c r="F68" s="15"/>
    </row>
    <row r="69" spans="1:6" x14ac:dyDescent="0.3">
      <c r="A69" s="15"/>
      <c r="B69" s="15"/>
      <c r="C69" s="15"/>
      <c r="D69" s="15"/>
      <c r="E69" s="15"/>
      <c r="F69" s="15"/>
    </row>
    <row r="70" spans="1:6" x14ac:dyDescent="0.3">
      <c r="A70" s="15"/>
      <c r="B70" s="189" t="s">
        <v>515</v>
      </c>
      <c r="C70" s="189"/>
      <c r="D70" s="189"/>
      <c r="E70" s="189"/>
      <c r="F70" s="15"/>
    </row>
    <row r="71" spans="1:6" x14ac:dyDescent="0.3">
      <c r="A71" s="15"/>
      <c r="B71" s="15"/>
      <c r="C71" s="15"/>
      <c r="D71" s="15"/>
      <c r="E71" s="15"/>
      <c r="F71" s="15"/>
    </row>
    <row r="72" spans="1:6" x14ac:dyDescent="0.3">
      <c r="A72" s="15"/>
      <c r="B72" s="15"/>
      <c r="C72" s="15"/>
      <c r="D72" s="15"/>
      <c r="E72" s="15"/>
      <c r="F72" s="15"/>
    </row>
    <row r="73" spans="1:6" x14ac:dyDescent="0.3">
      <c r="A73" s="15"/>
      <c r="B73" s="15"/>
      <c r="C73" s="15"/>
      <c r="D73" s="15"/>
      <c r="E73" s="15"/>
      <c r="F73" s="15"/>
    </row>
    <row r="74" spans="1:6" x14ac:dyDescent="0.3">
      <c r="A74" s="15"/>
      <c r="B74" s="15"/>
      <c r="C74" s="15"/>
      <c r="D74" s="15"/>
      <c r="E74" s="15"/>
      <c r="F74" s="15"/>
    </row>
    <row r="75" spans="1:6" x14ac:dyDescent="0.3">
      <c r="A75" s="15"/>
      <c r="B75" s="15"/>
      <c r="C75" s="15"/>
      <c r="D75" s="15"/>
      <c r="E75" s="15"/>
      <c r="F75" s="15"/>
    </row>
    <row r="76" spans="1:6" x14ac:dyDescent="0.3">
      <c r="A76" s="15"/>
      <c r="B76" s="15"/>
      <c r="C76" s="15"/>
      <c r="D76" s="15"/>
      <c r="E76" s="15"/>
      <c r="F76" s="15"/>
    </row>
    <row r="77" spans="1:6" x14ac:dyDescent="0.3">
      <c r="A77" s="15"/>
      <c r="B77" s="15"/>
      <c r="C77" s="15"/>
      <c r="D77" s="15"/>
      <c r="E77" s="15"/>
      <c r="F77" s="15"/>
    </row>
    <row r="78" spans="1:6" x14ac:dyDescent="0.3">
      <c r="A78" s="15"/>
      <c r="B78" s="15"/>
      <c r="C78" s="15"/>
      <c r="D78" s="15"/>
      <c r="E78" s="15"/>
      <c r="F78" s="15"/>
    </row>
    <row r="79" spans="1:6" x14ac:dyDescent="0.3">
      <c r="A79" s="15"/>
      <c r="B79" s="15"/>
      <c r="C79" s="15"/>
      <c r="D79" s="15"/>
      <c r="E79" s="15"/>
      <c r="F79" s="15"/>
    </row>
    <row r="80" spans="1:6" x14ac:dyDescent="0.3">
      <c r="A80" s="15"/>
      <c r="B80" s="15"/>
      <c r="C80" s="15"/>
      <c r="D80" s="15"/>
      <c r="E80" s="15"/>
      <c r="F80" s="15"/>
    </row>
    <row r="81" spans="1:6" x14ac:dyDescent="0.3">
      <c r="A81" s="15"/>
      <c r="B81" s="15"/>
      <c r="C81" s="15"/>
      <c r="D81" s="15"/>
      <c r="E81" s="15"/>
      <c r="F81" s="15"/>
    </row>
    <row r="82" spans="1:6" x14ac:dyDescent="0.3">
      <c r="A82" s="15"/>
      <c r="B82" s="15"/>
      <c r="C82" s="15"/>
      <c r="D82" s="15"/>
      <c r="E82" s="15"/>
      <c r="F82" s="15"/>
    </row>
    <row r="83" spans="1:6" x14ac:dyDescent="0.3">
      <c r="A83" s="15"/>
      <c r="B83" s="15"/>
      <c r="C83" s="15"/>
      <c r="D83" s="15"/>
      <c r="E83" s="15"/>
      <c r="F83" s="15"/>
    </row>
    <row r="84" spans="1:6" x14ac:dyDescent="0.3">
      <c r="A84" s="15"/>
      <c r="B84" s="15"/>
      <c r="C84" s="15"/>
      <c r="D84" s="15"/>
      <c r="E84" s="15"/>
      <c r="F84" s="15"/>
    </row>
    <row r="85" spans="1:6" x14ac:dyDescent="0.3">
      <c r="A85" s="15"/>
      <c r="B85" s="15"/>
      <c r="C85" s="15"/>
      <c r="D85" s="15"/>
      <c r="E85" s="15"/>
      <c r="F85" s="15"/>
    </row>
    <row r="86" spans="1:6" x14ac:dyDescent="0.3">
      <c r="A86" s="15"/>
      <c r="B86" s="15"/>
      <c r="C86" s="15"/>
      <c r="D86" s="15"/>
      <c r="E86" s="15"/>
      <c r="F86" s="15"/>
    </row>
    <row r="87" spans="1:6" x14ac:dyDescent="0.3">
      <c r="A87" s="15"/>
      <c r="B87" s="15"/>
      <c r="C87" s="15"/>
      <c r="D87" s="15"/>
      <c r="E87" s="15"/>
      <c r="F87" s="15"/>
    </row>
    <row r="88" spans="1:6" x14ac:dyDescent="0.3">
      <c r="A88" s="15"/>
      <c r="B88" s="15"/>
      <c r="C88" s="15"/>
      <c r="D88" s="15"/>
      <c r="E88" s="15"/>
      <c r="F88" s="15"/>
    </row>
    <row r="89" spans="1:6" x14ac:dyDescent="0.3">
      <c r="A89" s="15"/>
      <c r="B89" s="15"/>
      <c r="C89" s="15"/>
      <c r="D89" s="15"/>
      <c r="E89" s="15"/>
      <c r="F89" s="15"/>
    </row>
  </sheetData>
  <mergeCells count="51">
    <mergeCell ref="B70:E70"/>
    <mergeCell ref="C64:D64"/>
    <mergeCell ref="C65:E65"/>
    <mergeCell ref="D66:E66"/>
    <mergeCell ref="D67:E67"/>
    <mergeCell ref="D68:E68"/>
    <mergeCell ref="C57:E57"/>
    <mergeCell ref="D58:E58"/>
    <mergeCell ref="D59:E59"/>
    <mergeCell ref="D60:E60"/>
    <mergeCell ref="C63:D63"/>
    <mergeCell ref="D50:E50"/>
    <mergeCell ref="D51:E51"/>
    <mergeCell ref="D52:E52"/>
    <mergeCell ref="C55:D55"/>
    <mergeCell ref="C56:D56"/>
    <mergeCell ref="D43:E43"/>
    <mergeCell ref="D44:E44"/>
    <mergeCell ref="C47:D47"/>
    <mergeCell ref="C48:D48"/>
    <mergeCell ref="C49:E49"/>
    <mergeCell ref="D36:E36"/>
    <mergeCell ref="C39:D39"/>
    <mergeCell ref="C40:D40"/>
    <mergeCell ref="C41:E41"/>
    <mergeCell ref="D42:E42"/>
    <mergeCell ref="C31:D31"/>
    <mergeCell ref="C32:D32"/>
    <mergeCell ref="C33:E33"/>
    <mergeCell ref="D34:E34"/>
    <mergeCell ref="D35:E35"/>
    <mergeCell ref="C24:D24"/>
    <mergeCell ref="C25:E25"/>
    <mergeCell ref="D26:E26"/>
    <mergeCell ref="D27:E27"/>
    <mergeCell ref="D28:E28"/>
    <mergeCell ref="C17:E17"/>
    <mergeCell ref="D18:E18"/>
    <mergeCell ref="D19:E19"/>
    <mergeCell ref="D20:E20"/>
    <mergeCell ref="C23:D23"/>
    <mergeCell ref="D10:E10"/>
    <mergeCell ref="D11:E11"/>
    <mergeCell ref="D12:E12"/>
    <mergeCell ref="C15:D15"/>
    <mergeCell ref="C16:D16"/>
    <mergeCell ref="B2:E2"/>
    <mergeCell ref="B3:E3"/>
    <mergeCell ref="C7:D7"/>
    <mergeCell ref="C8:D8"/>
    <mergeCell ref="C9:E9"/>
  </mergeCells>
  <conditionalFormatting sqref="B6:E12">
    <cfRule type="expression" dxfId="35" priority="2">
      <formula>$E$6="Not your top concern"</formula>
    </cfRule>
    <cfRule type="expression" dxfId="34" priority="3">
      <formula>$E$6="HIGH PRIORITY FOR YOU"</formula>
    </cfRule>
    <cfRule type="expression" dxfId="33" priority="4">
      <formula>$E$6="WORTH ATTENTION"</formula>
    </cfRule>
  </conditionalFormatting>
  <conditionalFormatting sqref="B14:E20">
    <cfRule type="expression" dxfId="32" priority="5">
      <formula>$E$14="Not your top concern"</formula>
    </cfRule>
    <cfRule type="expression" dxfId="31" priority="6">
      <formula>$E$14="HIGH PRIORITY FOR YOU"</formula>
    </cfRule>
    <cfRule type="expression" dxfId="30" priority="7">
      <formula>$E$14="WORTH ATTENTION"</formula>
    </cfRule>
  </conditionalFormatting>
  <conditionalFormatting sqref="B22:E28">
    <cfRule type="expression" dxfId="29" priority="8">
      <formula>$E$22="Not your top concern"</formula>
    </cfRule>
    <cfRule type="expression" dxfId="28" priority="9">
      <formula>$E$22="HIGH PRIORITY FOR YOU"</formula>
    </cfRule>
    <cfRule type="expression" dxfId="27" priority="10">
      <formula>$E$22="WORTH ATTENTION"</formula>
    </cfRule>
  </conditionalFormatting>
  <conditionalFormatting sqref="B30:E36">
    <cfRule type="expression" dxfId="26" priority="11">
      <formula>$E$30="Not your top concern"</formula>
    </cfRule>
    <cfRule type="expression" dxfId="25" priority="12">
      <formula>$E$30="HIGH PRIORITY FOR YOU"</formula>
    </cfRule>
    <cfRule type="expression" dxfId="24" priority="13">
      <formula>$E$30="WORTH ATTENTION"</formula>
    </cfRule>
  </conditionalFormatting>
  <conditionalFormatting sqref="B38:E44">
    <cfRule type="expression" dxfId="23" priority="14">
      <formula>$E$38="Not your top concern"</formula>
    </cfRule>
    <cfRule type="expression" dxfId="22" priority="15">
      <formula>$E$38="HIGH PRIORITY FOR YOU"</formula>
    </cfRule>
    <cfRule type="expression" dxfId="21" priority="16">
      <formula>$E$38="WORTH ATTENTION"</formula>
    </cfRule>
  </conditionalFormatting>
  <conditionalFormatting sqref="B46:E52">
    <cfRule type="expression" dxfId="20" priority="17">
      <formula>$E$46="Not your top concern"</formula>
    </cfRule>
    <cfRule type="expression" dxfId="19" priority="18">
      <formula>$E$46="HIGH PRIORITY FOR YOU"</formula>
    </cfRule>
    <cfRule type="expression" dxfId="18" priority="19">
      <formula>$E$46="WORTH ATTENTION"</formula>
    </cfRule>
  </conditionalFormatting>
  <conditionalFormatting sqref="B54:E60">
    <cfRule type="expression" dxfId="17" priority="20">
      <formula>$E$54="Not your top concern"</formula>
    </cfRule>
    <cfRule type="expression" dxfId="16" priority="21">
      <formula>$E$54="HIGH PRIORITY FOR YOU"</formula>
    </cfRule>
    <cfRule type="expression" dxfId="15" priority="22">
      <formula>$E$54="WORTH ATTENTION"</formula>
    </cfRule>
  </conditionalFormatting>
  <conditionalFormatting sqref="B62:E68">
    <cfRule type="expression" dxfId="14" priority="23">
      <formula>$E$62="Not your top concern"</formula>
    </cfRule>
    <cfRule type="expression" dxfId="13" priority="24">
      <formula>$E$62="HIGH PRIORITY FOR YOU"</formula>
    </cfRule>
    <cfRule type="expression" dxfId="12" priority="25">
      <formula>$E$62="WORTH ATTENTION"</formula>
    </cfRule>
  </conditionalFormatting>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H65"/>
  <sheetViews>
    <sheetView showGridLines="0" zoomScaleNormal="100" workbookViewId="0">
      <selection activeCell="B3" sqref="B3:H3"/>
    </sheetView>
  </sheetViews>
  <sheetFormatPr defaultColWidth="8.6640625" defaultRowHeight="14.4" x14ac:dyDescent="0.3"/>
  <cols>
    <col min="1" max="1" width="2" customWidth="1"/>
    <col min="2" max="2" width="26" customWidth="1"/>
    <col min="3" max="3" width="35.5546875" bestFit="1" customWidth="1"/>
    <col min="4" max="4" width="15.33203125" customWidth="1"/>
    <col min="5" max="5" width="2" customWidth="1"/>
    <col min="6" max="6" width="7.88671875" bestFit="1" customWidth="1"/>
    <col min="7" max="7" width="11" customWidth="1"/>
    <col min="8" max="8" width="28" customWidth="1"/>
    <col min="9" max="9" width="2" customWidth="1"/>
  </cols>
  <sheetData>
    <row r="1" spans="2:8" x14ac:dyDescent="0.3">
      <c r="B1" s="16"/>
      <c r="C1" s="16"/>
      <c r="D1" s="16"/>
      <c r="E1" s="16"/>
      <c r="F1" s="16"/>
      <c r="G1" s="16"/>
      <c r="H1" s="16"/>
    </row>
    <row r="2" spans="2:8" ht="22.8" x14ac:dyDescent="0.3">
      <c r="B2" s="190" t="s">
        <v>516</v>
      </c>
      <c r="C2" s="190"/>
      <c r="D2" s="190"/>
      <c r="E2" s="190"/>
      <c r="F2" s="190"/>
      <c r="G2" s="190"/>
      <c r="H2" s="190"/>
    </row>
    <row r="3" spans="2:8" x14ac:dyDescent="0.3">
      <c r="B3" s="191" t="s">
        <v>517</v>
      </c>
      <c r="C3" s="191"/>
      <c r="D3" s="191"/>
      <c r="E3" s="191"/>
      <c r="F3" s="191"/>
      <c r="G3" s="191"/>
      <c r="H3" s="191"/>
    </row>
    <row r="4" spans="2:8" x14ac:dyDescent="0.3">
      <c r="B4" s="192" t="s">
        <v>518</v>
      </c>
      <c r="C4" s="192"/>
      <c r="D4" s="192"/>
      <c r="E4" s="192"/>
      <c r="F4" s="192"/>
      <c r="G4" s="192"/>
      <c r="H4" s="192"/>
    </row>
    <row r="6" spans="2:8" x14ac:dyDescent="0.3">
      <c r="B6" s="193" t="s">
        <v>519</v>
      </c>
      <c r="C6" s="193"/>
      <c r="D6" s="110" t="s">
        <v>520</v>
      </c>
      <c r="F6" s="194" t="s">
        <v>521</v>
      </c>
      <c r="G6" s="194"/>
      <c r="H6" s="194"/>
    </row>
    <row r="7" spans="2:8" ht="28.8" x14ac:dyDescent="0.3">
      <c r="B7" s="111" t="s">
        <v>522</v>
      </c>
      <c r="C7" s="112" t="s">
        <v>523</v>
      </c>
      <c r="D7" s="113">
        <f>'DIMENSION 1 - CAPACITY'!E27</f>
        <v>1</v>
      </c>
      <c r="F7" s="195" t="s">
        <v>524</v>
      </c>
      <c r="G7" s="114" t="s">
        <v>525</v>
      </c>
      <c r="H7" s="115" t="s">
        <v>526</v>
      </c>
    </row>
    <row r="8" spans="2:8" ht="40.799999999999997" x14ac:dyDescent="0.3">
      <c r="B8" s="196" t="str">
        <f>IF(D7&gt;=40,"STRONG FOUNDATION  (40-50)",IF(D7&gt;=28,"MODERATE FOUNDATION  (28-39)",IF(D7&gt;=15,"SIGNIFICANT GAPS  (15-27)","CRITICAL GAPS  (below 15)")))</f>
        <v>CRITICAL GAPS  (below 15)</v>
      </c>
      <c r="C8" s="196"/>
      <c r="D8" s="116" t="s">
        <v>527</v>
      </c>
      <c r="F8" s="195"/>
      <c r="G8" s="117" t="s">
        <v>528</v>
      </c>
      <c r="H8" s="118" t="s">
        <v>529</v>
      </c>
    </row>
    <row r="9" spans="2:8" ht="28.8" x14ac:dyDescent="0.3">
      <c r="B9" s="119" t="s">
        <v>530</v>
      </c>
      <c r="C9" s="120" t="s">
        <v>531</v>
      </c>
      <c r="D9" s="121">
        <f>'DIMENSION 2 - TOLERANCE'!E27</f>
        <v>0</v>
      </c>
      <c r="F9" s="195"/>
      <c r="G9" s="122" t="s">
        <v>532</v>
      </c>
      <c r="H9" s="123" t="s">
        <v>533</v>
      </c>
    </row>
    <row r="10" spans="2:8" ht="61.2" x14ac:dyDescent="0.3">
      <c r="B10" s="197" t="str">
        <f>IF(D9&gt;=40,"STRONG RESILIENCE  (40-50)",IF(D9&gt;=28,"MODERATE TOLERANCE  (28-39)",IF(D9&gt;=15,"LOWER TOLERANCE  (15-27)","REACTIVE UNDER STRESS  (below 15)")))</f>
        <v>REACTIVE UNDER STRESS  (below 15)</v>
      </c>
      <c r="C10" s="197"/>
      <c r="D10" s="116" t="s">
        <v>534</v>
      </c>
      <c r="F10" s="195"/>
      <c r="G10" s="122" t="s">
        <v>535</v>
      </c>
      <c r="H10" s="123" t="s">
        <v>536</v>
      </c>
    </row>
    <row r="11" spans="2:8" ht="28.8" x14ac:dyDescent="0.3">
      <c r="B11" s="124" t="s">
        <v>537</v>
      </c>
      <c r="C11" s="125" t="s">
        <v>538</v>
      </c>
      <c r="D11" s="126">
        <f>'DIMENSION 3 - KNOWLEDGE'!E23</f>
        <v>0</v>
      </c>
      <c r="F11" s="198" t="s">
        <v>539</v>
      </c>
      <c r="G11" s="127" t="s">
        <v>525</v>
      </c>
      <c r="H11" s="128" t="s">
        <v>540</v>
      </c>
    </row>
    <row r="12" spans="2:8" ht="51" x14ac:dyDescent="0.3">
      <c r="B12" s="199" t="str">
        <f>IF(D11&gt;=32,"STRONG KNOWLEDGE  (32-40)",IF(D11&gt;=22,"MODERATE KNOWLEDGE  (22-31)",IF(D11&gt;=12,"LOW KNOWLEDGE  (12-21)","VERY LOW KNOWLEDGE  (below 12)")))</f>
        <v>VERY LOW KNOWLEDGE  (below 12)</v>
      </c>
      <c r="C12" s="199"/>
      <c r="D12" s="116" t="s">
        <v>541</v>
      </c>
      <c r="F12" s="198"/>
      <c r="G12" s="129" t="s">
        <v>528</v>
      </c>
      <c r="H12" s="130" t="s">
        <v>542</v>
      </c>
    </row>
    <row r="13" spans="2:8" x14ac:dyDescent="0.3">
      <c r="F13" s="198"/>
      <c r="G13" s="131" t="s">
        <v>532</v>
      </c>
      <c r="H13" s="132" t="s">
        <v>543</v>
      </c>
    </row>
    <row r="14" spans="2:8" ht="28.8" x14ac:dyDescent="0.3">
      <c r="B14" s="133" t="s">
        <v>544</v>
      </c>
      <c r="C14" s="133"/>
      <c r="D14" s="133"/>
      <c r="E14" s="133"/>
      <c r="F14" s="198"/>
      <c r="G14" s="122" t="s">
        <v>535</v>
      </c>
      <c r="H14" s="123" t="s">
        <v>545</v>
      </c>
    </row>
    <row r="15" spans="2:8" ht="43.2" customHeight="1" x14ac:dyDescent="0.3">
      <c r="B15" s="134" t="s">
        <v>546</v>
      </c>
      <c r="C15" s="200" t="s">
        <v>547</v>
      </c>
      <c r="D15" s="200"/>
      <c r="E15" s="200"/>
      <c r="F15" s="200"/>
      <c r="G15" s="114" t="s">
        <v>548</v>
      </c>
      <c r="H15" s="115" t="s">
        <v>549</v>
      </c>
    </row>
    <row r="16" spans="2:8" ht="43.2" customHeight="1" x14ac:dyDescent="0.3">
      <c r="B16" s="134" t="s">
        <v>550</v>
      </c>
      <c r="C16" s="200" t="s">
        <v>551</v>
      </c>
      <c r="D16" s="200"/>
      <c r="E16" s="200"/>
      <c r="F16" s="200"/>
      <c r="G16" s="117" t="s">
        <v>552</v>
      </c>
      <c r="H16" s="118" t="s">
        <v>553</v>
      </c>
    </row>
    <row r="17" spans="2:8" ht="43.2" customHeight="1" x14ac:dyDescent="0.3">
      <c r="B17" s="134" t="s">
        <v>554</v>
      </c>
      <c r="C17" s="200" t="s">
        <v>555</v>
      </c>
      <c r="D17" s="200"/>
      <c r="E17" s="200"/>
      <c r="F17" s="200"/>
      <c r="G17" s="122" t="s">
        <v>556</v>
      </c>
      <c r="H17" s="123" t="s">
        <v>557</v>
      </c>
    </row>
    <row r="18" spans="2:8" ht="43.2" customHeight="1" x14ac:dyDescent="0.3">
      <c r="B18" s="134" t="s">
        <v>558</v>
      </c>
      <c r="C18" s="200" t="s">
        <v>559</v>
      </c>
      <c r="D18" s="200"/>
      <c r="E18" s="200"/>
      <c r="F18" s="200"/>
      <c r="G18" s="122" t="s">
        <v>560</v>
      </c>
      <c r="H18" s="123" t="s">
        <v>561</v>
      </c>
    </row>
    <row r="20" spans="2:8" x14ac:dyDescent="0.3">
      <c r="B20" s="16"/>
      <c r="C20" s="16"/>
      <c r="D20" s="16"/>
      <c r="E20" s="16"/>
      <c r="F20" s="16"/>
      <c r="G20" s="16"/>
      <c r="H20" s="16"/>
    </row>
    <row r="22" spans="2:8" x14ac:dyDescent="0.3">
      <c r="B22" s="201" t="s">
        <v>562</v>
      </c>
      <c r="C22" s="201"/>
      <c r="D22" s="201"/>
      <c r="E22" s="201"/>
      <c r="F22" s="201"/>
      <c r="G22" s="201"/>
      <c r="H22" s="201"/>
    </row>
    <row r="23" spans="2:8" x14ac:dyDescent="0.3">
      <c r="B23" s="202" t="s">
        <v>563</v>
      </c>
      <c r="C23" s="202"/>
      <c r="D23" s="202"/>
      <c r="E23" s="202"/>
      <c r="F23" s="202"/>
      <c r="G23" s="202"/>
      <c r="H23" s="202"/>
    </row>
    <row r="24" spans="2:8" x14ac:dyDescent="0.3">
      <c r="B24" s="203" t="s">
        <v>564</v>
      </c>
      <c r="C24" s="203"/>
      <c r="D24" s="203"/>
      <c r="E24" s="203"/>
      <c r="F24" s="203"/>
      <c r="G24" s="203"/>
      <c r="H24" s="203"/>
    </row>
    <row r="25" spans="2:8" ht="54" customHeight="1" x14ac:dyDescent="0.3">
      <c r="B25" s="204" t="s">
        <v>674</v>
      </c>
      <c r="C25" s="204"/>
      <c r="D25" s="204"/>
      <c r="E25" s="204"/>
      <c r="F25" s="204"/>
      <c r="G25" s="204"/>
      <c r="H25" s="204"/>
    </row>
    <row r="26" spans="2:8" x14ac:dyDescent="0.3">
      <c r="B26" s="205" t="s">
        <v>565</v>
      </c>
      <c r="C26" s="205"/>
      <c r="D26" s="205"/>
      <c r="E26" s="205"/>
      <c r="F26" s="205"/>
      <c r="G26" s="205"/>
      <c r="H26" s="205"/>
    </row>
    <row r="27" spans="2:8" ht="54" customHeight="1" x14ac:dyDescent="0.3">
      <c r="B27" s="206" t="s">
        <v>675</v>
      </c>
      <c r="C27" s="206"/>
      <c r="D27" s="206"/>
      <c r="E27" s="206"/>
      <c r="F27" s="206"/>
      <c r="G27" s="206"/>
      <c r="H27" s="206"/>
    </row>
    <row r="28" spans="2:8" x14ac:dyDescent="0.3">
      <c r="B28" s="207" t="s">
        <v>566</v>
      </c>
      <c r="C28" s="207"/>
      <c r="D28" s="207"/>
      <c r="E28" s="207"/>
      <c r="F28" s="207"/>
      <c r="G28" s="207"/>
      <c r="H28" s="207"/>
    </row>
    <row r="29" spans="2:8" ht="41.4" customHeight="1" x14ac:dyDescent="0.3">
      <c r="B29" s="208" t="s">
        <v>676</v>
      </c>
      <c r="C29" s="208"/>
      <c r="D29" s="208"/>
      <c r="E29" s="208"/>
      <c r="F29" s="208"/>
      <c r="G29" s="208"/>
      <c r="H29" s="208"/>
    </row>
    <row r="30" spans="2:8" x14ac:dyDescent="0.3">
      <c r="B30" s="209" t="s">
        <v>567</v>
      </c>
      <c r="C30" s="209"/>
      <c r="D30" s="209"/>
      <c r="E30" s="209"/>
      <c r="F30" s="209"/>
      <c r="G30" s="209"/>
      <c r="H30" s="209"/>
    </row>
    <row r="31" spans="2:8" ht="40.799999999999997" customHeight="1" x14ac:dyDescent="0.3">
      <c r="B31" s="210" t="str">
        <f>"The lowest of your three scores is the binding constraint. "&amp;IF(MIN('DIMENSION 1 - CAPACITY'!E27/50,'DIMENSION 2 - TOLERANCE'!E27/50,'DIMENSION 3 - KNOWLEDGE'!E23/40)='DIMENSION 1 - CAPACITY'!E27/50,"Your Capacity score is the most limiting dimension. Strengthen your financial structure before "&amp;"expanding allocation to higher-volatility instruments. No amount of Tolerance or Knowledge "&amp;"changes the fact that your finances currently cannot absorb significant loss.",IF(MIN('DIMENSION 1 - CAPACITY'!E27/50,'DIMENSION 2 - TOLERANCE'!E27/50,'DIMENSION 3 - KNOWLEDGE'!E23/40)='DIMENSION 2 - TOLERANCE'!E27/50,"Your Tolerance score is the most limiting dimension. Even if your finances and knowledge can "&amp;"support more risk, your behaviour may not. Size your equity allocation to what you will "&amp;"actually hold through a 30-40% drawdown - not to what would maximise theoretical returns.","Your Knowledge score is the most limiting dimension. Your other two scores are provisional "&amp;"until your knowledge of what you own improves. Focus on understanding your current portfolio "&amp;"before adding complexity or increasing exposure."))</f>
        <v>The lowest of your three scores is the binding constraint. Your Tolerance score is the most limiting dimension. Even if your finances and knowledge can support more risk, your behaviour may not. Size your equity allocation to what you will actually hold through a 30-40% drawdown - not to what would maximise theoretical returns.</v>
      </c>
      <c r="C31" s="210"/>
      <c r="D31" s="210"/>
      <c r="E31" s="210"/>
      <c r="F31" s="210"/>
      <c r="G31" s="210"/>
      <c r="H31" s="210"/>
    </row>
    <row r="33" spans="2:8" x14ac:dyDescent="0.3">
      <c r="B33" s="16"/>
      <c r="C33" s="16"/>
      <c r="D33" s="16"/>
      <c r="E33" s="16"/>
      <c r="F33" s="16"/>
      <c r="G33" s="16"/>
      <c r="H33" s="16"/>
    </row>
    <row r="35" spans="2:8" ht="20.399999999999999" x14ac:dyDescent="0.3">
      <c r="B35" s="211" t="s">
        <v>568</v>
      </c>
      <c r="C35" s="211"/>
      <c r="D35" s="211"/>
      <c r="E35" s="211"/>
      <c r="F35" s="211"/>
      <c r="G35" s="211"/>
      <c r="H35" s="211"/>
    </row>
    <row r="36" spans="2:8" x14ac:dyDescent="0.3">
      <c r="B36" s="212" t="s">
        <v>569</v>
      </c>
      <c r="C36" s="212"/>
      <c r="D36" s="212"/>
      <c r="E36" s="212"/>
      <c r="F36" s="212"/>
      <c r="G36" s="212"/>
      <c r="H36" s="212"/>
    </row>
    <row r="38" spans="2:8" x14ac:dyDescent="0.3">
      <c r="B38" s="213" t="s">
        <v>570</v>
      </c>
      <c r="C38" s="213"/>
      <c r="D38" s="213"/>
      <c r="E38" s="213"/>
      <c r="F38" s="213"/>
      <c r="G38" s="213"/>
      <c r="H38" s="213"/>
    </row>
    <row r="39" spans="2:8" x14ac:dyDescent="0.3">
      <c r="B39" s="135" t="s">
        <v>571</v>
      </c>
      <c r="C39" s="214">
        <f>'PROFILE SETUP'!C6</f>
        <v>0</v>
      </c>
      <c r="D39" s="214"/>
      <c r="E39" s="214"/>
      <c r="F39" s="214"/>
      <c r="G39" s="214"/>
      <c r="H39" s="214"/>
    </row>
    <row r="40" spans="2:8" x14ac:dyDescent="0.3">
      <c r="B40" s="135" t="s">
        <v>572</v>
      </c>
      <c r="C40" s="215">
        <f>'PROFILE SETUP'!C7</f>
        <v>0</v>
      </c>
      <c r="D40" s="215"/>
      <c r="E40" s="215"/>
      <c r="F40" s="215"/>
      <c r="G40" s="215"/>
      <c r="H40" s="215"/>
    </row>
    <row r="41" spans="2:8" x14ac:dyDescent="0.3">
      <c r="B41" s="135" t="s">
        <v>573</v>
      </c>
      <c r="C41" s="216">
        <f>'PROFILE SETUP'!C38</f>
        <v>0</v>
      </c>
      <c r="D41" s="216"/>
      <c r="E41" s="216"/>
      <c r="F41" s="216"/>
      <c r="G41" s="216"/>
      <c r="H41" s="216"/>
    </row>
    <row r="42" spans="2:8" x14ac:dyDescent="0.3">
      <c r="B42" s="135" t="s">
        <v>574</v>
      </c>
      <c r="C42" s="217" t="str">
        <f>'DIMENSION 1 - CAPACITY'!E27&amp;" / 50"&amp;CHAR(10)&amp;IF('DIMENSION 1 - CAPACITY'!E27&gt;=40,"STRONG FOUNDATION  (40-50)",IF('DIMENSION 1 - CAPACITY'!E27&gt;=28,"MODERATE FOUNDATION  (28-39)",IF('DIMENSION 1 - CAPACITY'!E27&gt;=15,"SIGNIFICANT GAPS  (15-27)","CRITICAL GAPS  (below 15)")))</f>
        <v>1 / 50
CRITICAL GAPS  (below 15)</v>
      </c>
      <c r="D42" s="217"/>
      <c r="E42" s="217"/>
      <c r="F42" s="217"/>
      <c r="G42" s="217"/>
      <c r="H42" s="217"/>
    </row>
    <row r="43" spans="2:8" x14ac:dyDescent="0.3">
      <c r="B43" s="135" t="s">
        <v>575</v>
      </c>
      <c r="C43" s="218" t="str">
        <f>'DIMENSION 2 - TOLERANCE'!E27&amp;" / 50"&amp;CHAR(10)&amp;IF('DIMENSION 2 - TOLERANCE'!E27&gt;=40,"STRONG RESILIENCE  (40-50)",IF('DIMENSION 2 - TOLERANCE'!E27&gt;=28,"MODERATE TOLERANCE  (28-39)",IF('DIMENSION 2 - TOLERANCE'!E27&gt;=15,"LOWER TOLERANCE  (15-27)","REACTIVE UNDER STRESS  (below 15)")))</f>
        <v>0 / 50
REACTIVE UNDER STRESS  (below 15)</v>
      </c>
      <c r="D43" s="218"/>
      <c r="E43" s="218"/>
      <c r="F43" s="218"/>
      <c r="G43" s="218"/>
      <c r="H43" s="218"/>
    </row>
    <row r="44" spans="2:8" x14ac:dyDescent="0.3">
      <c r="B44" s="135" t="s">
        <v>576</v>
      </c>
      <c r="C44" s="218" t="str">
        <f>'DIMENSION 3 - KNOWLEDGE'!E23&amp;" / 40"&amp;CHAR(10)&amp;IF('DIMENSION 3 - KNOWLEDGE'!E23&gt;=32,"STRONG KNOWLEDGE  (32-40)",IF('DIMENSION 3 - KNOWLEDGE'!E23&gt;=22,"MODERATE KNOWLEDGE  (22-31)",IF('DIMENSION 3 - KNOWLEDGE'!E23&gt;=12,"LOW KNOWLEDGE  (12-21)","VERY LOW KNOWLEDGE  (below 12)")))</f>
        <v>0 / 40
VERY LOW KNOWLEDGE  (below 12)</v>
      </c>
      <c r="D44" s="218"/>
      <c r="E44" s="218"/>
      <c r="F44" s="218"/>
      <c r="G44" s="218"/>
      <c r="H44" s="218"/>
    </row>
    <row r="46" spans="2:8" x14ac:dyDescent="0.3">
      <c r="B46" s="219" t="s">
        <v>577</v>
      </c>
      <c r="C46" s="219"/>
      <c r="D46" s="219"/>
      <c r="E46" s="219"/>
      <c r="F46" s="219"/>
      <c r="G46" s="219"/>
      <c r="H46" s="219"/>
    </row>
    <row r="47" spans="2:8" ht="41.4" customHeight="1" x14ac:dyDescent="0.3">
      <c r="B47" s="220" t="s">
        <v>677</v>
      </c>
      <c r="C47" s="220"/>
      <c r="D47" s="220"/>
      <c r="E47" s="220"/>
      <c r="F47" s="220"/>
      <c r="G47" s="220"/>
      <c r="H47" s="220"/>
    </row>
    <row r="48" spans="2:8" x14ac:dyDescent="0.3">
      <c r="B48" s="201" t="s">
        <v>578</v>
      </c>
      <c r="C48" s="201"/>
      <c r="D48" s="201"/>
      <c r="E48" s="201"/>
      <c r="F48" s="201"/>
      <c r="G48" s="201"/>
      <c r="H48" s="201"/>
    </row>
    <row r="49" spans="2:8" ht="49.2" customHeight="1" x14ac:dyDescent="0.3">
      <c r="B49" s="221" t="s">
        <v>678</v>
      </c>
      <c r="C49" s="221"/>
      <c r="D49" s="221"/>
      <c r="E49" s="221"/>
      <c r="F49" s="221"/>
      <c r="G49" s="221"/>
      <c r="H49" s="221"/>
    </row>
    <row r="50" spans="2:8" x14ac:dyDescent="0.3">
      <c r="B50" s="213" t="s">
        <v>579</v>
      </c>
      <c r="C50" s="213"/>
      <c r="D50" s="213"/>
      <c r="E50" s="213"/>
      <c r="F50" s="213"/>
      <c r="G50" s="213"/>
      <c r="H50" s="213"/>
    </row>
    <row r="51" spans="2:8" ht="45.6" customHeight="1" x14ac:dyDescent="0.3">
      <c r="B51" s="222" t="s">
        <v>679</v>
      </c>
      <c r="C51" s="222"/>
      <c r="D51" s="222"/>
      <c r="E51" s="222"/>
      <c r="F51" s="222"/>
      <c r="G51" s="222"/>
      <c r="H51" s="222"/>
    </row>
    <row r="52" spans="2:8" x14ac:dyDescent="0.3">
      <c r="B52" s="223" t="s">
        <v>580</v>
      </c>
      <c r="C52" s="223"/>
      <c r="D52" s="223"/>
      <c r="E52" s="223"/>
      <c r="F52" s="223"/>
      <c r="G52" s="223"/>
      <c r="H52" s="223"/>
    </row>
    <row r="53" spans="2:8" ht="45" customHeight="1" x14ac:dyDescent="0.3">
      <c r="B53" s="220" t="s">
        <v>680</v>
      </c>
      <c r="C53" s="220"/>
      <c r="D53" s="220"/>
      <c r="E53" s="220"/>
      <c r="F53" s="220"/>
      <c r="G53" s="220"/>
      <c r="H53" s="220"/>
    </row>
    <row r="54" spans="2:8" x14ac:dyDescent="0.3">
      <c r="B54" s="224" t="s">
        <v>581</v>
      </c>
      <c r="C54" s="224"/>
      <c r="D54" s="224"/>
      <c r="E54" s="224"/>
      <c r="F54" s="224"/>
      <c r="G54" s="224"/>
      <c r="H54" s="224"/>
    </row>
    <row r="55" spans="2:8" ht="31.8" customHeight="1" x14ac:dyDescent="0.3">
      <c r="B55" s="221" t="s">
        <v>681</v>
      </c>
      <c r="C55" s="221"/>
      <c r="D55" s="221"/>
      <c r="E55" s="221"/>
      <c r="F55" s="221"/>
      <c r="G55" s="221"/>
      <c r="H55" s="221"/>
    </row>
    <row r="57" spans="2:8" x14ac:dyDescent="0.3">
      <c r="B57" s="224" t="s">
        <v>582</v>
      </c>
      <c r="C57" s="224"/>
      <c r="D57" s="224"/>
      <c r="E57" s="224"/>
      <c r="F57" s="224"/>
      <c r="G57" s="224"/>
      <c r="H57" s="224"/>
    </row>
    <row r="58" spans="2:8" x14ac:dyDescent="0.3">
      <c r="B58" s="225" t="s">
        <v>583</v>
      </c>
      <c r="C58" s="225"/>
      <c r="D58" s="225"/>
      <c r="E58" s="225"/>
      <c r="F58" s="225"/>
      <c r="G58" s="225"/>
      <c r="H58" s="225"/>
    </row>
    <row r="59" spans="2:8" x14ac:dyDescent="0.3">
      <c r="B59" s="225" t="s">
        <v>584</v>
      </c>
      <c r="C59" s="225"/>
      <c r="D59" s="225"/>
      <c r="E59" s="225"/>
      <c r="F59" s="225"/>
      <c r="G59" s="225"/>
      <c r="H59" s="225"/>
    </row>
    <row r="60" spans="2:8" x14ac:dyDescent="0.3">
      <c r="B60" s="225" t="s">
        <v>585</v>
      </c>
      <c r="C60" s="225"/>
      <c r="D60" s="225"/>
      <c r="E60" s="225"/>
      <c r="F60" s="225"/>
      <c r="G60" s="225"/>
      <c r="H60" s="225"/>
    </row>
    <row r="61" spans="2:8" x14ac:dyDescent="0.3">
      <c r="B61" s="225" t="s">
        <v>586</v>
      </c>
      <c r="C61" s="225"/>
      <c r="D61" s="225"/>
      <c r="E61" s="225"/>
      <c r="F61" s="225"/>
      <c r="G61" s="225"/>
      <c r="H61" s="225"/>
    </row>
    <row r="62" spans="2:8" x14ac:dyDescent="0.3">
      <c r="B62" s="225" t="s">
        <v>587</v>
      </c>
      <c r="C62" s="225"/>
      <c r="D62" s="225"/>
      <c r="E62" s="225"/>
      <c r="F62" s="225"/>
      <c r="G62" s="225"/>
      <c r="H62" s="225"/>
    </row>
    <row r="64" spans="2:8" x14ac:dyDescent="0.3">
      <c r="B64" s="226" t="s">
        <v>588</v>
      </c>
      <c r="C64" s="226"/>
      <c r="D64" s="226"/>
      <c r="E64" s="226"/>
      <c r="F64" s="226"/>
      <c r="G64" s="226"/>
      <c r="H64" s="226"/>
    </row>
    <row r="65" spans="2:8" ht="36.6" customHeight="1" x14ac:dyDescent="0.3">
      <c r="B65" s="227" t="s">
        <v>589</v>
      </c>
      <c r="C65" s="227"/>
      <c r="D65" s="227"/>
      <c r="E65" s="227"/>
      <c r="F65" s="227"/>
      <c r="G65" s="227"/>
      <c r="H65" s="227"/>
    </row>
  </sheetData>
  <mergeCells count="51">
    <mergeCell ref="B65:H65"/>
    <mergeCell ref="B59:H59"/>
    <mergeCell ref="B60:H60"/>
    <mergeCell ref="B61:H61"/>
    <mergeCell ref="B62:H62"/>
    <mergeCell ref="B64:H64"/>
    <mergeCell ref="B53:H53"/>
    <mergeCell ref="B54:H54"/>
    <mergeCell ref="B55:H55"/>
    <mergeCell ref="B57:H57"/>
    <mergeCell ref="B58:H58"/>
    <mergeCell ref="B48:H48"/>
    <mergeCell ref="B49:H49"/>
    <mergeCell ref="B50:H50"/>
    <mergeCell ref="B51:H51"/>
    <mergeCell ref="B52:H52"/>
    <mergeCell ref="C42:H42"/>
    <mergeCell ref="C43:H43"/>
    <mergeCell ref="C44:H44"/>
    <mergeCell ref="B46:H46"/>
    <mergeCell ref="B47:H47"/>
    <mergeCell ref="B36:H36"/>
    <mergeCell ref="B38:H38"/>
    <mergeCell ref="C39:H39"/>
    <mergeCell ref="C40:H40"/>
    <mergeCell ref="C41:H41"/>
    <mergeCell ref="B28:H28"/>
    <mergeCell ref="B29:H29"/>
    <mergeCell ref="B30:H30"/>
    <mergeCell ref="B31:H31"/>
    <mergeCell ref="B35:H35"/>
    <mergeCell ref="B23:H23"/>
    <mergeCell ref="B24:H24"/>
    <mergeCell ref="B25:H25"/>
    <mergeCell ref="B26:H26"/>
    <mergeCell ref="B27:H27"/>
    <mergeCell ref="C15:F15"/>
    <mergeCell ref="C16:F16"/>
    <mergeCell ref="C17:F17"/>
    <mergeCell ref="C18:F18"/>
    <mergeCell ref="B22:H22"/>
    <mergeCell ref="F7:F10"/>
    <mergeCell ref="B8:C8"/>
    <mergeCell ref="B10:C10"/>
    <mergeCell ref="F11:F14"/>
    <mergeCell ref="B12:C12"/>
    <mergeCell ref="B2:H2"/>
    <mergeCell ref="B3:H3"/>
    <mergeCell ref="B4:H4"/>
    <mergeCell ref="B6:C6"/>
    <mergeCell ref="F6:H6"/>
  </mergeCells>
  <conditionalFormatting sqref="G7:H7">
    <cfRule type="expression" dxfId="11" priority="2">
      <formula>$D$7&gt;=40</formula>
    </cfRule>
  </conditionalFormatting>
  <conditionalFormatting sqref="G8:H8">
    <cfRule type="expression" dxfId="10" priority="3">
      <formula>AND($D$7&gt;=28,$D$7&lt;=39)</formula>
    </cfRule>
  </conditionalFormatting>
  <conditionalFormatting sqref="G9:H9">
    <cfRule type="expression" dxfId="9" priority="4">
      <formula>AND($D$7&gt;=15,$D$7&lt;=27)</formula>
    </cfRule>
  </conditionalFormatting>
  <conditionalFormatting sqref="G10:H10">
    <cfRule type="expression" dxfId="8" priority="5">
      <formula>AND($D$7&gt;0,$D$7&lt;15)</formula>
    </cfRule>
  </conditionalFormatting>
  <conditionalFormatting sqref="G11:H11">
    <cfRule type="expression" dxfId="7" priority="6">
      <formula>$D$9&gt;=40</formula>
    </cfRule>
  </conditionalFormatting>
  <conditionalFormatting sqref="G12:H12">
    <cfRule type="expression" dxfId="6" priority="7">
      <formula>AND($D$9&gt;=28,$D$9&lt;=39)</formula>
    </cfRule>
  </conditionalFormatting>
  <conditionalFormatting sqref="G13:H13">
    <cfRule type="expression" dxfId="5" priority="8">
      <formula>AND($D$9&gt;=15,$D$9&lt;=27)</formula>
    </cfRule>
  </conditionalFormatting>
  <conditionalFormatting sqref="G14:H14">
    <cfRule type="expression" dxfId="4" priority="9">
      <formula>AND($D$9&gt;0,$D$9&lt;15)</formula>
    </cfRule>
  </conditionalFormatting>
  <conditionalFormatting sqref="G15:H15">
    <cfRule type="expression" dxfId="3" priority="10">
      <formula>$D$11&gt;=32</formula>
    </cfRule>
  </conditionalFormatting>
  <conditionalFormatting sqref="G16:H16">
    <cfRule type="expression" dxfId="2" priority="11">
      <formula>AND($D$11&gt;=22,$D$11&lt;=31)</formula>
    </cfRule>
  </conditionalFormatting>
  <conditionalFormatting sqref="G17:H17">
    <cfRule type="expression" dxfId="1" priority="12">
      <formula>AND($D$11&gt;=12,$D$11&lt;=21)</formula>
    </cfRule>
  </conditionalFormatting>
  <conditionalFormatting sqref="G18:H18">
    <cfRule type="expression" dxfId="0" priority="13">
      <formula>AND($D$11&gt;0,$D$11&lt;12)</formula>
    </cfRule>
  </conditionalFormatting>
  <pageMargins left="0.75" right="0.75" top="1" bottom="1"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START HERE</vt:lpstr>
      <vt:lpstr>PROFILE SETUP</vt:lpstr>
      <vt:lpstr>DIMENSION 1 - CAPACITY</vt:lpstr>
      <vt:lpstr>DIMENSION 2 - TOLERANCE</vt:lpstr>
      <vt:lpstr>DIMENSION 3 - KNOWLEDGE</vt:lpstr>
      <vt:lpstr>GOALS</vt:lpstr>
      <vt:lpstr>INVESTMENT INVENTORY</vt:lpstr>
      <vt:lpstr>BIAS MODULES</vt:lpstr>
      <vt:lpstr>YOUR PROFILE</vt:lpstr>
      <vt:lpstr>YOUR TRACKER</vt:lpstr>
      <vt:lpstr>GLOSSARY</vt:lpstr>
      <vt:lpstr>'YOUR PROFILE'!Print_Area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Sneha Rege</cp:lastModifiedBy>
  <cp:revision>0</cp:revision>
  <dcterms:created xsi:type="dcterms:W3CDTF">2026-04-27T12:33:10Z</dcterms:created>
  <dcterms:modified xsi:type="dcterms:W3CDTF">2026-06-27T04:13:20Z</dcterms:modified>
  <dc:language>en-US</dc:language>
</cp:coreProperties>
</file>