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asyumi\"/>
    </mc:Choice>
  </mc:AlternateContent>
  <xr:revisionPtr revIDLastSave="0" documentId="13_ncr:1_{749ACA78-070A-4B82-A90C-4A8D01033EC1}" xr6:coauthVersionLast="47" xr6:coauthVersionMax="47" xr10:uidLastSave="{00000000-0000-0000-0000-000000000000}"/>
  <bookViews>
    <workbookView xWindow="1335" yWindow="600" windowWidth="28800" windowHeight="12225" activeTab="2" xr2:uid="{5BB6D267-CA6E-4A4F-A9B5-3348E3EDA289}"/>
  </bookViews>
  <sheets>
    <sheet name="organisasi_masyumi" sheetId="1" r:id="rId1"/>
    <sheet name="1_per_1.000" sheetId="3" r:id="rId2"/>
    <sheet name="PENDUDU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6" i="2" l="1"/>
  <c r="E456" i="2"/>
  <c r="E445" i="2"/>
  <c r="E424" i="2"/>
  <c r="E405" i="2"/>
  <c r="E387" i="2"/>
  <c r="E372" i="2"/>
  <c r="E362" i="2"/>
  <c r="E352" i="2"/>
  <c r="E337" i="2"/>
  <c r="E313" i="2"/>
  <c r="E315" i="2" s="1"/>
  <c r="E278" i="2"/>
  <c r="F248" i="2"/>
  <c r="F249" i="2"/>
  <c r="F250" i="2"/>
  <c r="F251" i="2"/>
  <c r="F247" i="2"/>
  <c r="G252" i="2"/>
  <c r="J244" i="2"/>
  <c r="G227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13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197" i="2"/>
  <c r="G210" i="2"/>
  <c r="F185" i="2"/>
  <c r="F186" i="2"/>
  <c r="F187" i="2"/>
  <c r="F188" i="2"/>
  <c r="F189" i="2"/>
  <c r="F190" i="2"/>
  <c r="F191" i="2"/>
  <c r="F192" i="2"/>
  <c r="F193" i="2"/>
  <c r="F184" i="2"/>
  <c r="G194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58" i="2"/>
  <c r="G182" i="2"/>
  <c r="F150" i="2"/>
  <c r="F151" i="2"/>
  <c r="F152" i="2"/>
  <c r="F153" i="2"/>
  <c r="F154" i="2"/>
  <c r="F149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34" i="2"/>
  <c r="G155" i="2"/>
  <c r="G147" i="2"/>
  <c r="F126" i="2"/>
  <c r="F127" i="2"/>
  <c r="F128" i="2"/>
  <c r="F129" i="2"/>
  <c r="F130" i="2"/>
  <c r="F125" i="2"/>
  <c r="G131" i="2"/>
  <c r="G122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05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87" i="2"/>
  <c r="G102" i="2"/>
  <c r="F72" i="2"/>
  <c r="F73" i="2"/>
  <c r="F74" i="2"/>
  <c r="F75" i="2"/>
  <c r="F76" i="2"/>
  <c r="F77" i="2"/>
  <c r="F78" i="2"/>
  <c r="F79" i="2"/>
  <c r="F80" i="2"/>
  <c r="F81" i="2"/>
  <c r="F71" i="2"/>
  <c r="G82" i="2"/>
  <c r="F60" i="2"/>
  <c r="F61" i="2"/>
  <c r="F62" i="2"/>
  <c r="F63" i="2"/>
  <c r="F64" i="2"/>
  <c r="F65" i="2"/>
  <c r="F66" i="2"/>
  <c r="F67" i="2"/>
  <c r="F68" i="2"/>
  <c r="F59" i="2"/>
  <c r="G69" i="2"/>
  <c r="F52" i="2"/>
  <c r="F53" i="2"/>
  <c r="F54" i="2"/>
  <c r="F51" i="2"/>
  <c r="G55" i="2"/>
  <c r="F42" i="2"/>
  <c r="F43" i="2"/>
  <c r="F44" i="2"/>
  <c r="F45" i="2"/>
  <c r="F46" i="2"/>
  <c r="F47" i="2"/>
  <c r="F48" i="2"/>
  <c r="F41" i="2"/>
  <c r="G49" i="2"/>
  <c r="F32" i="2"/>
  <c r="F33" i="2"/>
  <c r="F34" i="2"/>
  <c r="F35" i="2"/>
  <c r="F36" i="2"/>
  <c r="F37" i="2"/>
  <c r="F38" i="2"/>
  <c r="F31" i="2"/>
  <c r="G39" i="2"/>
  <c r="G29" i="2"/>
  <c r="F24" i="2"/>
  <c r="F25" i="2"/>
  <c r="F26" i="2"/>
  <c r="F27" i="2"/>
  <c r="F28" i="2"/>
  <c r="F23" i="2"/>
  <c r="G21" i="2"/>
  <c r="F17" i="2"/>
  <c r="F18" i="2"/>
  <c r="F19" i="2"/>
  <c r="F20" i="2"/>
  <c r="F16" i="2"/>
  <c r="G14" i="2"/>
  <c r="F6" i="2"/>
  <c r="F7" i="2"/>
  <c r="F8" i="2"/>
  <c r="F9" i="2"/>
  <c r="F10" i="2"/>
  <c r="F11" i="2"/>
  <c r="F12" i="2"/>
  <c r="F13" i="2"/>
  <c r="F5" i="2"/>
  <c r="D54" i="3"/>
  <c r="D53" i="3"/>
  <c r="D52" i="3"/>
  <c r="D50" i="3"/>
  <c r="C44" i="3"/>
  <c r="C43" i="3"/>
  <c r="C42" i="3"/>
  <c r="I42" i="3"/>
  <c r="I38" i="3"/>
  <c r="I37" i="3"/>
  <c r="I36" i="3"/>
  <c r="I35" i="3"/>
  <c r="I34" i="3"/>
  <c r="E37" i="3"/>
  <c r="C5" i="3"/>
  <c r="C4" i="3"/>
  <c r="C3" i="3"/>
  <c r="E252" i="2"/>
  <c r="F252" i="2" s="1"/>
  <c r="G244" i="2"/>
  <c r="F244" i="2"/>
  <c r="E231" i="2"/>
  <c r="I231" i="2" s="1"/>
  <c r="E232" i="2"/>
  <c r="I232" i="2" s="1"/>
  <c r="E233" i="2"/>
  <c r="I233" i="2" s="1"/>
  <c r="E234" i="2"/>
  <c r="I234" i="2" s="1"/>
  <c r="E235" i="2"/>
  <c r="I235" i="2" s="1"/>
  <c r="E236" i="2"/>
  <c r="I236" i="2" s="1"/>
  <c r="E237" i="2"/>
  <c r="I237" i="2" s="1"/>
  <c r="E238" i="2"/>
  <c r="I238" i="2" s="1"/>
  <c r="E239" i="2"/>
  <c r="I239" i="2" s="1"/>
  <c r="E240" i="2"/>
  <c r="I240" i="2" s="1"/>
  <c r="E241" i="2"/>
  <c r="I241" i="2" s="1"/>
  <c r="E242" i="2"/>
  <c r="I242" i="2" s="1"/>
  <c r="E243" i="2"/>
  <c r="I243" i="2" s="1"/>
  <c r="E230" i="2"/>
  <c r="I230" i="2" s="1"/>
  <c r="E227" i="2"/>
  <c r="F227" i="2" s="1"/>
  <c r="E210" i="2"/>
  <c r="F210" i="2" s="1"/>
  <c r="E194" i="2"/>
  <c r="F194" i="2" s="1"/>
  <c r="E182" i="2"/>
  <c r="F182" i="2" s="1"/>
  <c r="E122" i="2"/>
  <c r="F122" i="2" s="1"/>
  <c r="E155" i="2"/>
  <c r="F155" i="2" s="1"/>
  <c r="E131" i="2"/>
  <c r="F131" i="2" s="1"/>
  <c r="E147" i="2"/>
  <c r="F147" i="2" s="1"/>
  <c r="E102" i="2"/>
  <c r="F102" i="2" s="1"/>
  <c r="E69" i="2"/>
  <c r="F69" i="2" s="1"/>
  <c r="E82" i="2"/>
  <c r="F82" i="2" s="1"/>
  <c r="E49" i="2"/>
  <c r="F49" i="2" s="1"/>
  <c r="E39" i="2"/>
  <c r="F39" i="2" s="1"/>
  <c r="E55" i="2"/>
  <c r="F55" i="2" s="1"/>
  <c r="E14" i="2"/>
  <c r="F14" i="2" s="1"/>
  <c r="E21" i="2"/>
  <c r="F21" i="2" s="1"/>
  <c r="E29" i="2"/>
  <c r="F29" i="2" s="1"/>
  <c r="E244" i="2" l="1"/>
  <c r="I244" i="2" s="1"/>
</calcChain>
</file>

<file path=xl/sharedStrings.xml><?xml version="1.0" encoding="utf-8"?>
<sst xmlns="http://schemas.openxmlformats.org/spreadsheetml/2006/main" count="853" uniqueCount="510">
  <si>
    <t>LEGALITAS</t>
  </si>
  <si>
    <t>Akta Notaris</t>
  </si>
  <si>
    <t>AD/ART</t>
  </si>
  <si>
    <t>SK Kemenkumham</t>
  </si>
  <si>
    <t>SK DPP Masyumi</t>
  </si>
  <si>
    <t>SK Dewan Syuro Masyumi</t>
  </si>
  <si>
    <t>SK DPW Masyumi</t>
  </si>
  <si>
    <t>SK DPD Masyumi</t>
  </si>
  <si>
    <t>STRUKTUR ORGANISASI</t>
  </si>
  <si>
    <t>Dewan Syuro</t>
  </si>
  <si>
    <t>DPP</t>
  </si>
  <si>
    <t>DPW</t>
  </si>
  <si>
    <t>DPD</t>
  </si>
  <si>
    <t>ANGGOTA</t>
  </si>
  <si>
    <t>Provinsi</t>
  </si>
  <si>
    <t>Kabko</t>
  </si>
  <si>
    <t>Kecamatan</t>
  </si>
  <si>
    <t>Kegiatan</t>
  </si>
  <si>
    <t>News</t>
  </si>
  <si>
    <t>Dialog/Komunikasi</t>
  </si>
  <si>
    <t>KEANGGOTAAN</t>
  </si>
  <si>
    <t>KOMUNIKASI</t>
  </si>
  <si>
    <t>DPC</t>
  </si>
  <si>
    <t>PROVINSI</t>
  </si>
  <si>
    <t>NASIONAL</t>
  </si>
  <si>
    <t>KECAMATN</t>
  </si>
  <si>
    <t>PERSURATAN</t>
  </si>
  <si>
    <t>BERITA</t>
  </si>
  <si>
    <t>KEGIATAN</t>
  </si>
  <si>
    <t>DISKUSI/DIALOG</t>
  </si>
  <si>
    <t>ARSITEKTUR SISTEM INFORMASI Partai MASYUMI</t>
  </si>
  <si>
    <t>KECAMATAN</t>
  </si>
  <si>
    <t>ARSITEKTUR MANAJMEN SISTIM INFORMASI PARTAI MASYUMI</t>
  </si>
  <si>
    <t>KABUPATEN/KOTA</t>
  </si>
  <si>
    <t>MAJELIS SYURO</t>
  </si>
  <si>
    <t>STRUKTU ORGANISASI PARTAI MASYUMI</t>
  </si>
  <si>
    <t>WILAYAH</t>
  </si>
  <si>
    <t>PAPUA</t>
  </si>
  <si>
    <t>I</t>
  </si>
  <si>
    <t>Papua</t>
  </si>
  <si>
    <t>Papua Barat</t>
  </si>
  <si>
    <t>Papua Barat Daya</t>
  </si>
  <si>
    <t>Papua Pegunungan</t>
  </si>
  <si>
    <t>Papua Tengah</t>
  </si>
  <si>
    <t>Papua Selatan</t>
  </si>
  <si>
    <t>Raja Ampat</t>
  </si>
  <si>
    <t>Sorong</t>
  </si>
  <si>
    <t>Sorong Selatan</t>
  </si>
  <si>
    <t>Maybrat</t>
  </si>
  <si>
    <t>Tambrau</t>
  </si>
  <si>
    <t>Koto Sorong</t>
  </si>
  <si>
    <t>Fakfak</t>
  </si>
  <si>
    <t>Kaimana</t>
  </si>
  <si>
    <t>Teluk Wondana</t>
  </si>
  <si>
    <t>Teluk Bintuni</t>
  </si>
  <si>
    <t>Manokwari</t>
  </si>
  <si>
    <t>Jayapura</t>
  </si>
  <si>
    <t>Kepulauan Yapen</t>
  </si>
  <si>
    <t>Biak Numfor</t>
  </si>
  <si>
    <t>Sarmi</t>
  </si>
  <si>
    <t>Keerom</t>
  </si>
  <si>
    <t>Waropen</t>
  </si>
  <si>
    <t>Supiori</t>
  </si>
  <si>
    <t>Memberamo Raya</t>
  </si>
  <si>
    <t>Kota Jayapura</t>
  </si>
  <si>
    <t>Merauke</t>
  </si>
  <si>
    <t>Boven Digoel</t>
  </si>
  <si>
    <t>Mappi</t>
  </si>
  <si>
    <t>Asmat</t>
  </si>
  <si>
    <t>Nduga</t>
  </si>
  <si>
    <t>Jayawijaya</t>
  </si>
  <si>
    <t>Lanny Jaya</t>
  </si>
  <si>
    <t>Tolikara</t>
  </si>
  <si>
    <t>Membramo Tengah</t>
  </si>
  <si>
    <t>Yalimo</t>
  </si>
  <si>
    <t>Yahukimo</t>
  </si>
  <si>
    <t>Pegunungan Bintang</t>
  </si>
  <si>
    <t>Mimika</t>
  </si>
  <si>
    <t>Dogiyai</t>
  </si>
  <si>
    <t>Deiyai</t>
  </si>
  <si>
    <t>Nabire</t>
  </si>
  <si>
    <t>Paniai</t>
  </si>
  <si>
    <t>Intan Jaya</t>
  </si>
  <si>
    <t>Puncak</t>
  </si>
  <si>
    <t>Puncak Jaya</t>
  </si>
  <si>
    <t>MALUKU</t>
  </si>
  <si>
    <t>Maluku Utara</t>
  </si>
  <si>
    <t>Halmahera Barat</t>
  </si>
  <si>
    <t>Halmahera Tengah</t>
  </si>
  <si>
    <t>Kepulauan Sula</t>
  </si>
  <si>
    <t>Halmahera Selatan</t>
  </si>
  <si>
    <t>Halmahera Utara</t>
  </si>
  <si>
    <t>Halmahera Timur</t>
  </si>
  <si>
    <t>Pulau Morotai</t>
  </si>
  <si>
    <t>Pulau Taliabu</t>
  </si>
  <si>
    <t>Kota Ternate</t>
  </si>
  <si>
    <t>Kota Tidore Kepulauan</t>
  </si>
  <si>
    <t>Maluku</t>
  </si>
  <si>
    <t>Kepulauan Tanimbar</t>
  </si>
  <si>
    <t>Maluku Tenggara</t>
  </si>
  <si>
    <t>Maluku Tengah</t>
  </si>
  <si>
    <t>Buru</t>
  </si>
  <si>
    <t>Kepulauan Aru</t>
  </si>
  <si>
    <t>Seram Bagian Barat</t>
  </si>
  <si>
    <t>Seram Bagian Timur</t>
  </si>
  <si>
    <t>Maluku Barat Daya</t>
  </si>
  <si>
    <t>Buru Selatan</t>
  </si>
  <si>
    <t>Ambon</t>
  </si>
  <si>
    <t>Tual</t>
  </si>
  <si>
    <t>SULAWESI</t>
  </si>
  <si>
    <t>SULAWESI UTARA</t>
  </si>
  <si>
    <t>Minahasa</t>
  </si>
  <si>
    <t>Kepulauan Sangihe</t>
  </si>
  <si>
    <t>Kepulauan Talaud</t>
  </si>
  <si>
    <t>Minahasa Selatan</t>
  </si>
  <si>
    <t>Minahasa Utara</t>
  </si>
  <si>
    <t>Bolaang Mongondow</t>
  </si>
  <si>
    <t>Bolaang Mongondow Utara</t>
  </si>
  <si>
    <t>Kepulauan Sitaro</t>
  </si>
  <si>
    <t>Minahasa Tenggara</t>
  </si>
  <si>
    <t>Bolaang Mongondow Selatan</t>
  </si>
  <si>
    <t>Bolaang Mongondow Timur</t>
  </si>
  <si>
    <t>Kota Manado</t>
  </si>
  <si>
    <t>Kota Bitung</t>
  </si>
  <si>
    <t>Kota Tomohon</t>
  </si>
  <si>
    <t>Kota Kotamobagu</t>
  </si>
  <si>
    <t>SULTRA</t>
  </si>
  <si>
    <t>Buton</t>
  </si>
  <si>
    <t>Muna</t>
  </si>
  <si>
    <t>Konawe</t>
  </si>
  <si>
    <t>Kolaka</t>
  </si>
  <si>
    <t>Bombana</t>
  </si>
  <si>
    <t>Wakatobi</t>
  </si>
  <si>
    <t>Kolaka Utara</t>
  </si>
  <si>
    <t>Buton Utara</t>
  </si>
  <si>
    <t>Konawe Utara</t>
  </si>
  <si>
    <t>Kolaka Timur</t>
  </si>
  <si>
    <t>Konawe Kepulauan</t>
  </si>
  <si>
    <t>Muna Barat</t>
  </si>
  <si>
    <t>Buton Tengah</t>
  </si>
  <si>
    <t>Buton Selatan</t>
  </si>
  <si>
    <t>Kota Kendari</t>
  </si>
  <si>
    <t>Kota Baubau</t>
  </si>
  <si>
    <t>SULAWESI BARAT</t>
  </si>
  <si>
    <t>Majene</t>
  </si>
  <si>
    <t>Polewali Mandar</t>
  </si>
  <si>
    <t>Mamasa</t>
  </si>
  <si>
    <t>Mamuju</t>
  </si>
  <si>
    <t>Pasangkayu</t>
  </si>
  <si>
    <t>Mamuju Tengah</t>
  </si>
  <si>
    <t>SULAWESI TENGAH</t>
  </si>
  <si>
    <t>Banggai Kepulauan</t>
  </si>
  <si>
    <t>Morowali</t>
  </si>
  <si>
    <t>Poso</t>
  </si>
  <si>
    <t>Donggala</t>
  </si>
  <si>
    <t>ToliToli</t>
  </si>
  <si>
    <t>Buol</t>
  </si>
  <si>
    <t>Parigi Mautomg</t>
  </si>
  <si>
    <t>Tojo Una-Una</t>
  </si>
  <si>
    <t>Sigi</t>
  </si>
  <si>
    <t>Banggai Laut</t>
  </si>
  <si>
    <t>Morowali Utara</t>
  </si>
  <si>
    <t>GORONTALO</t>
  </si>
  <si>
    <t>Boalemo</t>
  </si>
  <si>
    <t>Gorontalo</t>
  </si>
  <si>
    <t>Pohuwatu</t>
  </si>
  <si>
    <t>Bone Bolango</t>
  </si>
  <si>
    <t>Gorontalo Utara</t>
  </si>
  <si>
    <t>Kota Gorontalo</t>
  </si>
  <si>
    <t>SULAWESI SELATAN</t>
  </si>
  <si>
    <t>Kepulauan Selayar</t>
  </si>
  <si>
    <t>Bulukumba</t>
  </si>
  <si>
    <t>Jeneponto</t>
  </si>
  <si>
    <t>Takalar</t>
  </si>
  <si>
    <t>Gowa</t>
  </si>
  <si>
    <t>Sinjai</t>
  </si>
  <si>
    <t>Maros</t>
  </si>
  <si>
    <t>Pangkep</t>
  </si>
  <si>
    <t>Barru</t>
  </si>
  <si>
    <t>Bone</t>
  </si>
  <si>
    <t>Soppeng</t>
  </si>
  <si>
    <t>Wajo</t>
  </si>
  <si>
    <t>Sidrap</t>
  </si>
  <si>
    <t>Pinrang</t>
  </si>
  <si>
    <t>Enrekang</t>
  </si>
  <si>
    <t>Luwu</t>
  </si>
  <si>
    <t>Tana Toraja</t>
  </si>
  <si>
    <t>Luwu Utara</t>
  </si>
  <si>
    <t>Luwu Timur</t>
  </si>
  <si>
    <t>Toraja Utara</t>
  </si>
  <si>
    <t>Makassar</t>
  </si>
  <si>
    <t>Pare Pare</t>
  </si>
  <si>
    <t>Palopo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</si>
  <si>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</si>
  <si>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</si>
  <si>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</si>
  <si>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</si>
  <si>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</si>
  <si>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</si>
  <si>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</si>
  <si>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</si>
  <si>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</si>
  <si>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</si>
  <si>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</si>
  <si>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</si>
  <si>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</si>
  <si>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</si>
  <si>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</si>
  <si>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</si>
  <si>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</si>
  <si>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</si>
  <si>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</si>
  <si>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</si>
  <si>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</si>
  <si>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</si>
  <si>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</si>
  <si>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Bqnggai</t>
  </si>
  <si>
    <t>Kota Palu</t>
  </si>
  <si>
    <t>Konawe Selatan</t>
  </si>
  <si>
    <t>Bantaneg</t>
  </si>
  <si>
    <t>24</t>
  </si>
  <si>
    <t>KALIMANTAN</t>
  </si>
  <si>
    <t>Kalimantan Timur</t>
  </si>
  <si>
    <t>Paser</t>
  </si>
  <si>
    <t>Kutai Barat</t>
  </si>
  <si>
    <t>Kutai Kartanegara</t>
  </si>
  <si>
    <t>Kutai Timur</t>
  </si>
  <si>
    <t>Berau</t>
  </si>
  <si>
    <t>Penajam Paser Utara</t>
  </si>
  <si>
    <t>Mahakam Ulu</t>
  </si>
  <si>
    <t>Kota Balikpapan</t>
  </si>
  <si>
    <t>Kota Samarinda</t>
  </si>
  <si>
    <t>Kota Bontang</t>
  </si>
  <si>
    <t>Kalimantan Selatan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</si>
  <si>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</si>
  <si>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</si>
  <si>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</si>
  <si>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</si>
  <si>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</si>
  <si>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</si>
  <si>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</si>
  <si>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Huku Sungai Utara</t>
  </si>
  <si>
    <t>Tabalong</t>
  </si>
  <si>
    <t>Tanah Bumbu</t>
  </si>
  <si>
    <t>Balangan</t>
  </si>
  <si>
    <t>Kota Banjarmasin</t>
  </si>
  <si>
    <t>Kota Banjar Baru</t>
  </si>
  <si>
    <t>Kalimantan Barat</t>
  </si>
  <si>
    <t>Sambas</t>
  </si>
  <si>
    <t>Bengkayang</t>
  </si>
  <si>
    <t>Landak</t>
  </si>
  <si>
    <t>Mempawah</t>
  </si>
  <si>
    <t>Sanggau</t>
  </si>
  <si>
    <t>Ketapang</t>
  </si>
  <si>
    <t>Sintang</t>
  </si>
  <si>
    <t>Kapuas Hulu</t>
  </si>
  <si>
    <t>Sekadau</t>
  </si>
  <si>
    <t>Melawi</t>
  </si>
  <si>
    <t>Kayong Utara</t>
  </si>
  <si>
    <t>Kubu Raya</t>
  </si>
  <si>
    <t>Kota Pontianak</t>
  </si>
  <si>
    <t>Kota Singkawang</t>
  </si>
  <si>
    <t>Kalimantan Tengah</t>
  </si>
  <si>
    <t>Kotawaringin Barat</t>
  </si>
  <si>
    <t>Kotawaringin Timur</t>
  </si>
  <si>
    <t>Kapuas</t>
  </si>
  <si>
    <t>Barito Selatan</t>
  </si>
  <si>
    <t>Barito Utara</t>
  </si>
  <si>
    <t>Sukamara</t>
  </si>
  <si>
    <t>Lamandau</t>
  </si>
  <si>
    <t>Seruyan</t>
  </si>
  <si>
    <t>Katingan</t>
  </si>
  <si>
    <t>Pulang Pisau</t>
  </si>
  <si>
    <t>Gunung Mas</t>
  </si>
  <si>
    <t>Barito Timur</t>
  </si>
  <si>
    <t>Murung Raya</t>
  </si>
  <si>
    <t>Palangka Raya</t>
  </si>
  <si>
    <t>Kalimantan Utara</t>
  </si>
  <si>
    <t>Malinau</t>
  </si>
  <si>
    <t>Bulungan</t>
  </si>
  <si>
    <t>Tanah Tidung</t>
  </si>
  <si>
    <t>Nunukan</t>
  </si>
  <si>
    <t>Tarakan</t>
  </si>
  <si>
    <t>ACEH</t>
  </si>
  <si>
    <t>SUMATERA UTARA</t>
  </si>
  <si>
    <t>SUMATERA BARAT</t>
  </si>
  <si>
    <t>RIAU</t>
  </si>
  <si>
    <t>JAMBI</t>
  </si>
  <si>
    <t>BENGKULU</t>
  </si>
  <si>
    <t>SUMATERA SELATAN</t>
  </si>
  <si>
    <t>LAMPUNG</t>
  </si>
  <si>
    <t>Jumlah pnedudujk</t>
  </si>
  <si>
    <t>1/1.000</t>
  </si>
  <si>
    <t>20 Parpol</t>
  </si>
  <si>
    <t>500 kabko</t>
  </si>
  <si>
    <t>Praktik persyaratan</t>
  </si>
  <si>
    <t>Tanpa melihat jumlah penduduk dan dan jumlah Paprol</t>
  </si>
  <si>
    <t>ini belum memperhiungkan jumlah pemilik E-KTP</t>
  </si>
  <si>
    <t>1/1000</t>
  </si>
  <si>
    <t>Praktik 1 Parpol</t>
  </si>
  <si>
    <t>KTP</t>
  </si>
  <si>
    <t>20/jmlh.pnddk</t>
  </si>
  <si>
    <t>99,21 % sudah E_KTP</t>
  </si>
  <si>
    <t>Wajib E-KTP 2021</t>
  </si>
  <si>
    <t>kabupaten</t>
  </si>
  <si>
    <t>kota</t>
  </si>
  <si>
    <t>Rerata Kabko</t>
  </si>
  <si>
    <t>1 per seribu</t>
  </si>
  <si>
    <t>Jmlh NIK</t>
  </si>
  <si>
    <t>wajib E-Ktp</t>
  </si>
  <si>
    <t>Pemilik E-KTP</t>
  </si>
  <si>
    <t>Rasio E Wajib</t>
  </si>
  <si>
    <t>Rerata/Kabko</t>
  </si>
  <si>
    <t>Per 1.000</t>
  </si>
  <si>
    <t>Minimal Anggota</t>
  </si>
  <si>
    <t>Min Kabko</t>
  </si>
  <si>
    <t>BANGKA BELITUNG</t>
  </si>
  <si>
    <t>Kabupaten</t>
  </si>
  <si>
    <t>Jml. Penduduk</t>
  </si>
  <si>
    <t>Simeulue</t>
  </si>
  <si>
    <t>Aceh Selatan</t>
  </si>
  <si>
    <t>Aceh Singkil</t>
  </si>
  <si>
    <t>Aceh Tenggara</t>
  </si>
  <si>
    <t>Aceh Timur</t>
  </si>
  <si>
    <t>Aceh Tengah</t>
  </si>
  <si>
    <t>Aceh Barat</t>
  </si>
  <si>
    <t>Aceh Besar</t>
  </si>
  <si>
    <t>Pidie</t>
  </si>
  <si>
    <t>Bireuen</t>
  </si>
  <si>
    <t>Aceh Utara</t>
  </si>
  <si>
    <t>Aceh Barat Daya</t>
  </si>
  <si>
    <t>Gayo Lues</t>
  </si>
  <si>
    <t>Aceh Tamiang</t>
  </si>
  <si>
    <t>Nagan Raya</t>
  </si>
  <si>
    <t>Aceh Jaya</t>
  </si>
  <si>
    <t>Bener Meriah</t>
  </si>
  <si>
    <t>Pidie Jaya</t>
  </si>
  <si>
    <t>Banda Aceh</t>
  </si>
  <si>
    <t>Sabang</t>
  </si>
  <si>
    <t>Langsa</t>
  </si>
  <si>
    <t>Lhokseumawe</t>
  </si>
  <si>
    <t>Subulussalam</t>
  </si>
  <si>
    <t>Nias</t>
  </si>
  <si>
    <t>Mandailing Natal</t>
  </si>
  <si>
    <t>Tapanuli Selatan</t>
  </si>
  <si>
    <t>Tapanuli Tengah</t>
  </si>
  <si>
    <t>Tapanuli Utara</t>
  </si>
  <si>
    <t>Toba</t>
  </si>
  <si>
    <t>Labuhan Batu</t>
  </si>
  <si>
    <t>Asahan</t>
  </si>
  <si>
    <t>Simalungun</t>
  </si>
  <si>
    <t>Dairi</t>
  </si>
  <si>
    <t>Karo</t>
  </si>
  <si>
    <t>Deli Serdang</t>
  </si>
  <si>
    <t>Langkat</t>
  </si>
  <si>
    <t>Nias Selatan</t>
  </si>
  <si>
    <t>Humbang Hasundutan</t>
  </si>
  <si>
    <t>Pakpak Bharat</t>
  </si>
  <si>
    <t>Samosir</t>
  </si>
  <si>
    <t>Serdang Bedagai</t>
  </si>
  <si>
    <t>Batu Bara</t>
  </si>
  <si>
    <t>Padang Lawas Utara</t>
  </si>
  <si>
    <t>Labuhanbatu Selatan</t>
  </si>
  <si>
    <t>Labihanbatu Utara</t>
  </si>
  <si>
    <t>Nias Utara</t>
  </si>
  <si>
    <t>Nias Barat</t>
  </si>
  <si>
    <t>Sibolga</t>
  </si>
  <si>
    <t>Tanjung Balai</t>
  </si>
  <si>
    <t>Pematangsiantar</t>
  </si>
  <si>
    <t>Tebing Tinggi</t>
  </si>
  <si>
    <t>Medan</t>
  </si>
  <si>
    <t>Binjau</t>
  </si>
  <si>
    <t>Padangsidimpuan</t>
  </si>
  <si>
    <t>Gunungsitoli</t>
  </si>
  <si>
    <t xml:space="preserve">Padang Lawas </t>
  </si>
  <si>
    <t>Tertulis</t>
  </si>
  <si>
    <t>Selisih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</si>
  <si>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</si>
  <si>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</si>
  <si>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</si>
  <si>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</si>
  <si>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</si>
  <si>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</si>
  <si>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</si>
  <si>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</si>
  <si>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</si>
  <si>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Kepulauan Mentawai</t>
  </si>
  <si>
    <t>Pesisir Selatan</t>
  </si>
  <si>
    <t>Kab Solok</t>
  </si>
  <si>
    <t>Sijunjung</t>
  </si>
  <si>
    <t>Tanah Datar</t>
  </si>
  <si>
    <t>Padang Pariaman</t>
  </si>
  <si>
    <t>Agam</t>
  </si>
  <si>
    <t>Lima Puluh Kota</t>
  </si>
  <si>
    <t>Pasaman</t>
  </si>
  <si>
    <t>Solok Selatan</t>
  </si>
  <si>
    <t>Dharmasraya</t>
  </si>
  <si>
    <t>Pasaman Barat</t>
  </si>
  <si>
    <t xml:space="preserve">Padang  </t>
  </si>
  <si>
    <t>Kota Solok</t>
  </si>
  <si>
    <t>Sawahlunto</t>
  </si>
  <si>
    <t>Padang Panjang</t>
  </si>
  <si>
    <t>Bukittinggi</t>
  </si>
  <si>
    <t>Payakumbu</t>
  </si>
  <si>
    <t>Pariaman</t>
  </si>
  <si>
    <t>Kuantan Singingi</t>
  </si>
  <si>
    <t>Indragiri Hulu</t>
  </si>
  <si>
    <t>Indragiri Hilir</t>
  </si>
  <si>
    <t>Pelalawan</t>
  </si>
  <si>
    <t>Siak</t>
  </si>
  <si>
    <t>Kampar</t>
  </si>
  <si>
    <t>Rokan Hulu</t>
  </si>
  <si>
    <t>Bengkalis</t>
  </si>
  <si>
    <t>Rokan Hilir</t>
  </si>
  <si>
    <t>Kepulauan Meranti</t>
  </si>
  <si>
    <t>Pekanbaru</t>
  </si>
  <si>
    <t xml:space="preserve">Dumai </t>
  </si>
  <si>
    <t>KEPULAUAN RIAU</t>
  </si>
  <si>
    <t>Karimun</t>
  </si>
  <si>
    <t>Bintan</t>
  </si>
  <si>
    <t>Natuna</t>
  </si>
  <si>
    <t>Lingga</t>
  </si>
  <si>
    <t>Kepulauan Anambas</t>
  </si>
  <si>
    <t>Batam</t>
  </si>
  <si>
    <t>Tanjungpinang</t>
  </si>
  <si>
    <t>Bangka</t>
  </si>
  <si>
    <t>Belitung</t>
  </si>
  <si>
    <t>Bangka Barat</t>
  </si>
  <si>
    <t>Bangka Tengah</t>
  </si>
  <si>
    <t>Bangka Selatan</t>
  </si>
  <si>
    <t>Belitung Timur</t>
  </si>
  <si>
    <t>Pangkalpinang</t>
  </si>
  <si>
    <t>Kerinci</t>
  </si>
  <si>
    <t>Merangin</t>
  </si>
  <si>
    <t>Sarolangun</t>
  </si>
  <si>
    <t>Batang Hari</t>
  </si>
  <si>
    <t>Muaro Jambi</t>
  </si>
  <si>
    <t>Tanjung Jabung Timur</t>
  </si>
  <si>
    <t>Tanjung Jabung Barat</t>
  </si>
  <si>
    <t>Tebo</t>
  </si>
  <si>
    <t>Bungo</t>
  </si>
  <si>
    <t>Kota Jambi</t>
  </si>
  <si>
    <t>Kota Sungai Penuh</t>
  </si>
  <si>
    <t>Jumlah di wbsite</t>
  </si>
  <si>
    <t>Bengkulu Selatan</t>
  </si>
  <si>
    <t>Rejang Lebong</t>
  </si>
  <si>
    <t>Bengkulu Utara</t>
  </si>
  <si>
    <t>Kaur</t>
  </si>
  <si>
    <t>Seluma</t>
  </si>
  <si>
    <t>Mukomuko</t>
  </si>
  <si>
    <t>Lebong</t>
  </si>
  <si>
    <t>Kepahiang</t>
  </si>
  <si>
    <t>Bengkulu Tengah</t>
  </si>
  <si>
    <t>Kota Bengkulu</t>
  </si>
  <si>
    <t>Ogan Komering Ulu</t>
  </si>
  <si>
    <t>Ogan Komering Ilir</t>
  </si>
  <si>
    <t>Muara Enim</t>
  </si>
  <si>
    <t>Lahat</t>
  </si>
  <si>
    <t>Musi Rawas</t>
  </si>
  <si>
    <t>Musi Banyuasin</t>
  </si>
  <si>
    <t>Banyuasin</t>
  </si>
  <si>
    <t>Ogan Komering Ulu Selatan</t>
  </si>
  <si>
    <t>Ogan Komering UluTimur</t>
  </si>
  <si>
    <t>Ogan Ilir</t>
  </si>
  <si>
    <t>Empat Lawang</t>
  </si>
  <si>
    <t>Pali</t>
  </si>
  <si>
    <t>Musi Rawas Utara</t>
  </si>
  <si>
    <t>Palembang</t>
  </si>
  <si>
    <t>Prabumulih</t>
  </si>
  <si>
    <t>Pagar Alam</t>
  </si>
  <si>
    <t>Lubuk Linggau</t>
  </si>
  <si>
    <t>Lampung Barat</t>
  </si>
  <si>
    <t>Tenggamus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</si>
  <si>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</si>
  <si>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</si>
  <si>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</si>
  <si>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</si>
  <si>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</si>
  <si>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</si>
  <si>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</si>
  <si>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</si>
  <si>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</si>
  <si>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</si>
  <si>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</si>
  <si>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</si>
  <si>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</si>
  <si>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BANTEN</t>
  </si>
  <si>
    <t>DK JAKARTA</t>
  </si>
  <si>
    <t>JAWA BARAT</t>
  </si>
  <si>
    <t>DI YOGYAKARTA</t>
  </si>
  <si>
    <t>JAWA TENGAH</t>
  </si>
  <si>
    <t>JAWA TIMUR</t>
  </si>
  <si>
    <t>BALI</t>
  </si>
  <si>
    <t>NTB</t>
  </si>
  <si>
    <t>NTT</t>
  </si>
  <si>
    <t>Kab Pandeglang</t>
  </si>
  <si>
    <t>Kab Lebak</t>
  </si>
  <si>
    <t>Kab Tangerang</t>
  </si>
  <si>
    <t>Kab Serang</t>
  </si>
  <si>
    <t>Kota Tangerang</t>
  </si>
  <si>
    <t>Kota Cilegan</t>
  </si>
  <si>
    <t>Kota Serang</t>
  </si>
  <si>
    <t>Kota Tangerang Selatan</t>
  </si>
  <si>
    <t>Jumlah di website</t>
  </si>
  <si>
    <t>Kep Seribu</t>
  </si>
  <si>
    <t>Jakarta Selatan</t>
  </si>
  <si>
    <t>Jakarta Timur</t>
  </si>
  <si>
    <t>Jakarta Pusat</t>
  </si>
  <si>
    <t>Jakarta Barat</t>
  </si>
  <si>
    <t>Jakarta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</si>
</sst>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1" fillId="0" borderId="13" xfId="0" applyFont="1" applyBorder="1"/>
    <xf numFmtId="0" fontId="1" fillId="0" borderId="0" xfId="0" applyFont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" fontId="0" fillId="0" borderId="0" xfId="0" applyNumberFormat="1"/>
    <xf numFmtId="0" fontId="0" fillId="0" borderId="0" xfId="0" quotePrefix="1"/>
    <xf numFmtId="3" fontId="1" fillId="0" borderId="0" xfId="0" applyNumberFormat="1" applyFont="1"/>
    <xf numFmtId="15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right"/>
    </xf>
    <xf numFmtId="1" fontId="0" fillId="0" borderId="0" xfId="0" applyNumberFormat="1"/>
    <xf numFmtId="3" fontId="0" fillId="2" borderId="0" xfId="0" applyNumberFormat="1" applyFill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E5E35E9-EDC8-45CF-89FE-D0F4D68CB23B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149E072-A208-4D2A-AA17-0F73F5EB45BF}">
      <dgm:prSet phldrT="[Text]"/>
      <dgm:spPr/>
      <dgm:t>
        <a:bodyPr/>
        <a:lstStyle/>
        <a:p>
          <a:r>
            <a:rPr lang="en-US"/>
            <a:t>LEGALITAS</a:t>
          </a:r>
        </a:p>
      </dgm:t>
    </dgm:pt>
    <dgm:pt modelId="{B30A9F46-5354-4B32-8714-0E5B42424441}" type="parTrans" cxnId="{44C6AC76-881A-474D-91C8-C65A0A3FAAAF}">
      <dgm:prSet/>
      <dgm:spPr/>
      <dgm:t>
        <a:bodyPr/>
        <a:lstStyle/>
        <a:p>
          <a:endParaRPr lang="en-US"/>
        </a:p>
      </dgm:t>
    </dgm:pt>
    <dgm:pt modelId="{AFDAE1A7-B6C3-4F6D-A438-426D4C1D1A4D}" type="sibTrans" cxnId="{44C6AC76-881A-474D-91C8-C65A0A3FAAAF}">
      <dgm:prSet/>
      <dgm:spPr/>
      <dgm:t>
        <a:bodyPr/>
        <a:lstStyle/>
        <a:p>
          <a:endParaRPr lang="en-US"/>
        </a:p>
      </dgm:t>
    </dgm:pt>
    <dgm:pt modelId="{CF46CEFE-744F-4EC8-B5D7-074A27957BAF}">
      <dgm:prSet phldrT="[Text]"/>
      <dgm:spPr/>
      <dgm:t>
        <a:bodyPr/>
        <a:lstStyle/>
        <a:p>
          <a:r>
            <a:rPr lang="en-US"/>
            <a:t>DEWAN SYURO</a:t>
          </a:r>
        </a:p>
      </dgm:t>
    </dgm:pt>
    <dgm:pt modelId="{E159457D-C458-4A80-A060-3704B76AD5C2}" type="parTrans" cxnId="{5C418B41-E99D-4374-B6CE-B6D826ED8DDC}">
      <dgm:prSet/>
      <dgm:spPr/>
      <dgm:t>
        <a:bodyPr/>
        <a:lstStyle/>
        <a:p>
          <a:endParaRPr lang="en-US"/>
        </a:p>
      </dgm:t>
    </dgm:pt>
    <dgm:pt modelId="{5B6CB87D-3E69-412C-A149-E8BA13A7A07A}" type="sibTrans" cxnId="{5C418B41-E99D-4374-B6CE-B6D826ED8DDC}">
      <dgm:prSet/>
      <dgm:spPr/>
      <dgm:t>
        <a:bodyPr/>
        <a:lstStyle/>
        <a:p>
          <a:endParaRPr lang="en-US"/>
        </a:p>
      </dgm:t>
    </dgm:pt>
    <dgm:pt modelId="{66EFA8CF-8412-4F5D-BB77-28A4FB7E4B7D}" type="pres">
      <dgm:prSet presAssocID="{9E5E35E9-EDC8-45CF-89FE-D0F4D68CB23B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77B78213-C0C0-4423-8EAB-3469FA94CC95}" type="pres">
      <dgm:prSet presAssocID="{9149E072-A208-4D2A-AA17-0F73F5EB45BF}" presName="hierRoot1" presStyleCnt="0">
        <dgm:presLayoutVars>
          <dgm:hierBranch val="init"/>
        </dgm:presLayoutVars>
      </dgm:prSet>
      <dgm:spPr/>
    </dgm:pt>
    <dgm:pt modelId="{1B567669-21BB-4058-A2FC-6EDEC893C5E3}" type="pres">
      <dgm:prSet presAssocID="{9149E072-A208-4D2A-AA17-0F73F5EB45BF}" presName="rootComposite1" presStyleCnt="0"/>
      <dgm:spPr/>
    </dgm:pt>
    <dgm:pt modelId="{8F1D3FC6-CC27-42B5-AB72-2A5E09025009}" type="pres">
      <dgm:prSet presAssocID="{9149E072-A208-4D2A-AA17-0F73F5EB45BF}" presName="rootText1" presStyleLbl="alignAcc1" presStyleIdx="0" presStyleCnt="0">
        <dgm:presLayoutVars>
          <dgm:chPref val="3"/>
        </dgm:presLayoutVars>
      </dgm:prSet>
      <dgm:spPr/>
    </dgm:pt>
    <dgm:pt modelId="{23E3536E-CF87-425F-8BD7-9D321EB748F3}" type="pres">
      <dgm:prSet presAssocID="{9149E072-A208-4D2A-AA17-0F73F5EB45BF}" presName="topArc1" presStyleLbl="parChTrans1D1" presStyleIdx="0" presStyleCnt="4"/>
      <dgm:spPr/>
    </dgm:pt>
    <dgm:pt modelId="{88F93D66-9E75-4FE8-A5CB-4937DF37FFF0}" type="pres">
      <dgm:prSet presAssocID="{9149E072-A208-4D2A-AA17-0F73F5EB45BF}" presName="bottomArc1" presStyleLbl="parChTrans1D1" presStyleIdx="1" presStyleCnt="4"/>
      <dgm:spPr/>
    </dgm:pt>
    <dgm:pt modelId="{B751F669-6F10-436D-ABAF-1FDF736AF15C}" type="pres">
      <dgm:prSet presAssocID="{9149E072-A208-4D2A-AA17-0F73F5EB45BF}" presName="topConnNode1" presStyleLbl="node1" presStyleIdx="0" presStyleCnt="0"/>
      <dgm:spPr/>
    </dgm:pt>
    <dgm:pt modelId="{1FAFC928-40DA-42A9-B141-B52C682253B3}" type="pres">
      <dgm:prSet presAssocID="{9149E072-A208-4D2A-AA17-0F73F5EB45BF}" presName="hierChild2" presStyleCnt="0"/>
      <dgm:spPr/>
    </dgm:pt>
    <dgm:pt modelId="{B5CDD8D2-CFDB-4BB3-B885-42BB66337AD0}" type="pres">
      <dgm:prSet presAssocID="{E159457D-C458-4A80-A060-3704B76AD5C2}" presName="Name28" presStyleLbl="parChTrans1D2" presStyleIdx="0" presStyleCnt="1"/>
      <dgm:spPr/>
    </dgm:pt>
    <dgm:pt modelId="{FBFA64E9-E5D0-426C-854D-53C6ED525952}" type="pres">
      <dgm:prSet presAssocID="{CF46CEFE-744F-4EC8-B5D7-074A27957BAF}" presName="hierRoot2" presStyleCnt="0">
        <dgm:presLayoutVars>
          <dgm:hierBranch val="init"/>
        </dgm:presLayoutVars>
      </dgm:prSet>
      <dgm:spPr/>
    </dgm:pt>
    <dgm:pt modelId="{28434293-717B-4CB1-A338-0DE8D835AABA}" type="pres">
      <dgm:prSet presAssocID="{CF46CEFE-744F-4EC8-B5D7-074A27957BAF}" presName="rootComposite2" presStyleCnt="0"/>
      <dgm:spPr/>
    </dgm:pt>
    <dgm:pt modelId="{1E03D380-370C-4B16-8045-D059A06022B6}" type="pres">
      <dgm:prSet presAssocID="{CF46CEFE-744F-4EC8-B5D7-074A27957BAF}" presName="rootText2" presStyleLbl="alignAcc1" presStyleIdx="0" presStyleCnt="0">
        <dgm:presLayoutVars>
          <dgm:chPref val="3"/>
        </dgm:presLayoutVars>
      </dgm:prSet>
      <dgm:spPr/>
    </dgm:pt>
    <dgm:pt modelId="{DEC9CFAC-4FC4-4227-83D6-178C6FD5C627}" type="pres">
      <dgm:prSet presAssocID="{CF46CEFE-744F-4EC8-B5D7-074A27957BAF}" presName="topArc2" presStyleLbl="parChTrans1D1" presStyleIdx="2" presStyleCnt="4"/>
      <dgm:spPr/>
    </dgm:pt>
    <dgm:pt modelId="{C0B53C78-3AF3-4CFE-B2FF-7A344CAACAEA}" type="pres">
      <dgm:prSet presAssocID="{CF46CEFE-744F-4EC8-B5D7-074A27957BAF}" presName="bottomArc2" presStyleLbl="parChTrans1D1" presStyleIdx="3" presStyleCnt="4"/>
      <dgm:spPr/>
    </dgm:pt>
    <dgm:pt modelId="{6878AE82-AF3F-4FE5-9A6F-EF87E5A5BA3F}" type="pres">
      <dgm:prSet presAssocID="{CF46CEFE-744F-4EC8-B5D7-074A27957BAF}" presName="topConnNode2" presStyleLbl="node2" presStyleIdx="0" presStyleCnt="0"/>
      <dgm:spPr/>
    </dgm:pt>
    <dgm:pt modelId="{4EE662A2-74EE-4A73-B8CA-ED77760A691D}" type="pres">
      <dgm:prSet presAssocID="{CF46CEFE-744F-4EC8-B5D7-074A27957BAF}" presName="hierChild4" presStyleCnt="0"/>
      <dgm:spPr/>
    </dgm:pt>
    <dgm:pt modelId="{86EC0C45-CA27-49DE-8369-B18C613778D3}" type="pres">
      <dgm:prSet presAssocID="{CF46CEFE-744F-4EC8-B5D7-074A27957BAF}" presName="hierChild5" presStyleCnt="0"/>
      <dgm:spPr/>
    </dgm:pt>
    <dgm:pt modelId="{861F3FA9-CD22-4DDB-8BAD-A1D3722E52F1}" type="pres">
      <dgm:prSet presAssocID="{9149E072-A208-4D2A-AA17-0F73F5EB45BF}" presName="hierChild3" presStyleCnt="0"/>
      <dgm:spPr/>
    </dgm:pt>
  </dgm:ptLst>
  <dgm:cxnLst>
    <dgm:cxn modelId="{E68F0C17-D412-47BC-B192-34E35DF7608B}" type="presOf" srcId="{9149E072-A208-4D2A-AA17-0F73F5EB45BF}" destId="{8F1D3FC6-CC27-42B5-AB72-2A5E09025009}" srcOrd="0" destOrd="0" presId="urn:microsoft.com/office/officeart/2008/layout/HalfCircleOrganizationChart"/>
    <dgm:cxn modelId="{FCDF6E3B-5986-4F14-98D5-45E31E7633F1}" type="presOf" srcId="{CF46CEFE-744F-4EC8-B5D7-074A27957BAF}" destId="{6878AE82-AF3F-4FE5-9A6F-EF87E5A5BA3F}" srcOrd="1" destOrd="0" presId="urn:microsoft.com/office/officeart/2008/layout/HalfCircleOrganizationChart"/>
    <dgm:cxn modelId="{5C418B41-E99D-4374-B6CE-B6D826ED8DDC}" srcId="{9149E072-A208-4D2A-AA17-0F73F5EB45BF}" destId="{CF46CEFE-744F-4EC8-B5D7-074A27957BAF}" srcOrd="0" destOrd="0" parTransId="{E159457D-C458-4A80-A060-3704B76AD5C2}" sibTransId="{5B6CB87D-3E69-412C-A149-E8BA13A7A07A}"/>
    <dgm:cxn modelId="{423AC84E-F231-4995-A88A-1FDE1EA8BDF8}" type="presOf" srcId="{9E5E35E9-EDC8-45CF-89FE-D0F4D68CB23B}" destId="{66EFA8CF-8412-4F5D-BB77-28A4FB7E4B7D}" srcOrd="0" destOrd="0" presId="urn:microsoft.com/office/officeart/2008/layout/HalfCircleOrganizationChart"/>
    <dgm:cxn modelId="{44C6AC76-881A-474D-91C8-C65A0A3FAAAF}" srcId="{9E5E35E9-EDC8-45CF-89FE-D0F4D68CB23B}" destId="{9149E072-A208-4D2A-AA17-0F73F5EB45BF}" srcOrd="0" destOrd="0" parTransId="{B30A9F46-5354-4B32-8714-0E5B42424441}" sibTransId="{AFDAE1A7-B6C3-4F6D-A438-426D4C1D1A4D}"/>
    <dgm:cxn modelId="{73C55E57-E8E2-40B5-A33C-E3878DDA9DB1}" type="presOf" srcId="{CF46CEFE-744F-4EC8-B5D7-074A27957BAF}" destId="{1E03D380-370C-4B16-8045-D059A06022B6}" srcOrd="0" destOrd="0" presId="urn:microsoft.com/office/officeart/2008/layout/HalfCircleOrganizationChart"/>
    <dgm:cxn modelId="{8E80E292-BA65-4224-84F7-77A73AE25ECD}" type="presOf" srcId="{E159457D-C458-4A80-A060-3704B76AD5C2}" destId="{B5CDD8D2-CFDB-4BB3-B885-42BB66337AD0}" srcOrd="0" destOrd="0" presId="urn:microsoft.com/office/officeart/2008/layout/HalfCircleOrganizationChart"/>
    <dgm:cxn modelId="{963A37AA-8EDA-4FDB-BA76-96D632A4C539}" type="presOf" srcId="{9149E072-A208-4D2A-AA17-0F73F5EB45BF}" destId="{B751F669-6F10-436D-ABAF-1FDF736AF15C}" srcOrd="1" destOrd="0" presId="urn:microsoft.com/office/officeart/2008/layout/HalfCircleOrganizationChart"/>
    <dgm:cxn modelId="{67D835DF-B89A-4A38-A473-45D7F7A2341D}" type="presParOf" srcId="{66EFA8CF-8412-4F5D-BB77-28A4FB7E4B7D}" destId="{77B78213-C0C0-4423-8EAB-3469FA94CC95}" srcOrd="0" destOrd="0" presId="urn:microsoft.com/office/officeart/2008/layout/HalfCircleOrganizationChart"/>
    <dgm:cxn modelId="{75EC8C25-ACF7-4444-943E-A152444A77E2}" type="presParOf" srcId="{77B78213-C0C0-4423-8EAB-3469FA94CC95}" destId="{1B567669-21BB-4058-A2FC-6EDEC893C5E3}" srcOrd="0" destOrd="0" presId="urn:microsoft.com/office/officeart/2008/layout/HalfCircleOrganizationChart"/>
    <dgm:cxn modelId="{0C1131A0-C79B-4AF3-B3EA-867331DEE6FE}" type="presParOf" srcId="{1B567669-21BB-4058-A2FC-6EDEC893C5E3}" destId="{8F1D3FC6-CC27-42B5-AB72-2A5E09025009}" srcOrd="0" destOrd="0" presId="urn:microsoft.com/office/officeart/2008/layout/HalfCircleOrganizationChart"/>
    <dgm:cxn modelId="{564C9325-ACC5-4EA6-8C72-7444BB3619BE}" type="presParOf" srcId="{1B567669-21BB-4058-A2FC-6EDEC893C5E3}" destId="{23E3536E-CF87-425F-8BD7-9D321EB748F3}" srcOrd="1" destOrd="0" presId="urn:microsoft.com/office/officeart/2008/layout/HalfCircleOrganizationChart"/>
    <dgm:cxn modelId="{291B61BB-0945-48A7-87A6-E2DFD2998D2A}" type="presParOf" srcId="{1B567669-21BB-4058-A2FC-6EDEC893C5E3}" destId="{88F93D66-9E75-4FE8-A5CB-4937DF37FFF0}" srcOrd="2" destOrd="0" presId="urn:microsoft.com/office/officeart/2008/layout/HalfCircleOrganizationChart"/>
    <dgm:cxn modelId="{C41A2DD9-DD3F-4B22-85E5-F41254457A9A}" type="presParOf" srcId="{1B567669-21BB-4058-A2FC-6EDEC893C5E3}" destId="{B751F669-6F10-436D-ABAF-1FDF736AF15C}" srcOrd="3" destOrd="0" presId="urn:microsoft.com/office/officeart/2008/layout/HalfCircleOrganizationChart"/>
    <dgm:cxn modelId="{C2BD8F7B-8789-4BF6-A051-6AA70127A1F8}" type="presParOf" srcId="{77B78213-C0C0-4423-8EAB-3469FA94CC95}" destId="{1FAFC928-40DA-42A9-B141-B52C682253B3}" srcOrd="1" destOrd="0" presId="urn:microsoft.com/office/officeart/2008/layout/HalfCircleOrganizationChart"/>
    <dgm:cxn modelId="{5AABA56B-A670-4866-9128-725E1754688C}" type="presParOf" srcId="{1FAFC928-40DA-42A9-B141-B52C682253B3}" destId="{B5CDD8D2-CFDB-4BB3-B885-42BB66337AD0}" srcOrd="0" destOrd="0" presId="urn:microsoft.com/office/officeart/2008/layout/HalfCircleOrganizationChart"/>
    <dgm:cxn modelId="{2E2AA604-271B-452B-AB9D-771675F3D75D}" type="presParOf" srcId="{1FAFC928-40DA-42A9-B141-B52C682253B3}" destId="{FBFA64E9-E5D0-426C-854D-53C6ED525952}" srcOrd="1" destOrd="0" presId="urn:microsoft.com/office/officeart/2008/layout/HalfCircleOrganizationChart"/>
    <dgm:cxn modelId="{055E0C5C-F65F-4FFA-BE21-4A750E21D5D1}" type="presParOf" srcId="{FBFA64E9-E5D0-426C-854D-53C6ED525952}" destId="{28434293-717B-4CB1-A338-0DE8D835AABA}" srcOrd="0" destOrd="0" presId="urn:microsoft.com/office/officeart/2008/layout/HalfCircleOrganizationChart"/>
    <dgm:cxn modelId="{CA509753-101C-464A-9954-FB8E152C0F45}" type="presParOf" srcId="{28434293-717B-4CB1-A338-0DE8D835AABA}" destId="{1E03D380-370C-4B16-8045-D059A06022B6}" srcOrd="0" destOrd="0" presId="urn:microsoft.com/office/officeart/2008/layout/HalfCircleOrganizationChart"/>
    <dgm:cxn modelId="{CD25AE59-A530-4ADB-953F-CB2AA502750B}" type="presParOf" srcId="{28434293-717B-4CB1-A338-0DE8D835AABA}" destId="{DEC9CFAC-4FC4-4227-83D6-178C6FD5C627}" srcOrd="1" destOrd="0" presId="urn:microsoft.com/office/officeart/2008/layout/HalfCircleOrganizationChart"/>
    <dgm:cxn modelId="{EA20124E-FD6C-4916-B705-CC73E07A02E3}" type="presParOf" srcId="{28434293-717B-4CB1-A338-0DE8D835AABA}" destId="{C0B53C78-3AF3-4CFE-B2FF-7A344CAACAEA}" srcOrd="2" destOrd="0" presId="urn:microsoft.com/office/officeart/2008/layout/HalfCircleOrganizationChart"/>
    <dgm:cxn modelId="{955386A0-A67A-4202-81B5-9CADB51CA8FA}" type="presParOf" srcId="{28434293-717B-4CB1-A338-0DE8D835AABA}" destId="{6878AE82-AF3F-4FE5-9A6F-EF87E5A5BA3F}" srcOrd="3" destOrd="0" presId="urn:microsoft.com/office/officeart/2008/layout/HalfCircleOrganizationChart"/>
    <dgm:cxn modelId="{FC25EF17-10D0-477B-AC8B-20820E1E8C19}" type="presParOf" srcId="{FBFA64E9-E5D0-426C-854D-53C6ED525952}" destId="{4EE662A2-74EE-4A73-B8CA-ED77760A691D}" srcOrd="1" destOrd="0" presId="urn:microsoft.com/office/officeart/2008/layout/HalfCircleOrganizationChart"/>
    <dgm:cxn modelId="{7A91CA6B-521D-4D15-9F7E-B3FF2D59A8BE}" type="presParOf" srcId="{FBFA64E9-E5D0-426C-854D-53C6ED525952}" destId="{86EC0C45-CA27-49DE-8369-B18C613778D3}" srcOrd="2" destOrd="0" presId="urn:microsoft.com/office/officeart/2008/layout/HalfCircleOrganizationChart"/>
    <dgm:cxn modelId="{342A9B02-0324-4AEA-8F15-183423DCCC3E}" type="presParOf" srcId="{77B78213-C0C0-4423-8EAB-3469FA94CC95}" destId="{861F3FA9-CD22-4DDB-8BAD-A1D3722E52F1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B0CA9CD-908E-4269-A3B2-1DC2F683132D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CCB12927-5DD4-4A67-8646-6DBE79BFB124}">
      <dgm:prSet phldrT="[Text]" phldr="1"/>
      <dgm:spPr/>
      <dgm:t>
        <a:bodyPr/>
        <a:lstStyle/>
        <a:p>
          <a:endParaRPr lang="en-US"/>
        </a:p>
      </dgm:t>
    </dgm:pt>
    <dgm:pt modelId="{15399D90-F29E-4022-ACB4-22203F5E9881}" type="parTrans" cxnId="{09FD24A5-5FC9-4B7E-8E24-7B2D69C1269F}">
      <dgm:prSet/>
      <dgm:spPr/>
      <dgm:t>
        <a:bodyPr/>
        <a:lstStyle/>
        <a:p>
          <a:endParaRPr lang="en-US"/>
        </a:p>
      </dgm:t>
    </dgm:pt>
    <dgm:pt modelId="{EE79F97B-DDFF-4388-8DC6-D7F171CC05CE}" type="sibTrans" cxnId="{09FD24A5-5FC9-4B7E-8E24-7B2D69C1269F}">
      <dgm:prSet/>
      <dgm:spPr/>
      <dgm:t>
        <a:bodyPr/>
        <a:lstStyle/>
        <a:p>
          <a:endParaRPr lang="en-US"/>
        </a:p>
      </dgm:t>
    </dgm:pt>
    <dgm:pt modelId="{7DAE5CFB-72D8-47A7-A084-6FE2CF466A72}" type="asst">
      <dgm:prSet phldrT="[Text]" phldr="1"/>
      <dgm:spPr/>
      <dgm:t>
        <a:bodyPr/>
        <a:lstStyle/>
        <a:p>
          <a:endParaRPr lang="en-US"/>
        </a:p>
      </dgm:t>
    </dgm:pt>
    <dgm:pt modelId="{790C4973-D109-44E7-94A7-06BD610BCFD4}" type="parTrans" cxnId="{E75C4154-7C11-4992-8ACD-85D5BBC6C705}">
      <dgm:prSet/>
      <dgm:spPr/>
      <dgm:t>
        <a:bodyPr/>
        <a:lstStyle/>
        <a:p>
          <a:endParaRPr lang="en-US"/>
        </a:p>
      </dgm:t>
    </dgm:pt>
    <dgm:pt modelId="{00C3D405-E8AB-46F2-A41E-2C4165D62BE1}" type="sibTrans" cxnId="{E75C4154-7C11-4992-8ACD-85D5BBC6C705}">
      <dgm:prSet/>
      <dgm:spPr/>
      <dgm:t>
        <a:bodyPr/>
        <a:lstStyle/>
        <a:p>
          <a:endParaRPr lang="en-US"/>
        </a:p>
      </dgm:t>
    </dgm:pt>
    <dgm:pt modelId="{3D8C8DBF-6197-4B35-9A07-3457CC5EAA77}">
      <dgm:prSet phldrT="[Text]" phldr="1"/>
      <dgm:spPr/>
      <dgm:t>
        <a:bodyPr/>
        <a:lstStyle/>
        <a:p>
          <a:endParaRPr lang="en-US"/>
        </a:p>
      </dgm:t>
    </dgm:pt>
    <dgm:pt modelId="{00C2F282-6844-4721-A66B-E33359CA2364}" type="parTrans" cxnId="{5F25442D-06E0-453E-B5C6-B2AA3AC1FC1F}">
      <dgm:prSet/>
      <dgm:spPr/>
      <dgm:t>
        <a:bodyPr/>
        <a:lstStyle/>
        <a:p>
          <a:endParaRPr lang="en-US"/>
        </a:p>
      </dgm:t>
    </dgm:pt>
    <dgm:pt modelId="{6709F9CB-8E89-4982-A524-78B465163D25}" type="sibTrans" cxnId="{5F25442D-06E0-453E-B5C6-B2AA3AC1FC1F}">
      <dgm:prSet/>
      <dgm:spPr/>
      <dgm:t>
        <a:bodyPr/>
        <a:lstStyle/>
        <a:p>
          <a:endParaRPr lang="en-US"/>
        </a:p>
      </dgm:t>
    </dgm:pt>
    <dgm:pt modelId="{8ACEB92A-E66D-4B74-9117-3DA4C6E065AB}">
      <dgm:prSet phldrT="[Text]" phldr="1"/>
      <dgm:spPr/>
      <dgm:t>
        <a:bodyPr/>
        <a:lstStyle/>
        <a:p>
          <a:endParaRPr lang="en-US"/>
        </a:p>
      </dgm:t>
    </dgm:pt>
    <dgm:pt modelId="{FD9F0B59-A930-4501-A1FF-3F24DADD600E}" type="parTrans" cxnId="{FDFC7FCE-5B77-4C7F-8DC0-FBBB1D4263C4}">
      <dgm:prSet/>
      <dgm:spPr/>
      <dgm:t>
        <a:bodyPr/>
        <a:lstStyle/>
        <a:p>
          <a:endParaRPr lang="en-US"/>
        </a:p>
      </dgm:t>
    </dgm:pt>
    <dgm:pt modelId="{910F2E76-76DE-441C-A0A1-7EE7CB9BA4CF}" type="sibTrans" cxnId="{FDFC7FCE-5B77-4C7F-8DC0-FBBB1D4263C4}">
      <dgm:prSet/>
      <dgm:spPr/>
      <dgm:t>
        <a:bodyPr/>
        <a:lstStyle/>
        <a:p>
          <a:endParaRPr lang="en-US"/>
        </a:p>
      </dgm:t>
    </dgm:pt>
    <dgm:pt modelId="{5DBB6FA3-FDB8-4015-8F20-86D09F351D60}">
      <dgm:prSet phldrT="[Text]" phldr="1"/>
      <dgm:spPr/>
      <dgm:t>
        <a:bodyPr/>
        <a:lstStyle/>
        <a:p>
          <a:endParaRPr lang="en-US"/>
        </a:p>
      </dgm:t>
    </dgm:pt>
    <dgm:pt modelId="{4810B588-6527-4517-B611-329D8D2C6329}" type="parTrans" cxnId="{42DC6C36-D913-4A0E-A19B-BB777D93D2EA}">
      <dgm:prSet/>
      <dgm:spPr/>
      <dgm:t>
        <a:bodyPr/>
        <a:lstStyle/>
        <a:p>
          <a:endParaRPr lang="en-US"/>
        </a:p>
      </dgm:t>
    </dgm:pt>
    <dgm:pt modelId="{85F0A74A-1195-4378-A433-462A9CEBF7F3}" type="sibTrans" cxnId="{42DC6C36-D913-4A0E-A19B-BB777D93D2EA}">
      <dgm:prSet/>
      <dgm:spPr/>
      <dgm:t>
        <a:bodyPr/>
        <a:lstStyle/>
        <a:p>
          <a:endParaRPr lang="en-US"/>
        </a:p>
      </dgm:t>
    </dgm:pt>
    <dgm:pt modelId="{E772805C-7EF9-4E79-B5B1-AE55B5CD422A}" type="pres">
      <dgm:prSet presAssocID="{CB0CA9CD-908E-4269-A3B2-1DC2F683132D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FE8DBD18-2A60-480D-BB0C-E952198389A2}" type="pres">
      <dgm:prSet presAssocID="{CCB12927-5DD4-4A67-8646-6DBE79BFB124}" presName="hierRoot1" presStyleCnt="0">
        <dgm:presLayoutVars>
          <dgm:hierBranch val="init"/>
        </dgm:presLayoutVars>
      </dgm:prSet>
      <dgm:spPr/>
    </dgm:pt>
    <dgm:pt modelId="{4FD60023-6010-44A1-BFC9-34FFB4A4B011}" type="pres">
      <dgm:prSet presAssocID="{CCB12927-5DD4-4A67-8646-6DBE79BFB124}" presName="rootComposite1" presStyleCnt="0"/>
      <dgm:spPr/>
    </dgm:pt>
    <dgm:pt modelId="{42EE5D6F-4F09-4DF2-877A-F21C7F3BA072}" type="pres">
      <dgm:prSet presAssocID="{CCB12927-5DD4-4A67-8646-6DBE79BFB124}" presName="rootText1" presStyleLbl="alignAcc1" presStyleIdx="0" presStyleCnt="0">
        <dgm:presLayoutVars>
          <dgm:chPref val="3"/>
        </dgm:presLayoutVars>
      </dgm:prSet>
      <dgm:spPr/>
    </dgm:pt>
    <dgm:pt modelId="{DBE99EF7-708B-4A25-9FB2-3F95F3EA22A8}" type="pres">
      <dgm:prSet presAssocID="{CCB12927-5DD4-4A67-8646-6DBE79BFB124}" presName="topArc1" presStyleLbl="parChTrans1D1" presStyleIdx="0" presStyleCnt="10"/>
      <dgm:spPr/>
    </dgm:pt>
    <dgm:pt modelId="{6ACE148B-2EDB-4862-B790-782D3A72B6CD}" type="pres">
      <dgm:prSet presAssocID="{CCB12927-5DD4-4A67-8646-6DBE79BFB124}" presName="bottomArc1" presStyleLbl="parChTrans1D1" presStyleIdx="1" presStyleCnt="10"/>
      <dgm:spPr/>
    </dgm:pt>
    <dgm:pt modelId="{2C644294-B529-47C3-BD3F-40CF6694079B}" type="pres">
      <dgm:prSet presAssocID="{CCB12927-5DD4-4A67-8646-6DBE79BFB124}" presName="topConnNode1" presStyleLbl="node1" presStyleIdx="0" presStyleCnt="0"/>
      <dgm:spPr/>
    </dgm:pt>
    <dgm:pt modelId="{91E46D43-A587-415D-93F0-CDFF7286B7EB}" type="pres">
      <dgm:prSet presAssocID="{CCB12927-5DD4-4A67-8646-6DBE79BFB124}" presName="hierChild2" presStyleCnt="0"/>
      <dgm:spPr/>
    </dgm:pt>
    <dgm:pt modelId="{E3B1389F-7D39-44F0-B462-97D66E1CC466}" type="pres">
      <dgm:prSet presAssocID="{00C2F282-6844-4721-A66B-E33359CA2364}" presName="Name28" presStyleLbl="parChTrans1D2" presStyleIdx="0" presStyleCnt="4"/>
      <dgm:spPr/>
    </dgm:pt>
    <dgm:pt modelId="{B4052FC7-B7B3-4AA3-9B5C-678A31AFE97A}" type="pres">
      <dgm:prSet presAssocID="{3D8C8DBF-6197-4B35-9A07-3457CC5EAA77}" presName="hierRoot2" presStyleCnt="0">
        <dgm:presLayoutVars>
          <dgm:hierBranch val="init"/>
        </dgm:presLayoutVars>
      </dgm:prSet>
      <dgm:spPr/>
    </dgm:pt>
    <dgm:pt modelId="{2662CDDF-5412-430C-8B1E-C6511AEE8348}" type="pres">
      <dgm:prSet presAssocID="{3D8C8DBF-6197-4B35-9A07-3457CC5EAA77}" presName="rootComposite2" presStyleCnt="0"/>
      <dgm:spPr/>
    </dgm:pt>
    <dgm:pt modelId="{F2B785E9-B4A9-4D15-A42A-353ED39A63AB}" type="pres">
      <dgm:prSet presAssocID="{3D8C8DBF-6197-4B35-9A07-3457CC5EAA77}" presName="rootText2" presStyleLbl="alignAcc1" presStyleIdx="0" presStyleCnt="0">
        <dgm:presLayoutVars>
          <dgm:chPref val="3"/>
        </dgm:presLayoutVars>
      </dgm:prSet>
      <dgm:spPr/>
    </dgm:pt>
    <dgm:pt modelId="{A6F25F0A-17E3-4513-866A-923A8D6C2923}" type="pres">
      <dgm:prSet presAssocID="{3D8C8DBF-6197-4B35-9A07-3457CC5EAA77}" presName="topArc2" presStyleLbl="parChTrans1D1" presStyleIdx="2" presStyleCnt="10"/>
      <dgm:spPr/>
    </dgm:pt>
    <dgm:pt modelId="{F7E275C1-BE03-4E2B-BD69-ECE64F831B17}" type="pres">
      <dgm:prSet presAssocID="{3D8C8DBF-6197-4B35-9A07-3457CC5EAA77}" presName="bottomArc2" presStyleLbl="parChTrans1D1" presStyleIdx="3" presStyleCnt="10"/>
      <dgm:spPr/>
    </dgm:pt>
    <dgm:pt modelId="{6FC4D9A9-0C99-4DE3-B536-7E6A5737396E}" type="pres">
      <dgm:prSet presAssocID="{3D8C8DBF-6197-4B35-9A07-3457CC5EAA77}" presName="topConnNode2" presStyleLbl="node2" presStyleIdx="0" presStyleCnt="0"/>
      <dgm:spPr/>
    </dgm:pt>
    <dgm:pt modelId="{31FB1FF7-8023-41C1-8E1F-B80D5785E9DB}" type="pres">
      <dgm:prSet presAssocID="{3D8C8DBF-6197-4B35-9A07-3457CC5EAA77}" presName="hierChild4" presStyleCnt="0"/>
      <dgm:spPr/>
    </dgm:pt>
    <dgm:pt modelId="{12D36E21-F667-48A3-8DA7-3624A197AA17}" type="pres">
      <dgm:prSet presAssocID="{3D8C8DBF-6197-4B35-9A07-3457CC5EAA77}" presName="hierChild5" presStyleCnt="0"/>
      <dgm:spPr/>
    </dgm:pt>
    <dgm:pt modelId="{8CACA3BC-B9B8-418D-8C6D-30A4047A21D0}" type="pres">
      <dgm:prSet presAssocID="{FD9F0B59-A930-4501-A1FF-3F24DADD600E}" presName="Name28" presStyleLbl="parChTrans1D2" presStyleIdx="1" presStyleCnt="4"/>
      <dgm:spPr/>
    </dgm:pt>
    <dgm:pt modelId="{A391A4C0-41B9-4650-AF83-5C30B76830FB}" type="pres">
      <dgm:prSet presAssocID="{8ACEB92A-E66D-4B74-9117-3DA4C6E065AB}" presName="hierRoot2" presStyleCnt="0">
        <dgm:presLayoutVars>
          <dgm:hierBranch val="init"/>
        </dgm:presLayoutVars>
      </dgm:prSet>
      <dgm:spPr/>
    </dgm:pt>
    <dgm:pt modelId="{378308E5-2881-4423-8BD6-12859C4D275E}" type="pres">
      <dgm:prSet presAssocID="{8ACEB92A-E66D-4B74-9117-3DA4C6E065AB}" presName="rootComposite2" presStyleCnt="0"/>
      <dgm:spPr/>
    </dgm:pt>
    <dgm:pt modelId="{1EA9564B-7AF7-4E5F-A983-5D2594F8F462}" type="pres">
      <dgm:prSet presAssocID="{8ACEB92A-E66D-4B74-9117-3DA4C6E065AB}" presName="rootText2" presStyleLbl="alignAcc1" presStyleIdx="0" presStyleCnt="0" custScaleY="96587">
        <dgm:presLayoutVars>
          <dgm:chPref val="3"/>
        </dgm:presLayoutVars>
      </dgm:prSet>
      <dgm:spPr/>
    </dgm:pt>
    <dgm:pt modelId="{EC811AFB-0543-4C9F-BB4B-2784D2737501}" type="pres">
      <dgm:prSet presAssocID="{8ACEB92A-E66D-4B74-9117-3DA4C6E065AB}" presName="topArc2" presStyleLbl="parChTrans1D1" presStyleIdx="4" presStyleCnt="10"/>
      <dgm:spPr/>
    </dgm:pt>
    <dgm:pt modelId="{FE290D92-83C8-49D3-8066-D74A4782EBF3}" type="pres">
      <dgm:prSet presAssocID="{8ACEB92A-E66D-4B74-9117-3DA4C6E065AB}" presName="bottomArc2" presStyleLbl="parChTrans1D1" presStyleIdx="5" presStyleCnt="10"/>
      <dgm:spPr/>
    </dgm:pt>
    <dgm:pt modelId="{0C417EA9-538C-4D8D-801E-EB9BBEF5F2C9}" type="pres">
      <dgm:prSet presAssocID="{8ACEB92A-E66D-4B74-9117-3DA4C6E065AB}" presName="topConnNode2" presStyleLbl="node2" presStyleIdx="0" presStyleCnt="0"/>
      <dgm:spPr/>
    </dgm:pt>
    <dgm:pt modelId="{0FDE063F-903A-4C5C-A552-4263F5418230}" type="pres">
      <dgm:prSet presAssocID="{8ACEB92A-E66D-4B74-9117-3DA4C6E065AB}" presName="hierChild4" presStyleCnt="0"/>
      <dgm:spPr/>
    </dgm:pt>
    <dgm:pt modelId="{5129F583-9950-4E19-9746-DEAF45D6696D}" type="pres">
      <dgm:prSet presAssocID="{8ACEB92A-E66D-4B74-9117-3DA4C6E065AB}" presName="hierChild5" presStyleCnt="0"/>
      <dgm:spPr/>
    </dgm:pt>
    <dgm:pt modelId="{CD7194A2-0387-42DC-B558-7A2F50699B93}" type="pres">
      <dgm:prSet presAssocID="{4810B588-6527-4517-B611-329D8D2C6329}" presName="Name28" presStyleLbl="parChTrans1D2" presStyleIdx="2" presStyleCnt="4"/>
      <dgm:spPr/>
    </dgm:pt>
    <dgm:pt modelId="{2914E69F-FC09-4DD4-819B-AF0A38F4400D}" type="pres">
      <dgm:prSet presAssocID="{5DBB6FA3-FDB8-4015-8F20-86D09F351D60}" presName="hierRoot2" presStyleCnt="0">
        <dgm:presLayoutVars>
          <dgm:hierBranch val="init"/>
        </dgm:presLayoutVars>
      </dgm:prSet>
      <dgm:spPr/>
    </dgm:pt>
    <dgm:pt modelId="{C35B2B73-28B1-4353-A32A-8FFD18B561F0}" type="pres">
      <dgm:prSet presAssocID="{5DBB6FA3-FDB8-4015-8F20-86D09F351D60}" presName="rootComposite2" presStyleCnt="0"/>
      <dgm:spPr/>
    </dgm:pt>
    <dgm:pt modelId="{05DE5058-029E-4B83-88B7-17FE4104F076}" type="pres">
      <dgm:prSet presAssocID="{5DBB6FA3-FDB8-4015-8F20-86D09F351D60}" presName="rootText2" presStyleLbl="alignAcc1" presStyleIdx="0" presStyleCnt="0">
        <dgm:presLayoutVars>
          <dgm:chPref val="3"/>
        </dgm:presLayoutVars>
      </dgm:prSet>
      <dgm:spPr/>
    </dgm:pt>
    <dgm:pt modelId="{DEE4F947-BC2A-418C-9DC7-E6D7036EC1DB}" type="pres">
      <dgm:prSet presAssocID="{5DBB6FA3-FDB8-4015-8F20-86D09F351D60}" presName="topArc2" presStyleLbl="parChTrans1D1" presStyleIdx="6" presStyleCnt="10"/>
      <dgm:spPr/>
    </dgm:pt>
    <dgm:pt modelId="{9100E97A-3416-4F5E-912E-4E9455B462E3}" type="pres">
      <dgm:prSet presAssocID="{5DBB6FA3-FDB8-4015-8F20-86D09F351D60}" presName="bottomArc2" presStyleLbl="parChTrans1D1" presStyleIdx="7" presStyleCnt="10"/>
      <dgm:spPr/>
    </dgm:pt>
    <dgm:pt modelId="{0C79E619-B55A-44E3-855D-858489724870}" type="pres">
      <dgm:prSet presAssocID="{5DBB6FA3-FDB8-4015-8F20-86D09F351D60}" presName="topConnNode2" presStyleLbl="node2" presStyleIdx="0" presStyleCnt="0"/>
      <dgm:spPr/>
    </dgm:pt>
    <dgm:pt modelId="{D68B581D-6C6A-4B26-967F-9FEC4E534E96}" type="pres">
      <dgm:prSet presAssocID="{5DBB6FA3-FDB8-4015-8F20-86D09F351D60}" presName="hierChild4" presStyleCnt="0"/>
      <dgm:spPr/>
    </dgm:pt>
    <dgm:pt modelId="{3E73DF5E-8391-427A-82D5-1696FB5A5F59}" type="pres">
      <dgm:prSet presAssocID="{5DBB6FA3-FDB8-4015-8F20-86D09F351D60}" presName="hierChild5" presStyleCnt="0"/>
      <dgm:spPr/>
    </dgm:pt>
    <dgm:pt modelId="{2FC9DF81-B039-4197-B7BC-EA76E5664E6B}" type="pres">
      <dgm:prSet presAssocID="{CCB12927-5DD4-4A67-8646-6DBE79BFB124}" presName="hierChild3" presStyleCnt="0"/>
      <dgm:spPr/>
    </dgm:pt>
    <dgm:pt modelId="{E8572DC4-1E6D-4EF9-8721-55EF6F3A451F}" type="pres">
      <dgm:prSet presAssocID="{790C4973-D109-44E7-94A7-06BD610BCFD4}" presName="Name101" presStyleLbl="parChTrans1D2" presStyleIdx="3" presStyleCnt="4"/>
      <dgm:spPr/>
    </dgm:pt>
    <dgm:pt modelId="{B9BEFE6B-BF8D-4E04-88EF-EB7F4F8FB8CA}" type="pres">
      <dgm:prSet presAssocID="{7DAE5CFB-72D8-47A7-A084-6FE2CF466A72}" presName="hierRoot3" presStyleCnt="0">
        <dgm:presLayoutVars>
          <dgm:hierBranch val="init"/>
        </dgm:presLayoutVars>
      </dgm:prSet>
      <dgm:spPr/>
    </dgm:pt>
    <dgm:pt modelId="{A8AD92CB-9533-4CE0-8D10-7A31108F87B1}" type="pres">
      <dgm:prSet presAssocID="{7DAE5CFB-72D8-47A7-A084-6FE2CF466A72}" presName="rootComposite3" presStyleCnt="0"/>
      <dgm:spPr/>
    </dgm:pt>
    <dgm:pt modelId="{8CCF55D8-6793-4DC6-8B7E-5EA8636CEC7A}" type="pres">
      <dgm:prSet presAssocID="{7DAE5CFB-72D8-47A7-A084-6FE2CF466A72}" presName="rootText3" presStyleLbl="alignAcc1" presStyleIdx="0" presStyleCnt="0">
        <dgm:presLayoutVars>
          <dgm:chPref val="3"/>
        </dgm:presLayoutVars>
      </dgm:prSet>
      <dgm:spPr/>
    </dgm:pt>
    <dgm:pt modelId="{32418B1D-A4D8-4254-95D7-9E173572CD44}" type="pres">
      <dgm:prSet presAssocID="{7DAE5CFB-72D8-47A7-A084-6FE2CF466A72}" presName="topArc3" presStyleLbl="parChTrans1D1" presStyleIdx="8" presStyleCnt="10"/>
      <dgm:spPr/>
    </dgm:pt>
    <dgm:pt modelId="{5712368F-E6FE-4266-9953-7D9F01BF1D18}" type="pres">
      <dgm:prSet presAssocID="{7DAE5CFB-72D8-47A7-A084-6FE2CF466A72}" presName="bottomArc3" presStyleLbl="parChTrans1D1" presStyleIdx="9" presStyleCnt="10"/>
      <dgm:spPr/>
    </dgm:pt>
    <dgm:pt modelId="{ECD2D90D-500F-4EE4-860F-FA9968585790}" type="pres">
      <dgm:prSet presAssocID="{7DAE5CFB-72D8-47A7-A084-6FE2CF466A72}" presName="topConnNode3" presStyleLbl="asst1" presStyleIdx="0" presStyleCnt="0"/>
      <dgm:spPr/>
    </dgm:pt>
    <dgm:pt modelId="{F1237579-FADF-45A0-B4C0-24ECA6893CB8}" type="pres">
      <dgm:prSet presAssocID="{7DAE5CFB-72D8-47A7-A084-6FE2CF466A72}" presName="hierChild6" presStyleCnt="0"/>
      <dgm:spPr/>
    </dgm:pt>
    <dgm:pt modelId="{1BC9BDB8-FD3F-48A7-A074-B2289FDD21A9}" type="pres">
      <dgm:prSet presAssocID="{7DAE5CFB-72D8-47A7-A084-6FE2CF466A72}" presName="hierChild7" presStyleCnt="0"/>
      <dgm:spPr/>
    </dgm:pt>
  </dgm:ptLst>
  <dgm:cxnLst>
    <dgm:cxn modelId="{BF68C200-1189-4AD0-8801-5391235B5B10}" type="presOf" srcId="{CCB12927-5DD4-4A67-8646-6DBE79BFB124}" destId="{42EE5D6F-4F09-4DF2-877A-F21C7F3BA072}" srcOrd="0" destOrd="0" presId="urn:microsoft.com/office/officeart/2008/layout/HalfCircleOrganizationChart"/>
    <dgm:cxn modelId="{5F25442D-06E0-453E-B5C6-B2AA3AC1FC1F}" srcId="{CCB12927-5DD4-4A67-8646-6DBE79BFB124}" destId="{3D8C8DBF-6197-4B35-9A07-3457CC5EAA77}" srcOrd="1" destOrd="0" parTransId="{00C2F282-6844-4721-A66B-E33359CA2364}" sibTransId="{6709F9CB-8E89-4982-A524-78B465163D25}"/>
    <dgm:cxn modelId="{0979CF2E-C465-4C06-90E6-2F06BF01D645}" type="presOf" srcId="{3D8C8DBF-6197-4B35-9A07-3457CC5EAA77}" destId="{F2B785E9-B4A9-4D15-A42A-353ED39A63AB}" srcOrd="0" destOrd="0" presId="urn:microsoft.com/office/officeart/2008/layout/HalfCircleOrganizationChart"/>
    <dgm:cxn modelId="{A9808232-8945-4C47-B003-65127BAC1576}" type="presOf" srcId="{5DBB6FA3-FDB8-4015-8F20-86D09F351D60}" destId="{05DE5058-029E-4B83-88B7-17FE4104F076}" srcOrd="0" destOrd="0" presId="urn:microsoft.com/office/officeart/2008/layout/HalfCircleOrganizationChart"/>
    <dgm:cxn modelId="{42DC6C36-D913-4A0E-A19B-BB777D93D2EA}" srcId="{CCB12927-5DD4-4A67-8646-6DBE79BFB124}" destId="{5DBB6FA3-FDB8-4015-8F20-86D09F351D60}" srcOrd="3" destOrd="0" parTransId="{4810B588-6527-4517-B611-329D8D2C6329}" sibTransId="{85F0A74A-1195-4378-A433-462A9CEBF7F3}"/>
    <dgm:cxn modelId="{E1881465-40F0-4EF2-8A46-4DDB64B55D6B}" type="presOf" srcId="{4810B588-6527-4517-B611-329D8D2C6329}" destId="{CD7194A2-0387-42DC-B558-7A2F50699B93}" srcOrd="0" destOrd="0" presId="urn:microsoft.com/office/officeart/2008/layout/HalfCircleOrganizationChart"/>
    <dgm:cxn modelId="{9B644B6D-4237-4639-8E0A-C6E2BF985512}" type="presOf" srcId="{790C4973-D109-44E7-94A7-06BD610BCFD4}" destId="{E8572DC4-1E6D-4EF9-8721-55EF6F3A451F}" srcOrd="0" destOrd="0" presId="urn:microsoft.com/office/officeart/2008/layout/HalfCircleOrganizationChart"/>
    <dgm:cxn modelId="{E75C4154-7C11-4992-8ACD-85D5BBC6C705}" srcId="{CCB12927-5DD4-4A67-8646-6DBE79BFB124}" destId="{7DAE5CFB-72D8-47A7-A084-6FE2CF466A72}" srcOrd="0" destOrd="0" parTransId="{790C4973-D109-44E7-94A7-06BD610BCFD4}" sibTransId="{00C3D405-E8AB-46F2-A41E-2C4165D62BE1}"/>
    <dgm:cxn modelId="{4FD1F47B-A58D-4EA7-9740-EC25B55D0839}" type="presOf" srcId="{7DAE5CFB-72D8-47A7-A084-6FE2CF466A72}" destId="{ECD2D90D-500F-4EE4-860F-FA9968585790}" srcOrd="1" destOrd="0" presId="urn:microsoft.com/office/officeart/2008/layout/HalfCircleOrganizationChart"/>
    <dgm:cxn modelId="{E85EDF7D-2BD4-424A-9F46-B911A4CBC98F}" type="presOf" srcId="{3D8C8DBF-6197-4B35-9A07-3457CC5EAA77}" destId="{6FC4D9A9-0C99-4DE3-B536-7E6A5737396E}" srcOrd="1" destOrd="0" presId="urn:microsoft.com/office/officeart/2008/layout/HalfCircleOrganizationChart"/>
    <dgm:cxn modelId="{648D647F-2995-4CA6-9CE1-5456FE3FE290}" type="presOf" srcId="{FD9F0B59-A930-4501-A1FF-3F24DADD600E}" destId="{8CACA3BC-B9B8-418D-8C6D-30A4047A21D0}" srcOrd="0" destOrd="0" presId="urn:microsoft.com/office/officeart/2008/layout/HalfCircleOrganizationChart"/>
    <dgm:cxn modelId="{DBF99795-441B-4A75-81ED-313E27F40D8E}" type="presOf" srcId="{CB0CA9CD-908E-4269-A3B2-1DC2F683132D}" destId="{E772805C-7EF9-4E79-B5B1-AE55B5CD422A}" srcOrd="0" destOrd="0" presId="urn:microsoft.com/office/officeart/2008/layout/HalfCircleOrganizationChart"/>
    <dgm:cxn modelId="{962765A3-0BF5-481D-B9EE-719CE1D90181}" type="presOf" srcId="{7DAE5CFB-72D8-47A7-A084-6FE2CF466A72}" destId="{8CCF55D8-6793-4DC6-8B7E-5EA8636CEC7A}" srcOrd="0" destOrd="0" presId="urn:microsoft.com/office/officeart/2008/layout/HalfCircleOrganizationChart"/>
    <dgm:cxn modelId="{09FD24A5-5FC9-4B7E-8E24-7B2D69C1269F}" srcId="{CB0CA9CD-908E-4269-A3B2-1DC2F683132D}" destId="{CCB12927-5DD4-4A67-8646-6DBE79BFB124}" srcOrd="0" destOrd="0" parTransId="{15399D90-F29E-4022-ACB4-22203F5E9881}" sibTransId="{EE79F97B-DDFF-4388-8DC6-D7F171CC05CE}"/>
    <dgm:cxn modelId="{B624D5A8-3035-4EAE-832F-5E86C7EF5275}" type="presOf" srcId="{CCB12927-5DD4-4A67-8646-6DBE79BFB124}" destId="{2C644294-B529-47C3-BD3F-40CF6694079B}" srcOrd="1" destOrd="0" presId="urn:microsoft.com/office/officeart/2008/layout/HalfCircleOrganizationChart"/>
    <dgm:cxn modelId="{2E3B8CB5-1308-43FF-B7E7-609F44D5C2F2}" type="presOf" srcId="{00C2F282-6844-4721-A66B-E33359CA2364}" destId="{E3B1389F-7D39-44F0-B462-97D66E1CC466}" srcOrd="0" destOrd="0" presId="urn:microsoft.com/office/officeart/2008/layout/HalfCircleOrganizationChart"/>
    <dgm:cxn modelId="{D166B7C4-6D16-448A-AB61-D32B51723140}" type="presOf" srcId="{8ACEB92A-E66D-4B74-9117-3DA4C6E065AB}" destId="{1EA9564B-7AF7-4E5F-A983-5D2594F8F462}" srcOrd="0" destOrd="0" presId="urn:microsoft.com/office/officeart/2008/layout/HalfCircleOrganizationChart"/>
    <dgm:cxn modelId="{FDFC7FCE-5B77-4C7F-8DC0-FBBB1D4263C4}" srcId="{CCB12927-5DD4-4A67-8646-6DBE79BFB124}" destId="{8ACEB92A-E66D-4B74-9117-3DA4C6E065AB}" srcOrd="2" destOrd="0" parTransId="{FD9F0B59-A930-4501-A1FF-3F24DADD600E}" sibTransId="{910F2E76-76DE-441C-A0A1-7EE7CB9BA4CF}"/>
    <dgm:cxn modelId="{62715AD5-FA60-4C09-9540-062C261EBD11}" type="presOf" srcId="{5DBB6FA3-FDB8-4015-8F20-86D09F351D60}" destId="{0C79E619-B55A-44E3-855D-858489724870}" srcOrd="1" destOrd="0" presId="urn:microsoft.com/office/officeart/2008/layout/HalfCircleOrganizationChart"/>
    <dgm:cxn modelId="{2B1C23DD-C1C8-4691-A793-179423741ACC}" type="presOf" srcId="{8ACEB92A-E66D-4B74-9117-3DA4C6E065AB}" destId="{0C417EA9-538C-4D8D-801E-EB9BBEF5F2C9}" srcOrd="1" destOrd="0" presId="urn:microsoft.com/office/officeart/2008/layout/HalfCircleOrganizationChart"/>
    <dgm:cxn modelId="{FE074AFC-F671-445E-ADAA-7A7BFE70CA0F}" type="presParOf" srcId="{E772805C-7EF9-4E79-B5B1-AE55B5CD422A}" destId="{FE8DBD18-2A60-480D-BB0C-E952198389A2}" srcOrd="0" destOrd="0" presId="urn:microsoft.com/office/officeart/2008/layout/HalfCircleOrganizationChart"/>
    <dgm:cxn modelId="{2DD26E36-6122-494D-8859-F214AA383D49}" type="presParOf" srcId="{FE8DBD18-2A60-480D-BB0C-E952198389A2}" destId="{4FD60023-6010-44A1-BFC9-34FFB4A4B011}" srcOrd="0" destOrd="0" presId="urn:microsoft.com/office/officeart/2008/layout/HalfCircleOrganizationChart"/>
    <dgm:cxn modelId="{2574F5ED-5880-41A0-8B25-A98CE528A707}" type="presParOf" srcId="{4FD60023-6010-44A1-BFC9-34FFB4A4B011}" destId="{42EE5D6F-4F09-4DF2-877A-F21C7F3BA072}" srcOrd="0" destOrd="0" presId="urn:microsoft.com/office/officeart/2008/layout/HalfCircleOrganizationChart"/>
    <dgm:cxn modelId="{1531FDE7-D40D-47A5-A653-3390FA3C185F}" type="presParOf" srcId="{4FD60023-6010-44A1-BFC9-34FFB4A4B011}" destId="{DBE99EF7-708B-4A25-9FB2-3F95F3EA22A8}" srcOrd="1" destOrd="0" presId="urn:microsoft.com/office/officeart/2008/layout/HalfCircleOrganizationChart"/>
    <dgm:cxn modelId="{41310BEA-5D9E-4327-BA61-A032C38343C6}" type="presParOf" srcId="{4FD60023-6010-44A1-BFC9-34FFB4A4B011}" destId="{6ACE148B-2EDB-4862-B790-782D3A72B6CD}" srcOrd="2" destOrd="0" presId="urn:microsoft.com/office/officeart/2008/layout/HalfCircleOrganizationChart"/>
    <dgm:cxn modelId="{656EE166-CCF9-4F89-9FBB-4115DCA4D778}" type="presParOf" srcId="{4FD60023-6010-44A1-BFC9-34FFB4A4B011}" destId="{2C644294-B529-47C3-BD3F-40CF6694079B}" srcOrd="3" destOrd="0" presId="urn:microsoft.com/office/officeart/2008/layout/HalfCircleOrganizationChart"/>
    <dgm:cxn modelId="{913FCDC2-C543-422D-B707-91EB91F320C6}" type="presParOf" srcId="{FE8DBD18-2A60-480D-BB0C-E952198389A2}" destId="{91E46D43-A587-415D-93F0-CDFF7286B7EB}" srcOrd="1" destOrd="0" presId="urn:microsoft.com/office/officeart/2008/layout/HalfCircleOrganizationChart"/>
    <dgm:cxn modelId="{7633330C-F0DA-471C-A3E0-20A8FA1FC18D}" type="presParOf" srcId="{91E46D43-A587-415D-93F0-CDFF7286B7EB}" destId="{E3B1389F-7D39-44F0-B462-97D66E1CC466}" srcOrd="0" destOrd="0" presId="urn:microsoft.com/office/officeart/2008/layout/HalfCircleOrganizationChart"/>
    <dgm:cxn modelId="{CE5D8896-B2A0-4499-8D19-14176C707E5B}" type="presParOf" srcId="{91E46D43-A587-415D-93F0-CDFF7286B7EB}" destId="{B4052FC7-B7B3-4AA3-9B5C-678A31AFE97A}" srcOrd="1" destOrd="0" presId="urn:microsoft.com/office/officeart/2008/layout/HalfCircleOrganizationChart"/>
    <dgm:cxn modelId="{A499C963-05B1-40BC-BCC6-F29292D34E1C}" type="presParOf" srcId="{B4052FC7-B7B3-4AA3-9B5C-678A31AFE97A}" destId="{2662CDDF-5412-430C-8B1E-C6511AEE8348}" srcOrd="0" destOrd="0" presId="urn:microsoft.com/office/officeart/2008/layout/HalfCircleOrganizationChart"/>
    <dgm:cxn modelId="{E8DBD6B3-099A-4ED7-9846-441C3D26D580}" type="presParOf" srcId="{2662CDDF-5412-430C-8B1E-C6511AEE8348}" destId="{F2B785E9-B4A9-4D15-A42A-353ED39A63AB}" srcOrd="0" destOrd="0" presId="urn:microsoft.com/office/officeart/2008/layout/HalfCircleOrganizationChart"/>
    <dgm:cxn modelId="{A5790146-8780-4DA9-8F5A-A4F8D2264FBF}" type="presParOf" srcId="{2662CDDF-5412-430C-8B1E-C6511AEE8348}" destId="{A6F25F0A-17E3-4513-866A-923A8D6C2923}" srcOrd="1" destOrd="0" presId="urn:microsoft.com/office/officeart/2008/layout/HalfCircleOrganizationChart"/>
    <dgm:cxn modelId="{FD019B99-3618-4C63-8DE9-4419B4984F8B}" type="presParOf" srcId="{2662CDDF-5412-430C-8B1E-C6511AEE8348}" destId="{F7E275C1-BE03-4E2B-BD69-ECE64F831B17}" srcOrd="2" destOrd="0" presId="urn:microsoft.com/office/officeart/2008/layout/HalfCircleOrganizationChart"/>
    <dgm:cxn modelId="{AEBC63F1-515B-406F-88D0-65E69CC8E6D1}" type="presParOf" srcId="{2662CDDF-5412-430C-8B1E-C6511AEE8348}" destId="{6FC4D9A9-0C99-4DE3-B536-7E6A5737396E}" srcOrd="3" destOrd="0" presId="urn:microsoft.com/office/officeart/2008/layout/HalfCircleOrganizationChart"/>
    <dgm:cxn modelId="{13E7F1CB-5F6C-447F-A2A8-33CBEFF16D9D}" type="presParOf" srcId="{B4052FC7-B7B3-4AA3-9B5C-678A31AFE97A}" destId="{31FB1FF7-8023-41C1-8E1F-B80D5785E9DB}" srcOrd="1" destOrd="0" presId="urn:microsoft.com/office/officeart/2008/layout/HalfCircleOrganizationChart"/>
    <dgm:cxn modelId="{552B8CA0-4B1F-4AF4-B084-96BCA335A6B1}" type="presParOf" srcId="{B4052FC7-B7B3-4AA3-9B5C-678A31AFE97A}" destId="{12D36E21-F667-48A3-8DA7-3624A197AA17}" srcOrd="2" destOrd="0" presId="urn:microsoft.com/office/officeart/2008/layout/HalfCircleOrganizationChart"/>
    <dgm:cxn modelId="{7643E520-5913-4720-9333-B8B3E373E8C0}" type="presParOf" srcId="{91E46D43-A587-415D-93F0-CDFF7286B7EB}" destId="{8CACA3BC-B9B8-418D-8C6D-30A4047A21D0}" srcOrd="2" destOrd="0" presId="urn:microsoft.com/office/officeart/2008/layout/HalfCircleOrganizationChart"/>
    <dgm:cxn modelId="{47796985-948D-4BC2-9093-783EC66BF084}" type="presParOf" srcId="{91E46D43-A587-415D-93F0-CDFF7286B7EB}" destId="{A391A4C0-41B9-4650-AF83-5C30B76830FB}" srcOrd="3" destOrd="0" presId="urn:microsoft.com/office/officeart/2008/layout/HalfCircleOrganizationChart"/>
    <dgm:cxn modelId="{CAB03FB1-A509-434B-9CF9-109B9AB52311}" type="presParOf" srcId="{A391A4C0-41B9-4650-AF83-5C30B76830FB}" destId="{378308E5-2881-4423-8BD6-12859C4D275E}" srcOrd="0" destOrd="0" presId="urn:microsoft.com/office/officeart/2008/layout/HalfCircleOrganizationChart"/>
    <dgm:cxn modelId="{3F3DEDA5-D0D4-454B-B35A-2DF50958A81E}" type="presParOf" srcId="{378308E5-2881-4423-8BD6-12859C4D275E}" destId="{1EA9564B-7AF7-4E5F-A983-5D2594F8F462}" srcOrd="0" destOrd="0" presId="urn:microsoft.com/office/officeart/2008/layout/HalfCircleOrganizationChart"/>
    <dgm:cxn modelId="{84D0DFD3-7EB8-4514-BBE0-522C69BF2DCF}" type="presParOf" srcId="{378308E5-2881-4423-8BD6-12859C4D275E}" destId="{EC811AFB-0543-4C9F-BB4B-2784D2737501}" srcOrd="1" destOrd="0" presId="urn:microsoft.com/office/officeart/2008/layout/HalfCircleOrganizationChart"/>
    <dgm:cxn modelId="{7ADC2304-1CFA-470A-B456-265F35CA95CC}" type="presParOf" srcId="{378308E5-2881-4423-8BD6-12859C4D275E}" destId="{FE290D92-83C8-49D3-8066-D74A4782EBF3}" srcOrd="2" destOrd="0" presId="urn:microsoft.com/office/officeart/2008/layout/HalfCircleOrganizationChart"/>
    <dgm:cxn modelId="{08DF4062-886B-42B8-947A-2CD5924EE510}" type="presParOf" srcId="{378308E5-2881-4423-8BD6-12859C4D275E}" destId="{0C417EA9-538C-4D8D-801E-EB9BBEF5F2C9}" srcOrd="3" destOrd="0" presId="urn:microsoft.com/office/officeart/2008/layout/HalfCircleOrganizationChart"/>
    <dgm:cxn modelId="{2BCE65C8-859B-471F-B8BC-B61E650FE870}" type="presParOf" srcId="{A391A4C0-41B9-4650-AF83-5C30B76830FB}" destId="{0FDE063F-903A-4C5C-A552-4263F5418230}" srcOrd="1" destOrd="0" presId="urn:microsoft.com/office/officeart/2008/layout/HalfCircleOrganizationChart"/>
    <dgm:cxn modelId="{68873B61-0F43-4978-A26E-63454E458F32}" type="presParOf" srcId="{A391A4C0-41B9-4650-AF83-5C30B76830FB}" destId="{5129F583-9950-4E19-9746-DEAF45D6696D}" srcOrd="2" destOrd="0" presId="urn:microsoft.com/office/officeart/2008/layout/HalfCircleOrganizationChart"/>
    <dgm:cxn modelId="{BA379BD2-6A4C-4ED0-BF3A-E9ACAB94B7CA}" type="presParOf" srcId="{91E46D43-A587-415D-93F0-CDFF7286B7EB}" destId="{CD7194A2-0387-42DC-B558-7A2F50699B93}" srcOrd="4" destOrd="0" presId="urn:microsoft.com/office/officeart/2008/layout/HalfCircleOrganizationChart"/>
    <dgm:cxn modelId="{52975C28-1329-4AFB-9378-1F1321DCAA58}" type="presParOf" srcId="{91E46D43-A587-415D-93F0-CDFF7286B7EB}" destId="{2914E69F-FC09-4DD4-819B-AF0A38F4400D}" srcOrd="5" destOrd="0" presId="urn:microsoft.com/office/officeart/2008/layout/HalfCircleOrganizationChart"/>
    <dgm:cxn modelId="{8211296C-EFF0-4F8D-82EF-55A98FE23D62}" type="presParOf" srcId="{2914E69F-FC09-4DD4-819B-AF0A38F4400D}" destId="{C35B2B73-28B1-4353-A32A-8FFD18B561F0}" srcOrd="0" destOrd="0" presId="urn:microsoft.com/office/officeart/2008/layout/HalfCircleOrganizationChart"/>
    <dgm:cxn modelId="{19BC0C96-2EA9-4A7C-A255-B981E6765BD0}" type="presParOf" srcId="{C35B2B73-28B1-4353-A32A-8FFD18B561F0}" destId="{05DE5058-029E-4B83-88B7-17FE4104F076}" srcOrd="0" destOrd="0" presId="urn:microsoft.com/office/officeart/2008/layout/HalfCircleOrganizationChart"/>
    <dgm:cxn modelId="{9C8E1BCA-2852-4E59-902A-15E79AD82783}" type="presParOf" srcId="{C35B2B73-28B1-4353-A32A-8FFD18B561F0}" destId="{DEE4F947-BC2A-418C-9DC7-E6D7036EC1DB}" srcOrd="1" destOrd="0" presId="urn:microsoft.com/office/officeart/2008/layout/HalfCircleOrganizationChart"/>
    <dgm:cxn modelId="{139A4237-73D9-4226-BB84-D80F40A28132}" type="presParOf" srcId="{C35B2B73-28B1-4353-A32A-8FFD18B561F0}" destId="{9100E97A-3416-4F5E-912E-4E9455B462E3}" srcOrd="2" destOrd="0" presId="urn:microsoft.com/office/officeart/2008/layout/HalfCircleOrganizationChart"/>
    <dgm:cxn modelId="{93B45767-E899-4C08-9DDE-00DA40A800DC}" type="presParOf" srcId="{C35B2B73-28B1-4353-A32A-8FFD18B561F0}" destId="{0C79E619-B55A-44E3-855D-858489724870}" srcOrd="3" destOrd="0" presId="urn:microsoft.com/office/officeart/2008/layout/HalfCircleOrganizationChart"/>
    <dgm:cxn modelId="{218A872E-8794-4A3E-9038-417E2BA4529F}" type="presParOf" srcId="{2914E69F-FC09-4DD4-819B-AF0A38F4400D}" destId="{D68B581D-6C6A-4B26-967F-9FEC4E534E96}" srcOrd="1" destOrd="0" presId="urn:microsoft.com/office/officeart/2008/layout/HalfCircleOrganizationChart"/>
    <dgm:cxn modelId="{E0BFFE79-8876-4DBA-9A5C-0598B63781FF}" type="presParOf" srcId="{2914E69F-FC09-4DD4-819B-AF0A38F4400D}" destId="{3E73DF5E-8391-427A-82D5-1696FB5A5F59}" srcOrd="2" destOrd="0" presId="urn:microsoft.com/office/officeart/2008/layout/HalfCircleOrganizationChart"/>
    <dgm:cxn modelId="{4EBDBEE6-474E-4DF0-BCF7-A7542918C3BB}" type="presParOf" srcId="{FE8DBD18-2A60-480D-BB0C-E952198389A2}" destId="{2FC9DF81-B039-4197-B7BC-EA76E5664E6B}" srcOrd="2" destOrd="0" presId="urn:microsoft.com/office/officeart/2008/layout/HalfCircleOrganizationChart"/>
    <dgm:cxn modelId="{5E7DAC76-A894-4ECC-801F-B3DF28B3F95B}" type="presParOf" srcId="{2FC9DF81-B039-4197-B7BC-EA76E5664E6B}" destId="{E8572DC4-1E6D-4EF9-8721-55EF6F3A451F}" srcOrd="0" destOrd="0" presId="urn:microsoft.com/office/officeart/2008/layout/HalfCircleOrganizationChart"/>
    <dgm:cxn modelId="{66C9C1BB-EF69-4464-9DB4-7F840BCF0085}" type="presParOf" srcId="{2FC9DF81-B039-4197-B7BC-EA76E5664E6B}" destId="{B9BEFE6B-BF8D-4E04-88EF-EB7F4F8FB8CA}" srcOrd="1" destOrd="0" presId="urn:microsoft.com/office/officeart/2008/layout/HalfCircleOrganizationChart"/>
    <dgm:cxn modelId="{F8DF3DFE-E2FF-4CBC-AEBA-2ECDA67E48ED}" type="presParOf" srcId="{B9BEFE6B-BF8D-4E04-88EF-EB7F4F8FB8CA}" destId="{A8AD92CB-9533-4CE0-8D10-7A31108F87B1}" srcOrd="0" destOrd="0" presId="urn:microsoft.com/office/officeart/2008/layout/HalfCircleOrganizationChart"/>
    <dgm:cxn modelId="{12D31C15-BB09-47BD-88B3-DA0048D13BFE}" type="presParOf" srcId="{A8AD92CB-9533-4CE0-8D10-7A31108F87B1}" destId="{8CCF55D8-6793-4DC6-8B7E-5EA8636CEC7A}" srcOrd="0" destOrd="0" presId="urn:microsoft.com/office/officeart/2008/layout/HalfCircleOrganizationChart"/>
    <dgm:cxn modelId="{F93A2B01-C5AD-45FF-980B-37D60922DBB0}" type="presParOf" srcId="{A8AD92CB-9533-4CE0-8D10-7A31108F87B1}" destId="{32418B1D-A4D8-4254-95D7-9E173572CD44}" srcOrd="1" destOrd="0" presId="urn:microsoft.com/office/officeart/2008/layout/HalfCircleOrganizationChart"/>
    <dgm:cxn modelId="{E20FDFAB-F136-4E6D-AF57-4E64C0EE7B4D}" type="presParOf" srcId="{A8AD92CB-9533-4CE0-8D10-7A31108F87B1}" destId="{5712368F-E6FE-4266-9953-7D9F01BF1D18}" srcOrd="2" destOrd="0" presId="urn:microsoft.com/office/officeart/2008/layout/HalfCircleOrganizationChart"/>
    <dgm:cxn modelId="{23663591-5FC0-4B27-8350-5D7316A16178}" type="presParOf" srcId="{A8AD92CB-9533-4CE0-8D10-7A31108F87B1}" destId="{ECD2D90D-500F-4EE4-860F-FA9968585790}" srcOrd="3" destOrd="0" presId="urn:microsoft.com/office/officeart/2008/layout/HalfCircleOrganizationChart"/>
    <dgm:cxn modelId="{681600DD-47A8-41E1-8FA4-2DA205982402}" type="presParOf" srcId="{B9BEFE6B-BF8D-4E04-88EF-EB7F4F8FB8CA}" destId="{F1237579-FADF-45A0-B4C0-24ECA6893CB8}" srcOrd="1" destOrd="0" presId="urn:microsoft.com/office/officeart/2008/layout/HalfCircleOrganizationChart"/>
    <dgm:cxn modelId="{AF8FCC2F-1F78-4624-A89A-ECC0DDEDF7E5}" type="presParOf" srcId="{B9BEFE6B-BF8D-4E04-88EF-EB7F4F8FB8CA}" destId="{1BC9BDB8-FD3F-48A7-A074-B2289FDD21A9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7E32225C-D6C4-4B81-B796-AAA94E6B49A6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C51071E0-212F-4206-8420-69C38BE3DFA3}">
      <dgm:prSet phldrT="[Text]" phldr="1"/>
      <dgm:spPr/>
      <dgm:t>
        <a:bodyPr/>
        <a:lstStyle/>
        <a:p>
          <a:endParaRPr lang="en-US"/>
        </a:p>
      </dgm:t>
    </dgm:pt>
    <dgm:pt modelId="{5D0E8BCA-0C8F-4BBE-B842-5638B3D0826E}" type="parTrans" cxnId="{7EF92DC6-9BF7-48D6-B910-8E53D770DE55}">
      <dgm:prSet/>
      <dgm:spPr/>
      <dgm:t>
        <a:bodyPr/>
        <a:lstStyle/>
        <a:p>
          <a:endParaRPr lang="en-US"/>
        </a:p>
      </dgm:t>
    </dgm:pt>
    <dgm:pt modelId="{5D40D7F9-E8A8-4217-92F9-5414CDA57EAF}" type="sibTrans" cxnId="{7EF92DC6-9BF7-48D6-B910-8E53D770DE55}">
      <dgm:prSet/>
      <dgm:spPr/>
      <dgm:t>
        <a:bodyPr/>
        <a:lstStyle/>
        <a:p>
          <a:endParaRPr lang="en-US"/>
        </a:p>
      </dgm:t>
    </dgm:pt>
    <dgm:pt modelId="{F1E57A3F-5E5B-4A3F-AA10-E681C75A8CA2}" type="asst">
      <dgm:prSet phldrT="[Text]" phldr="1"/>
      <dgm:spPr/>
      <dgm:t>
        <a:bodyPr/>
        <a:lstStyle/>
        <a:p>
          <a:endParaRPr lang="en-US"/>
        </a:p>
      </dgm:t>
    </dgm:pt>
    <dgm:pt modelId="{58E123C1-09D1-44C6-A1D1-883D87D85582}" type="parTrans" cxnId="{2F2A1443-6D24-4474-A29C-23C966F60FFB}">
      <dgm:prSet/>
      <dgm:spPr/>
      <dgm:t>
        <a:bodyPr/>
        <a:lstStyle/>
        <a:p>
          <a:endParaRPr lang="en-US"/>
        </a:p>
      </dgm:t>
    </dgm:pt>
    <dgm:pt modelId="{4DD6649C-8C32-4D74-9C62-A9A7932AFEC7}" type="sibTrans" cxnId="{2F2A1443-6D24-4474-A29C-23C966F60FFB}">
      <dgm:prSet/>
      <dgm:spPr/>
      <dgm:t>
        <a:bodyPr/>
        <a:lstStyle/>
        <a:p>
          <a:endParaRPr lang="en-US"/>
        </a:p>
      </dgm:t>
    </dgm:pt>
    <dgm:pt modelId="{570201E2-F66D-48F3-8188-115D6C00B2B4}">
      <dgm:prSet phldrT="[Text]" phldr="1"/>
      <dgm:spPr/>
      <dgm:t>
        <a:bodyPr/>
        <a:lstStyle/>
        <a:p>
          <a:endParaRPr lang="en-US"/>
        </a:p>
      </dgm:t>
    </dgm:pt>
    <dgm:pt modelId="{22DC6D37-E43B-4AE6-AC3D-9883EB37D05F}" type="parTrans" cxnId="{C9555DC5-F7D5-4D8E-8B4E-14C55E122F2D}">
      <dgm:prSet/>
      <dgm:spPr/>
      <dgm:t>
        <a:bodyPr/>
        <a:lstStyle/>
        <a:p>
          <a:endParaRPr lang="en-US"/>
        </a:p>
      </dgm:t>
    </dgm:pt>
    <dgm:pt modelId="{261EDE8C-EF2D-4D9D-8486-59FFD58C1E8F}" type="sibTrans" cxnId="{C9555DC5-F7D5-4D8E-8B4E-14C55E122F2D}">
      <dgm:prSet/>
      <dgm:spPr/>
      <dgm:t>
        <a:bodyPr/>
        <a:lstStyle/>
        <a:p>
          <a:endParaRPr lang="en-US"/>
        </a:p>
      </dgm:t>
    </dgm:pt>
    <dgm:pt modelId="{72D4C830-9455-4670-801E-9B47ACD7E951}">
      <dgm:prSet phldrT="[Text]" phldr="1"/>
      <dgm:spPr/>
      <dgm:t>
        <a:bodyPr/>
        <a:lstStyle/>
        <a:p>
          <a:endParaRPr lang="en-US"/>
        </a:p>
      </dgm:t>
    </dgm:pt>
    <dgm:pt modelId="{F86AC920-D635-4ABF-AEA1-0BBF556D3188}" type="parTrans" cxnId="{3588E7C3-02EA-4260-B702-021EB95B3283}">
      <dgm:prSet/>
      <dgm:spPr/>
      <dgm:t>
        <a:bodyPr/>
        <a:lstStyle/>
        <a:p>
          <a:endParaRPr lang="en-US"/>
        </a:p>
      </dgm:t>
    </dgm:pt>
    <dgm:pt modelId="{66928B0E-9C41-4255-A5A2-34C7B5076E0E}" type="sibTrans" cxnId="{3588E7C3-02EA-4260-B702-021EB95B3283}">
      <dgm:prSet/>
      <dgm:spPr/>
      <dgm:t>
        <a:bodyPr/>
        <a:lstStyle/>
        <a:p>
          <a:endParaRPr lang="en-US"/>
        </a:p>
      </dgm:t>
    </dgm:pt>
    <dgm:pt modelId="{9E797FD2-7DBE-4FDE-86E8-350E073420B8}">
      <dgm:prSet phldrT="[Text]" phldr="1"/>
      <dgm:spPr/>
      <dgm:t>
        <a:bodyPr/>
        <a:lstStyle/>
        <a:p>
          <a:endParaRPr lang="en-US"/>
        </a:p>
      </dgm:t>
    </dgm:pt>
    <dgm:pt modelId="{DD15A367-58C0-4025-B119-767116D1F997}" type="parTrans" cxnId="{CA187E14-E618-4CE5-8957-4B5914B9C3E5}">
      <dgm:prSet/>
      <dgm:spPr/>
      <dgm:t>
        <a:bodyPr/>
        <a:lstStyle/>
        <a:p>
          <a:endParaRPr lang="en-US"/>
        </a:p>
      </dgm:t>
    </dgm:pt>
    <dgm:pt modelId="{EFF22398-F183-4270-91A4-A51C4A259471}" type="sibTrans" cxnId="{CA187E14-E618-4CE5-8957-4B5914B9C3E5}">
      <dgm:prSet/>
      <dgm:spPr/>
      <dgm:t>
        <a:bodyPr/>
        <a:lstStyle/>
        <a:p>
          <a:endParaRPr lang="en-US"/>
        </a:p>
      </dgm:t>
    </dgm:pt>
    <dgm:pt modelId="{B2A9268A-D856-4B87-AD35-913FD2C42BF2}" type="pres">
      <dgm:prSet presAssocID="{7E32225C-D6C4-4B81-B796-AAA94E6B49A6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2071CA27-4F16-4EAF-B288-8F24892D3DB2}" type="pres">
      <dgm:prSet presAssocID="{C51071E0-212F-4206-8420-69C38BE3DFA3}" presName="hierRoot1" presStyleCnt="0">
        <dgm:presLayoutVars>
          <dgm:hierBranch val="init"/>
        </dgm:presLayoutVars>
      </dgm:prSet>
      <dgm:spPr/>
    </dgm:pt>
    <dgm:pt modelId="{E0B6414D-1A33-4BD1-97CF-9813B386EF63}" type="pres">
      <dgm:prSet presAssocID="{C51071E0-212F-4206-8420-69C38BE3DFA3}" presName="rootComposite1" presStyleCnt="0"/>
      <dgm:spPr/>
    </dgm:pt>
    <dgm:pt modelId="{64001655-8752-4A33-BA08-4F8EBD64CF59}" type="pres">
      <dgm:prSet presAssocID="{C51071E0-212F-4206-8420-69C38BE3DFA3}" presName="rootText1" presStyleLbl="alignAcc1" presStyleIdx="0" presStyleCnt="0">
        <dgm:presLayoutVars>
          <dgm:chPref val="3"/>
        </dgm:presLayoutVars>
      </dgm:prSet>
      <dgm:spPr/>
    </dgm:pt>
    <dgm:pt modelId="{7ADF7A32-4652-4BE6-AF16-6CEC275F8EB0}" type="pres">
      <dgm:prSet presAssocID="{C51071E0-212F-4206-8420-69C38BE3DFA3}" presName="topArc1" presStyleLbl="parChTrans1D1" presStyleIdx="0" presStyleCnt="10"/>
      <dgm:spPr/>
    </dgm:pt>
    <dgm:pt modelId="{E576697D-8F25-476D-9E68-CFEC7EECC6CB}" type="pres">
      <dgm:prSet presAssocID="{C51071E0-212F-4206-8420-69C38BE3DFA3}" presName="bottomArc1" presStyleLbl="parChTrans1D1" presStyleIdx="1" presStyleCnt="10"/>
      <dgm:spPr/>
    </dgm:pt>
    <dgm:pt modelId="{C8E1DC47-81F9-4DEA-8BAC-C174E7CBC741}" type="pres">
      <dgm:prSet presAssocID="{C51071E0-212F-4206-8420-69C38BE3DFA3}" presName="topConnNode1" presStyleLbl="node1" presStyleIdx="0" presStyleCnt="0"/>
      <dgm:spPr/>
    </dgm:pt>
    <dgm:pt modelId="{E74EF390-9796-4E6D-A874-C8BED90CA91E}" type="pres">
      <dgm:prSet presAssocID="{C51071E0-212F-4206-8420-69C38BE3DFA3}" presName="hierChild2" presStyleCnt="0"/>
      <dgm:spPr/>
    </dgm:pt>
    <dgm:pt modelId="{5EB75FCF-5D3A-4D32-8018-1B3694D73515}" type="pres">
      <dgm:prSet presAssocID="{22DC6D37-E43B-4AE6-AC3D-9883EB37D05F}" presName="Name28" presStyleLbl="parChTrans1D2" presStyleIdx="0" presStyleCnt="4"/>
      <dgm:spPr/>
    </dgm:pt>
    <dgm:pt modelId="{BBAD30B2-0761-46BC-BBC1-E9CE5260C10C}" type="pres">
      <dgm:prSet presAssocID="{570201E2-F66D-48F3-8188-115D6C00B2B4}" presName="hierRoot2" presStyleCnt="0">
        <dgm:presLayoutVars>
          <dgm:hierBranch val="init"/>
        </dgm:presLayoutVars>
      </dgm:prSet>
      <dgm:spPr/>
    </dgm:pt>
    <dgm:pt modelId="{5E9C7496-36BC-4186-B532-2E77DCFE85EA}" type="pres">
      <dgm:prSet presAssocID="{570201E2-F66D-48F3-8188-115D6C00B2B4}" presName="rootComposite2" presStyleCnt="0"/>
      <dgm:spPr/>
    </dgm:pt>
    <dgm:pt modelId="{14A9C3AD-848F-4BCF-B576-14E125286FFB}" type="pres">
      <dgm:prSet presAssocID="{570201E2-F66D-48F3-8188-115D6C00B2B4}" presName="rootText2" presStyleLbl="alignAcc1" presStyleIdx="0" presStyleCnt="0">
        <dgm:presLayoutVars>
          <dgm:chPref val="3"/>
        </dgm:presLayoutVars>
      </dgm:prSet>
      <dgm:spPr/>
    </dgm:pt>
    <dgm:pt modelId="{B80481CF-4056-4279-BB33-6FAB204924E6}" type="pres">
      <dgm:prSet presAssocID="{570201E2-F66D-48F3-8188-115D6C00B2B4}" presName="topArc2" presStyleLbl="parChTrans1D1" presStyleIdx="2" presStyleCnt="10"/>
      <dgm:spPr/>
    </dgm:pt>
    <dgm:pt modelId="{778E65E8-53BB-4621-8842-71CFC56A369C}" type="pres">
      <dgm:prSet presAssocID="{570201E2-F66D-48F3-8188-115D6C00B2B4}" presName="bottomArc2" presStyleLbl="parChTrans1D1" presStyleIdx="3" presStyleCnt="10"/>
      <dgm:spPr/>
    </dgm:pt>
    <dgm:pt modelId="{EE41B648-0AB4-4A55-976D-5ABE3824E410}" type="pres">
      <dgm:prSet presAssocID="{570201E2-F66D-48F3-8188-115D6C00B2B4}" presName="topConnNode2" presStyleLbl="node2" presStyleIdx="0" presStyleCnt="0"/>
      <dgm:spPr/>
    </dgm:pt>
    <dgm:pt modelId="{5CCFEA76-CAB2-4742-951C-1F01959A03AA}" type="pres">
      <dgm:prSet presAssocID="{570201E2-F66D-48F3-8188-115D6C00B2B4}" presName="hierChild4" presStyleCnt="0"/>
      <dgm:spPr/>
    </dgm:pt>
    <dgm:pt modelId="{3CF8ADFE-C751-4530-ACAC-D0A0F82BAB20}" type="pres">
      <dgm:prSet presAssocID="{570201E2-F66D-48F3-8188-115D6C00B2B4}" presName="hierChild5" presStyleCnt="0"/>
      <dgm:spPr/>
    </dgm:pt>
    <dgm:pt modelId="{BB8792AF-8610-4ACA-8212-DBE99B5BE633}" type="pres">
      <dgm:prSet presAssocID="{F86AC920-D635-4ABF-AEA1-0BBF556D3188}" presName="Name28" presStyleLbl="parChTrans1D2" presStyleIdx="1" presStyleCnt="4"/>
      <dgm:spPr/>
    </dgm:pt>
    <dgm:pt modelId="{546E0608-BA30-4E1E-BCAD-E9BCBE38B401}" type="pres">
      <dgm:prSet presAssocID="{72D4C830-9455-4670-801E-9B47ACD7E951}" presName="hierRoot2" presStyleCnt="0">
        <dgm:presLayoutVars>
          <dgm:hierBranch val="init"/>
        </dgm:presLayoutVars>
      </dgm:prSet>
      <dgm:spPr/>
    </dgm:pt>
    <dgm:pt modelId="{1BD583D4-21D1-41AF-BD38-D23C17774056}" type="pres">
      <dgm:prSet presAssocID="{72D4C830-9455-4670-801E-9B47ACD7E951}" presName="rootComposite2" presStyleCnt="0"/>
      <dgm:spPr/>
    </dgm:pt>
    <dgm:pt modelId="{2035F298-D801-4CB0-A2E7-E3CE0D9300E0}" type="pres">
      <dgm:prSet presAssocID="{72D4C830-9455-4670-801E-9B47ACD7E951}" presName="rootText2" presStyleLbl="alignAcc1" presStyleIdx="0" presStyleCnt="0">
        <dgm:presLayoutVars>
          <dgm:chPref val="3"/>
        </dgm:presLayoutVars>
      </dgm:prSet>
      <dgm:spPr/>
    </dgm:pt>
    <dgm:pt modelId="{6012DB64-0E95-41ED-AFD0-942CCD95E16D}" type="pres">
      <dgm:prSet presAssocID="{72D4C830-9455-4670-801E-9B47ACD7E951}" presName="topArc2" presStyleLbl="parChTrans1D1" presStyleIdx="4" presStyleCnt="10"/>
      <dgm:spPr/>
    </dgm:pt>
    <dgm:pt modelId="{7BF300E5-789D-464E-9764-8B1E77AD8C73}" type="pres">
      <dgm:prSet presAssocID="{72D4C830-9455-4670-801E-9B47ACD7E951}" presName="bottomArc2" presStyleLbl="parChTrans1D1" presStyleIdx="5" presStyleCnt="10"/>
      <dgm:spPr/>
    </dgm:pt>
    <dgm:pt modelId="{010783BA-6250-482B-8B60-64E154213C21}" type="pres">
      <dgm:prSet presAssocID="{72D4C830-9455-4670-801E-9B47ACD7E951}" presName="topConnNode2" presStyleLbl="node2" presStyleIdx="0" presStyleCnt="0"/>
      <dgm:spPr/>
    </dgm:pt>
    <dgm:pt modelId="{A86DCD4A-CE23-4ECF-A94D-C829568744C6}" type="pres">
      <dgm:prSet presAssocID="{72D4C830-9455-4670-801E-9B47ACD7E951}" presName="hierChild4" presStyleCnt="0"/>
      <dgm:spPr/>
    </dgm:pt>
    <dgm:pt modelId="{37DEB134-53DC-4367-8317-306B7D0ED771}" type="pres">
      <dgm:prSet presAssocID="{72D4C830-9455-4670-801E-9B47ACD7E951}" presName="hierChild5" presStyleCnt="0"/>
      <dgm:spPr/>
    </dgm:pt>
    <dgm:pt modelId="{50CA55EF-387C-433D-A8F7-91D8C9178568}" type="pres">
      <dgm:prSet presAssocID="{DD15A367-58C0-4025-B119-767116D1F997}" presName="Name28" presStyleLbl="parChTrans1D2" presStyleIdx="2" presStyleCnt="4"/>
      <dgm:spPr/>
    </dgm:pt>
    <dgm:pt modelId="{AA600BB1-9EAA-44CE-AABB-17F56DFEC78C}" type="pres">
      <dgm:prSet presAssocID="{9E797FD2-7DBE-4FDE-86E8-350E073420B8}" presName="hierRoot2" presStyleCnt="0">
        <dgm:presLayoutVars>
          <dgm:hierBranch val="init"/>
        </dgm:presLayoutVars>
      </dgm:prSet>
      <dgm:spPr/>
    </dgm:pt>
    <dgm:pt modelId="{EB330FB2-225E-40C6-B5E7-D820985F5355}" type="pres">
      <dgm:prSet presAssocID="{9E797FD2-7DBE-4FDE-86E8-350E073420B8}" presName="rootComposite2" presStyleCnt="0"/>
      <dgm:spPr/>
    </dgm:pt>
    <dgm:pt modelId="{4E5657E7-0638-4F8A-9E24-05EB204E5710}" type="pres">
      <dgm:prSet presAssocID="{9E797FD2-7DBE-4FDE-86E8-350E073420B8}" presName="rootText2" presStyleLbl="alignAcc1" presStyleIdx="0" presStyleCnt="0">
        <dgm:presLayoutVars>
          <dgm:chPref val="3"/>
        </dgm:presLayoutVars>
      </dgm:prSet>
      <dgm:spPr/>
    </dgm:pt>
    <dgm:pt modelId="{153FFED3-14C2-4BD0-8806-B0A1FAA22787}" type="pres">
      <dgm:prSet presAssocID="{9E797FD2-7DBE-4FDE-86E8-350E073420B8}" presName="topArc2" presStyleLbl="parChTrans1D1" presStyleIdx="6" presStyleCnt="10"/>
      <dgm:spPr/>
    </dgm:pt>
    <dgm:pt modelId="{F7BF53D6-C3E7-42BA-A272-59F792350A98}" type="pres">
      <dgm:prSet presAssocID="{9E797FD2-7DBE-4FDE-86E8-350E073420B8}" presName="bottomArc2" presStyleLbl="parChTrans1D1" presStyleIdx="7" presStyleCnt="10"/>
      <dgm:spPr/>
    </dgm:pt>
    <dgm:pt modelId="{65F6B4FE-DB73-4D6B-8ACB-44D4826EB329}" type="pres">
      <dgm:prSet presAssocID="{9E797FD2-7DBE-4FDE-86E8-350E073420B8}" presName="topConnNode2" presStyleLbl="node2" presStyleIdx="0" presStyleCnt="0"/>
      <dgm:spPr/>
    </dgm:pt>
    <dgm:pt modelId="{E92F85B4-693A-4266-BF7A-A5BA7CC27A50}" type="pres">
      <dgm:prSet presAssocID="{9E797FD2-7DBE-4FDE-86E8-350E073420B8}" presName="hierChild4" presStyleCnt="0"/>
      <dgm:spPr/>
    </dgm:pt>
    <dgm:pt modelId="{5EFFBADE-A076-4C8C-9CE9-DEE6D873CA4B}" type="pres">
      <dgm:prSet presAssocID="{9E797FD2-7DBE-4FDE-86E8-350E073420B8}" presName="hierChild5" presStyleCnt="0"/>
      <dgm:spPr/>
    </dgm:pt>
    <dgm:pt modelId="{3D672193-89B1-4387-84B1-865CD28B9D55}" type="pres">
      <dgm:prSet presAssocID="{C51071E0-212F-4206-8420-69C38BE3DFA3}" presName="hierChild3" presStyleCnt="0"/>
      <dgm:spPr/>
    </dgm:pt>
    <dgm:pt modelId="{08EFCC6B-1104-4BDB-ADF7-682553C53418}" type="pres">
      <dgm:prSet presAssocID="{58E123C1-09D1-44C6-A1D1-883D87D85582}" presName="Name101" presStyleLbl="parChTrans1D2" presStyleIdx="3" presStyleCnt="4"/>
      <dgm:spPr/>
    </dgm:pt>
    <dgm:pt modelId="{FB834E28-B74E-4C75-A134-AF9B93A5766F}" type="pres">
      <dgm:prSet presAssocID="{F1E57A3F-5E5B-4A3F-AA10-E681C75A8CA2}" presName="hierRoot3" presStyleCnt="0">
        <dgm:presLayoutVars>
          <dgm:hierBranch val="init"/>
        </dgm:presLayoutVars>
      </dgm:prSet>
      <dgm:spPr/>
    </dgm:pt>
    <dgm:pt modelId="{9D7F50E0-D123-448D-A160-7C6041C1AA7D}" type="pres">
      <dgm:prSet presAssocID="{F1E57A3F-5E5B-4A3F-AA10-E681C75A8CA2}" presName="rootComposite3" presStyleCnt="0"/>
      <dgm:spPr/>
    </dgm:pt>
    <dgm:pt modelId="{B771EA74-3A56-4747-8D8D-0D1B59924A5E}" type="pres">
      <dgm:prSet presAssocID="{F1E57A3F-5E5B-4A3F-AA10-E681C75A8CA2}" presName="rootText3" presStyleLbl="alignAcc1" presStyleIdx="0" presStyleCnt="0">
        <dgm:presLayoutVars>
          <dgm:chPref val="3"/>
        </dgm:presLayoutVars>
      </dgm:prSet>
      <dgm:spPr/>
    </dgm:pt>
    <dgm:pt modelId="{2E7E9D4E-F126-4009-A96E-7081314E5F80}" type="pres">
      <dgm:prSet presAssocID="{F1E57A3F-5E5B-4A3F-AA10-E681C75A8CA2}" presName="topArc3" presStyleLbl="parChTrans1D1" presStyleIdx="8" presStyleCnt="10"/>
      <dgm:spPr/>
    </dgm:pt>
    <dgm:pt modelId="{E30EE757-CEB2-4A12-A79A-C6E16A6B4BE6}" type="pres">
      <dgm:prSet presAssocID="{F1E57A3F-5E5B-4A3F-AA10-E681C75A8CA2}" presName="bottomArc3" presStyleLbl="parChTrans1D1" presStyleIdx="9" presStyleCnt="10"/>
      <dgm:spPr/>
    </dgm:pt>
    <dgm:pt modelId="{8CBC59BC-E1ED-4EE5-B96A-32EBB8EBCDD4}" type="pres">
      <dgm:prSet presAssocID="{F1E57A3F-5E5B-4A3F-AA10-E681C75A8CA2}" presName="topConnNode3" presStyleLbl="asst1" presStyleIdx="0" presStyleCnt="0"/>
      <dgm:spPr/>
    </dgm:pt>
    <dgm:pt modelId="{927445B5-D8D8-4564-9CEB-94F1C64EA102}" type="pres">
      <dgm:prSet presAssocID="{F1E57A3F-5E5B-4A3F-AA10-E681C75A8CA2}" presName="hierChild6" presStyleCnt="0"/>
      <dgm:spPr/>
    </dgm:pt>
    <dgm:pt modelId="{D8A4186A-093B-4C87-AE3F-CF33AF1E94EC}" type="pres">
      <dgm:prSet presAssocID="{F1E57A3F-5E5B-4A3F-AA10-E681C75A8CA2}" presName="hierChild7" presStyleCnt="0"/>
      <dgm:spPr/>
    </dgm:pt>
  </dgm:ptLst>
  <dgm:cxnLst>
    <dgm:cxn modelId="{CA187E14-E618-4CE5-8957-4B5914B9C3E5}" srcId="{C51071E0-212F-4206-8420-69C38BE3DFA3}" destId="{9E797FD2-7DBE-4FDE-86E8-350E073420B8}" srcOrd="3" destOrd="0" parTransId="{DD15A367-58C0-4025-B119-767116D1F997}" sibTransId="{EFF22398-F183-4270-91A4-A51C4A259471}"/>
    <dgm:cxn modelId="{37C1BA14-E999-49CA-AF8F-E5B024DB4336}" type="presOf" srcId="{72D4C830-9455-4670-801E-9B47ACD7E951}" destId="{010783BA-6250-482B-8B60-64E154213C21}" srcOrd="1" destOrd="0" presId="urn:microsoft.com/office/officeart/2008/layout/HalfCircleOrganizationChart"/>
    <dgm:cxn modelId="{1D1B972D-CD73-4FEA-8B56-BB8D6A870627}" type="presOf" srcId="{9E797FD2-7DBE-4FDE-86E8-350E073420B8}" destId="{4E5657E7-0638-4F8A-9E24-05EB204E5710}" srcOrd="0" destOrd="0" presId="urn:microsoft.com/office/officeart/2008/layout/HalfCircleOrganizationChart"/>
    <dgm:cxn modelId="{F3131836-42EE-420B-9AE6-4E6E70285F6C}" type="presOf" srcId="{DD15A367-58C0-4025-B119-767116D1F997}" destId="{50CA55EF-387C-433D-A8F7-91D8C9178568}" srcOrd="0" destOrd="0" presId="urn:microsoft.com/office/officeart/2008/layout/HalfCircleOrganizationChart"/>
    <dgm:cxn modelId="{9978C137-AB41-417A-92F8-561D3E7192D2}" type="presOf" srcId="{C51071E0-212F-4206-8420-69C38BE3DFA3}" destId="{64001655-8752-4A33-BA08-4F8EBD64CF59}" srcOrd="0" destOrd="0" presId="urn:microsoft.com/office/officeart/2008/layout/HalfCircleOrganizationChart"/>
    <dgm:cxn modelId="{2F2A1443-6D24-4474-A29C-23C966F60FFB}" srcId="{C51071E0-212F-4206-8420-69C38BE3DFA3}" destId="{F1E57A3F-5E5B-4A3F-AA10-E681C75A8CA2}" srcOrd="0" destOrd="0" parTransId="{58E123C1-09D1-44C6-A1D1-883D87D85582}" sibTransId="{4DD6649C-8C32-4D74-9C62-A9A7932AFEC7}"/>
    <dgm:cxn modelId="{86FF2A44-3CC2-41EF-A251-626E49004AE4}" type="presOf" srcId="{72D4C830-9455-4670-801E-9B47ACD7E951}" destId="{2035F298-D801-4CB0-A2E7-E3CE0D9300E0}" srcOrd="0" destOrd="0" presId="urn:microsoft.com/office/officeart/2008/layout/HalfCircleOrganizationChart"/>
    <dgm:cxn modelId="{12E27557-EFEE-44D9-9396-2F14780084E0}" type="presOf" srcId="{C51071E0-212F-4206-8420-69C38BE3DFA3}" destId="{C8E1DC47-81F9-4DEA-8BAC-C174E7CBC741}" srcOrd="1" destOrd="0" presId="urn:microsoft.com/office/officeart/2008/layout/HalfCircleOrganizationChart"/>
    <dgm:cxn modelId="{7DE9B083-912B-4055-85D5-73B6B4CD1350}" type="presOf" srcId="{9E797FD2-7DBE-4FDE-86E8-350E073420B8}" destId="{65F6B4FE-DB73-4D6B-8ACB-44D4826EB329}" srcOrd="1" destOrd="0" presId="urn:microsoft.com/office/officeart/2008/layout/HalfCircleOrganizationChart"/>
    <dgm:cxn modelId="{B04C50A6-8016-4275-BD6D-C8CCF6C00BA3}" type="presOf" srcId="{58E123C1-09D1-44C6-A1D1-883D87D85582}" destId="{08EFCC6B-1104-4BDB-ADF7-682553C53418}" srcOrd="0" destOrd="0" presId="urn:microsoft.com/office/officeart/2008/layout/HalfCircleOrganizationChart"/>
    <dgm:cxn modelId="{E36DCCB4-E04B-4AD1-9288-3CEF419A73C3}" type="presOf" srcId="{570201E2-F66D-48F3-8188-115D6C00B2B4}" destId="{EE41B648-0AB4-4A55-976D-5ABE3824E410}" srcOrd="1" destOrd="0" presId="urn:microsoft.com/office/officeart/2008/layout/HalfCircleOrganizationChart"/>
    <dgm:cxn modelId="{52E9C1BF-EF7B-45D0-8F51-A66ECD59CEEB}" type="presOf" srcId="{F1E57A3F-5E5B-4A3F-AA10-E681C75A8CA2}" destId="{B771EA74-3A56-4747-8D8D-0D1B59924A5E}" srcOrd="0" destOrd="0" presId="urn:microsoft.com/office/officeart/2008/layout/HalfCircleOrganizationChart"/>
    <dgm:cxn modelId="{3588E7C3-02EA-4260-B702-021EB95B3283}" srcId="{C51071E0-212F-4206-8420-69C38BE3DFA3}" destId="{72D4C830-9455-4670-801E-9B47ACD7E951}" srcOrd="2" destOrd="0" parTransId="{F86AC920-D635-4ABF-AEA1-0BBF556D3188}" sibTransId="{66928B0E-9C41-4255-A5A2-34C7B5076E0E}"/>
    <dgm:cxn modelId="{C9555DC5-F7D5-4D8E-8B4E-14C55E122F2D}" srcId="{C51071E0-212F-4206-8420-69C38BE3DFA3}" destId="{570201E2-F66D-48F3-8188-115D6C00B2B4}" srcOrd="1" destOrd="0" parTransId="{22DC6D37-E43B-4AE6-AC3D-9883EB37D05F}" sibTransId="{261EDE8C-EF2D-4D9D-8486-59FFD58C1E8F}"/>
    <dgm:cxn modelId="{7EF92DC6-9BF7-48D6-B910-8E53D770DE55}" srcId="{7E32225C-D6C4-4B81-B796-AAA94E6B49A6}" destId="{C51071E0-212F-4206-8420-69C38BE3DFA3}" srcOrd="0" destOrd="0" parTransId="{5D0E8BCA-0C8F-4BBE-B842-5638B3D0826E}" sibTransId="{5D40D7F9-E8A8-4217-92F9-5414CDA57EAF}"/>
    <dgm:cxn modelId="{1FA846C7-520B-4E1C-B76D-531844128A24}" type="presOf" srcId="{F86AC920-D635-4ABF-AEA1-0BBF556D3188}" destId="{BB8792AF-8610-4ACA-8212-DBE99B5BE633}" srcOrd="0" destOrd="0" presId="urn:microsoft.com/office/officeart/2008/layout/HalfCircleOrganizationChart"/>
    <dgm:cxn modelId="{1AE3DCD8-A9EF-4FCA-9035-960CA9E159FD}" type="presOf" srcId="{7E32225C-D6C4-4B81-B796-AAA94E6B49A6}" destId="{B2A9268A-D856-4B87-AD35-913FD2C42BF2}" srcOrd="0" destOrd="0" presId="urn:microsoft.com/office/officeart/2008/layout/HalfCircleOrganizationChart"/>
    <dgm:cxn modelId="{57B2BEDA-90DA-4049-BCA4-0707E993E9A0}" type="presOf" srcId="{F1E57A3F-5E5B-4A3F-AA10-E681C75A8CA2}" destId="{8CBC59BC-E1ED-4EE5-B96A-32EBB8EBCDD4}" srcOrd="1" destOrd="0" presId="urn:microsoft.com/office/officeart/2008/layout/HalfCircleOrganizationChart"/>
    <dgm:cxn modelId="{E56984E3-F314-4415-90DA-ECBB277A6658}" type="presOf" srcId="{570201E2-F66D-48F3-8188-115D6C00B2B4}" destId="{14A9C3AD-848F-4BCF-B576-14E125286FFB}" srcOrd="0" destOrd="0" presId="urn:microsoft.com/office/officeart/2008/layout/HalfCircleOrganizationChart"/>
    <dgm:cxn modelId="{24986EFB-3385-4363-A77B-8156873C4C66}" type="presOf" srcId="{22DC6D37-E43B-4AE6-AC3D-9883EB37D05F}" destId="{5EB75FCF-5D3A-4D32-8018-1B3694D73515}" srcOrd="0" destOrd="0" presId="urn:microsoft.com/office/officeart/2008/layout/HalfCircleOrganizationChart"/>
    <dgm:cxn modelId="{97B0815C-D18D-4C17-AF30-1E906C18C266}" type="presParOf" srcId="{B2A9268A-D856-4B87-AD35-913FD2C42BF2}" destId="{2071CA27-4F16-4EAF-B288-8F24892D3DB2}" srcOrd="0" destOrd="0" presId="urn:microsoft.com/office/officeart/2008/layout/HalfCircleOrganizationChart"/>
    <dgm:cxn modelId="{0B1D340B-0B3D-466F-8F45-042258177E50}" type="presParOf" srcId="{2071CA27-4F16-4EAF-B288-8F24892D3DB2}" destId="{E0B6414D-1A33-4BD1-97CF-9813B386EF63}" srcOrd="0" destOrd="0" presId="urn:microsoft.com/office/officeart/2008/layout/HalfCircleOrganizationChart"/>
    <dgm:cxn modelId="{46D08832-0A29-43CC-AE01-8365A628FBF8}" type="presParOf" srcId="{E0B6414D-1A33-4BD1-97CF-9813B386EF63}" destId="{64001655-8752-4A33-BA08-4F8EBD64CF59}" srcOrd="0" destOrd="0" presId="urn:microsoft.com/office/officeart/2008/layout/HalfCircleOrganizationChart"/>
    <dgm:cxn modelId="{3A16DAFB-A1A5-4662-B38F-B839A4BC5497}" type="presParOf" srcId="{E0B6414D-1A33-4BD1-97CF-9813B386EF63}" destId="{7ADF7A32-4652-4BE6-AF16-6CEC275F8EB0}" srcOrd="1" destOrd="0" presId="urn:microsoft.com/office/officeart/2008/layout/HalfCircleOrganizationChart"/>
    <dgm:cxn modelId="{3369DEF9-41FB-42DF-A9DE-9FB57B061508}" type="presParOf" srcId="{E0B6414D-1A33-4BD1-97CF-9813B386EF63}" destId="{E576697D-8F25-476D-9E68-CFEC7EECC6CB}" srcOrd="2" destOrd="0" presId="urn:microsoft.com/office/officeart/2008/layout/HalfCircleOrganizationChart"/>
    <dgm:cxn modelId="{0ED9349D-2631-488F-917C-B878D407B1AF}" type="presParOf" srcId="{E0B6414D-1A33-4BD1-97CF-9813B386EF63}" destId="{C8E1DC47-81F9-4DEA-8BAC-C174E7CBC741}" srcOrd="3" destOrd="0" presId="urn:microsoft.com/office/officeart/2008/layout/HalfCircleOrganizationChart"/>
    <dgm:cxn modelId="{F3ACC1AC-FAB2-4E02-8CA3-BFE35417F209}" type="presParOf" srcId="{2071CA27-4F16-4EAF-B288-8F24892D3DB2}" destId="{E74EF390-9796-4E6D-A874-C8BED90CA91E}" srcOrd="1" destOrd="0" presId="urn:microsoft.com/office/officeart/2008/layout/HalfCircleOrganizationChart"/>
    <dgm:cxn modelId="{8BD7E794-5F22-4A15-9962-01FFC8538C1B}" type="presParOf" srcId="{E74EF390-9796-4E6D-A874-C8BED90CA91E}" destId="{5EB75FCF-5D3A-4D32-8018-1B3694D73515}" srcOrd="0" destOrd="0" presId="urn:microsoft.com/office/officeart/2008/layout/HalfCircleOrganizationChart"/>
    <dgm:cxn modelId="{3E986389-8F7E-47AE-B850-3017343306B2}" type="presParOf" srcId="{E74EF390-9796-4E6D-A874-C8BED90CA91E}" destId="{BBAD30B2-0761-46BC-BBC1-E9CE5260C10C}" srcOrd="1" destOrd="0" presId="urn:microsoft.com/office/officeart/2008/layout/HalfCircleOrganizationChart"/>
    <dgm:cxn modelId="{C29BFE21-00A5-4436-AF2F-F1907654F4A0}" type="presParOf" srcId="{BBAD30B2-0761-46BC-BBC1-E9CE5260C10C}" destId="{5E9C7496-36BC-4186-B532-2E77DCFE85EA}" srcOrd="0" destOrd="0" presId="urn:microsoft.com/office/officeart/2008/layout/HalfCircleOrganizationChart"/>
    <dgm:cxn modelId="{3D64642A-9176-48DF-A0EC-1035F7CF9CA4}" type="presParOf" srcId="{5E9C7496-36BC-4186-B532-2E77DCFE85EA}" destId="{14A9C3AD-848F-4BCF-B576-14E125286FFB}" srcOrd="0" destOrd="0" presId="urn:microsoft.com/office/officeart/2008/layout/HalfCircleOrganizationChart"/>
    <dgm:cxn modelId="{D512A0DB-D27C-4E3A-B72C-A9EC854C0706}" type="presParOf" srcId="{5E9C7496-36BC-4186-B532-2E77DCFE85EA}" destId="{B80481CF-4056-4279-BB33-6FAB204924E6}" srcOrd="1" destOrd="0" presId="urn:microsoft.com/office/officeart/2008/layout/HalfCircleOrganizationChart"/>
    <dgm:cxn modelId="{5CE6371E-8794-46EB-B8E4-553B04668F96}" type="presParOf" srcId="{5E9C7496-36BC-4186-B532-2E77DCFE85EA}" destId="{778E65E8-53BB-4621-8842-71CFC56A369C}" srcOrd="2" destOrd="0" presId="urn:microsoft.com/office/officeart/2008/layout/HalfCircleOrganizationChart"/>
    <dgm:cxn modelId="{EFCCC965-D39E-47B8-ACCA-B1BA9F485455}" type="presParOf" srcId="{5E9C7496-36BC-4186-B532-2E77DCFE85EA}" destId="{EE41B648-0AB4-4A55-976D-5ABE3824E410}" srcOrd="3" destOrd="0" presId="urn:microsoft.com/office/officeart/2008/layout/HalfCircleOrganizationChart"/>
    <dgm:cxn modelId="{0C4B3594-D98D-44DF-87C2-B39C00DFF814}" type="presParOf" srcId="{BBAD30B2-0761-46BC-BBC1-E9CE5260C10C}" destId="{5CCFEA76-CAB2-4742-951C-1F01959A03AA}" srcOrd="1" destOrd="0" presId="urn:microsoft.com/office/officeart/2008/layout/HalfCircleOrganizationChart"/>
    <dgm:cxn modelId="{A17346D5-1868-4A9D-9A4E-D72693FDDE84}" type="presParOf" srcId="{BBAD30B2-0761-46BC-BBC1-E9CE5260C10C}" destId="{3CF8ADFE-C751-4530-ACAC-D0A0F82BAB20}" srcOrd="2" destOrd="0" presId="urn:microsoft.com/office/officeart/2008/layout/HalfCircleOrganizationChart"/>
    <dgm:cxn modelId="{7836364F-6DAA-471B-8657-685644663E26}" type="presParOf" srcId="{E74EF390-9796-4E6D-A874-C8BED90CA91E}" destId="{BB8792AF-8610-4ACA-8212-DBE99B5BE633}" srcOrd="2" destOrd="0" presId="urn:microsoft.com/office/officeart/2008/layout/HalfCircleOrganizationChart"/>
    <dgm:cxn modelId="{579F704D-A206-4D88-AB7F-E7BD4634D4C1}" type="presParOf" srcId="{E74EF390-9796-4E6D-A874-C8BED90CA91E}" destId="{546E0608-BA30-4E1E-BCAD-E9BCBE38B401}" srcOrd="3" destOrd="0" presId="urn:microsoft.com/office/officeart/2008/layout/HalfCircleOrganizationChart"/>
    <dgm:cxn modelId="{F5D735AF-300D-4F5C-8AAE-85774DBE4916}" type="presParOf" srcId="{546E0608-BA30-4E1E-BCAD-E9BCBE38B401}" destId="{1BD583D4-21D1-41AF-BD38-D23C17774056}" srcOrd="0" destOrd="0" presId="urn:microsoft.com/office/officeart/2008/layout/HalfCircleOrganizationChart"/>
    <dgm:cxn modelId="{3E575FFE-9677-47B7-ACDB-4C09D622C740}" type="presParOf" srcId="{1BD583D4-21D1-41AF-BD38-D23C17774056}" destId="{2035F298-D801-4CB0-A2E7-E3CE0D9300E0}" srcOrd="0" destOrd="0" presId="urn:microsoft.com/office/officeart/2008/layout/HalfCircleOrganizationChart"/>
    <dgm:cxn modelId="{4E5BF96A-80A0-4816-BC1F-3D889A3B48D6}" type="presParOf" srcId="{1BD583D4-21D1-41AF-BD38-D23C17774056}" destId="{6012DB64-0E95-41ED-AFD0-942CCD95E16D}" srcOrd="1" destOrd="0" presId="urn:microsoft.com/office/officeart/2008/layout/HalfCircleOrganizationChart"/>
    <dgm:cxn modelId="{24D41D1D-403C-407E-8F6C-D3284ABD32C4}" type="presParOf" srcId="{1BD583D4-21D1-41AF-BD38-D23C17774056}" destId="{7BF300E5-789D-464E-9764-8B1E77AD8C73}" srcOrd="2" destOrd="0" presId="urn:microsoft.com/office/officeart/2008/layout/HalfCircleOrganizationChart"/>
    <dgm:cxn modelId="{748B2E31-8036-4331-BDA1-A5286D98A8F4}" type="presParOf" srcId="{1BD583D4-21D1-41AF-BD38-D23C17774056}" destId="{010783BA-6250-482B-8B60-64E154213C21}" srcOrd="3" destOrd="0" presId="urn:microsoft.com/office/officeart/2008/layout/HalfCircleOrganizationChart"/>
    <dgm:cxn modelId="{8B084D53-5352-45DB-AB04-3E033037EBDE}" type="presParOf" srcId="{546E0608-BA30-4E1E-BCAD-E9BCBE38B401}" destId="{A86DCD4A-CE23-4ECF-A94D-C829568744C6}" srcOrd="1" destOrd="0" presId="urn:microsoft.com/office/officeart/2008/layout/HalfCircleOrganizationChart"/>
    <dgm:cxn modelId="{5FC4ACA3-5E99-400E-8BA6-CEA88F27B52F}" type="presParOf" srcId="{546E0608-BA30-4E1E-BCAD-E9BCBE38B401}" destId="{37DEB134-53DC-4367-8317-306B7D0ED771}" srcOrd="2" destOrd="0" presId="urn:microsoft.com/office/officeart/2008/layout/HalfCircleOrganizationChart"/>
    <dgm:cxn modelId="{3B3DF76D-3B70-4E87-8601-CEB4DCF78313}" type="presParOf" srcId="{E74EF390-9796-4E6D-A874-C8BED90CA91E}" destId="{50CA55EF-387C-433D-A8F7-91D8C9178568}" srcOrd="4" destOrd="0" presId="urn:microsoft.com/office/officeart/2008/layout/HalfCircleOrganizationChart"/>
    <dgm:cxn modelId="{3BDAB927-28B3-4704-966C-F655A58C1642}" type="presParOf" srcId="{E74EF390-9796-4E6D-A874-C8BED90CA91E}" destId="{AA600BB1-9EAA-44CE-AABB-17F56DFEC78C}" srcOrd="5" destOrd="0" presId="urn:microsoft.com/office/officeart/2008/layout/HalfCircleOrganizationChart"/>
    <dgm:cxn modelId="{6B327FB7-41AD-47D6-A107-7414707E752E}" type="presParOf" srcId="{AA600BB1-9EAA-44CE-AABB-17F56DFEC78C}" destId="{EB330FB2-225E-40C6-B5E7-D820985F5355}" srcOrd="0" destOrd="0" presId="urn:microsoft.com/office/officeart/2008/layout/HalfCircleOrganizationChart"/>
    <dgm:cxn modelId="{2791F12E-EDEA-4233-9DEF-CB5E4EB37269}" type="presParOf" srcId="{EB330FB2-225E-40C6-B5E7-D820985F5355}" destId="{4E5657E7-0638-4F8A-9E24-05EB204E5710}" srcOrd="0" destOrd="0" presId="urn:microsoft.com/office/officeart/2008/layout/HalfCircleOrganizationChart"/>
    <dgm:cxn modelId="{9D1FF434-6619-4173-A182-9504DD1655AD}" type="presParOf" srcId="{EB330FB2-225E-40C6-B5E7-D820985F5355}" destId="{153FFED3-14C2-4BD0-8806-B0A1FAA22787}" srcOrd="1" destOrd="0" presId="urn:microsoft.com/office/officeart/2008/layout/HalfCircleOrganizationChart"/>
    <dgm:cxn modelId="{BF1F60F8-275E-457D-848E-A967E02EBA6C}" type="presParOf" srcId="{EB330FB2-225E-40C6-B5E7-D820985F5355}" destId="{F7BF53D6-C3E7-42BA-A272-59F792350A98}" srcOrd="2" destOrd="0" presId="urn:microsoft.com/office/officeart/2008/layout/HalfCircleOrganizationChart"/>
    <dgm:cxn modelId="{20885DA5-C52D-4E39-8251-3136ACB2DDAE}" type="presParOf" srcId="{EB330FB2-225E-40C6-B5E7-D820985F5355}" destId="{65F6B4FE-DB73-4D6B-8ACB-44D4826EB329}" srcOrd="3" destOrd="0" presId="urn:microsoft.com/office/officeart/2008/layout/HalfCircleOrganizationChart"/>
    <dgm:cxn modelId="{441688B6-4172-466F-B215-5574A56097A9}" type="presParOf" srcId="{AA600BB1-9EAA-44CE-AABB-17F56DFEC78C}" destId="{E92F85B4-693A-4266-BF7A-A5BA7CC27A50}" srcOrd="1" destOrd="0" presId="urn:microsoft.com/office/officeart/2008/layout/HalfCircleOrganizationChart"/>
    <dgm:cxn modelId="{82122F58-D6C4-44CB-BF69-5E1733C78414}" type="presParOf" srcId="{AA600BB1-9EAA-44CE-AABB-17F56DFEC78C}" destId="{5EFFBADE-A076-4C8C-9CE9-DEE6D873CA4B}" srcOrd="2" destOrd="0" presId="urn:microsoft.com/office/officeart/2008/layout/HalfCircleOrganizationChart"/>
    <dgm:cxn modelId="{330CEDB2-01D5-42F7-BDC1-6DD9E7067FC8}" type="presParOf" srcId="{2071CA27-4F16-4EAF-B288-8F24892D3DB2}" destId="{3D672193-89B1-4387-84B1-865CD28B9D55}" srcOrd="2" destOrd="0" presId="urn:microsoft.com/office/officeart/2008/layout/HalfCircleOrganizationChart"/>
    <dgm:cxn modelId="{D1C4E692-82E3-4FF5-A3AA-DC1C154450E9}" type="presParOf" srcId="{3D672193-89B1-4387-84B1-865CD28B9D55}" destId="{08EFCC6B-1104-4BDB-ADF7-682553C53418}" srcOrd="0" destOrd="0" presId="urn:microsoft.com/office/officeart/2008/layout/HalfCircleOrganizationChart"/>
    <dgm:cxn modelId="{966FAE3A-0980-4B53-8887-C6A24F5451DD}" type="presParOf" srcId="{3D672193-89B1-4387-84B1-865CD28B9D55}" destId="{FB834E28-B74E-4C75-A134-AF9B93A5766F}" srcOrd="1" destOrd="0" presId="urn:microsoft.com/office/officeart/2008/layout/HalfCircleOrganizationChart"/>
    <dgm:cxn modelId="{FE7EF1EA-DA7F-48E2-ADA6-68DE22A3C40E}" type="presParOf" srcId="{FB834E28-B74E-4C75-A134-AF9B93A5766F}" destId="{9D7F50E0-D123-448D-A160-7C6041C1AA7D}" srcOrd="0" destOrd="0" presId="urn:microsoft.com/office/officeart/2008/layout/HalfCircleOrganizationChart"/>
    <dgm:cxn modelId="{2BA76BFB-B369-4C45-93D6-847F8D0ED417}" type="presParOf" srcId="{9D7F50E0-D123-448D-A160-7C6041C1AA7D}" destId="{B771EA74-3A56-4747-8D8D-0D1B59924A5E}" srcOrd="0" destOrd="0" presId="urn:microsoft.com/office/officeart/2008/layout/HalfCircleOrganizationChart"/>
    <dgm:cxn modelId="{5F95FF1E-A584-418F-A422-B3272DDBB85F}" type="presParOf" srcId="{9D7F50E0-D123-448D-A160-7C6041C1AA7D}" destId="{2E7E9D4E-F126-4009-A96E-7081314E5F80}" srcOrd="1" destOrd="0" presId="urn:microsoft.com/office/officeart/2008/layout/HalfCircleOrganizationChart"/>
    <dgm:cxn modelId="{49FD04A1-BAF7-4272-ADBE-655BDE0AC29D}" type="presParOf" srcId="{9D7F50E0-D123-448D-A160-7C6041C1AA7D}" destId="{E30EE757-CEB2-4A12-A79A-C6E16A6B4BE6}" srcOrd="2" destOrd="0" presId="urn:microsoft.com/office/officeart/2008/layout/HalfCircleOrganizationChart"/>
    <dgm:cxn modelId="{BFBBE253-6052-4290-AE34-71FD758DD00D}" type="presParOf" srcId="{9D7F50E0-D123-448D-A160-7C6041C1AA7D}" destId="{8CBC59BC-E1ED-4EE5-B96A-32EBB8EBCDD4}" srcOrd="3" destOrd="0" presId="urn:microsoft.com/office/officeart/2008/layout/HalfCircleOrganizationChart"/>
    <dgm:cxn modelId="{E6572AC1-CBB7-4420-A24D-8D99B1BD0C93}" type="presParOf" srcId="{FB834E28-B74E-4C75-A134-AF9B93A5766F}" destId="{927445B5-D8D8-4564-9CEB-94F1C64EA102}" srcOrd="1" destOrd="0" presId="urn:microsoft.com/office/officeart/2008/layout/HalfCircleOrganizationChart"/>
    <dgm:cxn modelId="{26C58126-80D3-4161-96DA-C2ECA64B8D09}" type="presParOf" srcId="{FB834E28-B74E-4C75-A134-AF9B93A5766F}" destId="{D8A4186A-093B-4C87-AE3F-CF33AF1E94EC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7ABDC2F3-7CFA-49A4-9DFA-0746732A9549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7805A9B5-0EEB-4AB7-AAB1-D600FBF43BB1}">
      <dgm:prSet phldrT="[Text]" phldr="1"/>
      <dgm:spPr/>
      <dgm:t>
        <a:bodyPr/>
        <a:lstStyle/>
        <a:p>
          <a:endParaRPr lang="en-US"/>
        </a:p>
      </dgm:t>
    </dgm:pt>
    <dgm:pt modelId="{17FBB5E1-D894-419A-9360-994753C9DFB6}" type="parTrans" cxnId="{994A9C67-4DDD-4ACC-9E63-1156B908C3F3}">
      <dgm:prSet/>
      <dgm:spPr/>
      <dgm:t>
        <a:bodyPr/>
        <a:lstStyle/>
        <a:p>
          <a:endParaRPr lang="en-US"/>
        </a:p>
      </dgm:t>
    </dgm:pt>
    <dgm:pt modelId="{8D54874A-F3C2-40D1-91EA-F70781429B4D}" type="sibTrans" cxnId="{994A9C67-4DDD-4ACC-9E63-1156B908C3F3}">
      <dgm:prSet/>
      <dgm:spPr/>
      <dgm:t>
        <a:bodyPr/>
        <a:lstStyle/>
        <a:p>
          <a:endParaRPr lang="en-US"/>
        </a:p>
      </dgm:t>
    </dgm:pt>
    <dgm:pt modelId="{74D9CF08-4B9D-4C46-A337-5DBDB2EE2418}">
      <dgm:prSet phldrT="[Text]" phldr="1"/>
      <dgm:spPr/>
      <dgm:t>
        <a:bodyPr/>
        <a:lstStyle/>
        <a:p>
          <a:endParaRPr lang="en-US"/>
        </a:p>
      </dgm:t>
    </dgm:pt>
    <dgm:pt modelId="{4B0B8446-7863-4D45-8433-019FA8E06085}" type="parTrans" cxnId="{49A69D1C-C7DD-4B1D-A41C-8EB301646D8D}">
      <dgm:prSet/>
      <dgm:spPr/>
      <dgm:t>
        <a:bodyPr/>
        <a:lstStyle/>
        <a:p>
          <a:endParaRPr lang="en-US"/>
        </a:p>
      </dgm:t>
    </dgm:pt>
    <dgm:pt modelId="{50B5F893-079E-4321-ABA8-35A167C0DC4F}" type="sibTrans" cxnId="{49A69D1C-C7DD-4B1D-A41C-8EB301646D8D}">
      <dgm:prSet/>
      <dgm:spPr/>
      <dgm:t>
        <a:bodyPr/>
        <a:lstStyle/>
        <a:p>
          <a:endParaRPr lang="en-US"/>
        </a:p>
      </dgm:t>
    </dgm:pt>
    <dgm:pt modelId="{F8C06627-2DE6-40EA-BC80-FCF36B09855D}">
      <dgm:prSet phldrT="[Text]" phldr="1"/>
      <dgm:spPr/>
      <dgm:t>
        <a:bodyPr/>
        <a:lstStyle/>
        <a:p>
          <a:endParaRPr lang="en-US"/>
        </a:p>
      </dgm:t>
    </dgm:pt>
    <dgm:pt modelId="{17E98A68-70ED-4511-B0A5-7F599F51AF1E}" type="parTrans" cxnId="{09842A9D-EDAA-40D9-9068-80A955E4DD2B}">
      <dgm:prSet/>
      <dgm:spPr/>
      <dgm:t>
        <a:bodyPr/>
        <a:lstStyle/>
        <a:p>
          <a:endParaRPr lang="en-US"/>
        </a:p>
      </dgm:t>
    </dgm:pt>
    <dgm:pt modelId="{0E5270BE-2D4B-4ED5-B08D-59831058650F}" type="sibTrans" cxnId="{09842A9D-EDAA-40D9-9068-80A955E4DD2B}">
      <dgm:prSet/>
      <dgm:spPr/>
      <dgm:t>
        <a:bodyPr/>
        <a:lstStyle/>
        <a:p>
          <a:endParaRPr lang="en-US"/>
        </a:p>
      </dgm:t>
    </dgm:pt>
    <dgm:pt modelId="{E642255A-28C5-413C-A056-C6259BB66E22}">
      <dgm:prSet phldrT="[Text]" phldr="1"/>
      <dgm:spPr/>
      <dgm:t>
        <a:bodyPr/>
        <a:lstStyle/>
        <a:p>
          <a:endParaRPr lang="en-US"/>
        </a:p>
      </dgm:t>
    </dgm:pt>
    <dgm:pt modelId="{2DCFCE37-0166-4085-8C3E-2F45D07738B1}" type="parTrans" cxnId="{8F97E0C6-7BA0-44FF-ACB9-900C8C91B686}">
      <dgm:prSet/>
      <dgm:spPr/>
      <dgm:t>
        <a:bodyPr/>
        <a:lstStyle/>
        <a:p>
          <a:endParaRPr lang="en-US"/>
        </a:p>
      </dgm:t>
    </dgm:pt>
    <dgm:pt modelId="{7FE77773-E527-431A-9F8D-23E04A982C34}" type="sibTrans" cxnId="{8F97E0C6-7BA0-44FF-ACB9-900C8C91B686}">
      <dgm:prSet/>
      <dgm:spPr/>
      <dgm:t>
        <a:bodyPr/>
        <a:lstStyle/>
        <a:p>
          <a:endParaRPr lang="en-US"/>
        </a:p>
      </dgm:t>
    </dgm:pt>
    <dgm:pt modelId="{0104E65E-E53E-4008-BDA3-55283A3F647D}" type="asst">
      <dgm:prSet phldrT="[Text]" phldr="1"/>
      <dgm:spPr/>
      <dgm:t>
        <a:bodyPr/>
        <a:lstStyle/>
        <a:p>
          <a:endParaRPr lang="en-US"/>
        </a:p>
      </dgm:t>
    </dgm:pt>
    <dgm:pt modelId="{07961E87-D852-4E47-92FB-06843F500DD3}" type="sibTrans" cxnId="{E415856F-10B3-448B-B261-C2A6B73707A7}">
      <dgm:prSet/>
      <dgm:spPr/>
      <dgm:t>
        <a:bodyPr/>
        <a:lstStyle/>
        <a:p>
          <a:endParaRPr lang="en-US"/>
        </a:p>
      </dgm:t>
    </dgm:pt>
    <dgm:pt modelId="{27D7B946-DCDA-4653-9A8D-7B206D1D95E2}" type="parTrans" cxnId="{E415856F-10B3-448B-B261-C2A6B73707A7}">
      <dgm:prSet/>
      <dgm:spPr/>
      <dgm:t>
        <a:bodyPr/>
        <a:lstStyle/>
        <a:p>
          <a:endParaRPr lang="en-US"/>
        </a:p>
      </dgm:t>
    </dgm:pt>
    <dgm:pt modelId="{A9821FF0-9D25-4297-AF87-87643EBC1013}" type="pres">
      <dgm:prSet presAssocID="{7ABDC2F3-7CFA-49A4-9DFA-0746732A9549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5DF3DCFA-AD16-498D-9BF8-D8A47A32BC22}" type="pres">
      <dgm:prSet presAssocID="{7805A9B5-0EEB-4AB7-AAB1-D600FBF43BB1}" presName="hierRoot1" presStyleCnt="0">
        <dgm:presLayoutVars>
          <dgm:hierBranch val="init"/>
        </dgm:presLayoutVars>
      </dgm:prSet>
      <dgm:spPr/>
    </dgm:pt>
    <dgm:pt modelId="{FA2FCBCA-B333-4264-AF1D-485D8A606439}" type="pres">
      <dgm:prSet presAssocID="{7805A9B5-0EEB-4AB7-AAB1-D600FBF43BB1}" presName="rootComposite1" presStyleCnt="0"/>
      <dgm:spPr/>
    </dgm:pt>
    <dgm:pt modelId="{372D7F8C-AB7A-4A64-86F5-2B979838B75F}" type="pres">
      <dgm:prSet presAssocID="{7805A9B5-0EEB-4AB7-AAB1-D600FBF43BB1}" presName="rootText1" presStyleLbl="alignAcc1" presStyleIdx="0" presStyleCnt="0">
        <dgm:presLayoutVars>
          <dgm:chPref val="3"/>
        </dgm:presLayoutVars>
      </dgm:prSet>
      <dgm:spPr/>
    </dgm:pt>
    <dgm:pt modelId="{A732F487-CB14-4006-8555-B9A2EFCDA775}" type="pres">
      <dgm:prSet presAssocID="{7805A9B5-0EEB-4AB7-AAB1-D600FBF43BB1}" presName="topArc1" presStyleLbl="parChTrans1D1" presStyleIdx="0" presStyleCnt="10"/>
      <dgm:spPr/>
    </dgm:pt>
    <dgm:pt modelId="{BEA03906-9B19-4F4F-82AE-DD753BF766D8}" type="pres">
      <dgm:prSet presAssocID="{7805A9B5-0EEB-4AB7-AAB1-D600FBF43BB1}" presName="bottomArc1" presStyleLbl="parChTrans1D1" presStyleIdx="1" presStyleCnt="10"/>
      <dgm:spPr/>
    </dgm:pt>
    <dgm:pt modelId="{6D16345A-423E-44B4-8D5C-631DA3B31500}" type="pres">
      <dgm:prSet presAssocID="{7805A9B5-0EEB-4AB7-AAB1-D600FBF43BB1}" presName="topConnNode1" presStyleLbl="node1" presStyleIdx="0" presStyleCnt="0"/>
      <dgm:spPr/>
    </dgm:pt>
    <dgm:pt modelId="{5015897F-0791-4720-A543-F68A6EAF83A1}" type="pres">
      <dgm:prSet presAssocID="{7805A9B5-0EEB-4AB7-AAB1-D600FBF43BB1}" presName="hierChild2" presStyleCnt="0"/>
      <dgm:spPr/>
    </dgm:pt>
    <dgm:pt modelId="{D3D38033-778A-4A37-8FD3-B0F11CA55344}" type="pres">
      <dgm:prSet presAssocID="{4B0B8446-7863-4D45-8433-019FA8E06085}" presName="Name28" presStyleLbl="parChTrans1D2" presStyleIdx="0" presStyleCnt="4"/>
      <dgm:spPr/>
    </dgm:pt>
    <dgm:pt modelId="{D4309D05-0BCF-45EC-99A3-E2CC7AC75C88}" type="pres">
      <dgm:prSet presAssocID="{74D9CF08-4B9D-4C46-A337-5DBDB2EE2418}" presName="hierRoot2" presStyleCnt="0">
        <dgm:presLayoutVars>
          <dgm:hierBranch val="init"/>
        </dgm:presLayoutVars>
      </dgm:prSet>
      <dgm:spPr/>
    </dgm:pt>
    <dgm:pt modelId="{AFF72D3E-24D8-4DD9-B267-898F8A8CB4F8}" type="pres">
      <dgm:prSet presAssocID="{74D9CF08-4B9D-4C46-A337-5DBDB2EE2418}" presName="rootComposite2" presStyleCnt="0"/>
      <dgm:spPr/>
    </dgm:pt>
    <dgm:pt modelId="{FB0284CB-8D3C-4856-93DB-7A1B0839A87F}" type="pres">
      <dgm:prSet presAssocID="{74D9CF08-4B9D-4C46-A337-5DBDB2EE2418}" presName="rootText2" presStyleLbl="alignAcc1" presStyleIdx="0" presStyleCnt="0">
        <dgm:presLayoutVars>
          <dgm:chPref val="3"/>
        </dgm:presLayoutVars>
      </dgm:prSet>
      <dgm:spPr/>
    </dgm:pt>
    <dgm:pt modelId="{8BD87AF2-E9A2-42EE-8921-431BE2BA8F7C}" type="pres">
      <dgm:prSet presAssocID="{74D9CF08-4B9D-4C46-A337-5DBDB2EE2418}" presName="topArc2" presStyleLbl="parChTrans1D1" presStyleIdx="2" presStyleCnt="10"/>
      <dgm:spPr/>
    </dgm:pt>
    <dgm:pt modelId="{B667599A-651F-4FDC-9B2C-813C14DB68C3}" type="pres">
      <dgm:prSet presAssocID="{74D9CF08-4B9D-4C46-A337-5DBDB2EE2418}" presName="bottomArc2" presStyleLbl="parChTrans1D1" presStyleIdx="3" presStyleCnt="10"/>
      <dgm:spPr/>
    </dgm:pt>
    <dgm:pt modelId="{3FDF900C-9030-4A6B-B942-5726C21C01BB}" type="pres">
      <dgm:prSet presAssocID="{74D9CF08-4B9D-4C46-A337-5DBDB2EE2418}" presName="topConnNode2" presStyleLbl="node2" presStyleIdx="0" presStyleCnt="0"/>
      <dgm:spPr/>
    </dgm:pt>
    <dgm:pt modelId="{AE1D907B-4F53-41DB-96D9-759632BE62F0}" type="pres">
      <dgm:prSet presAssocID="{74D9CF08-4B9D-4C46-A337-5DBDB2EE2418}" presName="hierChild4" presStyleCnt="0"/>
      <dgm:spPr/>
    </dgm:pt>
    <dgm:pt modelId="{E509F8A4-99F7-4549-9592-687CE8CB88DF}" type="pres">
      <dgm:prSet presAssocID="{74D9CF08-4B9D-4C46-A337-5DBDB2EE2418}" presName="hierChild5" presStyleCnt="0"/>
      <dgm:spPr/>
    </dgm:pt>
    <dgm:pt modelId="{7EB4FB15-E4F7-4443-9749-28EDF97AABEC}" type="pres">
      <dgm:prSet presAssocID="{17E98A68-70ED-4511-B0A5-7F599F51AF1E}" presName="Name28" presStyleLbl="parChTrans1D2" presStyleIdx="1" presStyleCnt="4"/>
      <dgm:spPr/>
    </dgm:pt>
    <dgm:pt modelId="{70DCCC6F-0AA2-4CE4-924E-F71A47532270}" type="pres">
      <dgm:prSet presAssocID="{F8C06627-2DE6-40EA-BC80-FCF36B09855D}" presName="hierRoot2" presStyleCnt="0">
        <dgm:presLayoutVars>
          <dgm:hierBranch val="init"/>
        </dgm:presLayoutVars>
      </dgm:prSet>
      <dgm:spPr/>
    </dgm:pt>
    <dgm:pt modelId="{7BFDD4F2-A815-4196-B57D-0423E0B6BE1E}" type="pres">
      <dgm:prSet presAssocID="{F8C06627-2DE6-40EA-BC80-FCF36B09855D}" presName="rootComposite2" presStyleCnt="0"/>
      <dgm:spPr/>
    </dgm:pt>
    <dgm:pt modelId="{CAA0C2CD-15C1-4ABB-846D-05C66D7ECD91}" type="pres">
      <dgm:prSet presAssocID="{F8C06627-2DE6-40EA-BC80-FCF36B09855D}" presName="rootText2" presStyleLbl="alignAcc1" presStyleIdx="0" presStyleCnt="0">
        <dgm:presLayoutVars>
          <dgm:chPref val="3"/>
        </dgm:presLayoutVars>
      </dgm:prSet>
      <dgm:spPr/>
    </dgm:pt>
    <dgm:pt modelId="{E12417C5-8A71-430E-BC66-6A690759275F}" type="pres">
      <dgm:prSet presAssocID="{F8C06627-2DE6-40EA-BC80-FCF36B09855D}" presName="topArc2" presStyleLbl="parChTrans1D1" presStyleIdx="4" presStyleCnt="10"/>
      <dgm:spPr/>
    </dgm:pt>
    <dgm:pt modelId="{09985B15-F498-4F8F-83BB-23BFDC1094A9}" type="pres">
      <dgm:prSet presAssocID="{F8C06627-2DE6-40EA-BC80-FCF36B09855D}" presName="bottomArc2" presStyleLbl="parChTrans1D1" presStyleIdx="5" presStyleCnt="10"/>
      <dgm:spPr/>
    </dgm:pt>
    <dgm:pt modelId="{432819E6-76E8-4EAB-9B8D-9CB3F0915338}" type="pres">
      <dgm:prSet presAssocID="{F8C06627-2DE6-40EA-BC80-FCF36B09855D}" presName="topConnNode2" presStyleLbl="node2" presStyleIdx="0" presStyleCnt="0"/>
      <dgm:spPr/>
    </dgm:pt>
    <dgm:pt modelId="{B251E75A-24F4-445E-A764-8A3E7589D64D}" type="pres">
      <dgm:prSet presAssocID="{F8C06627-2DE6-40EA-BC80-FCF36B09855D}" presName="hierChild4" presStyleCnt="0"/>
      <dgm:spPr/>
    </dgm:pt>
    <dgm:pt modelId="{A2B78A7A-9D52-4879-8778-B350D802A9B8}" type="pres">
      <dgm:prSet presAssocID="{F8C06627-2DE6-40EA-BC80-FCF36B09855D}" presName="hierChild5" presStyleCnt="0"/>
      <dgm:spPr/>
    </dgm:pt>
    <dgm:pt modelId="{E724AAE8-3667-4FE6-B650-42549A2E6067}" type="pres">
      <dgm:prSet presAssocID="{2DCFCE37-0166-4085-8C3E-2F45D07738B1}" presName="Name28" presStyleLbl="parChTrans1D2" presStyleIdx="2" presStyleCnt="4"/>
      <dgm:spPr/>
    </dgm:pt>
    <dgm:pt modelId="{ABF57193-4895-4E3C-BDA8-7489B522FF45}" type="pres">
      <dgm:prSet presAssocID="{E642255A-28C5-413C-A056-C6259BB66E22}" presName="hierRoot2" presStyleCnt="0">
        <dgm:presLayoutVars>
          <dgm:hierBranch val="init"/>
        </dgm:presLayoutVars>
      </dgm:prSet>
      <dgm:spPr/>
    </dgm:pt>
    <dgm:pt modelId="{9D0CA224-2507-410F-A942-6E2F7BCE977B}" type="pres">
      <dgm:prSet presAssocID="{E642255A-28C5-413C-A056-C6259BB66E22}" presName="rootComposite2" presStyleCnt="0"/>
      <dgm:spPr/>
    </dgm:pt>
    <dgm:pt modelId="{42A8DBBA-DA81-4F02-BED8-7B8C6C567FCC}" type="pres">
      <dgm:prSet presAssocID="{E642255A-28C5-413C-A056-C6259BB66E22}" presName="rootText2" presStyleLbl="alignAcc1" presStyleIdx="0" presStyleCnt="0">
        <dgm:presLayoutVars>
          <dgm:chPref val="3"/>
        </dgm:presLayoutVars>
      </dgm:prSet>
      <dgm:spPr/>
    </dgm:pt>
    <dgm:pt modelId="{8676F970-1115-463C-9CBF-1ACF241F0FB5}" type="pres">
      <dgm:prSet presAssocID="{E642255A-28C5-413C-A056-C6259BB66E22}" presName="topArc2" presStyleLbl="parChTrans1D1" presStyleIdx="6" presStyleCnt="10"/>
      <dgm:spPr/>
    </dgm:pt>
    <dgm:pt modelId="{20BCD17D-0B60-4FBD-BA71-80F4C6E60E10}" type="pres">
      <dgm:prSet presAssocID="{E642255A-28C5-413C-A056-C6259BB66E22}" presName="bottomArc2" presStyleLbl="parChTrans1D1" presStyleIdx="7" presStyleCnt="10"/>
      <dgm:spPr/>
    </dgm:pt>
    <dgm:pt modelId="{E2D6DFAF-BED9-43AB-A24A-F201F70ACFF2}" type="pres">
      <dgm:prSet presAssocID="{E642255A-28C5-413C-A056-C6259BB66E22}" presName="topConnNode2" presStyleLbl="node2" presStyleIdx="0" presStyleCnt="0"/>
      <dgm:spPr/>
    </dgm:pt>
    <dgm:pt modelId="{635CAF24-0BA9-40D2-97AD-232EED7AAA8A}" type="pres">
      <dgm:prSet presAssocID="{E642255A-28C5-413C-A056-C6259BB66E22}" presName="hierChild4" presStyleCnt="0"/>
      <dgm:spPr/>
    </dgm:pt>
    <dgm:pt modelId="{74399BE0-B7E6-45C9-8E65-0B02C7C6885C}" type="pres">
      <dgm:prSet presAssocID="{E642255A-28C5-413C-A056-C6259BB66E22}" presName="hierChild5" presStyleCnt="0"/>
      <dgm:spPr/>
    </dgm:pt>
    <dgm:pt modelId="{3224847B-48DC-43FB-86C9-DBE613412B13}" type="pres">
      <dgm:prSet presAssocID="{7805A9B5-0EEB-4AB7-AAB1-D600FBF43BB1}" presName="hierChild3" presStyleCnt="0"/>
      <dgm:spPr/>
    </dgm:pt>
    <dgm:pt modelId="{2227C4E2-BB3A-4DCF-9C3E-7F7FDB7833FD}" type="pres">
      <dgm:prSet presAssocID="{27D7B946-DCDA-4653-9A8D-7B206D1D95E2}" presName="Name101" presStyleLbl="parChTrans1D2" presStyleIdx="3" presStyleCnt="4"/>
      <dgm:spPr/>
    </dgm:pt>
    <dgm:pt modelId="{7D9B06C1-019A-4C8F-89B7-6046F84C21F9}" type="pres">
      <dgm:prSet presAssocID="{0104E65E-E53E-4008-BDA3-55283A3F647D}" presName="hierRoot3" presStyleCnt="0">
        <dgm:presLayoutVars>
          <dgm:hierBranch val="init"/>
        </dgm:presLayoutVars>
      </dgm:prSet>
      <dgm:spPr/>
    </dgm:pt>
    <dgm:pt modelId="{7A2B1E25-2FC9-461A-B114-FFB3FD857EC6}" type="pres">
      <dgm:prSet presAssocID="{0104E65E-E53E-4008-BDA3-55283A3F647D}" presName="rootComposite3" presStyleCnt="0"/>
      <dgm:spPr/>
    </dgm:pt>
    <dgm:pt modelId="{DE3F913D-53A2-42A2-A919-A66EC1C7B68D}" type="pres">
      <dgm:prSet presAssocID="{0104E65E-E53E-4008-BDA3-55283A3F647D}" presName="rootText3" presStyleLbl="alignAcc1" presStyleIdx="0" presStyleCnt="0">
        <dgm:presLayoutVars>
          <dgm:chPref val="3"/>
        </dgm:presLayoutVars>
      </dgm:prSet>
      <dgm:spPr/>
    </dgm:pt>
    <dgm:pt modelId="{9EBE5741-0E29-4E93-9078-E9A682B3B78E}" type="pres">
      <dgm:prSet presAssocID="{0104E65E-E53E-4008-BDA3-55283A3F647D}" presName="topArc3" presStyleLbl="parChTrans1D1" presStyleIdx="8" presStyleCnt="10"/>
      <dgm:spPr/>
    </dgm:pt>
    <dgm:pt modelId="{9EE38CD5-1199-42C8-B0DD-CFCACC66B4B2}" type="pres">
      <dgm:prSet presAssocID="{0104E65E-E53E-4008-BDA3-55283A3F647D}" presName="bottomArc3" presStyleLbl="parChTrans1D1" presStyleIdx="9" presStyleCnt="10"/>
      <dgm:spPr/>
    </dgm:pt>
    <dgm:pt modelId="{BA472C5F-4AA0-4F79-B024-8CB13DD10149}" type="pres">
      <dgm:prSet presAssocID="{0104E65E-E53E-4008-BDA3-55283A3F647D}" presName="topConnNode3" presStyleLbl="asst1" presStyleIdx="0" presStyleCnt="0"/>
      <dgm:spPr/>
    </dgm:pt>
    <dgm:pt modelId="{58388067-63B6-403A-9CEC-1C33EBE64D77}" type="pres">
      <dgm:prSet presAssocID="{0104E65E-E53E-4008-BDA3-55283A3F647D}" presName="hierChild6" presStyleCnt="0"/>
      <dgm:spPr/>
    </dgm:pt>
    <dgm:pt modelId="{0EC53983-9DCA-484A-8669-E56810B90FCE}" type="pres">
      <dgm:prSet presAssocID="{0104E65E-E53E-4008-BDA3-55283A3F647D}" presName="hierChild7" presStyleCnt="0"/>
      <dgm:spPr/>
    </dgm:pt>
  </dgm:ptLst>
  <dgm:cxnLst>
    <dgm:cxn modelId="{4A501B12-4E36-4FEB-A0B4-CCB8A79A945A}" type="presOf" srcId="{4B0B8446-7863-4D45-8433-019FA8E06085}" destId="{D3D38033-778A-4A37-8FD3-B0F11CA55344}" srcOrd="0" destOrd="0" presId="urn:microsoft.com/office/officeart/2008/layout/HalfCircleOrganizationChart"/>
    <dgm:cxn modelId="{49A69D1C-C7DD-4B1D-A41C-8EB301646D8D}" srcId="{7805A9B5-0EEB-4AB7-AAB1-D600FBF43BB1}" destId="{74D9CF08-4B9D-4C46-A337-5DBDB2EE2418}" srcOrd="1" destOrd="0" parTransId="{4B0B8446-7863-4D45-8433-019FA8E06085}" sibTransId="{50B5F893-079E-4321-ABA8-35A167C0DC4F}"/>
    <dgm:cxn modelId="{5EF3CD21-24EC-49BC-B173-9C0BDA984D25}" type="presOf" srcId="{7ABDC2F3-7CFA-49A4-9DFA-0746732A9549}" destId="{A9821FF0-9D25-4297-AF87-87643EBC1013}" srcOrd="0" destOrd="0" presId="urn:microsoft.com/office/officeart/2008/layout/HalfCircleOrganizationChart"/>
    <dgm:cxn modelId="{C19D6363-0438-4F99-8B0A-650965A02919}" type="presOf" srcId="{F8C06627-2DE6-40EA-BC80-FCF36B09855D}" destId="{CAA0C2CD-15C1-4ABB-846D-05C66D7ECD91}" srcOrd="0" destOrd="0" presId="urn:microsoft.com/office/officeart/2008/layout/HalfCircleOrganizationChart"/>
    <dgm:cxn modelId="{BEE44667-3443-44A8-AA1C-5F9EF31BBCAA}" type="presOf" srcId="{E642255A-28C5-413C-A056-C6259BB66E22}" destId="{42A8DBBA-DA81-4F02-BED8-7B8C6C567FCC}" srcOrd="0" destOrd="0" presId="urn:microsoft.com/office/officeart/2008/layout/HalfCircleOrganizationChart"/>
    <dgm:cxn modelId="{994A9C67-4DDD-4ACC-9E63-1156B908C3F3}" srcId="{7ABDC2F3-7CFA-49A4-9DFA-0746732A9549}" destId="{7805A9B5-0EEB-4AB7-AAB1-D600FBF43BB1}" srcOrd="0" destOrd="0" parTransId="{17FBB5E1-D894-419A-9360-994753C9DFB6}" sibTransId="{8D54874A-F3C2-40D1-91EA-F70781429B4D}"/>
    <dgm:cxn modelId="{D2895468-EFB4-4509-9C8C-D85F6DE6614A}" type="presOf" srcId="{27D7B946-DCDA-4653-9A8D-7B206D1D95E2}" destId="{2227C4E2-BB3A-4DCF-9C3E-7F7FDB7833FD}" srcOrd="0" destOrd="0" presId="urn:microsoft.com/office/officeart/2008/layout/HalfCircleOrganizationChart"/>
    <dgm:cxn modelId="{59D1584D-5ADA-412C-B641-2A3B054D8284}" type="presOf" srcId="{E642255A-28C5-413C-A056-C6259BB66E22}" destId="{E2D6DFAF-BED9-43AB-A24A-F201F70ACFF2}" srcOrd="1" destOrd="0" presId="urn:microsoft.com/office/officeart/2008/layout/HalfCircleOrganizationChart"/>
    <dgm:cxn modelId="{E415856F-10B3-448B-B261-C2A6B73707A7}" srcId="{7805A9B5-0EEB-4AB7-AAB1-D600FBF43BB1}" destId="{0104E65E-E53E-4008-BDA3-55283A3F647D}" srcOrd="0" destOrd="0" parTransId="{27D7B946-DCDA-4653-9A8D-7B206D1D95E2}" sibTransId="{07961E87-D852-4E47-92FB-06843F500DD3}"/>
    <dgm:cxn modelId="{7E7ABB74-90A5-4BF8-933C-5B56B907A709}" type="presOf" srcId="{2DCFCE37-0166-4085-8C3E-2F45D07738B1}" destId="{E724AAE8-3667-4FE6-B650-42549A2E6067}" srcOrd="0" destOrd="0" presId="urn:microsoft.com/office/officeart/2008/layout/HalfCircleOrganizationChart"/>
    <dgm:cxn modelId="{03A0F67A-2DA5-4C93-BEC8-57A044683DA0}" type="presOf" srcId="{7805A9B5-0EEB-4AB7-AAB1-D600FBF43BB1}" destId="{372D7F8C-AB7A-4A64-86F5-2B979838B75F}" srcOrd="0" destOrd="0" presId="urn:microsoft.com/office/officeart/2008/layout/HalfCircleOrganizationChart"/>
    <dgm:cxn modelId="{ED28F886-6A1C-472B-8902-6D1201343463}" type="presOf" srcId="{0104E65E-E53E-4008-BDA3-55283A3F647D}" destId="{DE3F913D-53A2-42A2-A919-A66EC1C7B68D}" srcOrd="0" destOrd="0" presId="urn:microsoft.com/office/officeart/2008/layout/HalfCircleOrganizationChart"/>
    <dgm:cxn modelId="{E7153D87-50DC-44F2-BC38-CC48EBD070AB}" type="presOf" srcId="{74D9CF08-4B9D-4C46-A337-5DBDB2EE2418}" destId="{FB0284CB-8D3C-4856-93DB-7A1B0839A87F}" srcOrd="0" destOrd="0" presId="urn:microsoft.com/office/officeart/2008/layout/HalfCircleOrganizationChart"/>
    <dgm:cxn modelId="{09842A9D-EDAA-40D9-9068-80A955E4DD2B}" srcId="{7805A9B5-0EEB-4AB7-AAB1-D600FBF43BB1}" destId="{F8C06627-2DE6-40EA-BC80-FCF36B09855D}" srcOrd="2" destOrd="0" parTransId="{17E98A68-70ED-4511-B0A5-7F599F51AF1E}" sibTransId="{0E5270BE-2D4B-4ED5-B08D-59831058650F}"/>
    <dgm:cxn modelId="{8F97E0C6-7BA0-44FF-ACB9-900C8C91B686}" srcId="{7805A9B5-0EEB-4AB7-AAB1-D600FBF43BB1}" destId="{E642255A-28C5-413C-A056-C6259BB66E22}" srcOrd="3" destOrd="0" parTransId="{2DCFCE37-0166-4085-8C3E-2F45D07738B1}" sibTransId="{7FE77773-E527-431A-9F8D-23E04A982C34}"/>
    <dgm:cxn modelId="{28A88FC8-2294-4EAE-B519-325076E33B2E}" type="presOf" srcId="{74D9CF08-4B9D-4C46-A337-5DBDB2EE2418}" destId="{3FDF900C-9030-4A6B-B942-5726C21C01BB}" srcOrd="1" destOrd="0" presId="urn:microsoft.com/office/officeart/2008/layout/HalfCircleOrganizationChart"/>
    <dgm:cxn modelId="{253444DA-AACA-4119-ABB9-1419197A9200}" type="presOf" srcId="{0104E65E-E53E-4008-BDA3-55283A3F647D}" destId="{BA472C5F-4AA0-4F79-B024-8CB13DD10149}" srcOrd="1" destOrd="0" presId="urn:microsoft.com/office/officeart/2008/layout/HalfCircleOrganizationChart"/>
    <dgm:cxn modelId="{7BB142DC-BD57-4796-95C5-25E297CB9A48}" type="presOf" srcId="{F8C06627-2DE6-40EA-BC80-FCF36B09855D}" destId="{432819E6-76E8-4EAB-9B8D-9CB3F0915338}" srcOrd="1" destOrd="0" presId="urn:microsoft.com/office/officeart/2008/layout/HalfCircleOrganizationChart"/>
    <dgm:cxn modelId="{01AE87DF-3CF6-4EB0-819B-065CDDD32DBD}" type="presOf" srcId="{17E98A68-70ED-4511-B0A5-7F599F51AF1E}" destId="{7EB4FB15-E4F7-4443-9749-28EDF97AABEC}" srcOrd="0" destOrd="0" presId="urn:microsoft.com/office/officeart/2008/layout/HalfCircleOrganizationChart"/>
    <dgm:cxn modelId="{E40CC7F0-0A38-470D-AF44-2CB52DF0AD25}" type="presOf" srcId="{7805A9B5-0EEB-4AB7-AAB1-D600FBF43BB1}" destId="{6D16345A-423E-44B4-8D5C-631DA3B31500}" srcOrd="1" destOrd="0" presId="urn:microsoft.com/office/officeart/2008/layout/HalfCircleOrganizationChart"/>
    <dgm:cxn modelId="{65F78746-0697-411B-888D-6D43428C6E7F}" type="presParOf" srcId="{A9821FF0-9D25-4297-AF87-87643EBC1013}" destId="{5DF3DCFA-AD16-498D-9BF8-D8A47A32BC22}" srcOrd="0" destOrd="0" presId="urn:microsoft.com/office/officeart/2008/layout/HalfCircleOrganizationChart"/>
    <dgm:cxn modelId="{B329F466-2872-4058-9903-27ACB287D6EC}" type="presParOf" srcId="{5DF3DCFA-AD16-498D-9BF8-D8A47A32BC22}" destId="{FA2FCBCA-B333-4264-AF1D-485D8A606439}" srcOrd="0" destOrd="0" presId="urn:microsoft.com/office/officeart/2008/layout/HalfCircleOrganizationChart"/>
    <dgm:cxn modelId="{C1CACC98-3C24-440A-A80D-DBF215427E2D}" type="presParOf" srcId="{FA2FCBCA-B333-4264-AF1D-485D8A606439}" destId="{372D7F8C-AB7A-4A64-86F5-2B979838B75F}" srcOrd="0" destOrd="0" presId="urn:microsoft.com/office/officeart/2008/layout/HalfCircleOrganizationChart"/>
    <dgm:cxn modelId="{E7191A45-3623-46CB-AA2D-B5D26FA0207F}" type="presParOf" srcId="{FA2FCBCA-B333-4264-AF1D-485D8A606439}" destId="{A732F487-CB14-4006-8555-B9A2EFCDA775}" srcOrd="1" destOrd="0" presId="urn:microsoft.com/office/officeart/2008/layout/HalfCircleOrganizationChart"/>
    <dgm:cxn modelId="{5D660E84-2F73-4AD9-B592-E6B59BE4B4DA}" type="presParOf" srcId="{FA2FCBCA-B333-4264-AF1D-485D8A606439}" destId="{BEA03906-9B19-4F4F-82AE-DD753BF766D8}" srcOrd="2" destOrd="0" presId="urn:microsoft.com/office/officeart/2008/layout/HalfCircleOrganizationChart"/>
    <dgm:cxn modelId="{648BCFDA-F3AC-4EF4-8083-7B996E3FCC7D}" type="presParOf" srcId="{FA2FCBCA-B333-4264-AF1D-485D8A606439}" destId="{6D16345A-423E-44B4-8D5C-631DA3B31500}" srcOrd="3" destOrd="0" presId="urn:microsoft.com/office/officeart/2008/layout/HalfCircleOrganizationChart"/>
    <dgm:cxn modelId="{26DCE432-9928-44BA-BA97-28B033BC019C}" type="presParOf" srcId="{5DF3DCFA-AD16-498D-9BF8-D8A47A32BC22}" destId="{5015897F-0791-4720-A543-F68A6EAF83A1}" srcOrd="1" destOrd="0" presId="urn:microsoft.com/office/officeart/2008/layout/HalfCircleOrganizationChart"/>
    <dgm:cxn modelId="{39A64BDB-80E1-4F42-A9D3-10BCBF93ABBB}" type="presParOf" srcId="{5015897F-0791-4720-A543-F68A6EAF83A1}" destId="{D3D38033-778A-4A37-8FD3-B0F11CA55344}" srcOrd="0" destOrd="0" presId="urn:microsoft.com/office/officeart/2008/layout/HalfCircleOrganizationChart"/>
    <dgm:cxn modelId="{CDDB6BB4-98C6-44AA-8A25-85580804C0FA}" type="presParOf" srcId="{5015897F-0791-4720-A543-F68A6EAF83A1}" destId="{D4309D05-0BCF-45EC-99A3-E2CC7AC75C88}" srcOrd="1" destOrd="0" presId="urn:microsoft.com/office/officeart/2008/layout/HalfCircleOrganizationChart"/>
    <dgm:cxn modelId="{2610A05E-6ABD-4AD8-851B-C84537E8F857}" type="presParOf" srcId="{D4309D05-0BCF-45EC-99A3-E2CC7AC75C88}" destId="{AFF72D3E-24D8-4DD9-B267-898F8A8CB4F8}" srcOrd="0" destOrd="0" presId="urn:microsoft.com/office/officeart/2008/layout/HalfCircleOrganizationChart"/>
    <dgm:cxn modelId="{778E4759-DA04-4BF6-9DC3-AD7B9BC0BDBA}" type="presParOf" srcId="{AFF72D3E-24D8-4DD9-B267-898F8A8CB4F8}" destId="{FB0284CB-8D3C-4856-93DB-7A1B0839A87F}" srcOrd="0" destOrd="0" presId="urn:microsoft.com/office/officeart/2008/layout/HalfCircleOrganizationChart"/>
    <dgm:cxn modelId="{E799F331-F8DE-415F-B3E4-DFE90250F234}" type="presParOf" srcId="{AFF72D3E-24D8-4DD9-B267-898F8A8CB4F8}" destId="{8BD87AF2-E9A2-42EE-8921-431BE2BA8F7C}" srcOrd="1" destOrd="0" presId="urn:microsoft.com/office/officeart/2008/layout/HalfCircleOrganizationChart"/>
    <dgm:cxn modelId="{0FD64B1F-3A7B-442D-9BDB-0D314AB5A5C5}" type="presParOf" srcId="{AFF72D3E-24D8-4DD9-B267-898F8A8CB4F8}" destId="{B667599A-651F-4FDC-9B2C-813C14DB68C3}" srcOrd="2" destOrd="0" presId="urn:microsoft.com/office/officeart/2008/layout/HalfCircleOrganizationChart"/>
    <dgm:cxn modelId="{56902964-86CC-4B9D-9DAE-91E9D947C6EA}" type="presParOf" srcId="{AFF72D3E-24D8-4DD9-B267-898F8A8CB4F8}" destId="{3FDF900C-9030-4A6B-B942-5726C21C01BB}" srcOrd="3" destOrd="0" presId="urn:microsoft.com/office/officeart/2008/layout/HalfCircleOrganizationChart"/>
    <dgm:cxn modelId="{29E66A0F-517A-47B7-811C-791CDE762B49}" type="presParOf" srcId="{D4309D05-0BCF-45EC-99A3-E2CC7AC75C88}" destId="{AE1D907B-4F53-41DB-96D9-759632BE62F0}" srcOrd="1" destOrd="0" presId="urn:microsoft.com/office/officeart/2008/layout/HalfCircleOrganizationChart"/>
    <dgm:cxn modelId="{79570471-AF34-4F2C-92B5-F8BF3B4009FC}" type="presParOf" srcId="{D4309D05-0BCF-45EC-99A3-E2CC7AC75C88}" destId="{E509F8A4-99F7-4549-9592-687CE8CB88DF}" srcOrd="2" destOrd="0" presId="urn:microsoft.com/office/officeart/2008/layout/HalfCircleOrganizationChart"/>
    <dgm:cxn modelId="{BC88198E-5D91-4461-BD4A-F288B851ED5D}" type="presParOf" srcId="{5015897F-0791-4720-A543-F68A6EAF83A1}" destId="{7EB4FB15-E4F7-4443-9749-28EDF97AABEC}" srcOrd="2" destOrd="0" presId="urn:microsoft.com/office/officeart/2008/layout/HalfCircleOrganizationChart"/>
    <dgm:cxn modelId="{BE935261-7E63-4A2C-B071-898D492D7981}" type="presParOf" srcId="{5015897F-0791-4720-A543-F68A6EAF83A1}" destId="{70DCCC6F-0AA2-4CE4-924E-F71A47532270}" srcOrd="3" destOrd="0" presId="urn:microsoft.com/office/officeart/2008/layout/HalfCircleOrganizationChart"/>
    <dgm:cxn modelId="{874CF67A-B264-479B-87DE-44963EE92409}" type="presParOf" srcId="{70DCCC6F-0AA2-4CE4-924E-F71A47532270}" destId="{7BFDD4F2-A815-4196-B57D-0423E0B6BE1E}" srcOrd="0" destOrd="0" presId="urn:microsoft.com/office/officeart/2008/layout/HalfCircleOrganizationChart"/>
    <dgm:cxn modelId="{0E80D38C-0275-47CF-9269-1FC6D041245B}" type="presParOf" srcId="{7BFDD4F2-A815-4196-B57D-0423E0B6BE1E}" destId="{CAA0C2CD-15C1-4ABB-846D-05C66D7ECD91}" srcOrd="0" destOrd="0" presId="urn:microsoft.com/office/officeart/2008/layout/HalfCircleOrganizationChart"/>
    <dgm:cxn modelId="{C226DFF2-7C32-4822-A5FA-40E23022498A}" type="presParOf" srcId="{7BFDD4F2-A815-4196-B57D-0423E0B6BE1E}" destId="{E12417C5-8A71-430E-BC66-6A690759275F}" srcOrd="1" destOrd="0" presId="urn:microsoft.com/office/officeart/2008/layout/HalfCircleOrganizationChart"/>
    <dgm:cxn modelId="{E3ED4D2A-C984-4D7F-9F82-A58E30EF9F5C}" type="presParOf" srcId="{7BFDD4F2-A815-4196-B57D-0423E0B6BE1E}" destId="{09985B15-F498-4F8F-83BB-23BFDC1094A9}" srcOrd="2" destOrd="0" presId="urn:microsoft.com/office/officeart/2008/layout/HalfCircleOrganizationChart"/>
    <dgm:cxn modelId="{738B94C7-629A-441A-AE1C-6D12B5041B54}" type="presParOf" srcId="{7BFDD4F2-A815-4196-B57D-0423E0B6BE1E}" destId="{432819E6-76E8-4EAB-9B8D-9CB3F0915338}" srcOrd="3" destOrd="0" presId="urn:microsoft.com/office/officeart/2008/layout/HalfCircleOrganizationChart"/>
    <dgm:cxn modelId="{DA7A6B52-0A9C-4C5F-88FD-17C7A71F91C4}" type="presParOf" srcId="{70DCCC6F-0AA2-4CE4-924E-F71A47532270}" destId="{B251E75A-24F4-445E-A764-8A3E7589D64D}" srcOrd="1" destOrd="0" presId="urn:microsoft.com/office/officeart/2008/layout/HalfCircleOrganizationChart"/>
    <dgm:cxn modelId="{C58326ED-376A-40BB-90CF-82667AE9C8D8}" type="presParOf" srcId="{70DCCC6F-0AA2-4CE4-924E-F71A47532270}" destId="{A2B78A7A-9D52-4879-8778-B350D802A9B8}" srcOrd="2" destOrd="0" presId="urn:microsoft.com/office/officeart/2008/layout/HalfCircleOrganizationChart"/>
    <dgm:cxn modelId="{3BEF5D2D-C1C6-4BE6-8A19-30A8A963EAA0}" type="presParOf" srcId="{5015897F-0791-4720-A543-F68A6EAF83A1}" destId="{E724AAE8-3667-4FE6-B650-42549A2E6067}" srcOrd="4" destOrd="0" presId="urn:microsoft.com/office/officeart/2008/layout/HalfCircleOrganizationChart"/>
    <dgm:cxn modelId="{C67806BE-4249-4F06-9EE3-D021D3671D84}" type="presParOf" srcId="{5015897F-0791-4720-A543-F68A6EAF83A1}" destId="{ABF57193-4895-4E3C-BDA8-7489B522FF45}" srcOrd="5" destOrd="0" presId="urn:microsoft.com/office/officeart/2008/layout/HalfCircleOrganizationChart"/>
    <dgm:cxn modelId="{9805D377-AED1-41D1-B07F-0DBBB2921E66}" type="presParOf" srcId="{ABF57193-4895-4E3C-BDA8-7489B522FF45}" destId="{9D0CA224-2507-410F-A942-6E2F7BCE977B}" srcOrd="0" destOrd="0" presId="urn:microsoft.com/office/officeart/2008/layout/HalfCircleOrganizationChart"/>
    <dgm:cxn modelId="{F0F14EA9-5203-43BE-88A4-E2A6B1EBC052}" type="presParOf" srcId="{9D0CA224-2507-410F-A942-6E2F7BCE977B}" destId="{42A8DBBA-DA81-4F02-BED8-7B8C6C567FCC}" srcOrd="0" destOrd="0" presId="urn:microsoft.com/office/officeart/2008/layout/HalfCircleOrganizationChart"/>
    <dgm:cxn modelId="{27A2B702-E034-4506-9274-ACDAD4356572}" type="presParOf" srcId="{9D0CA224-2507-410F-A942-6E2F7BCE977B}" destId="{8676F970-1115-463C-9CBF-1ACF241F0FB5}" srcOrd="1" destOrd="0" presId="urn:microsoft.com/office/officeart/2008/layout/HalfCircleOrganizationChart"/>
    <dgm:cxn modelId="{DFB9E468-6484-4DDF-93E8-5410DB0568D1}" type="presParOf" srcId="{9D0CA224-2507-410F-A942-6E2F7BCE977B}" destId="{20BCD17D-0B60-4FBD-BA71-80F4C6E60E10}" srcOrd="2" destOrd="0" presId="urn:microsoft.com/office/officeart/2008/layout/HalfCircleOrganizationChart"/>
    <dgm:cxn modelId="{B9EEC532-9F60-43B8-ABCC-7482C3E60E3D}" type="presParOf" srcId="{9D0CA224-2507-410F-A942-6E2F7BCE977B}" destId="{E2D6DFAF-BED9-43AB-A24A-F201F70ACFF2}" srcOrd="3" destOrd="0" presId="urn:microsoft.com/office/officeart/2008/layout/HalfCircleOrganizationChart"/>
    <dgm:cxn modelId="{18F775D5-65B6-44AE-94C1-FF47DDAD11FC}" type="presParOf" srcId="{ABF57193-4895-4E3C-BDA8-7489B522FF45}" destId="{635CAF24-0BA9-40D2-97AD-232EED7AAA8A}" srcOrd="1" destOrd="0" presId="urn:microsoft.com/office/officeart/2008/layout/HalfCircleOrganizationChart"/>
    <dgm:cxn modelId="{9FAF5B76-0180-44A7-87FA-4583915D62BA}" type="presParOf" srcId="{ABF57193-4895-4E3C-BDA8-7489B522FF45}" destId="{74399BE0-B7E6-45C9-8E65-0B02C7C6885C}" srcOrd="2" destOrd="0" presId="urn:microsoft.com/office/officeart/2008/layout/HalfCircleOrganizationChart"/>
    <dgm:cxn modelId="{B6D59844-AA79-4262-8641-C2E9E43B4D7F}" type="presParOf" srcId="{5DF3DCFA-AD16-498D-9BF8-D8A47A32BC22}" destId="{3224847B-48DC-43FB-86C9-DBE613412B13}" srcOrd="2" destOrd="0" presId="urn:microsoft.com/office/officeart/2008/layout/HalfCircleOrganizationChart"/>
    <dgm:cxn modelId="{5059148C-3C8A-4157-8358-2E51D74CBEAE}" type="presParOf" srcId="{3224847B-48DC-43FB-86C9-DBE613412B13}" destId="{2227C4E2-BB3A-4DCF-9C3E-7F7FDB7833FD}" srcOrd="0" destOrd="0" presId="urn:microsoft.com/office/officeart/2008/layout/HalfCircleOrganizationChart"/>
    <dgm:cxn modelId="{9723BA7C-1511-466A-BFE0-A89324F0A86C}" type="presParOf" srcId="{3224847B-48DC-43FB-86C9-DBE613412B13}" destId="{7D9B06C1-019A-4C8F-89B7-6046F84C21F9}" srcOrd="1" destOrd="0" presId="urn:microsoft.com/office/officeart/2008/layout/HalfCircleOrganizationChart"/>
    <dgm:cxn modelId="{546000A7-8998-47A1-B423-525C201C394B}" type="presParOf" srcId="{7D9B06C1-019A-4C8F-89B7-6046F84C21F9}" destId="{7A2B1E25-2FC9-461A-B114-FFB3FD857EC6}" srcOrd="0" destOrd="0" presId="urn:microsoft.com/office/officeart/2008/layout/HalfCircleOrganizationChart"/>
    <dgm:cxn modelId="{4DA2EC8E-9E3C-445F-A60E-E5D9CC798ACF}" type="presParOf" srcId="{7A2B1E25-2FC9-461A-B114-FFB3FD857EC6}" destId="{DE3F913D-53A2-42A2-A919-A66EC1C7B68D}" srcOrd="0" destOrd="0" presId="urn:microsoft.com/office/officeart/2008/layout/HalfCircleOrganizationChart"/>
    <dgm:cxn modelId="{8D597FC6-26F0-44F2-B3FB-F2FD9527C458}" type="presParOf" srcId="{7A2B1E25-2FC9-461A-B114-FFB3FD857EC6}" destId="{9EBE5741-0E29-4E93-9078-E9A682B3B78E}" srcOrd="1" destOrd="0" presId="urn:microsoft.com/office/officeart/2008/layout/HalfCircleOrganizationChart"/>
    <dgm:cxn modelId="{0BE4A4F1-DA4D-4294-A4BC-0A0B14DAFD14}" type="presParOf" srcId="{7A2B1E25-2FC9-461A-B114-FFB3FD857EC6}" destId="{9EE38CD5-1199-42C8-B0DD-CFCACC66B4B2}" srcOrd="2" destOrd="0" presId="urn:microsoft.com/office/officeart/2008/layout/HalfCircleOrganizationChart"/>
    <dgm:cxn modelId="{13B84FCA-5DE9-4A56-81FF-A6CA2A6E2EF4}" type="presParOf" srcId="{7A2B1E25-2FC9-461A-B114-FFB3FD857EC6}" destId="{BA472C5F-4AA0-4F79-B024-8CB13DD10149}" srcOrd="3" destOrd="0" presId="urn:microsoft.com/office/officeart/2008/layout/HalfCircleOrganizationChart"/>
    <dgm:cxn modelId="{4898C55A-8F9B-422F-A95D-83624F5B7CDD}" type="presParOf" srcId="{7D9B06C1-019A-4C8F-89B7-6046F84C21F9}" destId="{58388067-63B6-403A-9CEC-1C33EBE64D77}" srcOrd="1" destOrd="0" presId="urn:microsoft.com/office/officeart/2008/layout/HalfCircleOrganizationChart"/>
    <dgm:cxn modelId="{CC0BAF17-6BC0-4D55-8024-2A2CC20F0BFB}" type="presParOf" srcId="{7D9B06C1-019A-4C8F-89B7-6046F84C21F9}" destId="{0EC53983-9DCA-484A-8669-E56810B90FCE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7ABDC2F3-7CFA-49A4-9DFA-0746732A9549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7805A9B5-0EEB-4AB7-AAB1-D600FBF43BB1}">
      <dgm:prSet phldrT="[Text]" phldr="1"/>
      <dgm:spPr/>
      <dgm:t>
        <a:bodyPr/>
        <a:lstStyle/>
        <a:p>
          <a:endParaRPr lang="en-US"/>
        </a:p>
      </dgm:t>
    </dgm:pt>
    <dgm:pt modelId="{17FBB5E1-D894-419A-9360-994753C9DFB6}" type="parTrans" cxnId="{994A9C67-4DDD-4ACC-9E63-1156B908C3F3}">
      <dgm:prSet/>
      <dgm:spPr/>
      <dgm:t>
        <a:bodyPr/>
        <a:lstStyle/>
        <a:p>
          <a:endParaRPr lang="en-US"/>
        </a:p>
      </dgm:t>
    </dgm:pt>
    <dgm:pt modelId="{8D54874A-F3C2-40D1-91EA-F70781429B4D}" type="sibTrans" cxnId="{994A9C67-4DDD-4ACC-9E63-1156B908C3F3}">
      <dgm:prSet/>
      <dgm:spPr/>
      <dgm:t>
        <a:bodyPr/>
        <a:lstStyle/>
        <a:p>
          <a:endParaRPr lang="en-US"/>
        </a:p>
      </dgm:t>
    </dgm:pt>
    <dgm:pt modelId="{0104E65E-E53E-4008-BDA3-55283A3F647D}" type="asst">
      <dgm:prSet phldrT="[Text]" phldr="1"/>
      <dgm:spPr/>
      <dgm:t>
        <a:bodyPr/>
        <a:lstStyle/>
        <a:p>
          <a:endParaRPr lang="en-US"/>
        </a:p>
      </dgm:t>
    </dgm:pt>
    <dgm:pt modelId="{27D7B946-DCDA-4653-9A8D-7B206D1D95E2}" type="parTrans" cxnId="{E415856F-10B3-448B-B261-C2A6B73707A7}">
      <dgm:prSet/>
      <dgm:spPr/>
      <dgm:t>
        <a:bodyPr/>
        <a:lstStyle/>
        <a:p>
          <a:endParaRPr lang="en-US"/>
        </a:p>
      </dgm:t>
    </dgm:pt>
    <dgm:pt modelId="{07961E87-D852-4E47-92FB-06843F500DD3}" type="sibTrans" cxnId="{E415856F-10B3-448B-B261-C2A6B73707A7}">
      <dgm:prSet/>
      <dgm:spPr/>
      <dgm:t>
        <a:bodyPr/>
        <a:lstStyle/>
        <a:p>
          <a:endParaRPr lang="en-US"/>
        </a:p>
      </dgm:t>
    </dgm:pt>
    <dgm:pt modelId="{74D9CF08-4B9D-4C46-A337-5DBDB2EE2418}">
      <dgm:prSet phldrT="[Text]" phldr="1"/>
      <dgm:spPr/>
      <dgm:t>
        <a:bodyPr/>
        <a:lstStyle/>
        <a:p>
          <a:endParaRPr lang="en-US"/>
        </a:p>
      </dgm:t>
    </dgm:pt>
    <dgm:pt modelId="{4B0B8446-7863-4D45-8433-019FA8E06085}" type="parTrans" cxnId="{49A69D1C-C7DD-4B1D-A41C-8EB301646D8D}">
      <dgm:prSet/>
      <dgm:spPr/>
      <dgm:t>
        <a:bodyPr/>
        <a:lstStyle/>
        <a:p>
          <a:endParaRPr lang="en-US"/>
        </a:p>
      </dgm:t>
    </dgm:pt>
    <dgm:pt modelId="{50B5F893-079E-4321-ABA8-35A167C0DC4F}" type="sibTrans" cxnId="{49A69D1C-C7DD-4B1D-A41C-8EB301646D8D}">
      <dgm:prSet/>
      <dgm:spPr/>
      <dgm:t>
        <a:bodyPr/>
        <a:lstStyle/>
        <a:p>
          <a:endParaRPr lang="en-US"/>
        </a:p>
      </dgm:t>
    </dgm:pt>
    <dgm:pt modelId="{F8C06627-2DE6-40EA-BC80-FCF36B09855D}">
      <dgm:prSet phldrT="[Text]" phldr="1"/>
      <dgm:spPr/>
      <dgm:t>
        <a:bodyPr/>
        <a:lstStyle/>
        <a:p>
          <a:endParaRPr lang="en-US"/>
        </a:p>
      </dgm:t>
    </dgm:pt>
    <dgm:pt modelId="{17E98A68-70ED-4511-B0A5-7F599F51AF1E}" type="parTrans" cxnId="{09842A9D-EDAA-40D9-9068-80A955E4DD2B}">
      <dgm:prSet/>
      <dgm:spPr/>
      <dgm:t>
        <a:bodyPr/>
        <a:lstStyle/>
        <a:p>
          <a:endParaRPr lang="en-US"/>
        </a:p>
      </dgm:t>
    </dgm:pt>
    <dgm:pt modelId="{0E5270BE-2D4B-4ED5-B08D-59831058650F}" type="sibTrans" cxnId="{09842A9D-EDAA-40D9-9068-80A955E4DD2B}">
      <dgm:prSet/>
      <dgm:spPr/>
      <dgm:t>
        <a:bodyPr/>
        <a:lstStyle/>
        <a:p>
          <a:endParaRPr lang="en-US"/>
        </a:p>
      </dgm:t>
    </dgm:pt>
    <dgm:pt modelId="{E642255A-28C5-413C-A056-C6259BB66E22}">
      <dgm:prSet phldrT="[Text]" phldr="1"/>
      <dgm:spPr/>
      <dgm:t>
        <a:bodyPr/>
        <a:lstStyle/>
        <a:p>
          <a:endParaRPr lang="en-US"/>
        </a:p>
      </dgm:t>
    </dgm:pt>
    <dgm:pt modelId="{2DCFCE37-0166-4085-8C3E-2F45D07738B1}" type="parTrans" cxnId="{8F97E0C6-7BA0-44FF-ACB9-900C8C91B686}">
      <dgm:prSet/>
      <dgm:spPr/>
      <dgm:t>
        <a:bodyPr/>
        <a:lstStyle/>
        <a:p>
          <a:endParaRPr lang="en-US"/>
        </a:p>
      </dgm:t>
    </dgm:pt>
    <dgm:pt modelId="{7FE77773-E527-431A-9F8D-23E04A982C34}" type="sibTrans" cxnId="{8F97E0C6-7BA0-44FF-ACB9-900C8C91B686}">
      <dgm:prSet/>
      <dgm:spPr/>
      <dgm:t>
        <a:bodyPr/>
        <a:lstStyle/>
        <a:p>
          <a:endParaRPr lang="en-US"/>
        </a:p>
      </dgm:t>
    </dgm:pt>
    <dgm:pt modelId="{A9821FF0-9D25-4297-AF87-87643EBC1013}" type="pres">
      <dgm:prSet presAssocID="{7ABDC2F3-7CFA-49A4-9DFA-0746732A9549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5DF3DCFA-AD16-498D-9BF8-D8A47A32BC22}" type="pres">
      <dgm:prSet presAssocID="{7805A9B5-0EEB-4AB7-AAB1-D600FBF43BB1}" presName="hierRoot1" presStyleCnt="0">
        <dgm:presLayoutVars>
          <dgm:hierBranch val="init"/>
        </dgm:presLayoutVars>
      </dgm:prSet>
      <dgm:spPr/>
    </dgm:pt>
    <dgm:pt modelId="{FA2FCBCA-B333-4264-AF1D-485D8A606439}" type="pres">
      <dgm:prSet presAssocID="{7805A9B5-0EEB-4AB7-AAB1-D600FBF43BB1}" presName="rootComposite1" presStyleCnt="0"/>
      <dgm:spPr/>
    </dgm:pt>
    <dgm:pt modelId="{372D7F8C-AB7A-4A64-86F5-2B979838B75F}" type="pres">
      <dgm:prSet presAssocID="{7805A9B5-0EEB-4AB7-AAB1-D600FBF43BB1}" presName="rootText1" presStyleLbl="alignAcc1" presStyleIdx="0" presStyleCnt="0">
        <dgm:presLayoutVars>
          <dgm:chPref val="3"/>
        </dgm:presLayoutVars>
      </dgm:prSet>
      <dgm:spPr/>
    </dgm:pt>
    <dgm:pt modelId="{A732F487-CB14-4006-8555-B9A2EFCDA775}" type="pres">
      <dgm:prSet presAssocID="{7805A9B5-0EEB-4AB7-AAB1-D600FBF43BB1}" presName="topArc1" presStyleLbl="parChTrans1D1" presStyleIdx="0" presStyleCnt="10"/>
      <dgm:spPr/>
    </dgm:pt>
    <dgm:pt modelId="{BEA03906-9B19-4F4F-82AE-DD753BF766D8}" type="pres">
      <dgm:prSet presAssocID="{7805A9B5-0EEB-4AB7-AAB1-D600FBF43BB1}" presName="bottomArc1" presStyleLbl="parChTrans1D1" presStyleIdx="1" presStyleCnt="10"/>
      <dgm:spPr/>
    </dgm:pt>
    <dgm:pt modelId="{6D16345A-423E-44B4-8D5C-631DA3B31500}" type="pres">
      <dgm:prSet presAssocID="{7805A9B5-0EEB-4AB7-AAB1-D600FBF43BB1}" presName="topConnNode1" presStyleLbl="node1" presStyleIdx="0" presStyleCnt="0"/>
      <dgm:spPr/>
    </dgm:pt>
    <dgm:pt modelId="{5015897F-0791-4720-A543-F68A6EAF83A1}" type="pres">
      <dgm:prSet presAssocID="{7805A9B5-0EEB-4AB7-AAB1-D600FBF43BB1}" presName="hierChild2" presStyleCnt="0"/>
      <dgm:spPr/>
    </dgm:pt>
    <dgm:pt modelId="{D3D38033-778A-4A37-8FD3-B0F11CA55344}" type="pres">
      <dgm:prSet presAssocID="{4B0B8446-7863-4D45-8433-019FA8E06085}" presName="Name28" presStyleLbl="parChTrans1D2" presStyleIdx="0" presStyleCnt="4"/>
      <dgm:spPr/>
    </dgm:pt>
    <dgm:pt modelId="{D4309D05-0BCF-45EC-99A3-E2CC7AC75C88}" type="pres">
      <dgm:prSet presAssocID="{74D9CF08-4B9D-4C46-A337-5DBDB2EE2418}" presName="hierRoot2" presStyleCnt="0">
        <dgm:presLayoutVars>
          <dgm:hierBranch val="init"/>
        </dgm:presLayoutVars>
      </dgm:prSet>
      <dgm:spPr/>
    </dgm:pt>
    <dgm:pt modelId="{AFF72D3E-24D8-4DD9-B267-898F8A8CB4F8}" type="pres">
      <dgm:prSet presAssocID="{74D9CF08-4B9D-4C46-A337-5DBDB2EE2418}" presName="rootComposite2" presStyleCnt="0"/>
      <dgm:spPr/>
    </dgm:pt>
    <dgm:pt modelId="{FB0284CB-8D3C-4856-93DB-7A1B0839A87F}" type="pres">
      <dgm:prSet presAssocID="{74D9CF08-4B9D-4C46-A337-5DBDB2EE2418}" presName="rootText2" presStyleLbl="alignAcc1" presStyleIdx="0" presStyleCnt="0">
        <dgm:presLayoutVars>
          <dgm:chPref val="3"/>
        </dgm:presLayoutVars>
      </dgm:prSet>
      <dgm:spPr/>
    </dgm:pt>
    <dgm:pt modelId="{8BD87AF2-E9A2-42EE-8921-431BE2BA8F7C}" type="pres">
      <dgm:prSet presAssocID="{74D9CF08-4B9D-4C46-A337-5DBDB2EE2418}" presName="topArc2" presStyleLbl="parChTrans1D1" presStyleIdx="2" presStyleCnt="10"/>
      <dgm:spPr/>
    </dgm:pt>
    <dgm:pt modelId="{B667599A-651F-4FDC-9B2C-813C14DB68C3}" type="pres">
      <dgm:prSet presAssocID="{74D9CF08-4B9D-4C46-A337-5DBDB2EE2418}" presName="bottomArc2" presStyleLbl="parChTrans1D1" presStyleIdx="3" presStyleCnt="10"/>
      <dgm:spPr/>
    </dgm:pt>
    <dgm:pt modelId="{3FDF900C-9030-4A6B-B942-5726C21C01BB}" type="pres">
      <dgm:prSet presAssocID="{74D9CF08-4B9D-4C46-A337-5DBDB2EE2418}" presName="topConnNode2" presStyleLbl="node2" presStyleIdx="0" presStyleCnt="0"/>
      <dgm:spPr/>
    </dgm:pt>
    <dgm:pt modelId="{AE1D907B-4F53-41DB-96D9-759632BE62F0}" type="pres">
      <dgm:prSet presAssocID="{74D9CF08-4B9D-4C46-A337-5DBDB2EE2418}" presName="hierChild4" presStyleCnt="0"/>
      <dgm:spPr/>
    </dgm:pt>
    <dgm:pt modelId="{E509F8A4-99F7-4549-9592-687CE8CB88DF}" type="pres">
      <dgm:prSet presAssocID="{74D9CF08-4B9D-4C46-A337-5DBDB2EE2418}" presName="hierChild5" presStyleCnt="0"/>
      <dgm:spPr/>
    </dgm:pt>
    <dgm:pt modelId="{7EB4FB15-E4F7-4443-9749-28EDF97AABEC}" type="pres">
      <dgm:prSet presAssocID="{17E98A68-70ED-4511-B0A5-7F599F51AF1E}" presName="Name28" presStyleLbl="parChTrans1D2" presStyleIdx="1" presStyleCnt="4"/>
      <dgm:spPr/>
    </dgm:pt>
    <dgm:pt modelId="{70DCCC6F-0AA2-4CE4-924E-F71A47532270}" type="pres">
      <dgm:prSet presAssocID="{F8C06627-2DE6-40EA-BC80-FCF36B09855D}" presName="hierRoot2" presStyleCnt="0">
        <dgm:presLayoutVars>
          <dgm:hierBranch val="init"/>
        </dgm:presLayoutVars>
      </dgm:prSet>
      <dgm:spPr/>
    </dgm:pt>
    <dgm:pt modelId="{7BFDD4F2-A815-4196-B57D-0423E0B6BE1E}" type="pres">
      <dgm:prSet presAssocID="{F8C06627-2DE6-40EA-BC80-FCF36B09855D}" presName="rootComposite2" presStyleCnt="0"/>
      <dgm:spPr/>
    </dgm:pt>
    <dgm:pt modelId="{CAA0C2CD-15C1-4ABB-846D-05C66D7ECD91}" type="pres">
      <dgm:prSet presAssocID="{F8C06627-2DE6-40EA-BC80-FCF36B09855D}" presName="rootText2" presStyleLbl="alignAcc1" presStyleIdx="0" presStyleCnt="0">
        <dgm:presLayoutVars>
          <dgm:chPref val="3"/>
        </dgm:presLayoutVars>
      </dgm:prSet>
      <dgm:spPr/>
    </dgm:pt>
    <dgm:pt modelId="{E12417C5-8A71-430E-BC66-6A690759275F}" type="pres">
      <dgm:prSet presAssocID="{F8C06627-2DE6-40EA-BC80-FCF36B09855D}" presName="topArc2" presStyleLbl="parChTrans1D1" presStyleIdx="4" presStyleCnt="10"/>
      <dgm:spPr/>
    </dgm:pt>
    <dgm:pt modelId="{09985B15-F498-4F8F-83BB-23BFDC1094A9}" type="pres">
      <dgm:prSet presAssocID="{F8C06627-2DE6-40EA-BC80-FCF36B09855D}" presName="bottomArc2" presStyleLbl="parChTrans1D1" presStyleIdx="5" presStyleCnt="10"/>
      <dgm:spPr/>
    </dgm:pt>
    <dgm:pt modelId="{432819E6-76E8-4EAB-9B8D-9CB3F0915338}" type="pres">
      <dgm:prSet presAssocID="{F8C06627-2DE6-40EA-BC80-FCF36B09855D}" presName="topConnNode2" presStyleLbl="node2" presStyleIdx="0" presStyleCnt="0"/>
      <dgm:spPr/>
    </dgm:pt>
    <dgm:pt modelId="{B251E75A-24F4-445E-A764-8A3E7589D64D}" type="pres">
      <dgm:prSet presAssocID="{F8C06627-2DE6-40EA-BC80-FCF36B09855D}" presName="hierChild4" presStyleCnt="0"/>
      <dgm:spPr/>
    </dgm:pt>
    <dgm:pt modelId="{A2B78A7A-9D52-4879-8778-B350D802A9B8}" type="pres">
      <dgm:prSet presAssocID="{F8C06627-2DE6-40EA-BC80-FCF36B09855D}" presName="hierChild5" presStyleCnt="0"/>
      <dgm:spPr/>
    </dgm:pt>
    <dgm:pt modelId="{E724AAE8-3667-4FE6-B650-42549A2E6067}" type="pres">
      <dgm:prSet presAssocID="{2DCFCE37-0166-4085-8C3E-2F45D07738B1}" presName="Name28" presStyleLbl="parChTrans1D2" presStyleIdx="2" presStyleCnt="4"/>
      <dgm:spPr/>
    </dgm:pt>
    <dgm:pt modelId="{ABF57193-4895-4E3C-BDA8-7489B522FF45}" type="pres">
      <dgm:prSet presAssocID="{E642255A-28C5-413C-A056-C6259BB66E22}" presName="hierRoot2" presStyleCnt="0">
        <dgm:presLayoutVars>
          <dgm:hierBranch val="init"/>
        </dgm:presLayoutVars>
      </dgm:prSet>
      <dgm:spPr/>
    </dgm:pt>
    <dgm:pt modelId="{9D0CA224-2507-410F-A942-6E2F7BCE977B}" type="pres">
      <dgm:prSet presAssocID="{E642255A-28C5-413C-A056-C6259BB66E22}" presName="rootComposite2" presStyleCnt="0"/>
      <dgm:spPr/>
    </dgm:pt>
    <dgm:pt modelId="{42A8DBBA-DA81-4F02-BED8-7B8C6C567FCC}" type="pres">
      <dgm:prSet presAssocID="{E642255A-28C5-413C-A056-C6259BB66E22}" presName="rootText2" presStyleLbl="alignAcc1" presStyleIdx="0" presStyleCnt="0">
        <dgm:presLayoutVars>
          <dgm:chPref val="3"/>
        </dgm:presLayoutVars>
      </dgm:prSet>
      <dgm:spPr/>
    </dgm:pt>
    <dgm:pt modelId="{8676F970-1115-463C-9CBF-1ACF241F0FB5}" type="pres">
      <dgm:prSet presAssocID="{E642255A-28C5-413C-A056-C6259BB66E22}" presName="topArc2" presStyleLbl="parChTrans1D1" presStyleIdx="6" presStyleCnt="10"/>
      <dgm:spPr/>
    </dgm:pt>
    <dgm:pt modelId="{20BCD17D-0B60-4FBD-BA71-80F4C6E60E10}" type="pres">
      <dgm:prSet presAssocID="{E642255A-28C5-413C-A056-C6259BB66E22}" presName="bottomArc2" presStyleLbl="parChTrans1D1" presStyleIdx="7" presStyleCnt="10"/>
      <dgm:spPr/>
    </dgm:pt>
    <dgm:pt modelId="{E2D6DFAF-BED9-43AB-A24A-F201F70ACFF2}" type="pres">
      <dgm:prSet presAssocID="{E642255A-28C5-413C-A056-C6259BB66E22}" presName="topConnNode2" presStyleLbl="node2" presStyleIdx="0" presStyleCnt="0"/>
      <dgm:spPr/>
    </dgm:pt>
    <dgm:pt modelId="{635CAF24-0BA9-40D2-97AD-232EED7AAA8A}" type="pres">
      <dgm:prSet presAssocID="{E642255A-28C5-413C-A056-C6259BB66E22}" presName="hierChild4" presStyleCnt="0"/>
      <dgm:spPr/>
    </dgm:pt>
    <dgm:pt modelId="{74399BE0-B7E6-45C9-8E65-0B02C7C6885C}" type="pres">
      <dgm:prSet presAssocID="{E642255A-28C5-413C-A056-C6259BB66E22}" presName="hierChild5" presStyleCnt="0"/>
      <dgm:spPr/>
    </dgm:pt>
    <dgm:pt modelId="{3224847B-48DC-43FB-86C9-DBE613412B13}" type="pres">
      <dgm:prSet presAssocID="{7805A9B5-0EEB-4AB7-AAB1-D600FBF43BB1}" presName="hierChild3" presStyleCnt="0"/>
      <dgm:spPr/>
    </dgm:pt>
    <dgm:pt modelId="{2227C4E2-BB3A-4DCF-9C3E-7F7FDB7833FD}" type="pres">
      <dgm:prSet presAssocID="{27D7B946-DCDA-4653-9A8D-7B206D1D95E2}" presName="Name101" presStyleLbl="parChTrans1D2" presStyleIdx="3" presStyleCnt="4"/>
      <dgm:spPr/>
    </dgm:pt>
    <dgm:pt modelId="{7D9B06C1-019A-4C8F-89B7-6046F84C21F9}" type="pres">
      <dgm:prSet presAssocID="{0104E65E-E53E-4008-BDA3-55283A3F647D}" presName="hierRoot3" presStyleCnt="0">
        <dgm:presLayoutVars>
          <dgm:hierBranch val="init"/>
        </dgm:presLayoutVars>
      </dgm:prSet>
      <dgm:spPr/>
    </dgm:pt>
    <dgm:pt modelId="{7A2B1E25-2FC9-461A-B114-FFB3FD857EC6}" type="pres">
      <dgm:prSet presAssocID="{0104E65E-E53E-4008-BDA3-55283A3F647D}" presName="rootComposite3" presStyleCnt="0"/>
      <dgm:spPr/>
    </dgm:pt>
    <dgm:pt modelId="{DE3F913D-53A2-42A2-A919-A66EC1C7B68D}" type="pres">
      <dgm:prSet presAssocID="{0104E65E-E53E-4008-BDA3-55283A3F647D}" presName="rootText3" presStyleLbl="alignAcc1" presStyleIdx="0" presStyleCnt="0">
        <dgm:presLayoutVars>
          <dgm:chPref val="3"/>
        </dgm:presLayoutVars>
      </dgm:prSet>
      <dgm:spPr/>
    </dgm:pt>
    <dgm:pt modelId="{9EBE5741-0E29-4E93-9078-E9A682B3B78E}" type="pres">
      <dgm:prSet presAssocID="{0104E65E-E53E-4008-BDA3-55283A3F647D}" presName="topArc3" presStyleLbl="parChTrans1D1" presStyleIdx="8" presStyleCnt="10"/>
      <dgm:spPr/>
    </dgm:pt>
    <dgm:pt modelId="{9EE38CD5-1199-42C8-B0DD-CFCACC66B4B2}" type="pres">
      <dgm:prSet presAssocID="{0104E65E-E53E-4008-BDA3-55283A3F647D}" presName="bottomArc3" presStyleLbl="parChTrans1D1" presStyleIdx="9" presStyleCnt="10"/>
      <dgm:spPr/>
    </dgm:pt>
    <dgm:pt modelId="{BA472C5F-4AA0-4F79-B024-8CB13DD10149}" type="pres">
      <dgm:prSet presAssocID="{0104E65E-E53E-4008-BDA3-55283A3F647D}" presName="topConnNode3" presStyleLbl="asst1" presStyleIdx="0" presStyleCnt="0"/>
      <dgm:spPr/>
    </dgm:pt>
    <dgm:pt modelId="{58388067-63B6-403A-9CEC-1C33EBE64D77}" type="pres">
      <dgm:prSet presAssocID="{0104E65E-E53E-4008-BDA3-55283A3F647D}" presName="hierChild6" presStyleCnt="0"/>
      <dgm:spPr/>
    </dgm:pt>
    <dgm:pt modelId="{0EC53983-9DCA-484A-8669-E56810B90FCE}" type="pres">
      <dgm:prSet presAssocID="{0104E65E-E53E-4008-BDA3-55283A3F647D}" presName="hierChild7" presStyleCnt="0"/>
      <dgm:spPr/>
    </dgm:pt>
  </dgm:ptLst>
  <dgm:cxnLst>
    <dgm:cxn modelId="{4A501B12-4E36-4FEB-A0B4-CCB8A79A945A}" type="presOf" srcId="{4B0B8446-7863-4D45-8433-019FA8E06085}" destId="{D3D38033-778A-4A37-8FD3-B0F11CA55344}" srcOrd="0" destOrd="0" presId="urn:microsoft.com/office/officeart/2008/layout/HalfCircleOrganizationChart"/>
    <dgm:cxn modelId="{49A69D1C-C7DD-4B1D-A41C-8EB301646D8D}" srcId="{7805A9B5-0EEB-4AB7-AAB1-D600FBF43BB1}" destId="{74D9CF08-4B9D-4C46-A337-5DBDB2EE2418}" srcOrd="1" destOrd="0" parTransId="{4B0B8446-7863-4D45-8433-019FA8E06085}" sibTransId="{50B5F893-079E-4321-ABA8-35A167C0DC4F}"/>
    <dgm:cxn modelId="{5EF3CD21-24EC-49BC-B173-9C0BDA984D25}" type="presOf" srcId="{7ABDC2F3-7CFA-49A4-9DFA-0746732A9549}" destId="{A9821FF0-9D25-4297-AF87-87643EBC1013}" srcOrd="0" destOrd="0" presId="urn:microsoft.com/office/officeart/2008/layout/HalfCircleOrganizationChart"/>
    <dgm:cxn modelId="{C19D6363-0438-4F99-8B0A-650965A02919}" type="presOf" srcId="{F8C06627-2DE6-40EA-BC80-FCF36B09855D}" destId="{CAA0C2CD-15C1-4ABB-846D-05C66D7ECD91}" srcOrd="0" destOrd="0" presId="urn:microsoft.com/office/officeart/2008/layout/HalfCircleOrganizationChart"/>
    <dgm:cxn modelId="{BEE44667-3443-44A8-AA1C-5F9EF31BBCAA}" type="presOf" srcId="{E642255A-28C5-413C-A056-C6259BB66E22}" destId="{42A8DBBA-DA81-4F02-BED8-7B8C6C567FCC}" srcOrd="0" destOrd="0" presId="urn:microsoft.com/office/officeart/2008/layout/HalfCircleOrganizationChart"/>
    <dgm:cxn modelId="{994A9C67-4DDD-4ACC-9E63-1156B908C3F3}" srcId="{7ABDC2F3-7CFA-49A4-9DFA-0746732A9549}" destId="{7805A9B5-0EEB-4AB7-AAB1-D600FBF43BB1}" srcOrd="0" destOrd="0" parTransId="{17FBB5E1-D894-419A-9360-994753C9DFB6}" sibTransId="{8D54874A-F3C2-40D1-91EA-F70781429B4D}"/>
    <dgm:cxn modelId="{D2895468-EFB4-4509-9C8C-D85F6DE6614A}" type="presOf" srcId="{27D7B946-DCDA-4653-9A8D-7B206D1D95E2}" destId="{2227C4E2-BB3A-4DCF-9C3E-7F7FDB7833FD}" srcOrd="0" destOrd="0" presId="urn:microsoft.com/office/officeart/2008/layout/HalfCircleOrganizationChart"/>
    <dgm:cxn modelId="{59D1584D-5ADA-412C-B641-2A3B054D8284}" type="presOf" srcId="{E642255A-28C5-413C-A056-C6259BB66E22}" destId="{E2D6DFAF-BED9-43AB-A24A-F201F70ACFF2}" srcOrd="1" destOrd="0" presId="urn:microsoft.com/office/officeart/2008/layout/HalfCircleOrganizationChart"/>
    <dgm:cxn modelId="{E415856F-10B3-448B-B261-C2A6B73707A7}" srcId="{7805A9B5-0EEB-4AB7-AAB1-D600FBF43BB1}" destId="{0104E65E-E53E-4008-BDA3-55283A3F647D}" srcOrd="0" destOrd="0" parTransId="{27D7B946-DCDA-4653-9A8D-7B206D1D95E2}" sibTransId="{07961E87-D852-4E47-92FB-06843F500DD3}"/>
    <dgm:cxn modelId="{7E7ABB74-90A5-4BF8-933C-5B56B907A709}" type="presOf" srcId="{2DCFCE37-0166-4085-8C3E-2F45D07738B1}" destId="{E724AAE8-3667-4FE6-B650-42549A2E6067}" srcOrd="0" destOrd="0" presId="urn:microsoft.com/office/officeart/2008/layout/HalfCircleOrganizationChart"/>
    <dgm:cxn modelId="{03A0F67A-2DA5-4C93-BEC8-57A044683DA0}" type="presOf" srcId="{7805A9B5-0EEB-4AB7-AAB1-D600FBF43BB1}" destId="{372D7F8C-AB7A-4A64-86F5-2B979838B75F}" srcOrd="0" destOrd="0" presId="urn:microsoft.com/office/officeart/2008/layout/HalfCircleOrganizationChart"/>
    <dgm:cxn modelId="{ED28F886-6A1C-472B-8902-6D1201343463}" type="presOf" srcId="{0104E65E-E53E-4008-BDA3-55283A3F647D}" destId="{DE3F913D-53A2-42A2-A919-A66EC1C7B68D}" srcOrd="0" destOrd="0" presId="urn:microsoft.com/office/officeart/2008/layout/HalfCircleOrganizationChart"/>
    <dgm:cxn modelId="{E7153D87-50DC-44F2-BC38-CC48EBD070AB}" type="presOf" srcId="{74D9CF08-4B9D-4C46-A337-5DBDB2EE2418}" destId="{FB0284CB-8D3C-4856-93DB-7A1B0839A87F}" srcOrd="0" destOrd="0" presId="urn:microsoft.com/office/officeart/2008/layout/HalfCircleOrganizationChart"/>
    <dgm:cxn modelId="{09842A9D-EDAA-40D9-9068-80A955E4DD2B}" srcId="{7805A9B5-0EEB-4AB7-AAB1-D600FBF43BB1}" destId="{F8C06627-2DE6-40EA-BC80-FCF36B09855D}" srcOrd="2" destOrd="0" parTransId="{17E98A68-70ED-4511-B0A5-7F599F51AF1E}" sibTransId="{0E5270BE-2D4B-4ED5-B08D-59831058650F}"/>
    <dgm:cxn modelId="{8F97E0C6-7BA0-44FF-ACB9-900C8C91B686}" srcId="{7805A9B5-0EEB-4AB7-AAB1-D600FBF43BB1}" destId="{E642255A-28C5-413C-A056-C6259BB66E22}" srcOrd="3" destOrd="0" parTransId="{2DCFCE37-0166-4085-8C3E-2F45D07738B1}" sibTransId="{7FE77773-E527-431A-9F8D-23E04A982C34}"/>
    <dgm:cxn modelId="{28A88FC8-2294-4EAE-B519-325076E33B2E}" type="presOf" srcId="{74D9CF08-4B9D-4C46-A337-5DBDB2EE2418}" destId="{3FDF900C-9030-4A6B-B942-5726C21C01BB}" srcOrd="1" destOrd="0" presId="urn:microsoft.com/office/officeart/2008/layout/HalfCircleOrganizationChart"/>
    <dgm:cxn modelId="{253444DA-AACA-4119-ABB9-1419197A9200}" type="presOf" srcId="{0104E65E-E53E-4008-BDA3-55283A3F647D}" destId="{BA472C5F-4AA0-4F79-B024-8CB13DD10149}" srcOrd="1" destOrd="0" presId="urn:microsoft.com/office/officeart/2008/layout/HalfCircleOrganizationChart"/>
    <dgm:cxn modelId="{7BB142DC-BD57-4796-95C5-25E297CB9A48}" type="presOf" srcId="{F8C06627-2DE6-40EA-BC80-FCF36B09855D}" destId="{432819E6-76E8-4EAB-9B8D-9CB3F0915338}" srcOrd="1" destOrd="0" presId="urn:microsoft.com/office/officeart/2008/layout/HalfCircleOrganizationChart"/>
    <dgm:cxn modelId="{01AE87DF-3CF6-4EB0-819B-065CDDD32DBD}" type="presOf" srcId="{17E98A68-70ED-4511-B0A5-7F599F51AF1E}" destId="{7EB4FB15-E4F7-4443-9749-28EDF97AABEC}" srcOrd="0" destOrd="0" presId="urn:microsoft.com/office/officeart/2008/layout/HalfCircleOrganizationChart"/>
    <dgm:cxn modelId="{E40CC7F0-0A38-470D-AF44-2CB52DF0AD25}" type="presOf" srcId="{7805A9B5-0EEB-4AB7-AAB1-D600FBF43BB1}" destId="{6D16345A-423E-44B4-8D5C-631DA3B31500}" srcOrd="1" destOrd="0" presId="urn:microsoft.com/office/officeart/2008/layout/HalfCircleOrganizationChart"/>
    <dgm:cxn modelId="{65F78746-0697-411B-888D-6D43428C6E7F}" type="presParOf" srcId="{A9821FF0-9D25-4297-AF87-87643EBC1013}" destId="{5DF3DCFA-AD16-498D-9BF8-D8A47A32BC22}" srcOrd="0" destOrd="0" presId="urn:microsoft.com/office/officeart/2008/layout/HalfCircleOrganizationChart"/>
    <dgm:cxn modelId="{B329F466-2872-4058-9903-27ACB287D6EC}" type="presParOf" srcId="{5DF3DCFA-AD16-498D-9BF8-D8A47A32BC22}" destId="{FA2FCBCA-B333-4264-AF1D-485D8A606439}" srcOrd="0" destOrd="0" presId="urn:microsoft.com/office/officeart/2008/layout/HalfCircleOrganizationChart"/>
    <dgm:cxn modelId="{C1CACC98-3C24-440A-A80D-DBF215427E2D}" type="presParOf" srcId="{FA2FCBCA-B333-4264-AF1D-485D8A606439}" destId="{372D7F8C-AB7A-4A64-86F5-2B979838B75F}" srcOrd="0" destOrd="0" presId="urn:microsoft.com/office/officeart/2008/layout/HalfCircleOrganizationChart"/>
    <dgm:cxn modelId="{E7191A45-3623-46CB-AA2D-B5D26FA0207F}" type="presParOf" srcId="{FA2FCBCA-B333-4264-AF1D-485D8A606439}" destId="{A732F487-CB14-4006-8555-B9A2EFCDA775}" srcOrd="1" destOrd="0" presId="urn:microsoft.com/office/officeart/2008/layout/HalfCircleOrganizationChart"/>
    <dgm:cxn modelId="{5D660E84-2F73-4AD9-B592-E6B59BE4B4DA}" type="presParOf" srcId="{FA2FCBCA-B333-4264-AF1D-485D8A606439}" destId="{BEA03906-9B19-4F4F-82AE-DD753BF766D8}" srcOrd="2" destOrd="0" presId="urn:microsoft.com/office/officeart/2008/layout/HalfCircleOrganizationChart"/>
    <dgm:cxn modelId="{648BCFDA-F3AC-4EF4-8083-7B996E3FCC7D}" type="presParOf" srcId="{FA2FCBCA-B333-4264-AF1D-485D8A606439}" destId="{6D16345A-423E-44B4-8D5C-631DA3B31500}" srcOrd="3" destOrd="0" presId="urn:microsoft.com/office/officeart/2008/layout/HalfCircleOrganizationChart"/>
    <dgm:cxn modelId="{26DCE432-9928-44BA-BA97-28B033BC019C}" type="presParOf" srcId="{5DF3DCFA-AD16-498D-9BF8-D8A47A32BC22}" destId="{5015897F-0791-4720-A543-F68A6EAF83A1}" srcOrd="1" destOrd="0" presId="urn:microsoft.com/office/officeart/2008/layout/HalfCircleOrganizationChart"/>
    <dgm:cxn modelId="{39A64BDB-80E1-4F42-A9D3-10BCBF93ABBB}" type="presParOf" srcId="{5015897F-0791-4720-A543-F68A6EAF83A1}" destId="{D3D38033-778A-4A37-8FD3-B0F11CA55344}" srcOrd="0" destOrd="0" presId="urn:microsoft.com/office/officeart/2008/layout/HalfCircleOrganizationChart"/>
    <dgm:cxn modelId="{CDDB6BB4-98C6-44AA-8A25-85580804C0FA}" type="presParOf" srcId="{5015897F-0791-4720-A543-F68A6EAF83A1}" destId="{D4309D05-0BCF-45EC-99A3-E2CC7AC75C88}" srcOrd="1" destOrd="0" presId="urn:microsoft.com/office/officeart/2008/layout/HalfCircleOrganizationChart"/>
    <dgm:cxn modelId="{2610A05E-6ABD-4AD8-851B-C84537E8F857}" type="presParOf" srcId="{D4309D05-0BCF-45EC-99A3-E2CC7AC75C88}" destId="{AFF72D3E-24D8-4DD9-B267-898F8A8CB4F8}" srcOrd="0" destOrd="0" presId="urn:microsoft.com/office/officeart/2008/layout/HalfCircleOrganizationChart"/>
    <dgm:cxn modelId="{778E4759-DA04-4BF6-9DC3-AD7B9BC0BDBA}" type="presParOf" srcId="{AFF72D3E-24D8-4DD9-B267-898F8A8CB4F8}" destId="{FB0284CB-8D3C-4856-93DB-7A1B0839A87F}" srcOrd="0" destOrd="0" presId="urn:microsoft.com/office/officeart/2008/layout/HalfCircleOrganizationChart"/>
    <dgm:cxn modelId="{E799F331-F8DE-415F-B3E4-DFE90250F234}" type="presParOf" srcId="{AFF72D3E-24D8-4DD9-B267-898F8A8CB4F8}" destId="{8BD87AF2-E9A2-42EE-8921-431BE2BA8F7C}" srcOrd="1" destOrd="0" presId="urn:microsoft.com/office/officeart/2008/layout/HalfCircleOrganizationChart"/>
    <dgm:cxn modelId="{0FD64B1F-3A7B-442D-9BDB-0D314AB5A5C5}" type="presParOf" srcId="{AFF72D3E-24D8-4DD9-B267-898F8A8CB4F8}" destId="{B667599A-651F-4FDC-9B2C-813C14DB68C3}" srcOrd="2" destOrd="0" presId="urn:microsoft.com/office/officeart/2008/layout/HalfCircleOrganizationChart"/>
    <dgm:cxn modelId="{56902964-86CC-4B9D-9DAE-91E9D947C6EA}" type="presParOf" srcId="{AFF72D3E-24D8-4DD9-B267-898F8A8CB4F8}" destId="{3FDF900C-9030-4A6B-B942-5726C21C01BB}" srcOrd="3" destOrd="0" presId="urn:microsoft.com/office/officeart/2008/layout/HalfCircleOrganizationChart"/>
    <dgm:cxn modelId="{29E66A0F-517A-47B7-811C-791CDE762B49}" type="presParOf" srcId="{D4309D05-0BCF-45EC-99A3-E2CC7AC75C88}" destId="{AE1D907B-4F53-41DB-96D9-759632BE62F0}" srcOrd="1" destOrd="0" presId="urn:microsoft.com/office/officeart/2008/layout/HalfCircleOrganizationChart"/>
    <dgm:cxn modelId="{79570471-AF34-4F2C-92B5-F8BF3B4009FC}" type="presParOf" srcId="{D4309D05-0BCF-45EC-99A3-E2CC7AC75C88}" destId="{E509F8A4-99F7-4549-9592-687CE8CB88DF}" srcOrd="2" destOrd="0" presId="urn:microsoft.com/office/officeart/2008/layout/HalfCircleOrganizationChart"/>
    <dgm:cxn modelId="{BC88198E-5D91-4461-BD4A-F288B851ED5D}" type="presParOf" srcId="{5015897F-0791-4720-A543-F68A6EAF83A1}" destId="{7EB4FB15-E4F7-4443-9749-28EDF97AABEC}" srcOrd="2" destOrd="0" presId="urn:microsoft.com/office/officeart/2008/layout/HalfCircleOrganizationChart"/>
    <dgm:cxn modelId="{BE935261-7E63-4A2C-B071-898D492D7981}" type="presParOf" srcId="{5015897F-0791-4720-A543-F68A6EAF83A1}" destId="{70DCCC6F-0AA2-4CE4-924E-F71A47532270}" srcOrd="3" destOrd="0" presId="urn:microsoft.com/office/officeart/2008/layout/HalfCircleOrganizationChart"/>
    <dgm:cxn modelId="{874CF67A-B264-479B-87DE-44963EE92409}" type="presParOf" srcId="{70DCCC6F-0AA2-4CE4-924E-F71A47532270}" destId="{7BFDD4F2-A815-4196-B57D-0423E0B6BE1E}" srcOrd="0" destOrd="0" presId="urn:microsoft.com/office/officeart/2008/layout/HalfCircleOrganizationChart"/>
    <dgm:cxn modelId="{0E80D38C-0275-47CF-9269-1FC6D041245B}" type="presParOf" srcId="{7BFDD4F2-A815-4196-B57D-0423E0B6BE1E}" destId="{CAA0C2CD-15C1-4ABB-846D-05C66D7ECD91}" srcOrd="0" destOrd="0" presId="urn:microsoft.com/office/officeart/2008/layout/HalfCircleOrganizationChart"/>
    <dgm:cxn modelId="{C226DFF2-7C32-4822-A5FA-40E23022498A}" type="presParOf" srcId="{7BFDD4F2-A815-4196-B57D-0423E0B6BE1E}" destId="{E12417C5-8A71-430E-BC66-6A690759275F}" srcOrd="1" destOrd="0" presId="urn:microsoft.com/office/officeart/2008/layout/HalfCircleOrganizationChart"/>
    <dgm:cxn modelId="{E3ED4D2A-C984-4D7F-9F82-A58E30EF9F5C}" type="presParOf" srcId="{7BFDD4F2-A815-4196-B57D-0423E0B6BE1E}" destId="{09985B15-F498-4F8F-83BB-23BFDC1094A9}" srcOrd="2" destOrd="0" presId="urn:microsoft.com/office/officeart/2008/layout/HalfCircleOrganizationChart"/>
    <dgm:cxn modelId="{738B94C7-629A-441A-AE1C-6D12B5041B54}" type="presParOf" srcId="{7BFDD4F2-A815-4196-B57D-0423E0B6BE1E}" destId="{432819E6-76E8-4EAB-9B8D-9CB3F0915338}" srcOrd="3" destOrd="0" presId="urn:microsoft.com/office/officeart/2008/layout/HalfCircleOrganizationChart"/>
    <dgm:cxn modelId="{DA7A6B52-0A9C-4C5F-88FD-17C7A71F91C4}" type="presParOf" srcId="{70DCCC6F-0AA2-4CE4-924E-F71A47532270}" destId="{B251E75A-24F4-445E-A764-8A3E7589D64D}" srcOrd="1" destOrd="0" presId="urn:microsoft.com/office/officeart/2008/layout/HalfCircleOrganizationChart"/>
    <dgm:cxn modelId="{C58326ED-376A-40BB-90CF-82667AE9C8D8}" type="presParOf" srcId="{70DCCC6F-0AA2-4CE4-924E-F71A47532270}" destId="{A2B78A7A-9D52-4879-8778-B350D802A9B8}" srcOrd="2" destOrd="0" presId="urn:microsoft.com/office/officeart/2008/layout/HalfCircleOrganizationChart"/>
    <dgm:cxn modelId="{3BEF5D2D-C1C6-4BE6-8A19-30A8A963EAA0}" type="presParOf" srcId="{5015897F-0791-4720-A543-F68A6EAF83A1}" destId="{E724AAE8-3667-4FE6-B650-42549A2E6067}" srcOrd="4" destOrd="0" presId="urn:microsoft.com/office/officeart/2008/layout/HalfCircleOrganizationChart"/>
    <dgm:cxn modelId="{C67806BE-4249-4F06-9EE3-D021D3671D84}" type="presParOf" srcId="{5015897F-0791-4720-A543-F68A6EAF83A1}" destId="{ABF57193-4895-4E3C-BDA8-7489B522FF45}" srcOrd="5" destOrd="0" presId="urn:microsoft.com/office/officeart/2008/layout/HalfCircleOrganizationChart"/>
    <dgm:cxn modelId="{9805D377-AED1-41D1-B07F-0DBBB2921E66}" type="presParOf" srcId="{ABF57193-4895-4E3C-BDA8-7489B522FF45}" destId="{9D0CA224-2507-410F-A942-6E2F7BCE977B}" srcOrd="0" destOrd="0" presId="urn:microsoft.com/office/officeart/2008/layout/HalfCircleOrganizationChart"/>
    <dgm:cxn modelId="{F0F14EA9-5203-43BE-88A4-E2A6B1EBC052}" type="presParOf" srcId="{9D0CA224-2507-410F-A942-6E2F7BCE977B}" destId="{42A8DBBA-DA81-4F02-BED8-7B8C6C567FCC}" srcOrd="0" destOrd="0" presId="urn:microsoft.com/office/officeart/2008/layout/HalfCircleOrganizationChart"/>
    <dgm:cxn modelId="{27A2B702-E034-4506-9274-ACDAD4356572}" type="presParOf" srcId="{9D0CA224-2507-410F-A942-6E2F7BCE977B}" destId="{8676F970-1115-463C-9CBF-1ACF241F0FB5}" srcOrd="1" destOrd="0" presId="urn:microsoft.com/office/officeart/2008/layout/HalfCircleOrganizationChart"/>
    <dgm:cxn modelId="{DFB9E468-6484-4DDF-93E8-5410DB0568D1}" type="presParOf" srcId="{9D0CA224-2507-410F-A942-6E2F7BCE977B}" destId="{20BCD17D-0B60-4FBD-BA71-80F4C6E60E10}" srcOrd="2" destOrd="0" presId="urn:microsoft.com/office/officeart/2008/layout/HalfCircleOrganizationChart"/>
    <dgm:cxn modelId="{B9EEC532-9F60-43B8-ABCC-7482C3E60E3D}" type="presParOf" srcId="{9D0CA224-2507-410F-A942-6E2F7BCE977B}" destId="{E2D6DFAF-BED9-43AB-A24A-F201F70ACFF2}" srcOrd="3" destOrd="0" presId="urn:microsoft.com/office/officeart/2008/layout/HalfCircleOrganizationChart"/>
    <dgm:cxn modelId="{18F775D5-65B6-44AE-94C1-FF47DDAD11FC}" type="presParOf" srcId="{ABF57193-4895-4E3C-BDA8-7489B522FF45}" destId="{635CAF24-0BA9-40D2-97AD-232EED7AAA8A}" srcOrd="1" destOrd="0" presId="urn:microsoft.com/office/officeart/2008/layout/HalfCircleOrganizationChart"/>
    <dgm:cxn modelId="{9FAF5B76-0180-44A7-87FA-4583915D62BA}" type="presParOf" srcId="{ABF57193-4895-4E3C-BDA8-7489B522FF45}" destId="{74399BE0-B7E6-45C9-8E65-0B02C7C6885C}" srcOrd="2" destOrd="0" presId="urn:microsoft.com/office/officeart/2008/layout/HalfCircleOrganizationChart"/>
    <dgm:cxn modelId="{B6D59844-AA79-4262-8641-C2E9E43B4D7F}" type="presParOf" srcId="{5DF3DCFA-AD16-498D-9BF8-D8A47A32BC22}" destId="{3224847B-48DC-43FB-86C9-DBE613412B13}" srcOrd="2" destOrd="0" presId="urn:microsoft.com/office/officeart/2008/layout/HalfCircleOrganizationChart"/>
    <dgm:cxn modelId="{5059148C-3C8A-4157-8358-2E51D74CBEAE}" type="presParOf" srcId="{3224847B-48DC-43FB-86C9-DBE613412B13}" destId="{2227C4E2-BB3A-4DCF-9C3E-7F7FDB7833FD}" srcOrd="0" destOrd="0" presId="urn:microsoft.com/office/officeart/2008/layout/HalfCircleOrganizationChart"/>
    <dgm:cxn modelId="{9723BA7C-1511-466A-BFE0-A89324F0A86C}" type="presParOf" srcId="{3224847B-48DC-43FB-86C9-DBE613412B13}" destId="{7D9B06C1-019A-4C8F-89B7-6046F84C21F9}" srcOrd="1" destOrd="0" presId="urn:microsoft.com/office/officeart/2008/layout/HalfCircleOrganizationChart"/>
    <dgm:cxn modelId="{546000A7-8998-47A1-B423-525C201C394B}" type="presParOf" srcId="{7D9B06C1-019A-4C8F-89B7-6046F84C21F9}" destId="{7A2B1E25-2FC9-461A-B114-FFB3FD857EC6}" srcOrd="0" destOrd="0" presId="urn:microsoft.com/office/officeart/2008/layout/HalfCircleOrganizationChart"/>
    <dgm:cxn modelId="{4DA2EC8E-9E3C-445F-A60E-E5D9CC798ACF}" type="presParOf" srcId="{7A2B1E25-2FC9-461A-B114-FFB3FD857EC6}" destId="{DE3F913D-53A2-42A2-A919-A66EC1C7B68D}" srcOrd="0" destOrd="0" presId="urn:microsoft.com/office/officeart/2008/layout/HalfCircleOrganizationChart"/>
    <dgm:cxn modelId="{8D597FC6-26F0-44F2-B3FB-F2FD9527C458}" type="presParOf" srcId="{7A2B1E25-2FC9-461A-B114-FFB3FD857EC6}" destId="{9EBE5741-0E29-4E93-9078-E9A682B3B78E}" srcOrd="1" destOrd="0" presId="urn:microsoft.com/office/officeart/2008/layout/HalfCircleOrganizationChart"/>
    <dgm:cxn modelId="{0BE4A4F1-DA4D-4294-A4BC-0A0B14DAFD14}" type="presParOf" srcId="{7A2B1E25-2FC9-461A-B114-FFB3FD857EC6}" destId="{9EE38CD5-1199-42C8-B0DD-CFCACC66B4B2}" srcOrd="2" destOrd="0" presId="urn:microsoft.com/office/officeart/2008/layout/HalfCircleOrganizationChart"/>
    <dgm:cxn modelId="{13B84FCA-5DE9-4A56-81FF-A6CA2A6E2EF4}" type="presParOf" srcId="{7A2B1E25-2FC9-461A-B114-FFB3FD857EC6}" destId="{BA472C5F-4AA0-4F79-B024-8CB13DD10149}" srcOrd="3" destOrd="0" presId="urn:microsoft.com/office/officeart/2008/layout/HalfCircleOrganizationChart"/>
    <dgm:cxn modelId="{4898C55A-8F9B-422F-A95D-83624F5B7CDD}" type="presParOf" srcId="{7D9B06C1-019A-4C8F-89B7-6046F84C21F9}" destId="{58388067-63B6-403A-9CEC-1C33EBE64D77}" srcOrd="1" destOrd="0" presId="urn:microsoft.com/office/officeart/2008/layout/HalfCircleOrganizationChart"/>
    <dgm:cxn modelId="{CC0BAF17-6BC0-4D55-8024-2A2CC20F0BFB}" type="presParOf" srcId="{7D9B06C1-019A-4C8F-89B7-6046F84C21F9}" destId="{0EC53983-9DCA-484A-8669-E56810B90FCE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5CDD8D2-CFDB-4BB3-B885-42BB66337AD0}">
      <dsp:nvSpPr>
        <dsp:cNvPr id="0" name=""/>
        <dsp:cNvSpPr/>
      </dsp:nvSpPr>
      <dsp:spPr>
        <a:xfrm>
          <a:off x="2240280" y="1133679"/>
          <a:ext cx="91440" cy="47584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7584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E3536E-CF87-425F-8BD7-9D321EB748F3}">
      <dsp:nvSpPr>
        <dsp:cNvPr id="0" name=""/>
        <dsp:cNvSpPr/>
      </dsp:nvSpPr>
      <dsp:spPr>
        <a:xfrm>
          <a:off x="1719522" y="725"/>
          <a:ext cx="1132954" cy="113295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F93D66-9E75-4FE8-A5CB-4937DF37FFF0}">
      <dsp:nvSpPr>
        <dsp:cNvPr id="0" name=""/>
        <dsp:cNvSpPr/>
      </dsp:nvSpPr>
      <dsp:spPr>
        <a:xfrm>
          <a:off x="1719522" y="725"/>
          <a:ext cx="1132954" cy="113295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1D3FC6-CC27-42B5-AB72-2A5E09025009}">
      <dsp:nvSpPr>
        <dsp:cNvPr id="0" name=""/>
        <dsp:cNvSpPr/>
      </dsp:nvSpPr>
      <dsp:spPr>
        <a:xfrm>
          <a:off x="1153045" y="204657"/>
          <a:ext cx="2265908" cy="7250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/>
            <a:t>LEGALITAS</a:t>
          </a:r>
        </a:p>
      </dsp:txBody>
      <dsp:txXfrm>
        <a:off x="1153045" y="204657"/>
        <a:ext cx="2265908" cy="725090"/>
      </dsp:txXfrm>
    </dsp:sp>
    <dsp:sp modelId="{DEC9CFAC-4FC4-4227-83D6-178C6FD5C627}">
      <dsp:nvSpPr>
        <dsp:cNvPr id="0" name=""/>
        <dsp:cNvSpPr/>
      </dsp:nvSpPr>
      <dsp:spPr>
        <a:xfrm>
          <a:off x="1719522" y="1609520"/>
          <a:ext cx="1132954" cy="113295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B53C78-3AF3-4CFE-B2FF-7A344CAACAEA}">
      <dsp:nvSpPr>
        <dsp:cNvPr id="0" name=""/>
        <dsp:cNvSpPr/>
      </dsp:nvSpPr>
      <dsp:spPr>
        <a:xfrm>
          <a:off x="1719522" y="1609520"/>
          <a:ext cx="1132954" cy="113295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03D380-370C-4B16-8045-D059A06022B6}">
      <dsp:nvSpPr>
        <dsp:cNvPr id="0" name=""/>
        <dsp:cNvSpPr/>
      </dsp:nvSpPr>
      <dsp:spPr>
        <a:xfrm>
          <a:off x="1153045" y="1813452"/>
          <a:ext cx="2265908" cy="7250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/>
            <a:t>DEWAN SYURO</a:t>
          </a:r>
        </a:p>
      </dsp:txBody>
      <dsp:txXfrm>
        <a:off x="1153045" y="1813452"/>
        <a:ext cx="2265908" cy="72509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8572DC4-1E6D-4EF9-8721-55EF6F3A451F}">
      <dsp:nvSpPr>
        <dsp:cNvPr id="0" name=""/>
        <dsp:cNvSpPr/>
      </dsp:nvSpPr>
      <dsp:spPr>
        <a:xfrm>
          <a:off x="1731285" y="1192504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7194A2-0387-42DC-B558-7A2F50699B93}">
      <dsp:nvSpPr>
        <dsp:cNvPr id="0" name=""/>
        <dsp:cNvSpPr/>
      </dsp:nvSpPr>
      <dsp:spPr>
        <a:xfrm>
          <a:off x="2286000" y="1192504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ACA3BC-B9B8-418D-8C6D-30A4047A21D0}">
      <dsp:nvSpPr>
        <dsp:cNvPr id="0" name=""/>
        <dsp:cNvSpPr/>
      </dsp:nvSpPr>
      <dsp:spPr>
        <a:xfrm>
          <a:off x="2240280" y="1192504"/>
          <a:ext cx="91440" cy="123908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3908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B1389F-7D39-44F0-B462-97D66E1CC466}">
      <dsp:nvSpPr>
        <dsp:cNvPr id="0" name=""/>
        <dsp:cNvSpPr/>
      </dsp:nvSpPr>
      <dsp:spPr>
        <a:xfrm>
          <a:off x="668638" y="1192504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BE99EF7-708B-4A25-9FB2-3F95F3EA22A8}">
      <dsp:nvSpPr>
        <dsp:cNvPr id="0" name=""/>
        <dsp:cNvSpPr/>
      </dsp:nvSpPr>
      <dsp:spPr>
        <a:xfrm>
          <a:off x="1951834" y="524172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CE148B-2EDB-4862-B790-782D3A72B6CD}">
      <dsp:nvSpPr>
        <dsp:cNvPr id="0" name=""/>
        <dsp:cNvSpPr/>
      </dsp:nvSpPr>
      <dsp:spPr>
        <a:xfrm>
          <a:off x="1951834" y="524172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EE5D6F-4F09-4DF2-877A-F21C7F3BA072}">
      <dsp:nvSpPr>
        <dsp:cNvPr id="0" name=""/>
        <dsp:cNvSpPr/>
      </dsp:nvSpPr>
      <dsp:spPr>
        <a:xfrm>
          <a:off x="1617668" y="644472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644472"/>
        <a:ext cx="1336662" cy="427732"/>
      </dsp:txXfrm>
    </dsp:sp>
    <dsp:sp modelId="{A6F25F0A-17E3-4513-866A-923A8D6C2923}">
      <dsp:nvSpPr>
        <dsp:cNvPr id="0" name=""/>
        <dsp:cNvSpPr/>
      </dsp:nvSpPr>
      <dsp:spPr>
        <a:xfrm>
          <a:off x="334472" y="242223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7E275C1-BE03-4E2B-BD69-ECE64F831B17}">
      <dsp:nvSpPr>
        <dsp:cNvPr id="0" name=""/>
        <dsp:cNvSpPr/>
      </dsp:nvSpPr>
      <dsp:spPr>
        <a:xfrm>
          <a:off x="334472" y="242223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B785E9-B4A9-4D15-A42A-353ED39A63AB}">
      <dsp:nvSpPr>
        <dsp:cNvPr id="0" name=""/>
        <dsp:cNvSpPr/>
      </dsp:nvSpPr>
      <dsp:spPr>
        <a:xfrm>
          <a:off x="306" y="25425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542533"/>
        <a:ext cx="1336662" cy="427732"/>
      </dsp:txXfrm>
    </dsp:sp>
    <dsp:sp modelId="{EC811AFB-0543-4C9F-BB4B-2784D2737501}">
      <dsp:nvSpPr>
        <dsp:cNvPr id="0" name=""/>
        <dsp:cNvSpPr/>
      </dsp:nvSpPr>
      <dsp:spPr>
        <a:xfrm>
          <a:off x="1951834" y="2431585"/>
          <a:ext cx="668331" cy="64552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290D92-83C8-49D3-8066-D74A4782EBF3}">
      <dsp:nvSpPr>
        <dsp:cNvPr id="0" name=""/>
        <dsp:cNvSpPr/>
      </dsp:nvSpPr>
      <dsp:spPr>
        <a:xfrm>
          <a:off x="1951834" y="2431585"/>
          <a:ext cx="668331" cy="64552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A9564B-7AF7-4E5F-A983-5D2594F8F462}">
      <dsp:nvSpPr>
        <dsp:cNvPr id="0" name=""/>
        <dsp:cNvSpPr/>
      </dsp:nvSpPr>
      <dsp:spPr>
        <a:xfrm>
          <a:off x="1617668" y="2547779"/>
          <a:ext cx="1336662" cy="41313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145" tIns="17145" rIns="17145" bIns="17145" numCol="1" spcCol="1270" anchor="ctr" anchorCtr="0">
          <a:noAutofit/>
        </a:bodyPr>
        <a:lstStyle/>
        <a:p>
          <a:pPr marL="0" lvl="0" indent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700" kern="1200"/>
        </a:p>
      </dsp:txBody>
      <dsp:txXfrm>
        <a:off x="1617668" y="2547779"/>
        <a:ext cx="1336662" cy="413133"/>
      </dsp:txXfrm>
    </dsp:sp>
    <dsp:sp modelId="{DEE4F947-BC2A-418C-9DC7-E6D7036EC1DB}">
      <dsp:nvSpPr>
        <dsp:cNvPr id="0" name=""/>
        <dsp:cNvSpPr/>
      </dsp:nvSpPr>
      <dsp:spPr>
        <a:xfrm>
          <a:off x="3569196" y="242223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00E97A-3416-4F5E-912E-4E9455B462E3}">
      <dsp:nvSpPr>
        <dsp:cNvPr id="0" name=""/>
        <dsp:cNvSpPr/>
      </dsp:nvSpPr>
      <dsp:spPr>
        <a:xfrm>
          <a:off x="3569196" y="242223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5DE5058-029E-4B83-88B7-17FE4104F076}">
      <dsp:nvSpPr>
        <dsp:cNvPr id="0" name=""/>
        <dsp:cNvSpPr/>
      </dsp:nvSpPr>
      <dsp:spPr>
        <a:xfrm>
          <a:off x="3235030" y="25425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542533"/>
        <a:ext cx="1336662" cy="427732"/>
      </dsp:txXfrm>
    </dsp:sp>
    <dsp:sp modelId="{32418B1D-A4D8-4254-95D7-9E173572CD44}">
      <dsp:nvSpPr>
        <dsp:cNvPr id="0" name=""/>
        <dsp:cNvSpPr/>
      </dsp:nvSpPr>
      <dsp:spPr>
        <a:xfrm>
          <a:off x="1143153" y="14732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12368F-E6FE-4266-9953-7D9F01BF1D18}">
      <dsp:nvSpPr>
        <dsp:cNvPr id="0" name=""/>
        <dsp:cNvSpPr/>
      </dsp:nvSpPr>
      <dsp:spPr>
        <a:xfrm>
          <a:off x="1143153" y="14732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CF55D8-6793-4DC6-8B7E-5EA8636CEC7A}">
      <dsp:nvSpPr>
        <dsp:cNvPr id="0" name=""/>
        <dsp:cNvSpPr/>
      </dsp:nvSpPr>
      <dsp:spPr>
        <a:xfrm>
          <a:off x="808987" y="1593502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593502"/>
        <a:ext cx="1336662" cy="427732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8EFCC6B-1104-4BDB-ADF7-682553C53418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0CA55EF-387C-433D-A8F7-91D8C9178568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B8792AF-8610-4ACA-8212-DBE99B5BE633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EB75FCF-5D3A-4D32-8018-1B3694D73515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ADF7A32-4652-4BE6-AF16-6CEC275F8EB0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76697D-8F25-476D-9E68-CFEC7EECC6CB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001655-8752-4A33-BA08-4F8EBD64CF59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B80481CF-4056-4279-BB33-6FAB204924E6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8E65E8-53BB-4621-8842-71CFC56A369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A9C3AD-848F-4BCF-B576-14E125286FFB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6012DB64-0E95-41ED-AFD0-942CCD95E16D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F300E5-789D-464E-9764-8B1E77AD8C73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35F298-D801-4CB0-A2E7-E3CE0D9300E0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153FFED3-14C2-4BD0-8806-B0A1FAA22787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7BF53D6-C3E7-42BA-A272-59F792350A98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5657E7-0638-4F8A-9E24-05EB204E5710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2E7E9D4E-F126-4009-A96E-7081314E5F80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0EE757-CEB2-4A12-A79A-C6E16A6B4BE6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71EA74-3A56-4747-8D8D-0D1B59924A5E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27C4E2-BB3A-4DCF-9C3E-7F7FDB7833FD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24AAE8-3667-4FE6-B650-42549A2E6067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B4FB15-E4F7-4443-9749-28EDF97AABEC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D38033-778A-4A37-8FD3-B0F11CA55344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32F487-CB14-4006-8555-B9A2EFCDA775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A03906-9B19-4F4F-82AE-DD753BF766D8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2D7F8C-AB7A-4A64-86F5-2B979838B75F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8BD87AF2-E9A2-42EE-8921-431BE2BA8F7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67599A-651F-4FDC-9B2C-813C14DB68C3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0284CB-8D3C-4856-93DB-7A1B0839A87F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E12417C5-8A71-430E-BC66-6A690759275F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985B15-F498-4F8F-83BB-23BFDC1094A9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A0C2CD-15C1-4ABB-846D-05C66D7ECD91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8676F970-1115-463C-9CBF-1ACF241F0FB5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BCD17D-0B60-4FBD-BA71-80F4C6E60E10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8DBBA-DA81-4F02-BED8-7B8C6C567FCC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9EBE5741-0E29-4E93-9078-E9A682B3B78E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E38CD5-1199-42C8-B0DD-CFCACC66B4B2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3F913D-53A2-42A2-A919-A66EC1C7B68D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27C4E2-BB3A-4DCF-9C3E-7F7FDB7833FD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24AAE8-3667-4FE6-B650-42549A2E6067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B4FB15-E4F7-4443-9749-28EDF97AABEC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D38033-778A-4A37-8FD3-B0F11CA55344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32F487-CB14-4006-8555-B9A2EFCDA775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A03906-9B19-4F4F-82AE-DD753BF766D8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2D7F8C-AB7A-4A64-86F5-2B979838B75F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8BD87AF2-E9A2-42EE-8921-431BE2BA8F7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67599A-651F-4FDC-9B2C-813C14DB68C3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0284CB-8D3C-4856-93DB-7A1B0839A87F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E12417C5-8A71-430E-BC66-6A690759275F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985B15-F498-4F8F-83BB-23BFDC1094A9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A0C2CD-15C1-4ABB-846D-05C66D7ECD91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8676F970-1115-463C-9CBF-1ACF241F0FB5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BCD17D-0B60-4FBD-BA71-80F4C6E60E10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8DBBA-DA81-4F02-BED8-7B8C6C567FCC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9EBE5741-0E29-4E93-9078-E9A682B3B78E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E38CD5-1199-42C8-B0DD-CFCACC66B4B2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3F913D-53A2-42A2-A919-A66EC1C7B68D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9</xdr:row>
      <xdr:rowOff>147637</xdr:rowOff>
    </xdr:from>
    <xdr:to>
      <xdr:col>15</xdr:col>
      <xdr:colOff>533400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70EF4A-0839-41AA-A1D5-AC7851DDA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7</xdr:col>
      <xdr:colOff>600075</xdr:colOff>
      <xdr:row>26</xdr:row>
      <xdr:rowOff>9525</xdr:rowOff>
    </xdr:from>
    <xdr:to>
      <xdr:col>9</xdr:col>
      <xdr:colOff>390525</xdr:colOff>
      <xdr:row>28</xdr:row>
      <xdr:rowOff>180975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D7F54F0-F871-40E0-97B9-37A964D9FFAD}"/>
            </a:ext>
          </a:extLst>
        </xdr:cNvPr>
        <xdr:cNvSpPr/>
      </xdr:nvSpPr>
      <xdr:spPr>
        <a:xfrm>
          <a:off x="5086350" y="4962525"/>
          <a:ext cx="10096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LEGALIATS</a:t>
          </a:r>
        </a:p>
      </xdr:txBody>
    </xdr:sp>
    <xdr:clientData/>
  </xdr:twoCellAnchor>
  <xdr:twoCellAnchor>
    <xdr:from>
      <xdr:col>7</xdr:col>
      <xdr:colOff>581025</xdr:colOff>
      <xdr:row>29</xdr:row>
      <xdr:rowOff>171450</xdr:rowOff>
    </xdr:from>
    <xdr:to>
      <xdr:col>9</xdr:col>
      <xdr:colOff>371475</xdr:colOff>
      <xdr:row>32</xdr:row>
      <xdr:rowOff>152400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8811ADB-609C-475C-886A-AF17845754CA}"/>
            </a:ext>
          </a:extLst>
        </xdr:cNvPr>
        <xdr:cNvSpPr/>
      </xdr:nvSpPr>
      <xdr:spPr>
        <a:xfrm>
          <a:off x="5067300" y="5695950"/>
          <a:ext cx="10096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7</xdr:col>
      <xdr:colOff>581025</xdr:colOff>
      <xdr:row>33</xdr:row>
      <xdr:rowOff>171450</xdr:rowOff>
    </xdr:from>
    <xdr:to>
      <xdr:col>9</xdr:col>
      <xdr:colOff>409575</xdr:colOff>
      <xdr:row>36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A335056-B066-45C5-9840-4CA0CD7E2696}"/>
            </a:ext>
          </a:extLst>
        </xdr:cNvPr>
        <xdr:cNvSpPr/>
      </xdr:nvSpPr>
      <xdr:spPr>
        <a:xfrm>
          <a:off x="5067300" y="6457950"/>
          <a:ext cx="1047750" cy="581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DPP</a:t>
          </a:r>
        </a:p>
      </xdr:txBody>
    </xdr:sp>
    <xdr:clientData/>
  </xdr:twoCellAnchor>
  <xdr:twoCellAnchor>
    <xdr:from>
      <xdr:col>10</xdr:col>
      <xdr:colOff>152400</xdr:colOff>
      <xdr:row>37</xdr:row>
      <xdr:rowOff>180975</xdr:rowOff>
    </xdr:from>
    <xdr:to>
      <xdr:col>11</xdr:col>
      <xdr:colOff>552450</xdr:colOff>
      <xdr:row>41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824F90-7BD5-45DB-AD80-138CF318ED46}"/>
            </a:ext>
          </a:extLst>
        </xdr:cNvPr>
        <xdr:cNvSpPr/>
      </xdr:nvSpPr>
      <xdr:spPr>
        <a:xfrm>
          <a:off x="6467475" y="722947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</a:p>
        <a:p>
          <a:pPr algn="l"/>
          <a:r>
            <a:rPr lang="en-US" sz="1100"/>
            <a:t>SUAMATERA URA</a:t>
          </a:r>
        </a:p>
      </xdr:txBody>
    </xdr:sp>
    <xdr:clientData/>
  </xdr:twoCellAnchor>
  <xdr:twoCellAnchor>
    <xdr:from>
      <xdr:col>5</xdr:col>
      <xdr:colOff>180975</xdr:colOff>
      <xdr:row>37</xdr:row>
      <xdr:rowOff>161925</xdr:rowOff>
    </xdr:from>
    <xdr:to>
      <xdr:col>6</xdr:col>
      <xdr:colOff>581025</xdr:colOff>
      <xdr:row>41</xdr:row>
      <xdr:rowOff>19050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DBF150-F4D2-4217-8B47-3D576BA0243A}"/>
            </a:ext>
          </a:extLst>
        </xdr:cNvPr>
        <xdr:cNvSpPr/>
      </xdr:nvSpPr>
      <xdr:spPr>
        <a:xfrm>
          <a:off x="3448050" y="72104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</a:p>
        <a:p>
          <a:pPr algn="l"/>
          <a:r>
            <a:rPr lang="en-US" sz="1100"/>
            <a:t>ACEH</a:t>
          </a:r>
        </a:p>
      </xdr:txBody>
    </xdr:sp>
    <xdr:clientData/>
  </xdr:twoCellAnchor>
  <xdr:twoCellAnchor>
    <xdr:from>
      <xdr:col>7</xdr:col>
      <xdr:colOff>561975</xdr:colOff>
      <xdr:row>38</xdr:row>
      <xdr:rowOff>9525</xdr:rowOff>
    </xdr:from>
    <xdr:to>
      <xdr:col>9</xdr:col>
      <xdr:colOff>352425</xdr:colOff>
      <xdr:row>41</xdr:row>
      <xdr:rowOff>133350</xdr:rowOff>
    </xdr:to>
    <xdr:sp macro="" textlink="">
      <xdr:nvSpPr>
        <xdr:cNvPr id="9" name="Flowchart: Multidocument 8">
          <a:extLst>
            <a:ext uri="{FF2B5EF4-FFF2-40B4-BE49-F238E27FC236}">
              <a16:creationId xmlns:a16="http://schemas.microsoft.com/office/drawing/2014/main" id="{01C4DC3E-8B74-4904-895F-7ECD792D05AE}"/>
            </a:ext>
          </a:extLst>
        </xdr:cNvPr>
        <xdr:cNvSpPr/>
      </xdr:nvSpPr>
      <xdr:spPr>
        <a:xfrm>
          <a:off x="5048250" y="7248525"/>
          <a:ext cx="1009650" cy="6953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 </a:t>
          </a:r>
        </a:p>
        <a:p>
          <a:pPr algn="l"/>
          <a:r>
            <a:rPr lang="en-US" sz="1100"/>
            <a:t>38 PRVINSI</a:t>
          </a:r>
        </a:p>
        <a:p>
          <a:pPr algn="l"/>
          <a:r>
            <a:rPr lang="en-US" sz="1100"/>
            <a:t>W</a:t>
          </a:r>
        </a:p>
      </xdr:txBody>
    </xdr:sp>
    <xdr:clientData/>
  </xdr:twoCellAnchor>
  <xdr:twoCellAnchor>
    <xdr:from>
      <xdr:col>7</xdr:col>
      <xdr:colOff>533400</xdr:colOff>
      <xdr:row>42</xdr:row>
      <xdr:rowOff>152400</xdr:rowOff>
    </xdr:from>
    <xdr:to>
      <xdr:col>9</xdr:col>
      <xdr:colOff>323850</xdr:colOff>
      <xdr:row>46</xdr:row>
      <xdr:rowOff>85725</xdr:rowOff>
    </xdr:to>
    <xdr:sp macro="" textlink="">
      <xdr:nvSpPr>
        <xdr:cNvPr id="10" name="Flowchart: Multidocument 9">
          <a:extLst>
            <a:ext uri="{FF2B5EF4-FFF2-40B4-BE49-F238E27FC236}">
              <a16:creationId xmlns:a16="http://schemas.microsoft.com/office/drawing/2014/main" id="{DC269D0E-D984-4F3B-9272-DD78C8EFC4A1}"/>
            </a:ext>
          </a:extLst>
        </xdr:cNvPr>
        <xdr:cNvSpPr/>
      </xdr:nvSpPr>
      <xdr:spPr>
        <a:xfrm>
          <a:off x="5019675" y="8153400"/>
          <a:ext cx="1009650" cy="6953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r>
            <a:rPr lang="en-US" sz="1100" baseline="0"/>
            <a:t> 415 KABKO</a:t>
          </a:r>
          <a:endParaRPr lang="en-US" sz="1100"/>
        </a:p>
      </xdr:txBody>
    </xdr:sp>
    <xdr:clientData/>
  </xdr:twoCellAnchor>
  <xdr:twoCellAnchor>
    <xdr:from>
      <xdr:col>13</xdr:col>
      <xdr:colOff>0</xdr:colOff>
      <xdr:row>38</xdr:row>
      <xdr:rowOff>9525</xdr:rowOff>
    </xdr:from>
    <xdr:to>
      <xdr:col>14</xdr:col>
      <xdr:colOff>400050</xdr:colOff>
      <xdr:row>41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B99EADE-DC55-4B71-972C-F0A42AA60415}"/>
            </a:ext>
          </a:extLst>
        </xdr:cNvPr>
        <xdr:cNvSpPr/>
      </xdr:nvSpPr>
      <xdr:spPr>
        <a:xfrm>
          <a:off x="8143875" y="72485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  <a:r>
            <a:rPr lang="en-US" sz="1100" baseline="0"/>
            <a:t> </a:t>
          </a:r>
        </a:p>
        <a:p>
          <a:pPr algn="l"/>
          <a:r>
            <a:rPr lang="en-US" sz="1100" baseline="0"/>
            <a:t>PAPUA</a:t>
          </a:r>
          <a:endParaRPr lang="en-US" sz="1100"/>
        </a:p>
      </xdr:txBody>
    </xdr:sp>
    <xdr:clientData/>
  </xdr:twoCellAnchor>
  <xdr:twoCellAnchor>
    <xdr:from>
      <xdr:col>5</xdr:col>
      <xdr:colOff>142875</xdr:colOff>
      <xdr:row>43</xdr:row>
      <xdr:rowOff>0</xdr:rowOff>
    </xdr:from>
    <xdr:to>
      <xdr:col>6</xdr:col>
      <xdr:colOff>542925</xdr:colOff>
      <xdr:row>46</xdr:row>
      <xdr:rowOff>47625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6F721A3-3BB3-4D4A-8211-6BC7687DEE98}"/>
            </a:ext>
          </a:extLst>
        </xdr:cNvPr>
        <xdr:cNvSpPr/>
      </xdr:nvSpPr>
      <xdr:spPr>
        <a:xfrm>
          <a:off x="3409950" y="8191500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190500</xdr:colOff>
      <xdr:row>43</xdr:row>
      <xdr:rowOff>9525</xdr:rowOff>
    </xdr:from>
    <xdr:to>
      <xdr:col>11</xdr:col>
      <xdr:colOff>590550</xdr:colOff>
      <xdr:row>46</xdr:row>
      <xdr:rowOff>57150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366D081-3CCF-4311-89E8-F408F7F1B0CA}"/>
            </a:ext>
          </a:extLst>
        </xdr:cNvPr>
        <xdr:cNvSpPr/>
      </xdr:nvSpPr>
      <xdr:spPr>
        <a:xfrm>
          <a:off x="6505575" y="82010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590550</xdr:colOff>
      <xdr:row>42</xdr:row>
      <xdr:rowOff>180975</xdr:rowOff>
    </xdr:from>
    <xdr:to>
      <xdr:col>14</xdr:col>
      <xdr:colOff>381000</xdr:colOff>
      <xdr:row>46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8535E1A-B826-4A65-8CB7-ED14FC857232}"/>
            </a:ext>
          </a:extLst>
        </xdr:cNvPr>
        <xdr:cNvSpPr/>
      </xdr:nvSpPr>
      <xdr:spPr>
        <a:xfrm>
          <a:off x="8124825" y="818197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8</xdr:col>
      <xdr:colOff>9525</xdr:colOff>
      <xdr:row>48</xdr:row>
      <xdr:rowOff>38100</xdr:rowOff>
    </xdr:from>
    <xdr:to>
      <xdr:col>9</xdr:col>
      <xdr:colOff>460629</xdr:colOff>
      <xdr:row>52</xdr:row>
      <xdr:rowOff>35052</xdr:rowOff>
    </xdr:to>
    <xdr:sp macro="" textlink="">
      <xdr:nvSpPr>
        <xdr:cNvPr id="18" name="Flowchart: Multidocument 17">
          <a:extLst>
            <a:ext uri="{FF2B5EF4-FFF2-40B4-BE49-F238E27FC236}">
              <a16:creationId xmlns:a16="http://schemas.microsoft.com/office/drawing/2014/main" id="{5A4A4DAB-7711-4203-8174-D6422041B287}"/>
            </a:ext>
          </a:extLst>
        </xdr:cNvPr>
        <xdr:cNvSpPr/>
      </xdr:nvSpPr>
      <xdr:spPr>
        <a:xfrm>
          <a:off x="5105400" y="9182100"/>
          <a:ext cx="1060704" cy="7589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DPC</a:t>
          </a:r>
        </a:p>
      </xdr:txBody>
    </xdr:sp>
    <xdr:clientData/>
  </xdr:twoCellAnchor>
  <xdr:twoCellAnchor>
    <xdr:from>
      <xdr:col>5</xdr:col>
      <xdr:colOff>142875</xdr:colOff>
      <xdr:row>48</xdr:row>
      <xdr:rowOff>38100</xdr:rowOff>
    </xdr:from>
    <xdr:to>
      <xdr:col>6</xdr:col>
      <xdr:colOff>542925</xdr:colOff>
      <xdr:row>51</xdr:row>
      <xdr:rowOff>85725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95647CD6-8E09-4BFA-A076-F5F06A080948}"/>
            </a:ext>
          </a:extLst>
        </xdr:cNvPr>
        <xdr:cNvSpPr/>
      </xdr:nvSpPr>
      <xdr:spPr>
        <a:xfrm>
          <a:off x="3409950" y="9182100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600075</xdr:colOff>
      <xdr:row>51</xdr:row>
      <xdr:rowOff>180975</xdr:rowOff>
    </xdr:from>
    <xdr:to>
      <xdr:col>14</xdr:col>
      <xdr:colOff>266700</xdr:colOff>
      <xdr:row>57</xdr:row>
      <xdr:rowOff>180975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C85CDCDD-C942-48B4-B287-1E24BD131321}"/>
            </a:ext>
          </a:extLst>
        </xdr:cNvPr>
        <xdr:cNvSpPr/>
      </xdr:nvSpPr>
      <xdr:spPr>
        <a:xfrm>
          <a:off x="8134350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r>
            <a:rPr lang="en-US" sz="1100"/>
            <a:t>M.</a:t>
          </a:r>
          <a:r>
            <a:rPr lang="en-US" sz="1100" baseline="0"/>
            <a:t> SYURO</a:t>
          </a:r>
        </a:p>
        <a:p>
          <a:pPr algn="l"/>
          <a:r>
            <a:rPr lang="en-US" sz="1100" baseline="0"/>
            <a:t>DPP</a:t>
          </a:r>
        </a:p>
        <a:p>
          <a:pPr algn="l"/>
          <a:r>
            <a:rPr lang="en-US" sz="1100" baseline="0"/>
            <a:t>DPW</a:t>
          </a:r>
        </a:p>
        <a:p>
          <a:pPr algn="l"/>
          <a:r>
            <a:rPr lang="en-US" sz="1100" baseline="0"/>
            <a:t>DPD</a:t>
          </a:r>
        </a:p>
        <a:p>
          <a:pPr algn="l"/>
          <a:r>
            <a:rPr lang="en-US" sz="1100" baseline="0"/>
            <a:t>DPC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9525</xdr:colOff>
      <xdr:row>53</xdr:row>
      <xdr:rowOff>0</xdr:rowOff>
    </xdr:from>
    <xdr:to>
      <xdr:col>11</xdr:col>
      <xdr:colOff>600075</xdr:colOff>
      <xdr:row>56</xdr:row>
      <xdr:rowOff>187452</xdr:rowOff>
    </xdr:to>
    <xdr:sp macro="" textlink="">
      <xdr:nvSpPr>
        <xdr:cNvPr id="21" name="Flowchart: Multidocument 20">
          <a:extLst>
            <a:ext uri="{FF2B5EF4-FFF2-40B4-BE49-F238E27FC236}">
              <a16:creationId xmlns:a16="http://schemas.microsoft.com/office/drawing/2014/main" id="{20101C9F-713B-4DE3-BA4D-EAAB647E50CB}"/>
            </a:ext>
          </a:extLst>
        </xdr:cNvPr>
        <xdr:cNvSpPr/>
      </xdr:nvSpPr>
      <xdr:spPr>
        <a:xfrm>
          <a:off x="6324600" y="10096500"/>
          <a:ext cx="1200150" cy="7589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STRUKTUR</a:t>
          </a:r>
          <a:r>
            <a:rPr lang="en-US" sz="1100" baseline="0"/>
            <a:t> ORGANISASI</a:t>
          </a:r>
          <a:endParaRPr lang="en-US" sz="1100"/>
        </a:p>
      </xdr:txBody>
    </xdr:sp>
    <xdr:clientData/>
  </xdr:twoCellAnchor>
  <xdr:twoCellAnchor>
    <xdr:from>
      <xdr:col>9</xdr:col>
      <xdr:colOff>571500</xdr:colOff>
      <xdr:row>61</xdr:row>
      <xdr:rowOff>28575</xdr:rowOff>
    </xdr:from>
    <xdr:to>
      <xdr:col>12</xdr:col>
      <xdr:colOff>0</xdr:colOff>
      <xdr:row>65</xdr:row>
      <xdr:rowOff>38100</xdr:rowOff>
    </xdr:to>
    <xdr:sp macro="" textlink="">
      <xdr:nvSpPr>
        <xdr:cNvPr id="22" name="Flowchart: Multidocument 21">
          <a:extLst>
            <a:ext uri="{FF2B5EF4-FFF2-40B4-BE49-F238E27FC236}">
              <a16:creationId xmlns:a16="http://schemas.microsoft.com/office/drawing/2014/main" id="{44EB28C8-562F-4294-B5ED-FE9828CA5EFE}"/>
            </a:ext>
          </a:extLst>
        </xdr:cNvPr>
        <xdr:cNvSpPr/>
      </xdr:nvSpPr>
      <xdr:spPr>
        <a:xfrm>
          <a:off x="6276975" y="11458575"/>
          <a:ext cx="1257300" cy="7715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KEANGGOTAN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47625</xdr:colOff>
      <xdr:row>68</xdr:row>
      <xdr:rowOff>28575</xdr:rowOff>
    </xdr:from>
    <xdr:to>
      <xdr:col>11</xdr:col>
      <xdr:colOff>600075</xdr:colOff>
      <xdr:row>72</xdr:row>
      <xdr:rowOff>139827</xdr:rowOff>
    </xdr:to>
    <xdr:sp macro="" textlink="">
      <xdr:nvSpPr>
        <xdr:cNvPr id="23" name="Flowchart: Multidocument 22">
          <a:extLst>
            <a:ext uri="{FF2B5EF4-FFF2-40B4-BE49-F238E27FC236}">
              <a16:creationId xmlns:a16="http://schemas.microsoft.com/office/drawing/2014/main" id="{2F15940C-4DEE-49BF-91FA-63125547AAC4}"/>
            </a:ext>
          </a:extLst>
        </xdr:cNvPr>
        <xdr:cNvSpPr/>
      </xdr:nvSpPr>
      <xdr:spPr>
        <a:xfrm>
          <a:off x="6362700" y="12792075"/>
          <a:ext cx="1162050" cy="8732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KOMUNIKASI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561975</xdr:colOff>
      <xdr:row>61</xdr:row>
      <xdr:rowOff>19050</xdr:rowOff>
    </xdr:from>
    <xdr:to>
      <xdr:col>14</xdr:col>
      <xdr:colOff>285750</xdr:colOff>
      <xdr:row>66</xdr:row>
      <xdr:rowOff>171450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9E745DCB-0932-4D6E-B658-9BF25C4835F3}"/>
            </a:ext>
          </a:extLst>
        </xdr:cNvPr>
        <xdr:cNvSpPr/>
      </xdr:nvSpPr>
      <xdr:spPr>
        <a:xfrm>
          <a:off x="8096250" y="11449050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12</xdr:col>
      <xdr:colOff>561975</xdr:colOff>
      <xdr:row>68</xdr:row>
      <xdr:rowOff>95250</xdr:rowOff>
    </xdr:from>
    <xdr:to>
      <xdr:col>14</xdr:col>
      <xdr:colOff>152400</xdr:colOff>
      <xdr:row>72</xdr:row>
      <xdr:rowOff>161925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5C220ACE-47F8-46B4-A674-0E46072E0318}"/>
            </a:ext>
          </a:extLst>
        </xdr:cNvPr>
        <xdr:cNvSpPr/>
      </xdr:nvSpPr>
      <xdr:spPr>
        <a:xfrm>
          <a:off x="8096250" y="12858750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13</xdr:col>
      <xdr:colOff>266700</xdr:colOff>
      <xdr:row>10</xdr:row>
      <xdr:rowOff>52387</xdr:rowOff>
    </xdr:from>
    <xdr:to>
      <xdr:col>20</xdr:col>
      <xdr:colOff>571500</xdr:colOff>
      <xdr:row>29</xdr:row>
      <xdr:rowOff>47625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1459A8F4-2E9E-41CC-B49B-3277A45E0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13</xdr:col>
      <xdr:colOff>385762</xdr:colOff>
      <xdr:row>27</xdr:row>
      <xdr:rowOff>71437</xdr:rowOff>
    </xdr:from>
    <xdr:to>
      <xdr:col>21</xdr:col>
      <xdr:colOff>80962</xdr:colOff>
      <xdr:row>41</xdr:row>
      <xdr:rowOff>147637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1BA19520-0FF1-4608-AB72-5FE89C938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242887</xdr:colOff>
      <xdr:row>111</xdr:row>
      <xdr:rowOff>90487</xdr:rowOff>
    </xdr:from>
    <xdr:to>
      <xdr:col>13</xdr:col>
      <xdr:colOff>547687</xdr:colOff>
      <xdr:row>125</xdr:row>
      <xdr:rowOff>166687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11EA9666-1DE2-463E-A49E-ED4FE699F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6</xdr:col>
      <xdr:colOff>214312</xdr:colOff>
      <xdr:row>114</xdr:row>
      <xdr:rowOff>100012</xdr:rowOff>
    </xdr:from>
    <xdr:to>
      <xdr:col>13</xdr:col>
      <xdr:colOff>519112</xdr:colOff>
      <xdr:row>128</xdr:row>
      <xdr:rowOff>176212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E36F636D-FCF5-49B0-B27B-486179509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15</xdr:col>
      <xdr:colOff>28575</xdr:colOff>
      <xdr:row>51</xdr:row>
      <xdr:rowOff>180975</xdr:rowOff>
    </xdr:from>
    <xdr:to>
      <xdr:col>16</xdr:col>
      <xdr:colOff>304800</xdr:colOff>
      <xdr:row>57</xdr:row>
      <xdr:rowOff>180975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460EB51F-9B29-46B9-A854-F248D34F78A6}"/>
            </a:ext>
          </a:extLst>
        </xdr:cNvPr>
        <xdr:cNvSpPr/>
      </xdr:nvSpPr>
      <xdr:spPr>
        <a:xfrm>
          <a:off x="9391650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600075</xdr:colOff>
      <xdr:row>51</xdr:row>
      <xdr:rowOff>171450</xdr:rowOff>
    </xdr:from>
    <xdr:to>
      <xdr:col>18</xdr:col>
      <xdr:colOff>266700</xdr:colOff>
      <xdr:row>57</xdr:row>
      <xdr:rowOff>171450</xdr:rowOff>
    </xdr:to>
    <xdr:sp macro="" textlink="">
      <xdr:nvSpPr>
        <xdr:cNvPr id="37" name="Rectangle: Rounded Corners 36">
          <a:extLst>
            <a:ext uri="{FF2B5EF4-FFF2-40B4-BE49-F238E27FC236}">
              <a16:creationId xmlns:a16="http://schemas.microsoft.com/office/drawing/2014/main" id="{EB6DE1F6-11FB-468B-8FE3-DBBC9C7E9768}"/>
            </a:ext>
          </a:extLst>
        </xdr:cNvPr>
        <xdr:cNvSpPr/>
      </xdr:nvSpPr>
      <xdr:spPr>
        <a:xfrm>
          <a:off x="10572750" y="988695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18</xdr:col>
      <xdr:colOff>552450</xdr:colOff>
      <xdr:row>51</xdr:row>
      <xdr:rowOff>180975</xdr:rowOff>
    </xdr:from>
    <xdr:to>
      <xdr:col>20</xdr:col>
      <xdr:colOff>219075</xdr:colOff>
      <xdr:row>57</xdr:row>
      <xdr:rowOff>180975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A1F64AE0-FEF1-4FA6-A7B7-2022BBB87CA1}"/>
            </a:ext>
          </a:extLst>
        </xdr:cNvPr>
        <xdr:cNvSpPr/>
      </xdr:nvSpPr>
      <xdr:spPr>
        <a:xfrm>
          <a:off x="11744325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20</xdr:col>
      <xdr:colOff>419100</xdr:colOff>
      <xdr:row>51</xdr:row>
      <xdr:rowOff>171450</xdr:rowOff>
    </xdr:from>
    <xdr:to>
      <xdr:col>22</xdr:col>
      <xdr:colOff>85725</xdr:colOff>
      <xdr:row>57</xdr:row>
      <xdr:rowOff>171450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F944A621-DA98-4EF0-ACDE-B6250697BEDF}"/>
            </a:ext>
          </a:extLst>
        </xdr:cNvPr>
        <xdr:cNvSpPr/>
      </xdr:nvSpPr>
      <xdr:spPr>
        <a:xfrm>
          <a:off x="12830175" y="988695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22</xdr:col>
      <xdr:colOff>371475</xdr:colOff>
      <xdr:row>51</xdr:row>
      <xdr:rowOff>152400</xdr:rowOff>
    </xdr:from>
    <xdr:to>
      <xdr:col>24</xdr:col>
      <xdr:colOff>38100</xdr:colOff>
      <xdr:row>57</xdr:row>
      <xdr:rowOff>152400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FFD26215-5F72-4149-8B35-DBB103343DD7}"/>
            </a:ext>
          </a:extLst>
        </xdr:cNvPr>
        <xdr:cNvSpPr/>
      </xdr:nvSpPr>
      <xdr:spPr>
        <a:xfrm>
          <a:off x="14001750" y="986790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24</xdr:col>
      <xdr:colOff>266700</xdr:colOff>
      <xdr:row>51</xdr:row>
      <xdr:rowOff>180975</xdr:rowOff>
    </xdr:from>
    <xdr:to>
      <xdr:col>25</xdr:col>
      <xdr:colOff>542925</xdr:colOff>
      <xdr:row>57</xdr:row>
      <xdr:rowOff>180975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2207DF51-4503-4F82-96F7-842DA2CFE04E}"/>
            </a:ext>
          </a:extLst>
        </xdr:cNvPr>
        <xdr:cNvSpPr/>
      </xdr:nvSpPr>
      <xdr:spPr>
        <a:xfrm>
          <a:off x="15116175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15</xdr:col>
      <xdr:colOff>0</xdr:colOff>
      <xdr:row>60</xdr:row>
      <xdr:rowOff>180975</xdr:rowOff>
    </xdr:from>
    <xdr:to>
      <xdr:col>16</xdr:col>
      <xdr:colOff>333375</xdr:colOff>
      <xdr:row>66</xdr:row>
      <xdr:rowOff>142875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A9EA893F-2252-4A57-8888-B2C7F0A960CA}"/>
            </a:ext>
          </a:extLst>
        </xdr:cNvPr>
        <xdr:cNvSpPr/>
      </xdr:nvSpPr>
      <xdr:spPr>
        <a:xfrm>
          <a:off x="9363075" y="1142047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17</xdr:col>
      <xdr:colOff>0</xdr:colOff>
      <xdr:row>61</xdr:row>
      <xdr:rowOff>9525</xdr:rowOff>
    </xdr:from>
    <xdr:to>
      <xdr:col>18</xdr:col>
      <xdr:colOff>333375</xdr:colOff>
      <xdr:row>66</xdr:row>
      <xdr:rowOff>161925</xdr:rowOff>
    </xdr:to>
    <xdr:sp macro="" textlink="">
      <xdr:nvSpPr>
        <xdr:cNvPr id="43" name="Rectangle: Rounded Corners 42">
          <a:extLst>
            <a:ext uri="{FF2B5EF4-FFF2-40B4-BE49-F238E27FC236}">
              <a16:creationId xmlns:a16="http://schemas.microsoft.com/office/drawing/2014/main" id="{A178AA3E-941E-4D39-A4D2-910110ED6A8F}"/>
            </a:ext>
          </a:extLst>
        </xdr:cNvPr>
        <xdr:cNvSpPr/>
      </xdr:nvSpPr>
      <xdr:spPr>
        <a:xfrm>
          <a:off x="10582275" y="1143952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18</xdr:col>
      <xdr:colOff>590550</xdr:colOff>
      <xdr:row>61</xdr:row>
      <xdr:rowOff>9525</xdr:rowOff>
    </xdr:from>
    <xdr:to>
      <xdr:col>20</xdr:col>
      <xdr:colOff>314325</xdr:colOff>
      <xdr:row>66</xdr:row>
      <xdr:rowOff>161925</xdr:rowOff>
    </xdr:to>
    <xdr:sp macro="" textlink="">
      <xdr:nvSpPr>
        <xdr:cNvPr id="44" name="Rectangle: Rounded Corners 43">
          <a:extLst>
            <a:ext uri="{FF2B5EF4-FFF2-40B4-BE49-F238E27FC236}">
              <a16:creationId xmlns:a16="http://schemas.microsoft.com/office/drawing/2014/main" id="{73D1AF3D-85A6-4455-8E97-56939F067B7C}"/>
            </a:ext>
          </a:extLst>
        </xdr:cNvPr>
        <xdr:cNvSpPr/>
      </xdr:nvSpPr>
      <xdr:spPr>
        <a:xfrm>
          <a:off x="11782425" y="1143952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20</xdr:col>
      <xdr:colOff>600075</xdr:colOff>
      <xdr:row>61</xdr:row>
      <xdr:rowOff>38100</xdr:rowOff>
    </xdr:from>
    <xdr:to>
      <xdr:col>22</xdr:col>
      <xdr:colOff>323850</xdr:colOff>
      <xdr:row>67</xdr:row>
      <xdr:rowOff>0</xdr:rowOff>
    </xdr:to>
    <xdr:sp macro="" textlink="">
      <xdr:nvSpPr>
        <xdr:cNvPr id="45" name="Rectangle: Rounded Corners 44">
          <a:extLst>
            <a:ext uri="{FF2B5EF4-FFF2-40B4-BE49-F238E27FC236}">
              <a16:creationId xmlns:a16="http://schemas.microsoft.com/office/drawing/2014/main" id="{99DEBC22-5364-439B-8F04-F1C483148837}"/>
            </a:ext>
          </a:extLst>
        </xdr:cNvPr>
        <xdr:cNvSpPr/>
      </xdr:nvSpPr>
      <xdr:spPr>
        <a:xfrm>
          <a:off x="13011150" y="11468100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15</xdr:col>
      <xdr:colOff>57150</xdr:colOff>
      <xdr:row>68</xdr:row>
      <xdr:rowOff>104775</xdr:rowOff>
    </xdr:from>
    <xdr:to>
      <xdr:col>16</xdr:col>
      <xdr:colOff>257175</xdr:colOff>
      <xdr:row>72</xdr:row>
      <xdr:rowOff>171450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F3875C64-EC38-467C-B2D0-408C24F53610}"/>
            </a:ext>
          </a:extLst>
        </xdr:cNvPr>
        <xdr:cNvSpPr/>
      </xdr:nvSpPr>
      <xdr:spPr>
        <a:xfrm>
          <a:off x="9420225" y="12868275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18</xdr:col>
      <xdr:colOff>409575</xdr:colOff>
      <xdr:row>68</xdr:row>
      <xdr:rowOff>133350</xdr:rowOff>
    </xdr:from>
    <xdr:to>
      <xdr:col>20</xdr:col>
      <xdr:colOff>0</xdr:colOff>
      <xdr:row>73</xdr:row>
      <xdr:rowOff>9525</xdr:rowOff>
    </xdr:to>
    <xdr:sp macro="" textlink="">
      <xdr:nvSpPr>
        <xdr:cNvPr id="48" name="Rectangle: Rounded Corners 47">
          <a:extLst>
            <a:ext uri="{FF2B5EF4-FFF2-40B4-BE49-F238E27FC236}">
              <a16:creationId xmlns:a16="http://schemas.microsoft.com/office/drawing/2014/main" id="{39EC4348-1777-4864-B3BA-8F0DEEAD2390}"/>
            </a:ext>
          </a:extLst>
        </xdr:cNvPr>
        <xdr:cNvSpPr/>
      </xdr:nvSpPr>
      <xdr:spPr>
        <a:xfrm>
          <a:off x="11601450" y="12896850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590550</xdr:colOff>
      <xdr:row>68</xdr:row>
      <xdr:rowOff>123825</xdr:rowOff>
    </xdr:from>
    <xdr:to>
      <xdr:col>18</xdr:col>
      <xdr:colOff>180975</xdr:colOff>
      <xdr:row>73</xdr:row>
      <xdr:rowOff>0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ADB1C24E-8A68-432B-B41A-F2521A69EBB6}"/>
            </a:ext>
          </a:extLst>
        </xdr:cNvPr>
        <xdr:cNvSpPr/>
      </xdr:nvSpPr>
      <xdr:spPr>
        <a:xfrm>
          <a:off x="10563225" y="12887325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82</xdr:row>
      <xdr:rowOff>19050</xdr:rowOff>
    </xdr:from>
    <xdr:to>
      <xdr:col>13</xdr:col>
      <xdr:colOff>476250</xdr:colOff>
      <xdr:row>85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D48B4AF-0DBE-4CFC-A1AF-3893FE2E9E75}"/>
            </a:ext>
          </a:extLst>
        </xdr:cNvPr>
        <xdr:cNvSpPr/>
      </xdr:nvSpPr>
      <xdr:spPr>
        <a:xfrm>
          <a:off x="8858250" y="15935325"/>
          <a:ext cx="1085850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LGALITAS</a:t>
          </a:r>
        </a:p>
        <a:p>
          <a:pPr algn="l"/>
          <a:r>
            <a:rPr lang="en-US" sz="1100"/>
            <a:t>KEMKUMHAM</a:t>
          </a:r>
        </a:p>
      </xdr:txBody>
    </xdr:sp>
    <xdr:clientData/>
  </xdr:twoCellAnchor>
  <xdr:twoCellAnchor>
    <xdr:from>
      <xdr:col>14</xdr:col>
      <xdr:colOff>85725</xdr:colOff>
      <xdr:row>81</xdr:row>
      <xdr:rowOff>161925</xdr:rowOff>
    </xdr:from>
    <xdr:to>
      <xdr:col>15</xdr:col>
      <xdr:colOff>495300</xdr:colOff>
      <xdr:row>85</xdr:row>
      <xdr:rowOff>95250</xdr:rowOff>
    </xdr:to>
    <xdr:sp macro="" textlink="">
      <xdr:nvSpPr>
        <xdr:cNvPr id="50" name="Rectangle: Rounded Corners 49">
          <a:extLst>
            <a:ext uri="{FF2B5EF4-FFF2-40B4-BE49-F238E27FC236}">
              <a16:creationId xmlns:a16="http://schemas.microsoft.com/office/drawing/2014/main" id="{80FC72CB-960D-4F71-97AD-91C437845FB3}"/>
            </a:ext>
          </a:extLst>
        </xdr:cNvPr>
        <xdr:cNvSpPr/>
      </xdr:nvSpPr>
      <xdr:spPr>
        <a:xfrm>
          <a:off x="10163175" y="15840075"/>
          <a:ext cx="101917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 SYURO</a:t>
          </a:r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276225</xdr:colOff>
      <xdr:row>90</xdr:row>
      <xdr:rowOff>161926</xdr:rowOff>
    </xdr:from>
    <xdr:to>
      <xdr:col>17</xdr:col>
      <xdr:colOff>590550</xdr:colOff>
      <xdr:row>94</xdr:row>
      <xdr:rowOff>142876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103CF4D8-13B2-47C5-B994-A218133EA70E}"/>
            </a:ext>
          </a:extLst>
        </xdr:cNvPr>
        <xdr:cNvSpPr/>
      </xdr:nvSpPr>
      <xdr:spPr>
        <a:xfrm>
          <a:off x="11572875" y="17554576"/>
          <a:ext cx="923925" cy="742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DEWAN PIMPINAN WILAYAH</a:t>
          </a: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PAPUA</a:t>
          </a:r>
        </a:p>
      </xdr:txBody>
    </xdr:sp>
    <xdr:clientData/>
  </xdr:twoCellAnchor>
  <xdr:twoCellAnchor>
    <xdr:from>
      <xdr:col>14</xdr:col>
      <xdr:colOff>104775</xdr:colOff>
      <xdr:row>87</xdr:row>
      <xdr:rowOff>47625</xdr:rowOff>
    </xdr:from>
    <xdr:to>
      <xdr:col>15</xdr:col>
      <xdr:colOff>514350</xdr:colOff>
      <xdr:row>90</xdr:row>
      <xdr:rowOff>171450</xdr:rowOff>
    </xdr:to>
    <xdr:sp macro="" textlink="">
      <xdr:nvSpPr>
        <xdr:cNvPr id="52" name="Rectangle: Rounded Corners 51">
          <a:extLst>
            <a:ext uri="{FF2B5EF4-FFF2-40B4-BE49-F238E27FC236}">
              <a16:creationId xmlns:a16="http://schemas.microsoft.com/office/drawing/2014/main" id="{DA148838-8850-4DC0-BD17-1F4A4DF300BE}"/>
            </a:ext>
          </a:extLst>
        </xdr:cNvPr>
        <xdr:cNvSpPr/>
      </xdr:nvSpPr>
      <xdr:spPr>
        <a:xfrm>
          <a:off x="10182225" y="16868775"/>
          <a:ext cx="101917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 PIMPINAN</a:t>
          </a:r>
          <a:r>
            <a:rPr lang="en-US" sz="1100" baseline="0"/>
            <a:t> PUSAT</a:t>
          </a:r>
          <a:endParaRPr lang="en-US" sz="1100"/>
        </a:p>
      </xdr:txBody>
    </xdr:sp>
    <xdr:clientData/>
  </xdr:twoCellAnchor>
  <xdr:twoCellAnchor>
    <xdr:from>
      <xdr:col>11</xdr:col>
      <xdr:colOff>590550</xdr:colOff>
      <xdr:row>90</xdr:row>
      <xdr:rowOff>171450</xdr:rowOff>
    </xdr:from>
    <xdr:to>
      <xdr:col>13</xdr:col>
      <xdr:colOff>295275</xdr:colOff>
      <xdr:row>94</xdr:row>
      <xdr:rowOff>104775</xdr:rowOff>
    </xdr:to>
    <xdr:sp macro="" textlink="">
      <xdr:nvSpPr>
        <xdr:cNvPr id="53" name="Rectangle: Rounded Corners 52">
          <a:extLst>
            <a:ext uri="{FF2B5EF4-FFF2-40B4-BE49-F238E27FC236}">
              <a16:creationId xmlns:a16="http://schemas.microsoft.com/office/drawing/2014/main" id="{8E1DD512-E9EE-4D45-BEDA-700D90E8AC3B}"/>
            </a:ext>
          </a:extLst>
        </xdr:cNvPr>
        <xdr:cNvSpPr/>
      </xdr:nvSpPr>
      <xdr:spPr>
        <a:xfrm>
          <a:off x="8839200" y="17611725"/>
          <a:ext cx="92392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DEWAN PIMPINAN WILAYAH</a:t>
          </a:r>
        </a:p>
        <a:p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ACEH</a:t>
          </a:r>
        </a:p>
      </xdr:txBody>
    </xdr:sp>
    <xdr:clientData/>
  </xdr:twoCellAnchor>
  <xdr:twoCellAnchor>
    <xdr:from>
      <xdr:col>21</xdr:col>
      <xdr:colOff>247650</xdr:colOff>
      <xdr:row>97</xdr:row>
      <xdr:rowOff>57151</xdr:rowOff>
    </xdr:from>
    <xdr:to>
      <xdr:col>22</xdr:col>
      <xdr:colOff>542925</xdr:colOff>
      <xdr:row>100</xdr:row>
      <xdr:rowOff>152401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76BD34E6-1E9D-457A-9D0E-374FBBE6003B}"/>
            </a:ext>
          </a:extLst>
        </xdr:cNvPr>
        <xdr:cNvSpPr/>
      </xdr:nvSpPr>
      <xdr:spPr>
        <a:xfrm>
          <a:off x="14592300" y="18783301"/>
          <a:ext cx="904875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323850</xdr:colOff>
      <xdr:row>96</xdr:row>
      <xdr:rowOff>161925</xdr:rowOff>
    </xdr:from>
    <xdr:to>
      <xdr:col>6</xdr:col>
      <xdr:colOff>571500</xdr:colOff>
      <xdr:row>99</xdr:row>
      <xdr:rowOff>152400</xdr:rowOff>
    </xdr:to>
    <xdr:sp macro="" textlink="">
      <xdr:nvSpPr>
        <xdr:cNvPr id="55" name="Rectangle: Rounded Corners 54">
          <a:extLst>
            <a:ext uri="{FF2B5EF4-FFF2-40B4-BE49-F238E27FC236}">
              <a16:creationId xmlns:a16="http://schemas.microsoft.com/office/drawing/2014/main" id="{E9E38950-A044-4320-9158-D323BE428845}"/>
            </a:ext>
          </a:extLst>
        </xdr:cNvPr>
        <xdr:cNvSpPr/>
      </xdr:nvSpPr>
      <xdr:spPr>
        <a:xfrm>
          <a:off x="4914900" y="18697575"/>
          <a:ext cx="857250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103</xdr:row>
      <xdr:rowOff>133351</xdr:rowOff>
    </xdr:from>
    <xdr:to>
      <xdr:col>8</xdr:col>
      <xdr:colOff>323850</xdr:colOff>
      <xdr:row>107</xdr:row>
      <xdr:rowOff>1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C39A7D7B-2896-4E45-B3A0-EC9EEFEED037}"/>
            </a:ext>
          </a:extLst>
        </xdr:cNvPr>
        <xdr:cNvSpPr/>
      </xdr:nvSpPr>
      <xdr:spPr>
        <a:xfrm>
          <a:off x="5848350" y="20002501"/>
          <a:ext cx="895350" cy="628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247650</xdr:colOff>
      <xdr:row>92</xdr:row>
      <xdr:rowOff>114300</xdr:rowOff>
    </xdr:from>
    <xdr:to>
      <xdr:col>21</xdr:col>
      <xdr:colOff>504825</xdr:colOff>
      <xdr:row>95</xdr:row>
      <xdr:rowOff>180975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EC20183C-8BDE-43C0-B03A-0D7AA2A522A2}"/>
            </a:ext>
          </a:extLst>
        </xdr:cNvPr>
        <xdr:cNvSpPr/>
      </xdr:nvSpPr>
      <xdr:spPr>
        <a:xfrm>
          <a:off x="13982700" y="17887950"/>
          <a:ext cx="866775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66675</xdr:colOff>
      <xdr:row>110</xdr:row>
      <xdr:rowOff>76200</xdr:rowOff>
    </xdr:from>
    <xdr:to>
      <xdr:col>18</xdr:col>
      <xdr:colOff>238125</xdr:colOff>
      <xdr:row>113</xdr:row>
      <xdr:rowOff>114300</xdr:rowOff>
    </xdr:to>
    <xdr:sp macro="" textlink="">
      <xdr:nvSpPr>
        <xdr:cNvPr id="58" name="Rectangle: Rounded Corners 57">
          <a:extLst>
            <a:ext uri="{FF2B5EF4-FFF2-40B4-BE49-F238E27FC236}">
              <a16:creationId xmlns:a16="http://schemas.microsoft.com/office/drawing/2014/main" id="{328DC543-B35E-47C6-86E4-1300843C62E1}"/>
            </a:ext>
          </a:extLst>
        </xdr:cNvPr>
        <xdr:cNvSpPr/>
      </xdr:nvSpPr>
      <xdr:spPr>
        <a:xfrm>
          <a:off x="11972925" y="21278850"/>
          <a:ext cx="781050" cy="609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152399</xdr:colOff>
      <xdr:row>101</xdr:row>
      <xdr:rowOff>133350</xdr:rowOff>
    </xdr:from>
    <xdr:to>
      <xdr:col>6</xdr:col>
      <xdr:colOff>400050</xdr:colOff>
      <xdr:row>104</xdr:row>
      <xdr:rowOff>133350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C7F4E7EA-1903-4A03-BDCB-21C6196076D1}"/>
            </a:ext>
          </a:extLst>
        </xdr:cNvPr>
        <xdr:cNvSpPr/>
      </xdr:nvSpPr>
      <xdr:spPr>
        <a:xfrm>
          <a:off x="4743449" y="19621500"/>
          <a:ext cx="857251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</xdr:colOff>
      <xdr:row>105</xdr:row>
      <xdr:rowOff>152400</xdr:rowOff>
    </xdr:from>
    <xdr:to>
      <xdr:col>10</xdr:col>
      <xdr:colOff>190499</xdr:colOff>
      <xdr:row>109</xdr:row>
      <xdr:rowOff>9525</xdr:rowOff>
    </xdr:to>
    <xdr:sp macro="" textlink="">
      <xdr:nvSpPr>
        <xdr:cNvPr id="60" name="Rectangle: Rounded Corners 59">
          <a:extLst>
            <a:ext uri="{FF2B5EF4-FFF2-40B4-BE49-F238E27FC236}">
              <a16:creationId xmlns:a16="http://schemas.microsoft.com/office/drawing/2014/main" id="{8B3E951B-6F46-48B2-8711-66619DD1C7BF}"/>
            </a:ext>
          </a:extLst>
        </xdr:cNvPr>
        <xdr:cNvSpPr/>
      </xdr:nvSpPr>
      <xdr:spPr>
        <a:xfrm>
          <a:off x="7058024" y="20402550"/>
          <a:ext cx="771525" cy="619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485776</xdr:colOff>
      <xdr:row>108</xdr:row>
      <xdr:rowOff>114301</xdr:rowOff>
    </xdr:from>
    <xdr:to>
      <xdr:col>13</xdr:col>
      <xdr:colOff>542926</xdr:colOff>
      <xdr:row>111</xdr:row>
      <xdr:rowOff>95251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48B93074-2856-45F3-8CEE-9FE645018368}"/>
            </a:ext>
          </a:extLst>
        </xdr:cNvPr>
        <xdr:cNvSpPr/>
      </xdr:nvSpPr>
      <xdr:spPr>
        <a:xfrm>
          <a:off x="9344026" y="20935951"/>
          <a:ext cx="6667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314326</xdr:colOff>
      <xdr:row>108</xdr:row>
      <xdr:rowOff>9525</xdr:rowOff>
    </xdr:from>
    <xdr:to>
      <xdr:col>15</xdr:col>
      <xdr:colOff>390526</xdr:colOff>
      <xdr:row>111</xdr:row>
      <xdr:rowOff>38100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C502C13E-3FE5-47B3-85EE-9C8F230A0BE5}"/>
            </a:ext>
          </a:extLst>
        </xdr:cNvPr>
        <xdr:cNvSpPr/>
      </xdr:nvSpPr>
      <xdr:spPr>
        <a:xfrm>
          <a:off x="10391776" y="20831175"/>
          <a:ext cx="68580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47625</xdr:colOff>
      <xdr:row>105</xdr:row>
      <xdr:rowOff>171449</xdr:rowOff>
    </xdr:from>
    <xdr:to>
      <xdr:col>22</xdr:col>
      <xdr:colOff>142875</xdr:colOff>
      <xdr:row>109</xdr:row>
      <xdr:rowOff>9524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D46E3353-C7DE-4A5E-A39B-84B9D926770B}"/>
            </a:ext>
          </a:extLst>
        </xdr:cNvPr>
        <xdr:cNvSpPr/>
      </xdr:nvSpPr>
      <xdr:spPr>
        <a:xfrm>
          <a:off x="14392275" y="20421599"/>
          <a:ext cx="70485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9525</xdr:colOff>
      <xdr:row>102</xdr:row>
      <xdr:rowOff>152401</xdr:rowOff>
    </xdr:from>
    <xdr:to>
      <xdr:col>23</xdr:col>
      <xdr:colOff>28576</xdr:colOff>
      <xdr:row>105</xdr:row>
      <xdr:rowOff>133351</xdr:rowOff>
    </xdr:to>
    <xdr:sp macro="" textlink="">
      <xdr:nvSpPr>
        <xdr:cNvPr id="64" name="Rectangle: Rounded Corners 63">
          <a:extLst>
            <a:ext uri="{FF2B5EF4-FFF2-40B4-BE49-F238E27FC236}">
              <a16:creationId xmlns:a16="http://schemas.microsoft.com/office/drawing/2014/main" id="{0B7D8033-A029-4545-A82D-2773C8916EF8}"/>
            </a:ext>
          </a:extLst>
        </xdr:cNvPr>
        <xdr:cNvSpPr/>
      </xdr:nvSpPr>
      <xdr:spPr>
        <a:xfrm>
          <a:off x="14963775" y="19831051"/>
          <a:ext cx="628651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342901</xdr:colOff>
      <xdr:row>108</xdr:row>
      <xdr:rowOff>133350</xdr:rowOff>
    </xdr:from>
    <xdr:to>
      <xdr:col>20</xdr:col>
      <xdr:colOff>228601</xdr:colOff>
      <xdr:row>111</xdr:row>
      <xdr:rowOff>142875</xdr:rowOff>
    </xdr:to>
    <xdr:sp macro="" textlink="">
      <xdr:nvSpPr>
        <xdr:cNvPr id="65" name="Rectangle: Rounded Corners 64">
          <a:extLst>
            <a:ext uri="{FF2B5EF4-FFF2-40B4-BE49-F238E27FC236}">
              <a16:creationId xmlns:a16="http://schemas.microsoft.com/office/drawing/2014/main" id="{544A9B6F-5D41-4025-B9EC-A409DF5BEC24}"/>
            </a:ext>
          </a:extLst>
        </xdr:cNvPr>
        <xdr:cNvSpPr/>
      </xdr:nvSpPr>
      <xdr:spPr>
        <a:xfrm>
          <a:off x="13468351" y="20955000"/>
          <a:ext cx="495300" cy="581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304800</xdr:colOff>
      <xdr:row>81</xdr:row>
      <xdr:rowOff>180975</xdr:rowOff>
    </xdr:from>
    <xdr:to>
      <xdr:col>18</xdr:col>
      <xdr:colOff>9525</xdr:colOff>
      <xdr:row>85</xdr:row>
      <xdr:rowOff>114300</xdr:rowOff>
    </xdr:to>
    <xdr:sp macro="" textlink="">
      <xdr:nvSpPr>
        <xdr:cNvPr id="66" name="Rectangle: Rounded Corners 65">
          <a:extLst>
            <a:ext uri="{FF2B5EF4-FFF2-40B4-BE49-F238E27FC236}">
              <a16:creationId xmlns:a16="http://schemas.microsoft.com/office/drawing/2014/main" id="{A4BE6739-8ADB-4CFE-AEED-A55CC58A499A}"/>
            </a:ext>
          </a:extLst>
        </xdr:cNvPr>
        <xdr:cNvSpPr/>
      </xdr:nvSpPr>
      <xdr:spPr>
        <a:xfrm>
          <a:off x="11601450" y="15906750"/>
          <a:ext cx="92392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r>
            <a:rPr lang="en-US" sz="1100"/>
            <a:t>NOTARIS</a:t>
          </a:r>
        </a:p>
        <a:p>
          <a:pPr algn="l"/>
          <a:r>
            <a:rPr lang="en-US" sz="1100"/>
            <a:t>PARTAI</a:t>
          </a:r>
        </a:p>
        <a:p>
          <a:pPr algn="l"/>
          <a:endParaRPr lang="en-US" sz="1100"/>
        </a:p>
      </xdr:txBody>
    </xdr:sp>
    <xdr:clientData/>
  </xdr:twoCellAnchor>
  <xdr:twoCellAnchor>
    <xdr:from>
      <xdr:col>11</xdr:col>
      <xdr:colOff>600075</xdr:colOff>
      <xdr:row>96</xdr:row>
      <xdr:rowOff>19050</xdr:rowOff>
    </xdr:from>
    <xdr:to>
      <xdr:col>13</xdr:col>
      <xdr:colOff>400050</xdr:colOff>
      <xdr:row>100</xdr:row>
      <xdr:rowOff>57150</xdr:rowOff>
    </xdr:to>
    <xdr:sp macro="" textlink="">
      <xdr:nvSpPr>
        <xdr:cNvPr id="15" name="Flowchart: Multidocument 14">
          <a:extLst>
            <a:ext uri="{FF2B5EF4-FFF2-40B4-BE49-F238E27FC236}">
              <a16:creationId xmlns:a16="http://schemas.microsoft.com/office/drawing/2014/main" id="{AF518839-EC69-47AD-9056-180CADB9FE2B}"/>
            </a:ext>
          </a:extLst>
        </xdr:cNvPr>
        <xdr:cNvSpPr/>
      </xdr:nvSpPr>
      <xdr:spPr>
        <a:xfrm>
          <a:off x="8848725" y="18602325"/>
          <a:ext cx="101917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DAERAH</a:t>
          </a:r>
          <a:endParaRPr lang="en-US" sz="1100"/>
        </a:p>
      </xdr:txBody>
    </xdr:sp>
    <xdr:clientData/>
  </xdr:twoCellAnchor>
  <xdr:twoCellAnchor>
    <xdr:from>
      <xdr:col>20</xdr:col>
      <xdr:colOff>142875</xdr:colOff>
      <xdr:row>86</xdr:row>
      <xdr:rowOff>76200</xdr:rowOff>
    </xdr:from>
    <xdr:to>
      <xdr:col>21</xdr:col>
      <xdr:colOff>533400</xdr:colOff>
      <xdr:row>90</xdr:row>
      <xdr:rowOff>0</xdr:rowOff>
    </xdr:to>
    <xdr:sp macro="" textlink="">
      <xdr:nvSpPr>
        <xdr:cNvPr id="67" name="Flowchart: Multidocument 66">
          <a:extLst>
            <a:ext uri="{FF2B5EF4-FFF2-40B4-BE49-F238E27FC236}">
              <a16:creationId xmlns:a16="http://schemas.microsoft.com/office/drawing/2014/main" id="{66FAFABE-341A-4C82-87BF-FB0BE7E3FE64}"/>
            </a:ext>
          </a:extLst>
        </xdr:cNvPr>
        <xdr:cNvSpPr/>
      </xdr:nvSpPr>
      <xdr:spPr>
        <a:xfrm>
          <a:off x="13877925" y="16706850"/>
          <a:ext cx="1000125" cy="6858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200026</xdr:colOff>
      <xdr:row>96</xdr:row>
      <xdr:rowOff>9524</xdr:rowOff>
    </xdr:from>
    <xdr:to>
      <xdr:col>18</xdr:col>
      <xdr:colOff>9526</xdr:colOff>
      <xdr:row>100</xdr:row>
      <xdr:rowOff>38099</xdr:rowOff>
    </xdr:to>
    <xdr:sp macro="" textlink="">
      <xdr:nvSpPr>
        <xdr:cNvPr id="68" name="Flowchart: Multidocument 67">
          <a:extLst>
            <a:ext uri="{FF2B5EF4-FFF2-40B4-BE49-F238E27FC236}">
              <a16:creationId xmlns:a16="http://schemas.microsoft.com/office/drawing/2014/main" id="{E38119D2-4F19-49C4-B0F2-86ECE0375064}"/>
            </a:ext>
          </a:extLst>
        </xdr:cNvPr>
        <xdr:cNvSpPr/>
      </xdr:nvSpPr>
      <xdr:spPr>
        <a:xfrm>
          <a:off x="11496676" y="18545174"/>
          <a:ext cx="1028700" cy="79057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 PIMPINAN DAERAH</a:t>
          </a:r>
        </a:p>
      </xdr:txBody>
    </xdr:sp>
    <xdr:clientData/>
  </xdr:twoCellAnchor>
  <xdr:twoCellAnchor>
    <xdr:from>
      <xdr:col>12</xdr:col>
      <xdr:colOff>9525</xdr:colOff>
      <xdr:row>101</xdr:row>
      <xdr:rowOff>114300</xdr:rowOff>
    </xdr:from>
    <xdr:to>
      <xdr:col>13</xdr:col>
      <xdr:colOff>552450</xdr:colOff>
      <xdr:row>105</xdr:row>
      <xdr:rowOff>152400</xdr:rowOff>
    </xdr:to>
    <xdr:sp macro="" textlink="">
      <xdr:nvSpPr>
        <xdr:cNvPr id="69" name="Flowchart: Multidocument 68">
          <a:extLst>
            <a:ext uri="{FF2B5EF4-FFF2-40B4-BE49-F238E27FC236}">
              <a16:creationId xmlns:a16="http://schemas.microsoft.com/office/drawing/2014/main" id="{7BC16C36-581D-450D-A529-810DBB79D6E0}"/>
            </a:ext>
          </a:extLst>
        </xdr:cNvPr>
        <xdr:cNvSpPr/>
      </xdr:nvSpPr>
      <xdr:spPr>
        <a:xfrm>
          <a:off x="8867775" y="19602450"/>
          <a:ext cx="115252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KECAMATAN</a:t>
          </a:r>
          <a:endParaRPr lang="en-US" sz="1100"/>
        </a:p>
      </xdr:txBody>
    </xdr:sp>
    <xdr:clientData/>
  </xdr:twoCellAnchor>
  <xdr:twoCellAnchor>
    <xdr:from>
      <xdr:col>23</xdr:col>
      <xdr:colOff>123825</xdr:colOff>
      <xdr:row>92</xdr:row>
      <xdr:rowOff>152400</xdr:rowOff>
    </xdr:from>
    <xdr:to>
      <xdr:col>24</xdr:col>
      <xdr:colOff>533400</xdr:colOff>
      <xdr:row>97</xdr:row>
      <xdr:rowOff>0</xdr:rowOff>
    </xdr:to>
    <xdr:sp macro="" textlink="">
      <xdr:nvSpPr>
        <xdr:cNvPr id="70" name="Flowchart: Multidocument 69">
          <a:extLst>
            <a:ext uri="{FF2B5EF4-FFF2-40B4-BE49-F238E27FC236}">
              <a16:creationId xmlns:a16="http://schemas.microsoft.com/office/drawing/2014/main" id="{63967E0F-4704-45F4-AAE6-437F06C51A45}"/>
            </a:ext>
          </a:extLst>
        </xdr:cNvPr>
        <xdr:cNvSpPr/>
      </xdr:nvSpPr>
      <xdr:spPr>
        <a:xfrm>
          <a:off x="15687675" y="17926050"/>
          <a:ext cx="101917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DAERAH</a:t>
          </a:r>
          <a:endParaRPr lang="en-US" sz="1100"/>
        </a:p>
      </xdr:txBody>
    </xdr:sp>
    <xdr:clientData/>
  </xdr:twoCellAnchor>
  <xdr:twoCellAnchor>
    <xdr:from>
      <xdr:col>16</xdr:col>
      <xdr:colOff>152400</xdr:colOff>
      <xdr:row>101</xdr:row>
      <xdr:rowOff>123825</xdr:rowOff>
    </xdr:from>
    <xdr:to>
      <xdr:col>18</xdr:col>
      <xdr:colOff>9525</xdr:colOff>
      <xdr:row>105</xdr:row>
      <xdr:rowOff>161925</xdr:rowOff>
    </xdr:to>
    <xdr:sp macro="" textlink="">
      <xdr:nvSpPr>
        <xdr:cNvPr id="71" name="Flowchart: Multidocument 70">
          <a:extLst>
            <a:ext uri="{FF2B5EF4-FFF2-40B4-BE49-F238E27FC236}">
              <a16:creationId xmlns:a16="http://schemas.microsoft.com/office/drawing/2014/main" id="{A245A220-76CB-47D8-BCB9-4BAE5F76C5C8}"/>
            </a:ext>
          </a:extLst>
        </xdr:cNvPr>
        <xdr:cNvSpPr/>
      </xdr:nvSpPr>
      <xdr:spPr>
        <a:xfrm>
          <a:off x="11449050" y="19611975"/>
          <a:ext cx="107632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KECAMATAN</a:t>
          </a:r>
          <a:endParaRPr lang="en-US" sz="1100"/>
        </a:p>
      </xdr:txBody>
    </xdr:sp>
    <xdr:clientData/>
  </xdr:twoCellAnchor>
  <xdr:twoCellAnchor>
    <xdr:from>
      <xdr:col>13</xdr:col>
      <xdr:colOff>409575</xdr:colOff>
      <xdr:row>83</xdr:row>
      <xdr:rowOff>123825</xdr:rowOff>
    </xdr:from>
    <xdr:to>
      <xdr:col>14</xdr:col>
      <xdr:colOff>85725</xdr:colOff>
      <xdr:row>83</xdr:row>
      <xdr:rowOff>128588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C264A84-2400-4C40-8B46-71B1D790783B}"/>
            </a:ext>
          </a:extLst>
        </xdr:cNvPr>
        <xdr:cNvCxnSpPr>
          <a:endCxn id="50" idx="1"/>
        </xdr:cNvCxnSpPr>
      </xdr:nvCxnSpPr>
      <xdr:spPr>
        <a:xfrm>
          <a:off x="9877425" y="16182975"/>
          <a:ext cx="285750" cy="476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514350</xdr:colOff>
      <xdr:row>85</xdr:row>
      <xdr:rowOff>114300</xdr:rowOff>
    </xdr:from>
    <xdr:to>
      <xdr:col>17</xdr:col>
      <xdr:colOff>157163</xdr:colOff>
      <xdr:row>89</xdr:row>
      <xdr:rowOff>14288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B85DDC9E-4728-43D6-9EAB-4C99DE162329}"/>
            </a:ext>
          </a:extLst>
        </xdr:cNvPr>
        <xdr:cNvCxnSpPr>
          <a:stCxn id="66" idx="2"/>
          <a:endCxn id="52" idx="3"/>
        </xdr:cNvCxnSpPr>
      </xdr:nvCxnSpPr>
      <xdr:spPr>
        <a:xfrm flipH="1">
          <a:off x="11201400" y="16602075"/>
          <a:ext cx="862013" cy="6619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376238</xdr:colOff>
      <xdr:row>85</xdr:row>
      <xdr:rowOff>142875</xdr:rowOff>
    </xdr:from>
    <xdr:to>
      <xdr:col>14</xdr:col>
      <xdr:colOff>104775</xdr:colOff>
      <xdr:row>89</xdr:row>
      <xdr:rowOff>14288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E231D19-ED41-44B1-8B24-5E0F7262721C}"/>
            </a:ext>
          </a:extLst>
        </xdr:cNvPr>
        <xdr:cNvCxnSpPr>
          <a:endCxn id="52" idx="1"/>
        </xdr:cNvCxnSpPr>
      </xdr:nvCxnSpPr>
      <xdr:spPr>
        <a:xfrm>
          <a:off x="9234488" y="16583025"/>
          <a:ext cx="947737" cy="6334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595313</xdr:colOff>
      <xdr:row>85</xdr:row>
      <xdr:rowOff>95250</xdr:rowOff>
    </xdr:from>
    <xdr:to>
      <xdr:col>15</xdr:col>
      <xdr:colOff>4763</xdr:colOff>
      <xdr:row>87</xdr:row>
      <xdr:rowOff>47625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7600E7F0-CDE3-49FF-8529-B2264A6482FE}"/>
            </a:ext>
          </a:extLst>
        </xdr:cNvPr>
        <xdr:cNvCxnSpPr>
          <a:stCxn id="50" idx="2"/>
          <a:endCxn id="52" idx="0"/>
        </xdr:cNvCxnSpPr>
      </xdr:nvCxnSpPr>
      <xdr:spPr>
        <a:xfrm>
          <a:off x="10672763" y="16535400"/>
          <a:ext cx="1905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89</xdr:row>
      <xdr:rowOff>161925</xdr:rowOff>
    </xdr:from>
    <xdr:to>
      <xdr:col>15</xdr:col>
      <xdr:colOff>176213</xdr:colOff>
      <xdr:row>92</xdr:row>
      <xdr:rowOff>138113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832F0585-4F10-450F-853F-7EFD686D1E00}"/>
            </a:ext>
          </a:extLst>
        </xdr:cNvPr>
        <xdr:cNvCxnSpPr>
          <a:endCxn id="53" idx="3"/>
        </xdr:cNvCxnSpPr>
      </xdr:nvCxnSpPr>
      <xdr:spPr>
        <a:xfrm flipH="1">
          <a:off x="9763125" y="17411700"/>
          <a:ext cx="1100138" cy="5476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23813</xdr:colOff>
      <xdr:row>90</xdr:row>
      <xdr:rowOff>152400</xdr:rowOff>
    </xdr:from>
    <xdr:to>
      <xdr:col>16</xdr:col>
      <xdr:colOff>276225</xdr:colOff>
      <xdr:row>92</xdr:row>
      <xdr:rowOff>152401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C0DA90BF-5BF2-4677-B17C-631181F67BA8}"/>
            </a:ext>
          </a:extLst>
        </xdr:cNvPr>
        <xdr:cNvCxnSpPr>
          <a:endCxn id="51" idx="1"/>
        </xdr:cNvCxnSpPr>
      </xdr:nvCxnSpPr>
      <xdr:spPr>
        <a:xfrm>
          <a:off x="10710863" y="17545050"/>
          <a:ext cx="862012" cy="38100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271463</xdr:colOff>
      <xdr:row>94</xdr:row>
      <xdr:rowOff>85725</xdr:rowOff>
    </xdr:from>
    <xdr:to>
      <xdr:col>12</xdr:col>
      <xdr:colOff>295275</xdr:colOff>
      <xdr:row>96</xdr:row>
      <xdr:rowOff>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5948D8B6-3AB2-4AD1-937B-E1C1CEC3D7B9}"/>
            </a:ext>
          </a:extLst>
        </xdr:cNvPr>
        <xdr:cNvCxnSpPr/>
      </xdr:nvCxnSpPr>
      <xdr:spPr>
        <a:xfrm>
          <a:off x="9129713" y="18240375"/>
          <a:ext cx="23812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94</xdr:row>
      <xdr:rowOff>180976</xdr:rowOff>
    </xdr:from>
    <xdr:to>
      <xdr:col>17</xdr:col>
      <xdr:colOff>138113</xdr:colOff>
      <xdr:row>96</xdr:row>
      <xdr:rowOff>28575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EBB378A8-0450-4FCA-A0EA-BBB2DD0B8DCF}"/>
            </a:ext>
          </a:extLst>
        </xdr:cNvPr>
        <xdr:cNvCxnSpPr/>
      </xdr:nvCxnSpPr>
      <xdr:spPr>
        <a:xfrm flipH="1">
          <a:off x="12030075" y="18335626"/>
          <a:ext cx="14288" cy="2285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100</xdr:row>
      <xdr:rowOff>28575</xdr:rowOff>
    </xdr:from>
    <xdr:to>
      <xdr:col>12</xdr:col>
      <xdr:colOff>352425</xdr:colOff>
      <xdr:row>101</xdr:row>
      <xdr:rowOff>142875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DE550344-1609-403F-A4F5-6415D73DD4C6}"/>
            </a:ext>
          </a:extLst>
        </xdr:cNvPr>
        <xdr:cNvCxnSpPr/>
      </xdr:nvCxnSpPr>
      <xdr:spPr>
        <a:xfrm>
          <a:off x="9191625" y="19326225"/>
          <a:ext cx="19050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179302</xdr:colOff>
      <xdr:row>99</xdr:row>
      <xdr:rowOff>161925</xdr:rowOff>
    </xdr:from>
    <xdr:to>
      <xdr:col>17</xdr:col>
      <xdr:colOff>200025</xdr:colOff>
      <xdr:row>101</xdr:row>
      <xdr:rowOff>152400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353CCB2C-7607-4DEE-B193-E8687AB26257}"/>
            </a:ext>
          </a:extLst>
        </xdr:cNvPr>
        <xdr:cNvCxnSpPr/>
      </xdr:nvCxnSpPr>
      <xdr:spPr>
        <a:xfrm flipH="1">
          <a:off x="12085552" y="19269075"/>
          <a:ext cx="20723" cy="3714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93</xdr:row>
      <xdr:rowOff>142875</xdr:rowOff>
    </xdr:from>
    <xdr:to>
      <xdr:col>16</xdr:col>
      <xdr:colOff>219075</xdr:colOff>
      <xdr:row>93</xdr:row>
      <xdr:rowOff>176213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7C88DE95-8B5F-46F5-AC35-71895C96EC87}"/>
            </a:ext>
          </a:extLst>
        </xdr:cNvPr>
        <xdr:cNvCxnSpPr/>
      </xdr:nvCxnSpPr>
      <xdr:spPr>
        <a:xfrm flipV="1">
          <a:off x="9620250" y="18107025"/>
          <a:ext cx="1895475" cy="33338"/>
        </a:xfrm>
        <a:prstGeom prst="straightConnector1">
          <a:avLst/>
        </a:prstGeom>
        <a:ln w="28575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83</xdr:row>
      <xdr:rowOff>128588</xdr:rowOff>
    </xdr:from>
    <xdr:to>
      <xdr:col>16</xdr:col>
      <xdr:colOff>304800</xdr:colOff>
      <xdr:row>83</xdr:row>
      <xdr:rowOff>147638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6EF47B20-09F7-41B3-8A8F-A0C7486F5F91}"/>
            </a:ext>
          </a:extLst>
        </xdr:cNvPr>
        <xdr:cNvCxnSpPr>
          <a:stCxn id="66" idx="1"/>
          <a:endCxn id="50" idx="3"/>
        </xdr:cNvCxnSpPr>
      </xdr:nvCxnSpPr>
      <xdr:spPr>
        <a:xfrm flipH="1" flipV="1">
          <a:off x="11182350" y="16235363"/>
          <a:ext cx="419100" cy="19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90</xdr:row>
      <xdr:rowOff>171450</xdr:rowOff>
    </xdr:from>
    <xdr:to>
      <xdr:col>15</xdr:col>
      <xdr:colOff>4763</xdr:colOff>
      <xdr:row>97</xdr:row>
      <xdr:rowOff>104775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2864FA2-46F0-4C6D-9012-6EC3EDB20EF4}"/>
            </a:ext>
          </a:extLst>
        </xdr:cNvPr>
        <xdr:cNvCxnSpPr>
          <a:stCxn id="52" idx="2"/>
        </xdr:cNvCxnSpPr>
      </xdr:nvCxnSpPr>
      <xdr:spPr>
        <a:xfrm flipH="1">
          <a:off x="9829800" y="17564100"/>
          <a:ext cx="862013" cy="126682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90</xdr:row>
      <xdr:rowOff>171450</xdr:rowOff>
    </xdr:from>
    <xdr:to>
      <xdr:col>16</xdr:col>
      <xdr:colOff>219075</xdr:colOff>
      <xdr:row>98</xdr:row>
      <xdr:rowOff>142875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33D758C-40F3-4262-B014-1FA2CACD50D2}"/>
            </a:ext>
          </a:extLst>
        </xdr:cNvPr>
        <xdr:cNvCxnSpPr>
          <a:stCxn id="52" idx="2"/>
        </xdr:cNvCxnSpPr>
      </xdr:nvCxnSpPr>
      <xdr:spPr>
        <a:xfrm>
          <a:off x="10691813" y="17564100"/>
          <a:ext cx="823912" cy="1495425"/>
        </a:xfrm>
        <a:prstGeom prst="straightConnector1">
          <a:avLst/>
        </a:prstGeom>
        <a:ln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91</xdr:row>
      <xdr:rowOff>38100</xdr:rowOff>
    </xdr:from>
    <xdr:to>
      <xdr:col>16</xdr:col>
      <xdr:colOff>409575</xdr:colOff>
      <xdr:row>103</xdr:row>
      <xdr:rowOff>47625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28028351-6B85-46E1-B9CD-B1B0E7E48828}"/>
            </a:ext>
          </a:extLst>
        </xdr:cNvPr>
        <xdr:cNvCxnSpPr/>
      </xdr:nvCxnSpPr>
      <xdr:spPr>
        <a:xfrm>
          <a:off x="10696575" y="17621250"/>
          <a:ext cx="1009650" cy="229552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552450</xdr:colOff>
      <xdr:row>91</xdr:row>
      <xdr:rowOff>104775</xdr:rowOff>
    </xdr:from>
    <xdr:to>
      <xdr:col>14</xdr:col>
      <xdr:colOff>590550</xdr:colOff>
      <xdr:row>103</xdr:row>
      <xdr:rowOff>133350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92D4DC1E-E058-48E4-97AA-2C5058E2BCF4}"/>
            </a:ext>
          </a:extLst>
        </xdr:cNvPr>
        <xdr:cNvCxnSpPr>
          <a:endCxn id="69" idx="3"/>
        </xdr:cNvCxnSpPr>
      </xdr:nvCxnSpPr>
      <xdr:spPr>
        <a:xfrm flipH="1">
          <a:off x="10020300" y="17687925"/>
          <a:ext cx="647700" cy="231457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894A-A8C1-4A08-ADB9-4AC94FAA757B}">
  <dimension ref="B2:R106"/>
  <sheetViews>
    <sheetView topLeftCell="A52" workbookViewId="0">
      <selection activeCell="G59" sqref="G59"/>
    </sheetView>
  </sheetViews>
  <sheetFormatPr defaultRowHeight="15" x14ac:dyDescent="0.25"/>
  <cols>
    <col min="3" max="3" width="21.85546875" customWidth="1"/>
    <col min="4" max="4" width="17.28515625" customWidth="1"/>
    <col min="5" max="5" width="11.42578125" customWidth="1"/>
  </cols>
  <sheetData>
    <row r="2" spans="2:5" x14ac:dyDescent="0.25">
      <c r="C2" t="s">
        <v>0</v>
      </c>
      <c r="E2" t="s">
        <v>1</v>
      </c>
    </row>
    <row r="3" spans="2:5" x14ac:dyDescent="0.25">
      <c r="E3" t="s">
        <v>2</v>
      </c>
    </row>
    <row r="4" spans="2:5" x14ac:dyDescent="0.25">
      <c r="E4" t="s">
        <v>3</v>
      </c>
    </row>
    <row r="5" spans="2:5" x14ac:dyDescent="0.25">
      <c r="E5" t="s">
        <v>4</v>
      </c>
    </row>
    <row r="6" spans="2:5" x14ac:dyDescent="0.25">
      <c r="E6" t="s">
        <v>5</v>
      </c>
    </row>
    <row r="7" spans="2:5" x14ac:dyDescent="0.25">
      <c r="E7" t="s">
        <v>6</v>
      </c>
    </row>
    <row r="8" spans="2:5" x14ac:dyDescent="0.25">
      <c r="E8" t="s">
        <v>7</v>
      </c>
    </row>
    <row r="9" spans="2:5" x14ac:dyDescent="0.25">
      <c r="C9" t="s">
        <v>8</v>
      </c>
    </row>
    <row r="11" spans="2:5" x14ac:dyDescent="0.25">
      <c r="C11" t="s">
        <v>9</v>
      </c>
    </row>
    <row r="13" spans="2:5" x14ac:dyDescent="0.25">
      <c r="C13" t="s">
        <v>10</v>
      </c>
    </row>
    <row r="15" spans="2:5" x14ac:dyDescent="0.25">
      <c r="B15" t="s">
        <v>11</v>
      </c>
      <c r="C15" t="s">
        <v>11</v>
      </c>
      <c r="D15" t="s">
        <v>11</v>
      </c>
    </row>
    <row r="17" spans="2:5" x14ac:dyDescent="0.25">
      <c r="B17" t="s">
        <v>12</v>
      </c>
      <c r="C17" t="s">
        <v>12</v>
      </c>
      <c r="D17" t="s">
        <v>12</v>
      </c>
    </row>
    <row r="19" spans="2:5" x14ac:dyDescent="0.25">
      <c r="C19" t="s">
        <v>13</v>
      </c>
    </row>
    <row r="21" spans="2:5" x14ac:dyDescent="0.25">
      <c r="C21" t="s">
        <v>14</v>
      </c>
      <c r="D21" t="s">
        <v>15</v>
      </c>
      <c r="E21" t="s">
        <v>16</v>
      </c>
    </row>
    <row r="23" spans="2:5" x14ac:dyDescent="0.25">
      <c r="C23" t="s">
        <v>17</v>
      </c>
    </row>
    <row r="24" spans="2:5" x14ac:dyDescent="0.25">
      <c r="C24" t="s">
        <v>18</v>
      </c>
    </row>
    <row r="25" spans="2:5" x14ac:dyDescent="0.25">
      <c r="C25" t="s">
        <v>19</v>
      </c>
    </row>
    <row r="50" spans="3:17" x14ac:dyDescent="0.25">
      <c r="Q50" t="s">
        <v>30</v>
      </c>
    </row>
    <row r="52" spans="3:17" ht="15.75" thickBot="1" x14ac:dyDescent="0.3"/>
    <row r="53" spans="3:17" ht="33" customHeight="1" x14ac:dyDescent="0.25">
      <c r="C53" s="19" t="s">
        <v>32</v>
      </c>
      <c r="D53" s="20"/>
    </row>
    <row r="54" spans="3:17" x14ac:dyDescent="0.25">
      <c r="C54" s="21" t="s">
        <v>8</v>
      </c>
      <c r="D54" s="1" t="s">
        <v>0</v>
      </c>
    </row>
    <row r="55" spans="3:17" x14ac:dyDescent="0.25">
      <c r="C55" s="22"/>
      <c r="D55" s="1" t="s">
        <v>34</v>
      </c>
    </row>
    <row r="56" spans="3:17" x14ac:dyDescent="0.25">
      <c r="C56" s="22"/>
      <c r="D56" s="1" t="s">
        <v>10</v>
      </c>
    </row>
    <row r="57" spans="3:17" x14ac:dyDescent="0.25">
      <c r="C57" s="22"/>
      <c r="D57" s="1" t="s">
        <v>11</v>
      </c>
    </row>
    <row r="58" spans="3:17" x14ac:dyDescent="0.25">
      <c r="C58" s="22"/>
      <c r="D58" s="1" t="s">
        <v>12</v>
      </c>
    </row>
    <row r="59" spans="3:17" x14ac:dyDescent="0.25">
      <c r="C59" s="23"/>
      <c r="D59" s="1" t="s">
        <v>22</v>
      </c>
    </row>
    <row r="60" spans="3:17" x14ac:dyDescent="0.25">
      <c r="C60" s="17" t="s">
        <v>20</v>
      </c>
      <c r="D60" s="1" t="s">
        <v>24</v>
      </c>
      <c r="I60" t="s">
        <v>25</v>
      </c>
    </row>
    <row r="61" spans="3:17" x14ac:dyDescent="0.25">
      <c r="C61" s="17"/>
      <c r="D61" s="1" t="s">
        <v>23</v>
      </c>
    </row>
    <row r="62" spans="3:17" x14ac:dyDescent="0.25">
      <c r="C62" s="17"/>
      <c r="D62" s="1" t="s">
        <v>33</v>
      </c>
    </row>
    <row r="63" spans="3:17" x14ac:dyDescent="0.25">
      <c r="C63" s="17"/>
      <c r="D63" s="1" t="s">
        <v>31</v>
      </c>
    </row>
    <row r="64" spans="3:17" x14ac:dyDescent="0.25">
      <c r="C64" s="17" t="s">
        <v>21</v>
      </c>
      <c r="D64" s="1" t="s">
        <v>26</v>
      </c>
    </row>
    <row r="65" spans="3:4" x14ac:dyDescent="0.25">
      <c r="C65" s="17"/>
      <c r="D65" s="1" t="s">
        <v>27</v>
      </c>
    </row>
    <row r="66" spans="3:4" x14ac:dyDescent="0.25">
      <c r="C66" s="17"/>
      <c r="D66" s="1" t="s">
        <v>28</v>
      </c>
    </row>
    <row r="67" spans="3:4" ht="15.75" thickBot="1" x14ac:dyDescent="0.3">
      <c r="C67" s="18"/>
      <c r="D67" s="2" t="s">
        <v>29</v>
      </c>
    </row>
    <row r="80" spans="3:4" ht="15.75" thickBot="1" x14ac:dyDescent="0.3"/>
    <row r="81" spans="13:18" ht="18.75" x14ac:dyDescent="0.3">
      <c r="M81" s="24" t="s">
        <v>35</v>
      </c>
      <c r="N81" s="25"/>
      <c r="O81" s="25"/>
      <c r="P81" s="25"/>
      <c r="Q81" s="25"/>
      <c r="R81" s="26"/>
    </row>
    <row r="82" spans="13:18" x14ac:dyDescent="0.25">
      <c r="M82" s="3"/>
      <c r="N82" s="4"/>
      <c r="O82" s="4"/>
      <c r="P82" s="4"/>
      <c r="Q82" s="4"/>
      <c r="R82" s="5"/>
    </row>
    <row r="83" spans="13:18" x14ac:dyDescent="0.25">
      <c r="M83" s="3"/>
      <c r="N83" s="4"/>
      <c r="O83" s="4"/>
      <c r="P83" s="4"/>
      <c r="Q83" s="4"/>
      <c r="R83" s="5"/>
    </row>
    <row r="84" spans="13:18" x14ac:dyDescent="0.25">
      <c r="M84" s="3"/>
      <c r="N84" s="4"/>
      <c r="O84" s="4"/>
      <c r="P84" s="4"/>
      <c r="Q84" s="4"/>
      <c r="R84" s="5"/>
    </row>
    <row r="85" spans="13:18" x14ac:dyDescent="0.25">
      <c r="M85" s="3"/>
      <c r="N85" s="4"/>
      <c r="O85" s="4"/>
      <c r="P85" s="4"/>
      <c r="Q85" s="4"/>
      <c r="R85" s="5"/>
    </row>
    <row r="86" spans="13:18" x14ac:dyDescent="0.25">
      <c r="M86" s="3"/>
      <c r="N86" s="4"/>
      <c r="O86" s="4"/>
      <c r="P86" s="4"/>
      <c r="Q86" s="4"/>
      <c r="R86" s="5"/>
    </row>
    <row r="87" spans="13:18" x14ac:dyDescent="0.25">
      <c r="M87" s="3"/>
      <c r="N87" s="4"/>
      <c r="O87" s="4"/>
      <c r="P87" s="4"/>
      <c r="Q87" s="4"/>
      <c r="R87" s="5"/>
    </row>
    <row r="88" spans="13:18" x14ac:dyDescent="0.25">
      <c r="M88" s="3"/>
      <c r="N88" s="4"/>
      <c r="O88" s="4"/>
      <c r="P88" s="4"/>
      <c r="Q88" s="4"/>
      <c r="R88" s="5"/>
    </row>
    <row r="89" spans="13:18" x14ac:dyDescent="0.25">
      <c r="M89" s="3"/>
      <c r="N89" s="4"/>
      <c r="O89" s="4"/>
      <c r="P89" s="4"/>
      <c r="Q89" s="4"/>
      <c r="R89" s="5"/>
    </row>
    <row r="90" spans="13:18" x14ac:dyDescent="0.25">
      <c r="M90" s="3"/>
      <c r="N90" s="4"/>
      <c r="O90" s="4"/>
      <c r="P90" s="4"/>
      <c r="Q90" s="4"/>
      <c r="R90" s="5"/>
    </row>
    <row r="91" spans="13:18" x14ac:dyDescent="0.25">
      <c r="M91" s="3"/>
      <c r="N91" s="4"/>
      <c r="O91" s="4"/>
      <c r="P91" s="4"/>
      <c r="Q91" s="4"/>
      <c r="R91" s="5"/>
    </row>
    <row r="92" spans="13:18" x14ac:dyDescent="0.25">
      <c r="M92" s="3"/>
      <c r="N92" s="4"/>
      <c r="O92" s="4"/>
      <c r="P92" s="4"/>
      <c r="Q92" s="4"/>
      <c r="R92" s="5"/>
    </row>
    <row r="93" spans="13:18" x14ac:dyDescent="0.25">
      <c r="M93" s="3"/>
      <c r="N93" s="4"/>
      <c r="O93" s="4"/>
      <c r="P93" s="4"/>
      <c r="Q93" s="4"/>
      <c r="R93" s="5"/>
    </row>
    <row r="94" spans="13:18" x14ac:dyDescent="0.25">
      <c r="M94" s="3"/>
      <c r="N94" s="4"/>
      <c r="O94" s="4"/>
      <c r="P94" s="4"/>
      <c r="Q94" s="4"/>
      <c r="R94" s="5"/>
    </row>
    <row r="95" spans="13:18" x14ac:dyDescent="0.25">
      <c r="M95" s="3"/>
      <c r="N95" s="4"/>
      <c r="O95" s="4"/>
      <c r="P95" s="4"/>
      <c r="Q95" s="4"/>
      <c r="R95" s="5"/>
    </row>
    <row r="96" spans="13:18" x14ac:dyDescent="0.25">
      <c r="M96" s="3"/>
      <c r="N96" s="4"/>
      <c r="O96" s="4"/>
      <c r="P96" s="4"/>
      <c r="Q96" s="4"/>
      <c r="R96" s="5"/>
    </row>
    <row r="97" spans="13:18" x14ac:dyDescent="0.25">
      <c r="M97" s="3"/>
      <c r="N97" s="4"/>
      <c r="O97" s="4"/>
      <c r="P97" s="4"/>
      <c r="Q97" s="4"/>
      <c r="R97" s="5"/>
    </row>
    <row r="98" spans="13:18" x14ac:dyDescent="0.25">
      <c r="M98" s="3"/>
      <c r="N98" s="4"/>
      <c r="O98" s="4"/>
      <c r="P98" s="4"/>
      <c r="Q98" s="4"/>
      <c r="R98" s="5"/>
    </row>
    <row r="99" spans="13:18" x14ac:dyDescent="0.25">
      <c r="M99" s="3"/>
      <c r="N99" s="4"/>
      <c r="O99" s="4"/>
      <c r="P99" s="4"/>
      <c r="Q99" s="4"/>
      <c r="R99" s="5"/>
    </row>
    <row r="100" spans="13:18" x14ac:dyDescent="0.25">
      <c r="M100" s="3"/>
      <c r="N100" s="4"/>
      <c r="O100" s="4"/>
      <c r="P100" s="4"/>
      <c r="Q100" s="4"/>
      <c r="R100" s="5"/>
    </row>
    <row r="101" spans="13:18" x14ac:dyDescent="0.25">
      <c r="M101" s="3"/>
      <c r="N101" s="4"/>
      <c r="O101" s="4"/>
      <c r="P101" s="4"/>
      <c r="Q101" s="4"/>
      <c r="R101" s="5"/>
    </row>
    <row r="102" spans="13:18" x14ac:dyDescent="0.25">
      <c r="M102" s="3"/>
      <c r="N102" s="4"/>
      <c r="O102" s="4"/>
      <c r="P102" s="4"/>
      <c r="Q102" s="4"/>
      <c r="R102" s="5"/>
    </row>
    <row r="103" spans="13:18" x14ac:dyDescent="0.25">
      <c r="M103" s="3"/>
      <c r="N103" s="4"/>
      <c r="O103" s="4"/>
      <c r="P103" s="4"/>
      <c r="Q103" s="4"/>
      <c r="R103" s="5"/>
    </row>
    <row r="104" spans="13:18" x14ac:dyDescent="0.25">
      <c r="M104" s="3"/>
      <c r="N104" s="4"/>
      <c r="O104" s="4"/>
      <c r="P104" s="4"/>
      <c r="Q104" s="4"/>
      <c r="R104" s="5"/>
    </row>
    <row r="105" spans="13:18" x14ac:dyDescent="0.25">
      <c r="M105" s="3"/>
      <c r="N105" s="4"/>
      <c r="O105" s="4"/>
      <c r="P105" s="4"/>
      <c r="Q105" s="4"/>
      <c r="R105" s="5"/>
    </row>
    <row r="106" spans="13:18" ht="15.75" thickBot="1" x14ac:dyDescent="0.3">
      <c r="M106" s="6"/>
      <c r="N106" s="7"/>
      <c r="O106" s="7"/>
      <c r="P106" s="7"/>
      <c r="Q106" s="7"/>
      <c r="R106" s="8"/>
    </row>
  </sheetData>
  <mergeCells count="5">
    <mergeCell ref="C64:C67"/>
    <mergeCell ref="C60:C63"/>
    <mergeCell ref="C53:D53"/>
    <mergeCell ref="C54:C59"/>
    <mergeCell ref="M81:R8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F7F9-ABD7-4B87-924E-1874DC891143}">
  <dimension ref="B2:J54"/>
  <sheetViews>
    <sheetView topLeftCell="A13" workbookViewId="0">
      <selection activeCell="D55" sqref="D55"/>
    </sheetView>
  </sheetViews>
  <sheetFormatPr defaultRowHeight="15" x14ac:dyDescent="0.25"/>
  <cols>
    <col min="2" max="2" width="17.28515625" customWidth="1"/>
    <col min="3" max="3" width="14.140625" customWidth="1"/>
    <col min="4" max="4" width="17.85546875" customWidth="1"/>
    <col min="8" max="8" width="14.5703125" customWidth="1"/>
    <col min="9" max="9" width="11.140625" customWidth="1"/>
  </cols>
  <sheetData>
    <row r="2" spans="2:5" x14ac:dyDescent="0.25">
      <c r="B2" t="s">
        <v>291</v>
      </c>
      <c r="C2" s="9">
        <v>270000000</v>
      </c>
    </row>
    <row r="3" spans="2:5" x14ac:dyDescent="0.25">
      <c r="B3" t="s">
        <v>292</v>
      </c>
      <c r="C3" s="9">
        <f>C2/1000</f>
        <v>270000</v>
      </c>
    </row>
    <row r="4" spans="2:5" x14ac:dyDescent="0.25">
      <c r="B4" t="s">
        <v>293</v>
      </c>
      <c r="C4" s="9">
        <f>C3/20</f>
        <v>13500</v>
      </c>
    </row>
    <row r="5" spans="2:5" x14ac:dyDescent="0.25">
      <c r="B5" t="s">
        <v>294</v>
      </c>
      <c r="C5" s="9">
        <f>C4/500</f>
        <v>27</v>
      </c>
      <c r="E5" t="s">
        <v>297</v>
      </c>
    </row>
    <row r="6" spans="2:5" x14ac:dyDescent="0.25">
      <c r="C6" s="9"/>
    </row>
    <row r="8" spans="2:5" x14ac:dyDescent="0.25">
      <c r="B8" t="s">
        <v>295</v>
      </c>
    </row>
    <row r="10" spans="2:5" x14ac:dyDescent="0.25">
      <c r="B10" t="s">
        <v>296</v>
      </c>
    </row>
    <row r="12" spans="2:5" x14ac:dyDescent="0.25">
      <c r="C12" t="s">
        <v>169</v>
      </c>
    </row>
    <row r="13" spans="2:5" x14ac:dyDescent="0.25">
      <c r="B13" s="10" t="s">
        <v>193</v>
      </c>
      <c r="D13" t="s">
        <v>170</v>
      </c>
      <c r="E13" s="9">
        <v>136871</v>
      </c>
    </row>
    <row r="14" spans="2:5" x14ac:dyDescent="0.25">
      <c r="B14" s="10" t="s">
        <v>194</v>
      </c>
      <c r="D14" t="s">
        <v>171</v>
      </c>
      <c r="E14" s="9">
        <v>423012</v>
      </c>
    </row>
    <row r="15" spans="2:5" x14ac:dyDescent="0.25">
      <c r="B15" s="10" t="s">
        <v>195</v>
      </c>
      <c r="D15" t="s">
        <v>219</v>
      </c>
      <c r="E15" s="9">
        <v>188495</v>
      </c>
    </row>
    <row r="16" spans="2:5" x14ac:dyDescent="0.25">
      <c r="B16" s="10" t="s">
        <v>196</v>
      </c>
      <c r="D16" t="s">
        <v>172</v>
      </c>
      <c r="E16" s="9">
        <v>365610</v>
      </c>
    </row>
    <row r="17" spans="2:5" x14ac:dyDescent="0.25">
      <c r="B17" s="10" t="s">
        <v>197</v>
      </c>
      <c r="D17" t="s">
        <v>173</v>
      </c>
      <c r="E17" s="9">
        <v>301424</v>
      </c>
    </row>
    <row r="18" spans="2:5" x14ac:dyDescent="0.25">
      <c r="B18" s="10" t="s">
        <v>198</v>
      </c>
      <c r="D18" t="s">
        <v>174</v>
      </c>
      <c r="E18" s="9">
        <v>784511</v>
      </c>
    </row>
    <row r="19" spans="2:5" x14ac:dyDescent="0.25">
      <c r="B19" s="10" t="s">
        <v>199</v>
      </c>
      <c r="D19" t="s">
        <v>175</v>
      </c>
      <c r="E19" s="9">
        <v>245389</v>
      </c>
    </row>
    <row r="20" spans="2:5" x14ac:dyDescent="0.25">
      <c r="B20" s="10" t="s">
        <v>200</v>
      </c>
      <c r="D20" t="s">
        <v>176</v>
      </c>
      <c r="E20" s="9">
        <v>356195</v>
      </c>
    </row>
    <row r="21" spans="2:5" x14ac:dyDescent="0.25">
      <c r="B21" s="10" t="s">
        <v>201</v>
      </c>
      <c r="D21" t="s">
        <v>177</v>
      </c>
      <c r="E21" s="9">
        <v>338219</v>
      </c>
    </row>
    <row r="22" spans="2:5" x14ac:dyDescent="0.25">
      <c r="B22" s="10" t="s">
        <v>202</v>
      </c>
      <c r="D22" t="s">
        <v>178</v>
      </c>
      <c r="E22" s="9">
        <v>174989</v>
      </c>
    </row>
    <row r="23" spans="2:5" x14ac:dyDescent="0.25">
      <c r="B23" s="10" t="s">
        <v>203</v>
      </c>
      <c r="D23" t="s">
        <v>179</v>
      </c>
      <c r="E23" s="9">
        <v>762073</v>
      </c>
    </row>
    <row r="24" spans="2:5" x14ac:dyDescent="0.25">
      <c r="B24" s="10" t="s">
        <v>204</v>
      </c>
      <c r="D24" t="s">
        <v>180</v>
      </c>
      <c r="E24" s="9">
        <v>227208</v>
      </c>
    </row>
    <row r="25" spans="2:5" x14ac:dyDescent="0.25">
      <c r="B25" s="10" t="s">
        <v>205</v>
      </c>
      <c r="D25" t="s">
        <v>181</v>
      </c>
      <c r="E25" s="9">
        <v>398784</v>
      </c>
    </row>
    <row r="26" spans="2:5" x14ac:dyDescent="0.25">
      <c r="B26" s="10" t="s">
        <v>206</v>
      </c>
      <c r="D26" t="s">
        <v>182</v>
      </c>
      <c r="E26" s="9">
        <v>304826</v>
      </c>
    </row>
    <row r="27" spans="2:5" x14ac:dyDescent="0.25">
      <c r="B27" s="10" t="s">
        <v>207</v>
      </c>
      <c r="D27" t="s">
        <v>183</v>
      </c>
      <c r="E27" s="9">
        <v>379402</v>
      </c>
    </row>
    <row r="28" spans="2:5" x14ac:dyDescent="0.25">
      <c r="B28" s="10" t="s">
        <v>208</v>
      </c>
      <c r="D28" t="s">
        <v>184</v>
      </c>
      <c r="E28" s="9">
        <v>207800</v>
      </c>
    </row>
    <row r="29" spans="2:5" x14ac:dyDescent="0.25">
      <c r="B29" s="10" t="s">
        <v>209</v>
      </c>
      <c r="D29" t="s">
        <v>185</v>
      </c>
      <c r="E29" s="9">
        <v>364680</v>
      </c>
    </row>
    <row r="30" spans="2:5" x14ac:dyDescent="0.25">
      <c r="B30" s="10" t="s">
        <v>210</v>
      </c>
      <c r="D30" t="s">
        <v>186</v>
      </c>
      <c r="E30" s="9">
        <v>235103</v>
      </c>
    </row>
    <row r="31" spans="2:5" x14ac:dyDescent="0.25">
      <c r="B31" s="10" t="s">
        <v>211</v>
      </c>
      <c r="D31" t="s">
        <v>187</v>
      </c>
      <c r="E31" s="9">
        <v>315202</v>
      </c>
    </row>
    <row r="32" spans="2:5" x14ac:dyDescent="0.25">
      <c r="B32" s="10" t="s">
        <v>212</v>
      </c>
      <c r="D32" t="s">
        <v>188</v>
      </c>
      <c r="E32" s="9">
        <v>305407</v>
      </c>
    </row>
    <row r="33" spans="2:10" x14ac:dyDescent="0.25">
      <c r="B33" s="10" t="s">
        <v>213</v>
      </c>
      <c r="D33" t="s">
        <v>189</v>
      </c>
      <c r="E33" s="9">
        <v>232394</v>
      </c>
    </row>
    <row r="34" spans="2:10" x14ac:dyDescent="0.25">
      <c r="B34" s="10" t="s">
        <v>214</v>
      </c>
      <c r="D34" s="4" t="s">
        <v>190</v>
      </c>
      <c r="E34" s="11">
        <v>1545373</v>
      </c>
      <c r="H34" t="s">
        <v>298</v>
      </c>
      <c r="I34" s="9">
        <f>E34/1000</f>
        <v>1545.373</v>
      </c>
      <c r="J34" s="9"/>
    </row>
    <row r="35" spans="2:10" x14ac:dyDescent="0.25">
      <c r="B35" s="10" t="s">
        <v>215</v>
      </c>
      <c r="D35" t="s">
        <v>191</v>
      </c>
      <c r="E35" s="9">
        <v>146714</v>
      </c>
      <c r="H35" t="s">
        <v>293</v>
      </c>
      <c r="I35" s="9">
        <f>I34/20</f>
        <v>77.268650000000008</v>
      </c>
      <c r="J35" s="9"/>
    </row>
    <row r="36" spans="2:10" x14ac:dyDescent="0.25">
      <c r="B36" s="10" t="s">
        <v>220</v>
      </c>
      <c r="D36" t="s">
        <v>192</v>
      </c>
      <c r="E36" s="9">
        <v>188323</v>
      </c>
      <c r="H36" t="s">
        <v>299</v>
      </c>
      <c r="I36" s="9">
        <f>I34</f>
        <v>1545.373</v>
      </c>
    </row>
    <row r="37" spans="2:10" x14ac:dyDescent="0.25">
      <c r="E37" s="9">
        <f>SUM(E13:E36)</f>
        <v>8928004</v>
      </c>
      <c r="H37" t="s">
        <v>293</v>
      </c>
      <c r="I37" s="9">
        <f>20*I34</f>
        <v>30907.46</v>
      </c>
      <c r="J37" t="s">
        <v>300</v>
      </c>
    </row>
    <row r="38" spans="2:10" x14ac:dyDescent="0.25">
      <c r="H38" t="s">
        <v>301</v>
      </c>
      <c r="I38">
        <f>E34/I37</f>
        <v>50</v>
      </c>
    </row>
    <row r="40" spans="2:10" x14ac:dyDescent="0.25">
      <c r="B40" t="s">
        <v>302</v>
      </c>
      <c r="H40" t="s">
        <v>304</v>
      </c>
      <c r="I40">
        <v>416</v>
      </c>
    </row>
    <row r="41" spans="2:10" x14ac:dyDescent="0.25">
      <c r="B41" t="s">
        <v>303</v>
      </c>
      <c r="C41" s="9">
        <v>198628692</v>
      </c>
      <c r="H41" t="s">
        <v>305</v>
      </c>
      <c r="I41">
        <v>98</v>
      </c>
    </row>
    <row r="42" spans="2:10" x14ac:dyDescent="0.25">
      <c r="B42" t="s">
        <v>306</v>
      </c>
      <c r="C42" s="9">
        <f>C41/I42</f>
        <v>386437.14396887162</v>
      </c>
      <c r="I42">
        <f>I40+I41</f>
        <v>514</v>
      </c>
    </row>
    <row r="43" spans="2:10" x14ac:dyDescent="0.25">
      <c r="B43" t="s">
        <v>293</v>
      </c>
      <c r="C43" s="9">
        <f>C42/20</f>
        <v>19321.85719844358</v>
      </c>
    </row>
    <row r="44" spans="2:10" x14ac:dyDescent="0.25">
      <c r="B44" t="s">
        <v>307</v>
      </c>
      <c r="C44">
        <f>C43/1000</f>
        <v>19.321857198443581</v>
      </c>
    </row>
    <row r="47" spans="2:10" x14ac:dyDescent="0.25">
      <c r="B47" s="12">
        <v>45344</v>
      </c>
      <c r="C47" t="s">
        <v>308</v>
      </c>
      <c r="D47" s="9">
        <v>279118866</v>
      </c>
    </row>
    <row r="48" spans="2:10" x14ac:dyDescent="0.25">
      <c r="C48" t="s">
        <v>309</v>
      </c>
      <c r="D48" s="9">
        <v>204281006</v>
      </c>
    </row>
    <row r="49" spans="3:4" x14ac:dyDescent="0.25">
      <c r="C49" t="s">
        <v>310</v>
      </c>
      <c r="D49" s="9">
        <v>202851038</v>
      </c>
    </row>
    <row r="50" spans="3:4" x14ac:dyDescent="0.25">
      <c r="C50" t="s">
        <v>311</v>
      </c>
      <c r="D50" s="13">
        <f>D49/D48</f>
        <v>0.99299999531038141</v>
      </c>
    </row>
    <row r="52" spans="3:4" x14ac:dyDescent="0.25">
      <c r="C52" t="s">
        <v>312</v>
      </c>
      <c r="D52" s="9">
        <f>D49/I42</f>
        <v>394651.82490272372</v>
      </c>
    </row>
    <row r="53" spans="3:4" x14ac:dyDescent="0.25">
      <c r="C53" t="s">
        <v>313</v>
      </c>
      <c r="D53">
        <f>D52/1000</f>
        <v>394.65182490272372</v>
      </c>
    </row>
    <row r="54" spans="3:4" x14ac:dyDescent="0.25">
      <c r="C54" t="s">
        <v>293</v>
      </c>
      <c r="D54">
        <f>D53/20</f>
        <v>19.732591245136184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F8C3-120D-4C06-981C-E8B3E27C2DC4}">
  <dimension ref="A2:J682"/>
  <sheetViews>
    <sheetView tabSelected="1" topLeftCell="A472" zoomScale="145" zoomScaleNormal="145" workbookViewId="0">
      <selection activeCell="C472" sqref="C472"/>
    </sheetView>
  </sheetViews>
  <sheetFormatPr defaultRowHeight="15" x14ac:dyDescent="0.25"/>
  <cols>
    <col min="3" max="3" width="17.7109375" customWidth="1"/>
    <col min="4" max="4" width="27.42578125" customWidth="1"/>
    <col min="5" max="5" width="13.5703125" customWidth="1"/>
    <col min="6" max="6" width="16.140625" customWidth="1"/>
  </cols>
  <sheetData>
    <row r="2" spans="1:7" x14ac:dyDescent="0.25">
      <c r="C2" t="s">
        <v>36</v>
      </c>
    </row>
    <row r="3" spans="1:7" x14ac:dyDescent="0.25">
      <c r="A3" t="s">
        <v>38</v>
      </c>
      <c r="C3" t="s">
        <v>37</v>
      </c>
    </row>
    <row r="4" spans="1:7" x14ac:dyDescent="0.25">
      <c r="B4">
        <v>1</v>
      </c>
      <c r="C4" t="s">
        <v>39</v>
      </c>
      <c r="D4" t="s">
        <v>317</v>
      </c>
      <c r="E4" t="s">
        <v>318</v>
      </c>
      <c r="F4" t="s">
        <v>314</v>
      </c>
      <c r="G4" t="s">
        <v>315</v>
      </c>
    </row>
    <row r="5" spans="1:7" x14ac:dyDescent="0.25">
      <c r="B5" s="10" t="s">
        <v>193</v>
      </c>
      <c r="C5" s="14" t="s">
        <v>193</v>
      </c>
      <c r="D5" t="s">
        <v>56</v>
      </c>
      <c r="E5" s="9">
        <v>173281</v>
      </c>
      <c r="F5" s="15">
        <f>E5/1000</f>
        <v>173.28100000000001</v>
      </c>
    </row>
    <row r="6" spans="1:7" x14ac:dyDescent="0.25">
      <c r="B6" s="10" t="s">
        <v>194</v>
      </c>
      <c r="C6" s="14" t="s">
        <v>194</v>
      </c>
      <c r="D6" t="s">
        <v>57</v>
      </c>
      <c r="E6" s="9">
        <v>118590</v>
      </c>
      <c r="F6" s="15">
        <f t="shared" ref="F6:F55" si="0">E6/1000</f>
        <v>118.59</v>
      </c>
    </row>
    <row r="7" spans="1:7" x14ac:dyDescent="0.25">
      <c r="B7" s="10" t="s">
        <v>195</v>
      </c>
      <c r="C7" s="14" t="s">
        <v>195</v>
      </c>
      <c r="D7" t="s">
        <v>58</v>
      </c>
      <c r="E7" s="9">
        <v>141103</v>
      </c>
      <c r="F7" s="15">
        <f t="shared" si="0"/>
        <v>141.10300000000001</v>
      </c>
    </row>
    <row r="8" spans="1:7" x14ac:dyDescent="0.25">
      <c r="B8" s="10" t="s">
        <v>196</v>
      </c>
      <c r="C8" s="14" t="s">
        <v>196</v>
      </c>
      <c r="D8" t="s">
        <v>59</v>
      </c>
      <c r="E8" s="9">
        <v>43092</v>
      </c>
      <c r="F8" s="15">
        <f t="shared" si="0"/>
        <v>43.091999999999999</v>
      </c>
    </row>
    <row r="9" spans="1:7" x14ac:dyDescent="0.25">
      <c r="B9" s="10" t="s">
        <v>197</v>
      </c>
      <c r="C9" s="14" t="s">
        <v>197</v>
      </c>
      <c r="D9" t="s">
        <v>60</v>
      </c>
      <c r="E9" s="9">
        <v>64179</v>
      </c>
      <c r="F9" s="15">
        <f t="shared" si="0"/>
        <v>64.179000000000002</v>
      </c>
    </row>
    <row r="10" spans="1:7" x14ac:dyDescent="0.25">
      <c r="B10" s="10" t="s">
        <v>198</v>
      </c>
      <c r="C10" s="14" t="s">
        <v>198</v>
      </c>
      <c r="D10" t="s">
        <v>61</v>
      </c>
      <c r="E10" s="9">
        <v>35814</v>
      </c>
      <c r="F10" s="15">
        <f t="shared" si="0"/>
        <v>35.814</v>
      </c>
    </row>
    <row r="11" spans="1:7" x14ac:dyDescent="0.25">
      <c r="B11" s="10" t="s">
        <v>199</v>
      </c>
      <c r="C11" s="14" t="s">
        <v>199</v>
      </c>
      <c r="D11" t="s">
        <v>62</v>
      </c>
      <c r="E11" s="9">
        <v>24527</v>
      </c>
      <c r="F11" s="15">
        <f t="shared" si="0"/>
        <v>24.527000000000001</v>
      </c>
    </row>
    <row r="12" spans="1:7" x14ac:dyDescent="0.25">
      <c r="B12" s="10" t="s">
        <v>200</v>
      </c>
      <c r="C12" s="14" t="s">
        <v>200</v>
      </c>
      <c r="D12" t="s">
        <v>63</v>
      </c>
      <c r="E12" s="9">
        <v>39388</v>
      </c>
      <c r="F12" s="15">
        <f t="shared" si="0"/>
        <v>39.387999999999998</v>
      </c>
    </row>
    <row r="13" spans="1:7" x14ac:dyDescent="0.25">
      <c r="B13" s="10" t="s">
        <v>201</v>
      </c>
      <c r="C13" s="14" t="s">
        <v>201</v>
      </c>
      <c r="D13" t="s">
        <v>64</v>
      </c>
      <c r="E13" s="9">
        <v>420577</v>
      </c>
      <c r="F13" s="15">
        <f t="shared" si="0"/>
        <v>420.577</v>
      </c>
    </row>
    <row r="14" spans="1:7" x14ac:dyDescent="0.25">
      <c r="E14" s="9">
        <f>SUM(E5:E13)</f>
        <v>1060551</v>
      </c>
      <c r="F14" s="15">
        <f t="shared" si="0"/>
        <v>1060.5509999999999</v>
      </c>
      <c r="G14" s="15">
        <f>0.75*9</f>
        <v>6.75</v>
      </c>
    </row>
    <row r="15" spans="1:7" x14ac:dyDescent="0.25">
      <c r="C15" t="s">
        <v>40</v>
      </c>
    </row>
    <row r="16" spans="1:7" x14ac:dyDescent="0.25">
      <c r="B16" s="10" t="s">
        <v>193</v>
      </c>
      <c r="C16" s="14" t="s">
        <v>193</v>
      </c>
      <c r="D16" t="s">
        <v>51</v>
      </c>
      <c r="E16" s="9">
        <v>90171</v>
      </c>
      <c r="F16" s="15">
        <f t="shared" si="0"/>
        <v>90.171000000000006</v>
      </c>
    </row>
    <row r="17" spans="2:7" x14ac:dyDescent="0.25">
      <c r="B17" s="10" t="s">
        <v>194</v>
      </c>
      <c r="C17" s="14" t="s">
        <v>194</v>
      </c>
      <c r="D17" t="s">
        <v>52</v>
      </c>
      <c r="E17" s="9">
        <v>66655</v>
      </c>
      <c r="F17" s="15">
        <f t="shared" si="0"/>
        <v>66.655000000000001</v>
      </c>
    </row>
    <row r="18" spans="2:7" x14ac:dyDescent="0.25">
      <c r="B18" s="10" t="s">
        <v>195</v>
      </c>
      <c r="C18" s="14" t="s">
        <v>195</v>
      </c>
      <c r="D18" t="s">
        <v>53</v>
      </c>
      <c r="E18" s="9">
        <v>45561</v>
      </c>
      <c r="F18" s="15">
        <f t="shared" si="0"/>
        <v>45.561</v>
      </c>
    </row>
    <row r="19" spans="2:7" x14ac:dyDescent="0.25">
      <c r="B19" s="10" t="s">
        <v>196</v>
      </c>
      <c r="C19" s="14" t="s">
        <v>196</v>
      </c>
      <c r="D19" t="s">
        <v>54</v>
      </c>
      <c r="E19" s="9">
        <v>91064</v>
      </c>
      <c r="F19" s="15">
        <f t="shared" si="0"/>
        <v>91.063999999999993</v>
      </c>
    </row>
    <row r="20" spans="2:7" x14ac:dyDescent="0.25">
      <c r="B20" s="10" t="s">
        <v>197</v>
      </c>
      <c r="C20" s="14" t="s">
        <v>197</v>
      </c>
      <c r="D20" t="s">
        <v>55</v>
      </c>
      <c r="E20" s="9">
        <v>204955</v>
      </c>
      <c r="F20" s="15">
        <f t="shared" si="0"/>
        <v>204.95500000000001</v>
      </c>
    </row>
    <row r="21" spans="2:7" x14ac:dyDescent="0.25">
      <c r="E21" s="9">
        <f>SUM(E16:E20)</f>
        <v>498406</v>
      </c>
      <c r="F21" s="15">
        <f t="shared" si="0"/>
        <v>498.40600000000001</v>
      </c>
      <c r="G21" s="15">
        <f>0.75*5</f>
        <v>3.75</v>
      </c>
    </row>
    <row r="22" spans="2:7" x14ac:dyDescent="0.25">
      <c r="C22" t="s">
        <v>41</v>
      </c>
    </row>
    <row r="23" spans="2:7" x14ac:dyDescent="0.25">
      <c r="B23" s="10" t="s">
        <v>193</v>
      </c>
      <c r="C23" s="14" t="s">
        <v>193</v>
      </c>
      <c r="D23" t="s">
        <v>45</v>
      </c>
      <c r="E23" s="9">
        <v>70061</v>
      </c>
      <c r="F23" s="15">
        <f t="shared" si="0"/>
        <v>70.061000000000007</v>
      </c>
    </row>
    <row r="24" spans="2:7" x14ac:dyDescent="0.25">
      <c r="B24" s="10" t="s">
        <v>194</v>
      </c>
      <c r="C24" s="14" t="s">
        <v>194</v>
      </c>
      <c r="D24" t="s">
        <v>46</v>
      </c>
      <c r="E24" s="9">
        <v>123136</v>
      </c>
      <c r="F24" s="15">
        <f t="shared" si="0"/>
        <v>123.136</v>
      </c>
    </row>
    <row r="25" spans="2:7" x14ac:dyDescent="0.25">
      <c r="B25" s="10" t="s">
        <v>195</v>
      </c>
      <c r="C25" s="14" t="s">
        <v>195</v>
      </c>
      <c r="D25" t="s">
        <v>47</v>
      </c>
      <c r="E25" s="9">
        <v>56292</v>
      </c>
      <c r="F25" s="15">
        <f t="shared" si="0"/>
        <v>56.292000000000002</v>
      </c>
    </row>
    <row r="26" spans="2:7" x14ac:dyDescent="0.25">
      <c r="B26" s="10" t="s">
        <v>196</v>
      </c>
      <c r="C26" s="14" t="s">
        <v>196</v>
      </c>
      <c r="D26" t="s">
        <v>48</v>
      </c>
      <c r="E26" s="9">
        <v>47542</v>
      </c>
      <c r="F26" s="15">
        <f t="shared" si="0"/>
        <v>47.542000000000002</v>
      </c>
    </row>
    <row r="27" spans="2:7" x14ac:dyDescent="0.25">
      <c r="B27" s="10" t="s">
        <v>197</v>
      </c>
      <c r="C27" s="14" t="s">
        <v>197</v>
      </c>
      <c r="D27" t="s">
        <v>49</v>
      </c>
      <c r="E27" s="9">
        <v>31354</v>
      </c>
      <c r="F27" s="15">
        <f t="shared" si="0"/>
        <v>31.353999999999999</v>
      </c>
    </row>
    <row r="28" spans="2:7" x14ac:dyDescent="0.25">
      <c r="B28" s="10" t="s">
        <v>198</v>
      </c>
      <c r="C28" s="14" t="s">
        <v>198</v>
      </c>
      <c r="D28" t="s">
        <v>50</v>
      </c>
      <c r="E28" s="9">
        <v>298742</v>
      </c>
      <c r="F28" s="15">
        <f t="shared" si="0"/>
        <v>298.74200000000002</v>
      </c>
    </row>
    <row r="29" spans="2:7" x14ac:dyDescent="0.25">
      <c r="E29" s="9">
        <f>SUM(E23:E28)</f>
        <v>627127</v>
      </c>
      <c r="F29" s="15">
        <f t="shared" si="0"/>
        <v>627.12699999999995</v>
      </c>
      <c r="G29" s="15">
        <f>0.75*6</f>
        <v>4.5</v>
      </c>
    </row>
    <row r="30" spans="2:7" x14ac:dyDescent="0.25">
      <c r="C30" t="s">
        <v>42</v>
      </c>
    </row>
    <row r="31" spans="2:7" x14ac:dyDescent="0.25">
      <c r="B31" s="10" t="s">
        <v>193</v>
      </c>
      <c r="C31" s="14" t="s">
        <v>193</v>
      </c>
      <c r="D31" t="s">
        <v>69</v>
      </c>
      <c r="E31" s="9">
        <v>113340</v>
      </c>
      <c r="F31" s="15">
        <f t="shared" si="0"/>
        <v>113.34</v>
      </c>
    </row>
    <row r="32" spans="2:7" x14ac:dyDescent="0.25">
      <c r="B32" s="10" t="s">
        <v>194</v>
      </c>
      <c r="C32" s="14" t="s">
        <v>194</v>
      </c>
      <c r="D32" t="s">
        <v>70</v>
      </c>
      <c r="E32" s="9">
        <v>281090</v>
      </c>
      <c r="F32" s="15">
        <f t="shared" si="0"/>
        <v>281.08999999999997</v>
      </c>
    </row>
    <row r="33" spans="2:7" x14ac:dyDescent="0.25">
      <c r="B33" s="10" t="s">
        <v>195</v>
      </c>
      <c r="C33" s="14" t="s">
        <v>195</v>
      </c>
      <c r="D33" t="s">
        <v>71</v>
      </c>
      <c r="E33" s="9">
        <v>208540</v>
      </c>
      <c r="F33" s="15">
        <f t="shared" si="0"/>
        <v>208.54</v>
      </c>
    </row>
    <row r="34" spans="2:7" x14ac:dyDescent="0.25">
      <c r="B34" s="10" t="s">
        <v>196</v>
      </c>
      <c r="C34" s="14" t="s">
        <v>196</v>
      </c>
      <c r="D34" t="s">
        <v>72</v>
      </c>
      <c r="E34" s="9">
        <v>246380</v>
      </c>
      <c r="F34" s="15">
        <f t="shared" si="0"/>
        <v>246.38</v>
      </c>
    </row>
    <row r="35" spans="2:7" x14ac:dyDescent="0.25">
      <c r="B35" s="10" t="s">
        <v>197</v>
      </c>
      <c r="C35" s="14" t="s">
        <v>197</v>
      </c>
      <c r="D35" t="s">
        <v>73</v>
      </c>
      <c r="E35" s="9">
        <v>53630</v>
      </c>
      <c r="F35" s="15">
        <f t="shared" si="0"/>
        <v>53.63</v>
      </c>
    </row>
    <row r="36" spans="2:7" x14ac:dyDescent="0.25">
      <c r="B36" s="10" t="s">
        <v>198</v>
      </c>
      <c r="C36" s="14" t="s">
        <v>198</v>
      </c>
      <c r="D36" t="s">
        <v>74</v>
      </c>
      <c r="E36" s="9">
        <v>108340</v>
      </c>
      <c r="F36" s="15">
        <f t="shared" si="0"/>
        <v>108.34</v>
      </c>
    </row>
    <row r="37" spans="2:7" x14ac:dyDescent="0.25">
      <c r="B37" s="10" t="s">
        <v>199</v>
      </c>
      <c r="C37" s="14" t="s">
        <v>199</v>
      </c>
      <c r="D37" t="s">
        <v>75</v>
      </c>
      <c r="E37" s="9">
        <v>372400</v>
      </c>
      <c r="F37" s="15">
        <f t="shared" si="0"/>
        <v>372.4</v>
      </c>
    </row>
    <row r="38" spans="2:7" x14ac:dyDescent="0.25">
      <c r="B38" s="10" t="s">
        <v>200</v>
      </c>
      <c r="C38" s="14" t="s">
        <v>200</v>
      </c>
      <c r="D38" t="s">
        <v>76</v>
      </c>
      <c r="E38" s="9">
        <v>83330</v>
      </c>
      <c r="F38" s="15">
        <f t="shared" si="0"/>
        <v>83.33</v>
      </c>
    </row>
    <row r="39" spans="2:7" x14ac:dyDescent="0.25">
      <c r="E39" s="9">
        <f>SUM(E31:E38)</f>
        <v>1467050</v>
      </c>
      <c r="F39" s="15">
        <f t="shared" si="0"/>
        <v>1467.05</v>
      </c>
      <c r="G39">
        <f>0.75*8</f>
        <v>6</v>
      </c>
    </row>
    <row r="40" spans="2:7" x14ac:dyDescent="0.25">
      <c r="C40" t="s">
        <v>43</v>
      </c>
    </row>
    <row r="41" spans="2:7" x14ac:dyDescent="0.25">
      <c r="B41" s="10" t="s">
        <v>193</v>
      </c>
      <c r="C41" s="14" t="s">
        <v>193</v>
      </c>
      <c r="D41" t="s">
        <v>77</v>
      </c>
      <c r="E41" s="9">
        <v>327780</v>
      </c>
      <c r="F41" s="15">
        <f t="shared" si="0"/>
        <v>327.78</v>
      </c>
    </row>
    <row r="42" spans="2:7" x14ac:dyDescent="0.25">
      <c r="B42" s="10" t="s">
        <v>194</v>
      </c>
      <c r="C42" s="14" t="s">
        <v>194</v>
      </c>
      <c r="D42" t="s">
        <v>78</v>
      </c>
      <c r="E42" s="9">
        <v>125180</v>
      </c>
      <c r="F42" s="15">
        <f t="shared" si="0"/>
        <v>125.18</v>
      </c>
    </row>
    <row r="43" spans="2:7" x14ac:dyDescent="0.25">
      <c r="B43" s="10" t="s">
        <v>195</v>
      </c>
      <c r="C43" s="14" t="s">
        <v>195</v>
      </c>
      <c r="D43" t="s">
        <v>79</v>
      </c>
      <c r="E43" s="9">
        <v>106050</v>
      </c>
      <c r="F43" s="15">
        <f t="shared" si="0"/>
        <v>106.05</v>
      </c>
    </row>
    <row r="44" spans="2:7" x14ac:dyDescent="0.25">
      <c r="B44" s="10" t="s">
        <v>196</v>
      </c>
      <c r="C44" s="14" t="s">
        <v>196</v>
      </c>
      <c r="D44" t="s">
        <v>80</v>
      </c>
      <c r="E44" s="9">
        <v>175360</v>
      </c>
      <c r="F44" s="15">
        <f t="shared" si="0"/>
        <v>175.36</v>
      </c>
    </row>
    <row r="45" spans="2:7" x14ac:dyDescent="0.25">
      <c r="B45" s="10" t="s">
        <v>197</v>
      </c>
      <c r="C45" s="14" t="s">
        <v>197</v>
      </c>
      <c r="D45" t="s">
        <v>81</v>
      </c>
      <c r="E45" s="9">
        <v>236530</v>
      </c>
      <c r="F45" s="15">
        <f t="shared" si="0"/>
        <v>236.53</v>
      </c>
    </row>
    <row r="46" spans="2:7" x14ac:dyDescent="0.25">
      <c r="B46" s="10" t="s">
        <v>198</v>
      </c>
      <c r="C46" s="14" t="s">
        <v>198</v>
      </c>
      <c r="D46" t="s">
        <v>82</v>
      </c>
      <c r="E46" s="9">
        <v>143385</v>
      </c>
      <c r="F46" s="15">
        <f t="shared" si="0"/>
        <v>143.38499999999999</v>
      </c>
    </row>
    <row r="47" spans="2:7" x14ac:dyDescent="0.25">
      <c r="B47" s="10" t="s">
        <v>199</v>
      </c>
      <c r="C47" s="14" t="s">
        <v>199</v>
      </c>
      <c r="D47" t="s">
        <v>83</v>
      </c>
      <c r="E47" s="9">
        <v>122590</v>
      </c>
      <c r="F47" s="15">
        <f t="shared" si="0"/>
        <v>122.59</v>
      </c>
    </row>
    <row r="48" spans="2:7" x14ac:dyDescent="0.25">
      <c r="B48" s="10" t="s">
        <v>200</v>
      </c>
      <c r="C48" s="14" t="s">
        <v>200</v>
      </c>
      <c r="D48" t="s">
        <v>84</v>
      </c>
      <c r="E48" s="9">
        <v>236053</v>
      </c>
      <c r="F48" s="15">
        <f t="shared" si="0"/>
        <v>236.053</v>
      </c>
    </row>
    <row r="49" spans="2:7" x14ac:dyDescent="0.25">
      <c r="E49" s="9">
        <f>SUM(E41:E48)</f>
        <v>1472928</v>
      </c>
      <c r="F49" s="15">
        <f t="shared" si="0"/>
        <v>1472.9280000000001</v>
      </c>
      <c r="G49">
        <f>0.75*8</f>
        <v>6</v>
      </c>
    </row>
    <row r="50" spans="2:7" x14ac:dyDescent="0.25">
      <c r="C50" t="s">
        <v>44</v>
      </c>
    </row>
    <row r="51" spans="2:7" x14ac:dyDescent="0.25">
      <c r="B51" s="10" t="s">
        <v>193</v>
      </c>
      <c r="C51" s="14" t="s">
        <v>193</v>
      </c>
      <c r="D51" t="s">
        <v>65</v>
      </c>
      <c r="E51" s="9">
        <v>239400</v>
      </c>
      <c r="F51" s="15">
        <f t="shared" si="0"/>
        <v>239.4</v>
      </c>
    </row>
    <row r="52" spans="2:7" x14ac:dyDescent="0.25">
      <c r="B52" s="10" t="s">
        <v>194</v>
      </c>
      <c r="C52" s="14" t="s">
        <v>194</v>
      </c>
      <c r="D52" t="s">
        <v>66</v>
      </c>
      <c r="E52" s="9">
        <v>69040</v>
      </c>
      <c r="F52" s="15">
        <f t="shared" si="0"/>
        <v>69.040000000000006</v>
      </c>
    </row>
    <row r="53" spans="2:7" x14ac:dyDescent="0.25">
      <c r="B53" s="10" t="s">
        <v>195</v>
      </c>
      <c r="C53" s="14" t="s">
        <v>195</v>
      </c>
      <c r="D53" t="s">
        <v>67</v>
      </c>
      <c r="E53" s="9">
        <v>115110</v>
      </c>
      <c r="F53" s="15">
        <f t="shared" si="0"/>
        <v>115.11</v>
      </c>
    </row>
    <row r="54" spans="2:7" x14ac:dyDescent="0.25">
      <c r="B54" s="10" t="s">
        <v>196</v>
      </c>
      <c r="C54" s="14" t="s">
        <v>196</v>
      </c>
      <c r="D54" t="s">
        <v>68</v>
      </c>
      <c r="E54" s="9">
        <v>118530</v>
      </c>
      <c r="F54" s="15">
        <f t="shared" si="0"/>
        <v>118.53</v>
      </c>
    </row>
    <row r="55" spans="2:7" x14ac:dyDescent="0.25">
      <c r="E55" s="9">
        <f>SUM(E51:E54)</f>
        <v>542080</v>
      </c>
      <c r="F55" s="15">
        <f t="shared" si="0"/>
        <v>542.08000000000004</v>
      </c>
      <c r="G55">
        <f>0.75*4</f>
        <v>3</v>
      </c>
    </row>
    <row r="56" spans="2:7" x14ac:dyDescent="0.25">
      <c r="C56" t="s">
        <v>85</v>
      </c>
    </row>
    <row r="58" spans="2:7" x14ac:dyDescent="0.25">
      <c r="C58" t="s">
        <v>86</v>
      </c>
    </row>
    <row r="59" spans="2:7" x14ac:dyDescent="0.25">
      <c r="B59" s="10" t="s">
        <v>193</v>
      </c>
      <c r="C59" s="14" t="s">
        <v>193</v>
      </c>
      <c r="D59" t="s">
        <v>87</v>
      </c>
      <c r="E59" s="9">
        <v>137500</v>
      </c>
      <c r="F59" s="15">
        <f t="shared" ref="F59:F82" si="1">E59/1000</f>
        <v>137.5</v>
      </c>
    </row>
    <row r="60" spans="2:7" x14ac:dyDescent="0.25">
      <c r="B60" s="10" t="s">
        <v>194</v>
      </c>
      <c r="C60" s="14" t="s">
        <v>194</v>
      </c>
      <c r="D60" t="s">
        <v>88</v>
      </c>
      <c r="E60" s="9">
        <v>59100</v>
      </c>
      <c r="F60" s="15">
        <f t="shared" si="1"/>
        <v>59.1</v>
      </c>
    </row>
    <row r="61" spans="2:7" x14ac:dyDescent="0.25">
      <c r="B61" s="10" t="s">
        <v>195</v>
      </c>
      <c r="C61" s="14" t="s">
        <v>195</v>
      </c>
      <c r="D61" t="s">
        <v>89</v>
      </c>
      <c r="E61" s="9">
        <v>106800</v>
      </c>
      <c r="F61" s="15">
        <f t="shared" si="1"/>
        <v>106.8</v>
      </c>
    </row>
    <row r="62" spans="2:7" x14ac:dyDescent="0.25">
      <c r="B62" s="10" t="s">
        <v>196</v>
      </c>
      <c r="C62" s="14" t="s">
        <v>196</v>
      </c>
      <c r="D62" t="s">
        <v>90</v>
      </c>
      <c r="E62" s="9">
        <v>255800</v>
      </c>
      <c r="F62" s="15">
        <f t="shared" si="1"/>
        <v>255.8</v>
      </c>
    </row>
    <row r="63" spans="2:7" x14ac:dyDescent="0.25">
      <c r="B63" s="10" t="s">
        <v>197</v>
      </c>
      <c r="C63" s="14" t="s">
        <v>197</v>
      </c>
      <c r="D63" t="s">
        <v>91</v>
      </c>
      <c r="E63" s="9">
        <v>202800</v>
      </c>
      <c r="F63" s="15">
        <f t="shared" si="1"/>
        <v>202.8</v>
      </c>
    </row>
    <row r="64" spans="2:7" x14ac:dyDescent="0.25">
      <c r="B64" s="10" t="s">
        <v>198</v>
      </c>
      <c r="C64" s="14" t="s">
        <v>198</v>
      </c>
      <c r="D64" t="s">
        <v>92</v>
      </c>
      <c r="E64" s="9">
        <v>94500</v>
      </c>
      <c r="F64" s="15">
        <f t="shared" si="1"/>
        <v>94.5</v>
      </c>
    </row>
    <row r="65" spans="2:7" x14ac:dyDescent="0.25">
      <c r="B65" s="10" t="s">
        <v>199</v>
      </c>
      <c r="C65" s="14" t="s">
        <v>199</v>
      </c>
      <c r="D65" t="s">
        <v>93</v>
      </c>
      <c r="E65" s="9">
        <v>78300</v>
      </c>
      <c r="F65" s="15">
        <f t="shared" si="1"/>
        <v>78.3</v>
      </c>
    </row>
    <row r="66" spans="2:7" x14ac:dyDescent="0.25">
      <c r="B66" s="10" t="s">
        <v>200</v>
      </c>
      <c r="C66" s="14" t="s">
        <v>200</v>
      </c>
      <c r="D66" t="s">
        <v>94</v>
      </c>
      <c r="E66" s="9">
        <v>59600</v>
      </c>
      <c r="F66" s="15">
        <f t="shared" si="1"/>
        <v>59.6</v>
      </c>
    </row>
    <row r="67" spans="2:7" x14ac:dyDescent="0.25">
      <c r="B67" s="10" t="s">
        <v>201</v>
      </c>
      <c r="C67" s="14" t="s">
        <v>201</v>
      </c>
      <c r="D67" t="s">
        <v>95</v>
      </c>
      <c r="E67" s="9">
        <v>206700</v>
      </c>
      <c r="F67" s="15">
        <f t="shared" si="1"/>
        <v>206.7</v>
      </c>
    </row>
    <row r="68" spans="2:7" x14ac:dyDescent="0.25">
      <c r="B68" s="10" t="s">
        <v>202</v>
      </c>
      <c r="C68" s="14" t="s">
        <v>202</v>
      </c>
      <c r="D68" t="s">
        <v>96</v>
      </c>
      <c r="E68" s="9">
        <v>118200</v>
      </c>
      <c r="F68" s="15">
        <f t="shared" si="1"/>
        <v>118.2</v>
      </c>
    </row>
    <row r="69" spans="2:7" x14ac:dyDescent="0.25">
      <c r="E69" s="9">
        <f>SUM(E59:E68)</f>
        <v>1319300</v>
      </c>
      <c r="F69" s="15">
        <f t="shared" si="1"/>
        <v>1319.3</v>
      </c>
      <c r="G69" s="15">
        <f>0.75*10</f>
        <v>7.5</v>
      </c>
    </row>
    <row r="70" spans="2:7" x14ac:dyDescent="0.25">
      <c r="C70" t="s">
        <v>97</v>
      </c>
    </row>
    <row r="71" spans="2:7" x14ac:dyDescent="0.25">
      <c r="B71" s="10" t="s">
        <v>193</v>
      </c>
      <c r="C71" s="14" t="s">
        <v>193</v>
      </c>
      <c r="D71" t="s">
        <v>98</v>
      </c>
      <c r="E71" s="9">
        <v>130487</v>
      </c>
      <c r="F71" s="15">
        <f t="shared" si="1"/>
        <v>130.48699999999999</v>
      </c>
    </row>
    <row r="72" spans="2:7" x14ac:dyDescent="0.25">
      <c r="B72" s="10" t="s">
        <v>194</v>
      </c>
      <c r="C72" s="14" t="s">
        <v>194</v>
      </c>
      <c r="D72" t="s">
        <v>99</v>
      </c>
      <c r="E72" s="9">
        <v>126245</v>
      </c>
      <c r="F72" s="15">
        <f t="shared" si="1"/>
        <v>126.245</v>
      </c>
    </row>
    <row r="73" spans="2:7" x14ac:dyDescent="0.25">
      <c r="B73" s="10" t="s">
        <v>195</v>
      </c>
      <c r="C73" s="14" t="s">
        <v>195</v>
      </c>
      <c r="D73" t="s">
        <v>100</v>
      </c>
      <c r="E73" s="9">
        <v>440848</v>
      </c>
      <c r="F73" s="15">
        <f t="shared" si="1"/>
        <v>440.84800000000001</v>
      </c>
    </row>
    <row r="74" spans="2:7" x14ac:dyDescent="0.25">
      <c r="B74" s="10" t="s">
        <v>196</v>
      </c>
      <c r="C74" s="14" t="s">
        <v>196</v>
      </c>
      <c r="D74" t="s">
        <v>101</v>
      </c>
      <c r="E74" s="9">
        <v>142304</v>
      </c>
      <c r="F74" s="15">
        <f t="shared" si="1"/>
        <v>142.304</v>
      </c>
    </row>
    <row r="75" spans="2:7" x14ac:dyDescent="0.25">
      <c r="B75" s="10" t="s">
        <v>197</v>
      </c>
      <c r="C75" s="14" t="s">
        <v>197</v>
      </c>
      <c r="D75" t="s">
        <v>102</v>
      </c>
      <c r="E75" s="9">
        <v>109159</v>
      </c>
      <c r="F75" s="15">
        <f t="shared" si="1"/>
        <v>109.15900000000001</v>
      </c>
    </row>
    <row r="76" spans="2:7" x14ac:dyDescent="0.25">
      <c r="B76" s="10" t="s">
        <v>198</v>
      </c>
      <c r="C76" s="14" t="s">
        <v>198</v>
      </c>
      <c r="D76" t="s">
        <v>103</v>
      </c>
      <c r="E76" s="9">
        <v>226044</v>
      </c>
      <c r="F76" s="15">
        <f t="shared" si="1"/>
        <v>226.04400000000001</v>
      </c>
    </row>
    <row r="77" spans="2:7" x14ac:dyDescent="0.25">
      <c r="B77" s="10" t="s">
        <v>199</v>
      </c>
      <c r="C77" s="14" t="s">
        <v>199</v>
      </c>
      <c r="D77" t="s">
        <v>104</v>
      </c>
      <c r="E77" s="9">
        <v>147139</v>
      </c>
      <c r="F77" s="15">
        <f t="shared" si="1"/>
        <v>147.13900000000001</v>
      </c>
    </row>
    <row r="78" spans="2:7" x14ac:dyDescent="0.25">
      <c r="B78" s="10" t="s">
        <v>200</v>
      </c>
      <c r="C78" s="14" t="s">
        <v>200</v>
      </c>
      <c r="D78" t="s">
        <v>105</v>
      </c>
      <c r="E78" s="9">
        <v>87197</v>
      </c>
      <c r="F78" s="15">
        <f t="shared" si="1"/>
        <v>87.197000000000003</v>
      </c>
    </row>
    <row r="79" spans="2:7" x14ac:dyDescent="0.25">
      <c r="B79" s="10" t="s">
        <v>201</v>
      </c>
      <c r="C79" s="14" t="s">
        <v>201</v>
      </c>
      <c r="D79" t="s">
        <v>106</v>
      </c>
      <c r="E79" s="9">
        <v>80842</v>
      </c>
      <c r="F79" s="15">
        <f t="shared" si="1"/>
        <v>80.841999999999999</v>
      </c>
    </row>
    <row r="80" spans="2:7" x14ac:dyDescent="0.25">
      <c r="B80" s="10" t="s">
        <v>202</v>
      </c>
      <c r="C80" s="14" t="s">
        <v>202</v>
      </c>
      <c r="D80" t="s">
        <v>107</v>
      </c>
      <c r="E80" s="9">
        <v>362639</v>
      </c>
      <c r="F80" s="15">
        <f t="shared" si="1"/>
        <v>362.63900000000001</v>
      </c>
    </row>
    <row r="81" spans="2:7" x14ac:dyDescent="0.25">
      <c r="B81" s="10" t="s">
        <v>203</v>
      </c>
      <c r="C81" s="14" t="s">
        <v>203</v>
      </c>
      <c r="D81" t="s">
        <v>108</v>
      </c>
      <c r="E81" s="9">
        <v>92744</v>
      </c>
      <c r="F81" s="15">
        <f t="shared" si="1"/>
        <v>92.744</v>
      </c>
    </row>
    <row r="82" spans="2:7" x14ac:dyDescent="0.25">
      <c r="E82" s="9">
        <f>SUM(E71:E81)</f>
        <v>1945648</v>
      </c>
      <c r="F82" s="15">
        <f t="shared" si="1"/>
        <v>1945.6479999999999</v>
      </c>
      <c r="G82" s="15">
        <f>0.75*11</f>
        <v>8.25</v>
      </c>
    </row>
    <row r="84" spans="2:7" x14ac:dyDescent="0.25">
      <c r="C84" t="s">
        <v>109</v>
      </c>
    </row>
    <row r="86" spans="2:7" x14ac:dyDescent="0.25">
      <c r="C86" t="s">
        <v>110</v>
      </c>
    </row>
    <row r="87" spans="2:7" x14ac:dyDescent="0.25">
      <c r="B87" s="10" t="s">
        <v>193</v>
      </c>
      <c r="D87" t="s">
        <v>116</v>
      </c>
      <c r="E87" s="9">
        <v>257270</v>
      </c>
      <c r="F87" s="15">
        <f t="shared" ref="F87:F102" si="2">E87/1000</f>
        <v>257.27</v>
      </c>
    </row>
    <row r="88" spans="2:7" x14ac:dyDescent="0.25">
      <c r="B88" s="10" t="s">
        <v>194</v>
      </c>
      <c r="D88" t="s">
        <v>111</v>
      </c>
      <c r="E88" s="9">
        <v>353540</v>
      </c>
      <c r="F88" s="15">
        <f t="shared" si="2"/>
        <v>353.54</v>
      </c>
    </row>
    <row r="89" spans="2:7" x14ac:dyDescent="0.25">
      <c r="B89" s="10" t="s">
        <v>195</v>
      </c>
      <c r="D89" t="s">
        <v>112</v>
      </c>
      <c r="E89" s="9">
        <v>142850</v>
      </c>
      <c r="F89" s="15">
        <f t="shared" si="2"/>
        <v>142.85</v>
      </c>
    </row>
    <row r="90" spans="2:7" x14ac:dyDescent="0.25">
      <c r="B90" s="10" t="s">
        <v>196</v>
      </c>
      <c r="D90" t="s">
        <v>113</v>
      </c>
      <c r="E90" s="9">
        <v>98300</v>
      </c>
      <c r="F90" s="15">
        <f t="shared" si="2"/>
        <v>98.3</v>
      </c>
    </row>
    <row r="91" spans="2:7" x14ac:dyDescent="0.25">
      <c r="B91" s="10" t="s">
        <v>197</v>
      </c>
      <c r="D91" t="s">
        <v>114</v>
      </c>
      <c r="E91" s="9">
        <v>241260</v>
      </c>
      <c r="F91" s="15">
        <f t="shared" si="2"/>
        <v>241.26</v>
      </c>
    </row>
    <row r="92" spans="2:7" x14ac:dyDescent="0.25">
      <c r="B92" s="10" t="s">
        <v>198</v>
      </c>
      <c r="D92" t="s">
        <v>115</v>
      </c>
      <c r="E92" s="9">
        <v>233470</v>
      </c>
      <c r="F92" s="15">
        <f t="shared" si="2"/>
        <v>233.47</v>
      </c>
    </row>
    <row r="93" spans="2:7" x14ac:dyDescent="0.25">
      <c r="B93" s="10" t="s">
        <v>199</v>
      </c>
      <c r="D93" t="s">
        <v>117</v>
      </c>
      <c r="E93" s="9">
        <v>87200</v>
      </c>
      <c r="F93" s="15">
        <f t="shared" si="2"/>
        <v>87.2</v>
      </c>
    </row>
    <row r="94" spans="2:7" x14ac:dyDescent="0.25">
      <c r="B94" s="10" t="s">
        <v>200</v>
      </c>
      <c r="D94" t="s">
        <v>118</v>
      </c>
      <c r="E94" s="9">
        <v>73920</v>
      </c>
      <c r="F94" s="15">
        <f t="shared" si="2"/>
        <v>73.92</v>
      </c>
    </row>
    <row r="95" spans="2:7" x14ac:dyDescent="0.25">
      <c r="B95" s="10" t="s">
        <v>201</v>
      </c>
      <c r="D95" t="s">
        <v>119</v>
      </c>
      <c r="E95" s="9">
        <v>120440</v>
      </c>
      <c r="F95" s="15">
        <f t="shared" si="2"/>
        <v>120.44</v>
      </c>
    </row>
    <row r="96" spans="2:7" x14ac:dyDescent="0.25">
      <c r="B96" s="10" t="s">
        <v>202</v>
      </c>
      <c r="D96" t="s">
        <v>120</v>
      </c>
      <c r="E96" s="9">
        <v>72900</v>
      </c>
      <c r="F96" s="15">
        <f t="shared" si="2"/>
        <v>72.900000000000006</v>
      </c>
    </row>
    <row r="97" spans="2:7" x14ac:dyDescent="0.25">
      <c r="B97" s="10" t="s">
        <v>203</v>
      </c>
      <c r="D97" t="s">
        <v>121</v>
      </c>
      <c r="E97" s="9">
        <v>92220</v>
      </c>
      <c r="F97" s="15">
        <f t="shared" si="2"/>
        <v>92.22</v>
      </c>
    </row>
    <row r="98" spans="2:7" x14ac:dyDescent="0.25">
      <c r="B98" s="10" t="s">
        <v>204</v>
      </c>
      <c r="D98" t="s">
        <v>122</v>
      </c>
      <c r="E98" s="9">
        <v>460430</v>
      </c>
      <c r="F98" s="15">
        <f t="shared" si="2"/>
        <v>460.43</v>
      </c>
    </row>
    <row r="99" spans="2:7" x14ac:dyDescent="0.25">
      <c r="B99" s="10" t="s">
        <v>205</v>
      </c>
      <c r="D99" t="s">
        <v>123</v>
      </c>
      <c r="E99" s="9">
        <v>234970</v>
      </c>
      <c r="F99" s="15">
        <f t="shared" si="2"/>
        <v>234.97</v>
      </c>
    </row>
    <row r="100" spans="2:7" x14ac:dyDescent="0.25">
      <c r="B100" s="10" t="s">
        <v>206</v>
      </c>
      <c r="D100" t="s">
        <v>124</v>
      </c>
      <c r="E100" s="9">
        <v>103950</v>
      </c>
      <c r="F100" s="15">
        <f t="shared" si="2"/>
        <v>103.95</v>
      </c>
    </row>
    <row r="101" spans="2:7" x14ac:dyDescent="0.25">
      <c r="B101" s="10" t="s">
        <v>207</v>
      </c>
      <c r="D101" t="s">
        <v>125</v>
      </c>
      <c r="E101" s="9">
        <v>129070</v>
      </c>
      <c r="F101" s="15">
        <f t="shared" si="2"/>
        <v>129.07</v>
      </c>
    </row>
    <row r="102" spans="2:7" x14ac:dyDescent="0.25">
      <c r="E102" s="9">
        <f>SUM(E87:E101)</f>
        <v>2701790</v>
      </c>
      <c r="F102" s="15">
        <f t="shared" si="2"/>
        <v>2701.79</v>
      </c>
      <c r="G102" s="15">
        <f>0.75*15</f>
        <v>11.25</v>
      </c>
    </row>
    <row r="104" spans="2:7" x14ac:dyDescent="0.25">
      <c r="C104" t="s">
        <v>126</v>
      </c>
    </row>
    <row r="105" spans="2:7" x14ac:dyDescent="0.25">
      <c r="B105" s="10" t="s">
        <v>193</v>
      </c>
      <c r="D105" t="s">
        <v>127</v>
      </c>
      <c r="E105" s="9">
        <v>122030</v>
      </c>
      <c r="F105" s="15">
        <f t="shared" ref="F105:F122" si="3">E105/1000</f>
        <v>122.03</v>
      </c>
    </row>
    <row r="106" spans="2:7" x14ac:dyDescent="0.25">
      <c r="B106" s="10" t="s">
        <v>194</v>
      </c>
      <c r="D106" t="s">
        <v>128</v>
      </c>
      <c r="E106" s="9">
        <v>227980</v>
      </c>
      <c r="F106" s="15">
        <f t="shared" si="3"/>
        <v>227.98</v>
      </c>
    </row>
    <row r="107" spans="2:7" x14ac:dyDescent="0.25">
      <c r="B107" s="10" t="s">
        <v>195</v>
      </c>
      <c r="D107" t="s">
        <v>129</v>
      </c>
      <c r="E107" s="9">
        <v>274070</v>
      </c>
      <c r="F107" s="15">
        <f t="shared" si="3"/>
        <v>274.07</v>
      </c>
    </row>
    <row r="108" spans="2:7" x14ac:dyDescent="0.25">
      <c r="B108" s="10" t="s">
        <v>196</v>
      </c>
      <c r="D108" t="s">
        <v>130</v>
      </c>
      <c r="E108" s="9">
        <v>248760</v>
      </c>
      <c r="F108" s="15">
        <f t="shared" si="3"/>
        <v>248.76</v>
      </c>
    </row>
    <row r="109" spans="2:7" x14ac:dyDescent="0.25">
      <c r="B109" s="10" t="s">
        <v>197</v>
      </c>
      <c r="D109" t="s">
        <v>218</v>
      </c>
      <c r="E109" s="9">
        <v>329210</v>
      </c>
      <c r="F109" s="15">
        <f t="shared" si="3"/>
        <v>329.21</v>
      </c>
    </row>
    <row r="110" spans="2:7" x14ac:dyDescent="0.25">
      <c r="B110" s="10" t="s">
        <v>198</v>
      </c>
      <c r="D110" t="s">
        <v>131</v>
      </c>
      <c r="E110" s="9">
        <v>160650</v>
      </c>
      <c r="F110" s="15">
        <f t="shared" si="3"/>
        <v>160.65</v>
      </c>
    </row>
    <row r="111" spans="2:7" x14ac:dyDescent="0.25">
      <c r="B111" s="10" t="s">
        <v>199</v>
      </c>
      <c r="D111" t="s">
        <v>132</v>
      </c>
      <c r="E111" s="9">
        <v>118260</v>
      </c>
      <c r="F111" s="15">
        <f t="shared" si="3"/>
        <v>118.26</v>
      </c>
    </row>
    <row r="112" spans="2:7" x14ac:dyDescent="0.25">
      <c r="B112" s="10" t="s">
        <v>200</v>
      </c>
      <c r="D112" t="s">
        <v>133</v>
      </c>
      <c r="E112" s="9">
        <v>148500</v>
      </c>
      <c r="F112" s="15">
        <f t="shared" si="3"/>
        <v>148.5</v>
      </c>
    </row>
    <row r="113" spans="2:7" x14ac:dyDescent="0.25">
      <c r="B113" s="10" t="s">
        <v>201</v>
      </c>
      <c r="D113" t="s">
        <v>134</v>
      </c>
      <c r="E113" s="9">
        <v>69800</v>
      </c>
      <c r="F113" s="15">
        <f t="shared" si="3"/>
        <v>69.8</v>
      </c>
    </row>
    <row r="114" spans="2:7" x14ac:dyDescent="0.25">
      <c r="B114" s="10" t="s">
        <v>202</v>
      </c>
      <c r="D114" t="s">
        <v>135</v>
      </c>
      <c r="E114" s="9">
        <v>73830</v>
      </c>
      <c r="F114" s="15">
        <f t="shared" si="3"/>
        <v>73.83</v>
      </c>
    </row>
    <row r="115" spans="2:7" x14ac:dyDescent="0.25">
      <c r="B115" s="10" t="s">
        <v>203</v>
      </c>
      <c r="D115" t="s">
        <v>136</v>
      </c>
      <c r="E115" s="9">
        <v>127550</v>
      </c>
      <c r="F115" s="15">
        <f t="shared" si="3"/>
        <v>127.55</v>
      </c>
    </row>
    <row r="116" spans="2:7" x14ac:dyDescent="0.25">
      <c r="B116" s="10" t="s">
        <v>204</v>
      </c>
      <c r="D116" t="s">
        <v>137</v>
      </c>
      <c r="E116" s="9">
        <v>39690</v>
      </c>
      <c r="F116" s="15">
        <f t="shared" si="3"/>
        <v>39.69</v>
      </c>
    </row>
    <row r="117" spans="2:7" x14ac:dyDescent="0.25">
      <c r="B117" s="10" t="s">
        <v>205</v>
      </c>
      <c r="D117" t="s">
        <v>138</v>
      </c>
      <c r="E117" s="9">
        <v>90960</v>
      </c>
      <c r="F117" s="15">
        <f t="shared" si="3"/>
        <v>90.96</v>
      </c>
    </row>
    <row r="118" spans="2:7" x14ac:dyDescent="0.25">
      <c r="B118" s="10" t="s">
        <v>206</v>
      </c>
      <c r="D118" t="s">
        <v>139</v>
      </c>
      <c r="E118" s="9">
        <v>121290</v>
      </c>
      <c r="F118" s="15">
        <f t="shared" si="3"/>
        <v>121.29</v>
      </c>
    </row>
    <row r="119" spans="2:7" x14ac:dyDescent="0.25">
      <c r="B119" s="10" t="s">
        <v>207</v>
      </c>
      <c r="D119" t="s">
        <v>140</v>
      </c>
      <c r="E119" s="9">
        <v>101190</v>
      </c>
      <c r="F119" s="15">
        <f t="shared" si="3"/>
        <v>101.19</v>
      </c>
    </row>
    <row r="120" spans="2:7" x14ac:dyDescent="0.25">
      <c r="B120" s="10" t="s">
        <v>208</v>
      </c>
      <c r="D120" t="s">
        <v>141</v>
      </c>
      <c r="E120" s="9">
        <v>370760</v>
      </c>
      <c r="F120" s="15">
        <f t="shared" si="3"/>
        <v>370.76</v>
      </c>
    </row>
    <row r="121" spans="2:7" x14ac:dyDescent="0.25">
      <c r="B121" s="10" t="s">
        <v>209</v>
      </c>
      <c r="D121" t="s">
        <v>142</v>
      </c>
      <c r="E121" s="9">
        <v>168540</v>
      </c>
      <c r="F121" s="15">
        <f t="shared" si="3"/>
        <v>168.54</v>
      </c>
    </row>
    <row r="122" spans="2:7" x14ac:dyDescent="0.25">
      <c r="E122" s="9">
        <f>SUM(E105:E121)</f>
        <v>2793070</v>
      </c>
      <c r="F122" s="15">
        <f t="shared" si="3"/>
        <v>2793.07</v>
      </c>
      <c r="G122" s="15">
        <f>0.75*17</f>
        <v>12.75</v>
      </c>
    </row>
    <row r="124" spans="2:7" x14ac:dyDescent="0.25">
      <c r="C124" t="s">
        <v>143</v>
      </c>
    </row>
    <row r="125" spans="2:7" x14ac:dyDescent="0.25">
      <c r="B125" s="10" t="s">
        <v>193</v>
      </c>
      <c r="D125" t="s">
        <v>144</v>
      </c>
      <c r="E125" s="9">
        <v>183870</v>
      </c>
      <c r="F125" s="15">
        <f t="shared" ref="F125:F131" si="4">E125/1000</f>
        <v>183.87</v>
      </c>
    </row>
    <row r="126" spans="2:7" x14ac:dyDescent="0.25">
      <c r="B126" s="10" t="s">
        <v>194</v>
      </c>
      <c r="D126" t="s">
        <v>145</v>
      </c>
      <c r="E126" s="9">
        <v>501320</v>
      </c>
      <c r="F126" s="15">
        <f t="shared" si="4"/>
        <v>501.32</v>
      </c>
    </row>
    <row r="127" spans="2:7" x14ac:dyDescent="0.25">
      <c r="B127" s="10" t="s">
        <v>195</v>
      </c>
      <c r="D127" t="s">
        <v>146</v>
      </c>
      <c r="E127" s="9">
        <v>172920</v>
      </c>
      <c r="F127" s="15">
        <f t="shared" si="4"/>
        <v>172.92</v>
      </c>
    </row>
    <row r="128" spans="2:7" x14ac:dyDescent="0.25">
      <c r="B128" s="10" t="s">
        <v>196</v>
      </c>
      <c r="D128" t="s">
        <v>147</v>
      </c>
      <c r="E128" s="9">
        <v>297140</v>
      </c>
      <c r="F128" s="15">
        <f t="shared" si="4"/>
        <v>297.14</v>
      </c>
    </row>
    <row r="129" spans="2:7" x14ac:dyDescent="0.25">
      <c r="B129" s="10" t="s">
        <v>197</v>
      </c>
      <c r="D129" t="s">
        <v>148</v>
      </c>
      <c r="E129" s="9">
        <v>202860</v>
      </c>
      <c r="F129" s="15">
        <f t="shared" si="4"/>
        <v>202.86</v>
      </c>
    </row>
    <row r="130" spans="2:7" x14ac:dyDescent="0.25">
      <c r="B130" s="10" t="s">
        <v>198</v>
      </c>
      <c r="D130" t="s">
        <v>149</v>
      </c>
      <c r="E130" s="9">
        <v>145120</v>
      </c>
      <c r="F130" s="15">
        <f t="shared" si="4"/>
        <v>145.12</v>
      </c>
    </row>
    <row r="131" spans="2:7" x14ac:dyDescent="0.25">
      <c r="E131" s="9">
        <f>SUM(E125:E130)</f>
        <v>1503230</v>
      </c>
      <c r="F131" s="15">
        <f t="shared" si="4"/>
        <v>1503.23</v>
      </c>
      <c r="G131" s="15">
        <f>0.75*6</f>
        <v>4.5</v>
      </c>
    </row>
    <row r="132" spans="2:7" x14ac:dyDescent="0.25">
      <c r="E132" s="9"/>
    </row>
    <row r="133" spans="2:7" x14ac:dyDescent="0.25">
      <c r="C133" t="s">
        <v>150</v>
      </c>
    </row>
    <row r="134" spans="2:7" x14ac:dyDescent="0.25">
      <c r="B134" s="10" t="s">
        <v>193</v>
      </c>
      <c r="D134" t="s">
        <v>151</v>
      </c>
      <c r="E134" s="9">
        <v>171600</v>
      </c>
      <c r="F134" s="15">
        <f t="shared" ref="F134:F155" si="5">E134/1000</f>
        <v>171.6</v>
      </c>
    </row>
    <row r="135" spans="2:7" x14ac:dyDescent="0.25">
      <c r="B135" s="10" t="s">
        <v>194</v>
      </c>
      <c r="D135" t="s">
        <v>216</v>
      </c>
      <c r="E135" s="9">
        <v>323600</v>
      </c>
      <c r="F135" s="15">
        <f t="shared" si="5"/>
        <v>323.60000000000002</v>
      </c>
    </row>
    <row r="136" spans="2:7" x14ac:dyDescent="0.25">
      <c r="B136" s="10" t="s">
        <v>195</v>
      </c>
      <c r="D136" t="s">
        <v>152</v>
      </c>
      <c r="E136" s="9">
        <v>206300</v>
      </c>
      <c r="F136" s="15">
        <f t="shared" si="5"/>
        <v>206.3</v>
      </c>
    </row>
    <row r="137" spans="2:7" x14ac:dyDescent="0.25">
      <c r="B137" s="10" t="s">
        <v>196</v>
      </c>
      <c r="D137" t="s">
        <v>153</v>
      </c>
      <c r="E137" s="9">
        <v>209200</v>
      </c>
      <c r="F137" s="15">
        <f t="shared" si="5"/>
        <v>209.2</v>
      </c>
    </row>
    <row r="138" spans="2:7" x14ac:dyDescent="0.25">
      <c r="B138" s="10" t="s">
        <v>197</v>
      </c>
      <c r="D138" t="s">
        <v>154</v>
      </c>
      <c r="E138" s="9">
        <v>277600</v>
      </c>
      <c r="F138" s="15">
        <f t="shared" si="5"/>
        <v>277.60000000000002</v>
      </c>
    </row>
    <row r="139" spans="2:7" x14ac:dyDescent="0.25">
      <c r="B139" s="10" t="s">
        <v>198</v>
      </c>
      <c r="D139" t="s">
        <v>155</v>
      </c>
      <c r="E139" s="9">
        <v>211300</v>
      </c>
      <c r="F139" s="15">
        <f t="shared" si="5"/>
        <v>211.3</v>
      </c>
    </row>
    <row r="140" spans="2:7" x14ac:dyDescent="0.25">
      <c r="B140" s="10" t="s">
        <v>199</v>
      </c>
      <c r="D140" t="s">
        <v>156</v>
      </c>
      <c r="E140" s="9">
        <v>132300</v>
      </c>
      <c r="F140" s="15">
        <f t="shared" si="5"/>
        <v>132.30000000000001</v>
      </c>
    </row>
    <row r="141" spans="2:7" x14ac:dyDescent="0.25">
      <c r="B141" s="10" t="s">
        <v>200</v>
      </c>
      <c r="D141" t="s">
        <v>157</v>
      </c>
      <c r="E141" s="9">
        <v>413600</v>
      </c>
      <c r="F141" s="15">
        <f t="shared" si="5"/>
        <v>413.6</v>
      </c>
    </row>
    <row r="142" spans="2:7" x14ac:dyDescent="0.25">
      <c r="B142" s="10" t="s">
        <v>201</v>
      </c>
      <c r="D142" t="s">
        <v>158</v>
      </c>
      <c r="E142" s="9">
        <v>137800</v>
      </c>
      <c r="F142" s="15">
        <f t="shared" si="5"/>
        <v>137.80000000000001</v>
      </c>
    </row>
    <row r="143" spans="2:7" x14ac:dyDescent="0.25">
      <c r="B143" s="10" t="s">
        <v>202</v>
      </c>
      <c r="D143" t="s">
        <v>159</v>
      </c>
      <c r="E143" s="9">
        <v>215000</v>
      </c>
      <c r="F143" s="15">
        <f t="shared" si="5"/>
        <v>215</v>
      </c>
    </row>
    <row r="144" spans="2:7" x14ac:dyDescent="0.25">
      <c r="B144" s="10" t="s">
        <v>203</v>
      </c>
      <c r="D144" t="s">
        <v>160</v>
      </c>
      <c r="E144" s="9">
        <v>0</v>
      </c>
      <c r="F144" s="15">
        <f t="shared" si="5"/>
        <v>0</v>
      </c>
    </row>
    <row r="145" spans="2:7" x14ac:dyDescent="0.25">
      <c r="B145" s="10" t="s">
        <v>204</v>
      </c>
      <c r="D145" t="s">
        <v>161</v>
      </c>
      <c r="E145" s="9">
        <v>0</v>
      </c>
      <c r="F145" s="15">
        <f t="shared" si="5"/>
        <v>0</v>
      </c>
    </row>
    <row r="146" spans="2:7" x14ac:dyDescent="0.25">
      <c r="B146" s="10" t="s">
        <v>205</v>
      </c>
      <c r="D146" t="s">
        <v>217</v>
      </c>
      <c r="E146" s="9">
        <v>336500</v>
      </c>
      <c r="F146" s="15">
        <f t="shared" si="5"/>
        <v>336.5</v>
      </c>
    </row>
    <row r="147" spans="2:7" x14ac:dyDescent="0.25">
      <c r="E147" s="9">
        <f>SUM(E134:E146)</f>
        <v>2634800</v>
      </c>
      <c r="F147" s="15">
        <f t="shared" si="5"/>
        <v>2634.8</v>
      </c>
      <c r="G147" s="15">
        <f>0.75*13</f>
        <v>9.75</v>
      </c>
    </row>
    <row r="148" spans="2:7" x14ac:dyDescent="0.25">
      <c r="C148" t="s">
        <v>162</v>
      </c>
    </row>
    <row r="149" spans="2:7" x14ac:dyDescent="0.25">
      <c r="B149" s="10" t="s">
        <v>193</v>
      </c>
      <c r="D149" t="s">
        <v>163</v>
      </c>
      <c r="E149" s="9">
        <v>153274</v>
      </c>
      <c r="F149" s="15">
        <f t="shared" si="5"/>
        <v>153.274</v>
      </c>
    </row>
    <row r="150" spans="2:7" x14ac:dyDescent="0.25">
      <c r="B150" s="10" t="s">
        <v>194</v>
      </c>
      <c r="D150" t="s">
        <v>164</v>
      </c>
      <c r="E150" s="9">
        <v>409509</v>
      </c>
      <c r="F150" s="15">
        <f t="shared" si="5"/>
        <v>409.50900000000001</v>
      </c>
    </row>
    <row r="151" spans="2:7" x14ac:dyDescent="0.25">
      <c r="B151" s="10" t="s">
        <v>195</v>
      </c>
      <c r="D151" t="s">
        <v>165</v>
      </c>
      <c r="E151" s="9">
        <v>153770</v>
      </c>
      <c r="F151" s="15">
        <f t="shared" si="5"/>
        <v>153.77000000000001</v>
      </c>
    </row>
    <row r="152" spans="2:7" x14ac:dyDescent="0.25">
      <c r="B152" s="10" t="s">
        <v>196</v>
      </c>
      <c r="D152" t="s">
        <v>166</v>
      </c>
      <c r="E152" s="9">
        <v>170649</v>
      </c>
      <c r="F152" s="15">
        <f t="shared" si="5"/>
        <v>170.649</v>
      </c>
    </row>
    <row r="153" spans="2:7" x14ac:dyDescent="0.25">
      <c r="B153" s="10" t="s">
        <v>197</v>
      </c>
      <c r="D153" t="s">
        <v>167</v>
      </c>
      <c r="E153" s="9">
        <v>132784</v>
      </c>
      <c r="F153" s="15">
        <f t="shared" si="5"/>
        <v>132.78399999999999</v>
      </c>
    </row>
    <row r="154" spans="2:7" x14ac:dyDescent="0.25">
      <c r="B154" s="10" t="s">
        <v>198</v>
      </c>
      <c r="D154" t="s">
        <v>168</v>
      </c>
      <c r="E154" s="9">
        <v>207808</v>
      </c>
      <c r="F154" s="15">
        <f t="shared" si="5"/>
        <v>207.80799999999999</v>
      </c>
    </row>
    <row r="155" spans="2:7" x14ac:dyDescent="0.25">
      <c r="E155" s="9">
        <f>SUM(E149:E154)</f>
        <v>1227794</v>
      </c>
      <c r="F155" s="15">
        <f t="shared" si="5"/>
        <v>1227.7940000000001</v>
      </c>
      <c r="G155" s="15">
        <f>0.75*6</f>
        <v>4.5</v>
      </c>
    </row>
    <row r="157" spans="2:7" x14ac:dyDescent="0.25">
      <c r="C157" t="s">
        <v>169</v>
      </c>
    </row>
    <row r="158" spans="2:7" x14ac:dyDescent="0.25">
      <c r="B158" s="10" t="s">
        <v>193</v>
      </c>
      <c r="D158" t="s">
        <v>170</v>
      </c>
      <c r="E158" s="9">
        <v>136871</v>
      </c>
      <c r="F158" s="15">
        <f t="shared" ref="F158:F194" si="6">E158/1000</f>
        <v>136.87100000000001</v>
      </c>
    </row>
    <row r="159" spans="2:7" x14ac:dyDescent="0.25">
      <c r="B159" s="10" t="s">
        <v>194</v>
      </c>
      <c r="D159" t="s">
        <v>171</v>
      </c>
      <c r="E159" s="9">
        <v>423012</v>
      </c>
      <c r="F159" s="15">
        <f t="shared" si="6"/>
        <v>423.012</v>
      </c>
    </row>
    <row r="160" spans="2:7" x14ac:dyDescent="0.25">
      <c r="B160" s="10" t="s">
        <v>195</v>
      </c>
      <c r="D160" t="s">
        <v>219</v>
      </c>
      <c r="E160" s="9">
        <v>188495</v>
      </c>
      <c r="F160" s="15">
        <f t="shared" si="6"/>
        <v>188.495</v>
      </c>
    </row>
    <row r="161" spans="2:6" x14ac:dyDescent="0.25">
      <c r="B161" s="10" t="s">
        <v>196</v>
      </c>
      <c r="D161" t="s">
        <v>172</v>
      </c>
      <c r="E161" s="9">
        <v>365610</v>
      </c>
      <c r="F161" s="15">
        <f t="shared" si="6"/>
        <v>365.61</v>
      </c>
    </row>
    <row r="162" spans="2:6" x14ac:dyDescent="0.25">
      <c r="B162" s="10" t="s">
        <v>197</v>
      </c>
      <c r="D162" t="s">
        <v>173</v>
      </c>
      <c r="E162" s="9">
        <v>301424</v>
      </c>
      <c r="F162" s="15">
        <f t="shared" si="6"/>
        <v>301.42399999999998</v>
      </c>
    </row>
    <row r="163" spans="2:6" x14ac:dyDescent="0.25">
      <c r="B163" s="10" t="s">
        <v>198</v>
      </c>
      <c r="D163" t="s">
        <v>174</v>
      </c>
      <c r="E163" s="9">
        <v>784511</v>
      </c>
      <c r="F163" s="15">
        <f t="shared" si="6"/>
        <v>784.51099999999997</v>
      </c>
    </row>
    <row r="164" spans="2:6" x14ac:dyDescent="0.25">
      <c r="B164" s="10" t="s">
        <v>199</v>
      </c>
      <c r="D164" t="s">
        <v>175</v>
      </c>
      <c r="E164" s="9">
        <v>245389</v>
      </c>
      <c r="F164" s="15">
        <f t="shared" si="6"/>
        <v>245.38900000000001</v>
      </c>
    </row>
    <row r="165" spans="2:6" x14ac:dyDescent="0.25">
      <c r="B165" s="10" t="s">
        <v>200</v>
      </c>
      <c r="D165" t="s">
        <v>176</v>
      </c>
      <c r="E165" s="9">
        <v>356195</v>
      </c>
      <c r="F165" s="15">
        <f t="shared" si="6"/>
        <v>356.19499999999999</v>
      </c>
    </row>
    <row r="166" spans="2:6" x14ac:dyDescent="0.25">
      <c r="B166" s="10" t="s">
        <v>201</v>
      </c>
      <c r="D166" t="s">
        <v>177</v>
      </c>
      <c r="E166" s="9">
        <v>338219</v>
      </c>
      <c r="F166" s="15">
        <f t="shared" si="6"/>
        <v>338.21899999999999</v>
      </c>
    </row>
    <row r="167" spans="2:6" x14ac:dyDescent="0.25">
      <c r="B167" s="10" t="s">
        <v>202</v>
      </c>
      <c r="D167" t="s">
        <v>178</v>
      </c>
      <c r="E167" s="9">
        <v>174989</v>
      </c>
      <c r="F167" s="15">
        <f t="shared" si="6"/>
        <v>174.989</v>
      </c>
    </row>
    <row r="168" spans="2:6" x14ac:dyDescent="0.25">
      <c r="B168" s="10" t="s">
        <v>203</v>
      </c>
      <c r="D168" t="s">
        <v>179</v>
      </c>
      <c r="E168" s="9">
        <v>762073</v>
      </c>
      <c r="F168" s="15">
        <f t="shared" si="6"/>
        <v>762.07299999999998</v>
      </c>
    </row>
    <row r="169" spans="2:6" x14ac:dyDescent="0.25">
      <c r="B169" s="10" t="s">
        <v>204</v>
      </c>
      <c r="D169" t="s">
        <v>180</v>
      </c>
      <c r="E169" s="9">
        <v>227208</v>
      </c>
      <c r="F169" s="15">
        <f t="shared" si="6"/>
        <v>227.208</v>
      </c>
    </row>
    <row r="170" spans="2:6" x14ac:dyDescent="0.25">
      <c r="B170" s="10" t="s">
        <v>205</v>
      </c>
      <c r="D170" t="s">
        <v>181</v>
      </c>
      <c r="E170" s="9">
        <v>398784</v>
      </c>
      <c r="F170" s="15">
        <f t="shared" si="6"/>
        <v>398.78399999999999</v>
      </c>
    </row>
    <row r="171" spans="2:6" x14ac:dyDescent="0.25">
      <c r="B171" s="10" t="s">
        <v>206</v>
      </c>
      <c r="D171" t="s">
        <v>182</v>
      </c>
      <c r="E171" s="9">
        <v>304826</v>
      </c>
      <c r="F171" s="15">
        <f t="shared" si="6"/>
        <v>304.82600000000002</v>
      </c>
    </row>
    <row r="172" spans="2:6" x14ac:dyDescent="0.25">
      <c r="B172" s="10" t="s">
        <v>207</v>
      </c>
      <c r="D172" t="s">
        <v>183</v>
      </c>
      <c r="E172" s="9">
        <v>379402</v>
      </c>
      <c r="F172" s="15">
        <f t="shared" si="6"/>
        <v>379.40199999999999</v>
      </c>
    </row>
    <row r="173" spans="2:6" x14ac:dyDescent="0.25">
      <c r="B173" s="10" t="s">
        <v>208</v>
      </c>
      <c r="D173" t="s">
        <v>184</v>
      </c>
      <c r="E173" s="9">
        <v>207800</v>
      </c>
      <c r="F173" s="15">
        <f t="shared" si="6"/>
        <v>207.8</v>
      </c>
    </row>
    <row r="174" spans="2:6" x14ac:dyDescent="0.25">
      <c r="B174" s="10" t="s">
        <v>209</v>
      </c>
      <c r="D174" t="s">
        <v>185</v>
      </c>
      <c r="E174" s="9">
        <v>364680</v>
      </c>
      <c r="F174" s="15">
        <f t="shared" si="6"/>
        <v>364.68</v>
      </c>
    </row>
    <row r="175" spans="2:6" x14ac:dyDescent="0.25">
      <c r="B175" s="10" t="s">
        <v>210</v>
      </c>
      <c r="D175" t="s">
        <v>186</v>
      </c>
      <c r="E175" s="9">
        <v>235103</v>
      </c>
      <c r="F175" s="15">
        <f t="shared" si="6"/>
        <v>235.10300000000001</v>
      </c>
    </row>
    <row r="176" spans="2:6" x14ac:dyDescent="0.25">
      <c r="B176" s="10" t="s">
        <v>211</v>
      </c>
      <c r="D176" t="s">
        <v>187</v>
      </c>
      <c r="E176" s="9">
        <v>315202</v>
      </c>
      <c r="F176" s="15">
        <f t="shared" si="6"/>
        <v>315.202</v>
      </c>
    </row>
    <row r="177" spans="2:7" x14ac:dyDescent="0.25">
      <c r="B177" s="10" t="s">
        <v>212</v>
      </c>
      <c r="D177" t="s">
        <v>188</v>
      </c>
      <c r="E177" s="9">
        <v>305407</v>
      </c>
      <c r="F177" s="15">
        <f t="shared" si="6"/>
        <v>305.40699999999998</v>
      </c>
    </row>
    <row r="178" spans="2:7" x14ac:dyDescent="0.25">
      <c r="B178" s="10" t="s">
        <v>213</v>
      </c>
      <c r="D178" t="s">
        <v>189</v>
      </c>
      <c r="E178" s="9">
        <v>232394</v>
      </c>
      <c r="F178" s="15">
        <f t="shared" si="6"/>
        <v>232.39400000000001</v>
      </c>
    </row>
    <row r="179" spans="2:7" x14ac:dyDescent="0.25">
      <c r="B179" s="10" t="s">
        <v>214</v>
      </c>
      <c r="D179" t="s">
        <v>190</v>
      </c>
      <c r="E179" s="9">
        <v>1545373</v>
      </c>
      <c r="F179" s="15">
        <f t="shared" si="6"/>
        <v>1545.373</v>
      </c>
    </row>
    <row r="180" spans="2:7" x14ac:dyDescent="0.25">
      <c r="B180" s="10" t="s">
        <v>215</v>
      </c>
      <c r="D180" t="s">
        <v>191</v>
      </c>
      <c r="E180" s="9">
        <v>146714</v>
      </c>
      <c r="F180" s="15">
        <f t="shared" si="6"/>
        <v>146.714</v>
      </c>
    </row>
    <row r="181" spans="2:7" x14ac:dyDescent="0.25">
      <c r="B181" s="10" t="s">
        <v>220</v>
      </c>
      <c r="D181" t="s">
        <v>192</v>
      </c>
      <c r="E181" s="9">
        <v>188323</v>
      </c>
      <c r="F181" s="15">
        <f t="shared" si="6"/>
        <v>188.32300000000001</v>
      </c>
    </row>
    <row r="182" spans="2:7" x14ac:dyDescent="0.25">
      <c r="E182" s="9">
        <f>SUM(E158:E181)</f>
        <v>8928004</v>
      </c>
      <c r="F182" s="15">
        <f t="shared" si="6"/>
        <v>8928.0040000000008</v>
      </c>
      <c r="G182">
        <f>0.75*24</f>
        <v>18</v>
      </c>
    </row>
    <row r="183" spans="2:7" x14ac:dyDescent="0.25">
      <c r="C183" t="s">
        <v>221</v>
      </c>
    </row>
    <row r="184" spans="2:7" x14ac:dyDescent="0.25">
      <c r="C184" t="s">
        <v>222</v>
      </c>
      <c r="D184" t="s">
        <v>223</v>
      </c>
      <c r="E184" s="9">
        <v>287000</v>
      </c>
      <c r="F184" s="15">
        <f t="shared" si="6"/>
        <v>287</v>
      </c>
    </row>
    <row r="185" spans="2:7" x14ac:dyDescent="0.25">
      <c r="B185" s="10" t="s">
        <v>193</v>
      </c>
      <c r="D185" t="s">
        <v>224</v>
      </c>
      <c r="E185" s="9">
        <v>178700</v>
      </c>
      <c r="F185" s="15">
        <f t="shared" si="6"/>
        <v>178.7</v>
      </c>
    </row>
    <row r="186" spans="2:7" x14ac:dyDescent="0.25">
      <c r="B186" s="10" t="s">
        <v>194</v>
      </c>
      <c r="D186" t="s">
        <v>225</v>
      </c>
      <c r="E186" s="9">
        <v>789800</v>
      </c>
      <c r="F186" s="15">
        <f t="shared" si="6"/>
        <v>789.8</v>
      </c>
    </row>
    <row r="187" spans="2:7" x14ac:dyDescent="0.25">
      <c r="B187" s="10" t="s">
        <v>195</v>
      </c>
      <c r="D187" t="s">
        <v>226</v>
      </c>
      <c r="E187" s="9">
        <v>463040</v>
      </c>
      <c r="F187" s="15">
        <f t="shared" si="6"/>
        <v>463.04</v>
      </c>
    </row>
    <row r="188" spans="2:7" x14ac:dyDescent="0.25">
      <c r="B188" s="10" t="s">
        <v>196</v>
      </c>
      <c r="D188" t="s">
        <v>227</v>
      </c>
      <c r="E188" s="9">
        <v>261800</v>
      </c>
      <c r="F188" s="15">
        <f t="shared" si="6"/>
        <v>261.8</v>
      </c>
    </row>
    <row r="189" spans="2:7" x14ac:dyDescent="0.25">
      <c r="B189" s="10" t="s">
        <v>197</v>
      </c>
      <c r="D189" t="s">
        <v>228</v>
      </c>
      <c r="E189" s="9">
        <v>267700</v>
      </c>
      <c r="F189" s="15">
        <f t="shared" si="6"/>
        <v>267.7</v>
      </c>
    </row>
    <row r="190" spans="2:7" x14ac:dyDescent="0.25">
      <c r="B190" s="10" t="s">
        <v>198</v>
      </c>
      <c r="D190" t="s">
        <v>229</v>
      </c>
      <c r="E190" s="9">
        <v>34200</v>
      </c>
      <c r="F190" s="15">
        <f t="shared" si="6"/>
        <v>34.200000000000003</v>
      </c>
    </row>
    <row r="191" spans="2:7" x14ac:dyDescent="0.25">
      <c r="B191" s="10" t="s">
        <v>199</v>
      </c>
      <c r="D191" t="s">
        <v>230</v>
      </c>
      <c r="E191" s="9">
        <v>717200</v>
      </c>
      <c r="F191" s="15">
        <f t="shared" si="6"/>
        <v>717.2</v>
      </c>
    </row>
    <row r="192" spans="2:7" x14ac:dyDescent="0.25">
      <c r="B192" s="10" t="s">
        <v>200</v>
      </c>
      <c r="D192" t="s">
        <v>231</v>
      </c>
      <c r="E192" s="9">
        <v>858160</v>
      </c>
      <c r="F192" s="15">
        <f t="shared" si="6"/>
        <v>858.16</v>
      </c>
    </row>
    <row r="193" spans="2:7" x14ac:dyDescent="0.25">
      <c r="B193" s="10" t="s">
        <v>201</v>
      </c>
      <c r="D193" t="s">
        <v>232</v>
      </c>
      <c r="E193" s="9">
        <v>188300</v>
      </c>
      <c r="F193" s="15">
        <f t="shared" si="6"/>
        <v>188.3</v>
      </c>
    </row>
    <row r="194" spans="2:7" x14ac:dyDescent="0.25">
      <c r="E194" s="9">
        <f>SUM(E184:E193)</f>
        <v>4045900</v>
      </c>
      <c r="F194" s="15">
        <f t="shared" si="6"/>
        <v>4045.9</v>
      </c>
      <c r="G194" s="15">
        <f>0.75*9</f>
        <v>6.75</v>
      </c>
    </row>
    <row r="196" spans="2:7" x14ac:dyDescent="0.25">
      <c r="C196" t="s">
        <v>233</v>
      </c>
    </row>
    <row r="197" spans="2:7" x14ac:dyDescent="0.25">
      <c r="B197" s="10" t="s">
        <v>193</v>
      </c>
      <c r="D197" t="s">
        <v>234</v>
      </c>
      <c r="E197" s="9">
        <v>364980</v>
      </c>
      <c r="F197" s="15">
        <f t="shared" ref="F197:F210" si="7">E197/1000</f>
        <v>364.98</v>
      </c>
    </row>
    <row r="198" spans="2:7" x14ac:dyDescent="0.25">
      <c r="B198" s="10" t="s">
        <v>194</v>
      </c>
      <c r="D198" t="s">
        <v>235</v>
      </c>
      <c r="E198" s="9">
        <v>343680</v>
      </c>
      <c r="F198" s="15">
        <f t="shared" si="7"/>
        <v>343.68</v>
      </c>
    </row>
    <row r="199" spans="2:7" x14ac:dyDescent="0.25">
      <c r="B199" s="10" t="s">
        <v>195</v>
      </c>
      <c r="D199" t="s">
        <v>236</v>
      </c>
      <c r="E199" s="9">
        <v>600640</v>
      </c>
      <c r="F199" s="15">
        <f t="shared" si="7"/>
        <v>600.64</v>
      </c>
    </row>
    <row r="200" spans="2:7" x14ac:dyDescent="0.25">
      <c r="B200" s="10" t="s">
        <v>196</v>
      </c>
      <c r="D200" t="s">
        <v>237</v>
      </c>
      <c r="E200" s="9">
        <v>330990</v>
      </c>
      <c r="F200" s="15">
        <f t="shared" si="7"/>
        <v>330.99</v>
      </c>
    </row>
    <row r="201" spans="2:7" x14ac:dyDescent="0.25">
      <c r="B201" s="10" t="s">
        <v>197</v>
      </c>
      <c r="D201" t="s">
        <v>238</v>
      </c>
      <c r="E201" s="9">
        <v>198870</v>
      </c>
      <c r="F201" s="15">
        <f t="shared" si="7"/>
        <v>198.87</v>
      </c>
    </row>
    <row r="202" spans="2:7" x14ac:dyDescent="0.25">
      <c r="B202" s="10" t="s">
        <v>198</v>
      </c>
      <c r="D202" t="s">
        <v>239</v>
      </c>
      <c r="E202" s="9">
        <v>238780</v>
      </c>
      <c r="F202" s="15">
        <f t="shared" si="7"/>
        <v>238.78</v>
      </c>
    </row>
    <row r="203" spans="2:7" x14ac:dyDescent="0.25">
      <c r="B203" s="10" t="s">
        <v>199</v>
      </c>
      <c r="D203" t="s">
        <v>240</v>
      </c>
      <c r="E203" s="9">
        <v>268750</v>
      </c>
      <c r="F203" s="15">
        <f t="shared" si="7"/>
        <v>268.75</v>
      </c>
    </row>
    <row r="204" spans="2:7" x14ac:dyDescent="0.25">
      <c r="B204" s="10" t="s">
        <v>200</v>
      </c>
      <c r="D204" t="s">
        <v>241</v>
      </c>
      <c r="E204" s="9">
        <v>237110</v>
      </c>
      <c r="F204" s="15">
        <f t="shared" si="7"/>
        <v>237.11</v>
      </c>
    </row>
    <row r="205" spans="2:7" x14ac:dyDescent="0.25">
      <c r="B205" s="10" t="s">
        <v>201</v>
      </c>
      <c r="D205" t="s">
        <v>242</v>
      </c>
      <c r="E205" s="9">
        <v>266890</v>
      </c>
      <c r="F205" s="15">
        <f t="shared" si="7"/>
        <v>266.89</v>
      </c>
    </row>
    <row r="206" spans="2:7" x14ac:dyDescent="0.25">
      <c r="B206" s="10" t="s">
        <v>202</v>
      </c>
      <c r="D206" t="s">
        <v>243</v>
      </c>
      <c r="E206" s="9">
        <v>342360</v>
      </c>
      <c r="F206" s="15">
        <f t="shared" si="7"/>
        <v>342.36</v>
      </c>
    </row>
    <row r="207" spans="2:7" x14ac:dyDescent="0.25">
      <c r="B207" s="10" t="s">
        <v>203</v>
      </c>
      <c r="D207" t="s">
        <v>244</v>
      </c>
      <c r="E207" s="9">
        <v>138120</v>
      </c>
      <c r="F207" s="15">
        <f t="shared" si="7"/>
        <v>138.12</v>
      </c>
    </row>
    <row r="208" spans="2:7" x14ac:dyDescent="0.25">
      <c r="B208" s="10" t="s">
        <v>204</v>
      </c>
      <c r="D208" t="s">
        <v>245</v>
      </c>
      <c r="E208" s="9">
        <v>668760</v>
      </c>
      <c r="F208" s="15">
        <f t="shared" si="7"/>
        <v>668.76</v>
      </c>
    </row>
    <row r="209" spans="2:7" x14ac:dyDescent="0.25">
      <c r="B209" s="10" t="s">
        <v>205</v>
      </c>
      <c r="D209" t="s">
        <v>246</v>
      </c>
      <c r="E209" s="9">
        <v>273470</v>
      </c>
      <c r="F209" s="15">
        <f t="shared" si="7"/>
        <v>273.47000000000003</v>
      </c>
    </row>
    <row r="210" spans="2:7" x14ac:dyDescent="0.25">
      <c r="E210" s="9">
        <f>SUM(E197:E209)</f>
        <v>4273400</v>
      </c>
      <c r="F210" s="15">
        <f t="shared" si="7"/>
        <v>4273.3999999999996</v>
      </c>
      <c r="G210" s="15">
        <f>0.75*13</f>
        <v>9.75</v>
      </c>
    </row>
    <row r="212" spans="2:7" x14ac:dyDescent="0.25">
      <c r="C212" t="s">
        <v>247</v>
      </c>
    </row>
    <row r="213" spans="2:7" x14ac:dyDescent="0.25">
      <c r="B213" s="10" t="s">
        <v>193</v>
      </c>
      <c r="D213" t="s">
        <v>248</v>
      </c>
      <c r="E213" s="9">
        <v>648181</v>
      </c>
      <c r="F213" s="15">
        <f t="shared" ref="F213:F227" si="8">E213/1000</f>
        <v>648.18100000000004</v>
      </c>
    </row>
    <row r="214" spans="2:7" x14ac:dyDescent="0.25">
      <c r="B214" s="10" t="s">
        <v>194</v>
      </c>
      <c r="D214" t="s">
        <v>249</v>
      </c>
      <c r="E214" s="9">
        <v>298979</v>
      </c>
      <c r="F214" s="15">
        <f t="shared" si="8"/>
        <v>298.97899999999998</v>
      </c>
    </row>
    <row r="215" spans="2:7" x14ac:dyDescent="0.25">
      <c r="B215" s="10" t="s">
        <v>195</v>
      </c>
      <c r="D215" t="s">
        <v>250</v>
      </c>
      <c r="E215" s="9">
        <v>413588</v>
      </c>
      <c r="F215" s="15">
        <f t="shared" si="8"/>
        <v>413.58800000000002</v>
      </c>
    </row>
    <row r="216" spans="2:7" x14ac:dyDescent="0.25">
      <c r="B216" s="10" t="s">
        <v>196</v>
      </c>
      <c r="D216" t="s">
        <v>251</v>
      </c>
      <c r="E216" s="9">
        <v>312785</v>
      </c>
      <c r="F216" s="15">
        <f t="shared" si="8"/>
        <v>312.78500000000003</v>
      </c>
    </row>
    <row r="217" spans="2:7" x14ac:dyDescent="0.25">
      <c r="B217" s="10" t="s">
        <v>197</v>
      </c>
      <c r="D217" t="s">
        <v>252</v>
      </c>
      <c r="E217" s="9">
        <v>503937</v>
      </c>
      <c r="F217" s="15">
        <f t="shared" si="8"/>
        <v>503.93700000000001</v>
      </c>
    </row>
    <row r="218" spans="2:7" x14ac:dyDescent="0.25">
      <c r="B218" s="10" t="s">
        <v>198</v>
      </c>
      <c r="D218" t="s">
        <v>253</v>
      </c>
      <c r="E218" s="9">
        <v>592521</v>
      </c>
      <c r="F218" s="15">
        <f t="shared" si="8"/>
        <v>592.52099999999996</v>
      </c>
    </row>
    <row r="219" spans="2:7" x14ac:dyDescent="0.25">
      <c r="B219" s="10" t="s">
        <v>199</v>
      </c>
      <c r="D219" t="s">
        <v>254</v>
      </c>
      <c r="E219" s="9">
        <v>438022</v>
      </c>
      <c r="F219" s="15">
        <f t="shared" si="8"/>
        <v>438.02199999999999</v>
      </c>
    </row>
    <row r="220" spans="2:7" x14ac:dyDescent="0.25">
      <c r="B220" s="10" t="s">
        <v>200</v>
      </c>
      <c r="D220" t="s">
        <v>255</v>
      </c>
      <c r="E220" s="9">
        <v>262404</v>
      </c>
      <c r="F220" s="15">
        <f t="shared" si="8"/>
        <v>262.404</v>
      </c>
    </row>
    <row r="221" spans="2:7" x14ac:dyDescent="0.25">
      <c r="B221" s="10" t="s">
        <v>201</v>
      </c>
      <c r="D221" t="s">
        <v>256</v>
      </c>
      <c r="E221" s="9">
        <v>219724</v>
      </c>
      <c r="F221" s="15">
        <f t="shared" si="8"/>
        <v>219.72399999999999</v>
      </c>
    </row>
    <row r="222" spans="2:7" x14ac:dyDescent="0.25">
      <c r="B222" s="10" t="s">
        <v>202</v>
      </c>
      <c r="D222" t="s">
        <v>257</v>
      </c>
      <c r="E222" s="9">
        <v>239502</v>
      </c>
      <c r="F222" s="15">
        <f t="shared" si="8"/>
        <v>239.50200000000001</v>
      </c>
    </row>
    <row r="223" spans="2:7" x14ac:dyDescent="0.25">
      <c r="B223" s="10" t="s">
        <v>203</v>
      </c>
      <c r="D223" t="s">
        <v>258</v>
      </c>
      <c r="E223" s="9">
        <v>132855</v>
      </c>
      <c r="F223" s="15">
        <f t="shared" si="8"/>
        <v>132.85499999999999</v>
      </c>
    </row>
    <row r="224" spans="2:7" x14ac:dyDescent="0.25">
      <c r="B224" s="10" t="s">
        <v>204</v>
      </c>
      <c r="D224" t="s">
        <v>259</v>
      </c>
      <c r="E224" s="9">
        <v>639250</v>
      </c>
      <c r="F224" s="15">
        <f t="shared" si="8"/>
        <v>639.25</v>
      </c>
    </row>
    <row r="225" spans="2:9" x14ac:dyDescent="0.25">
      <c r="B225" s="10" t="s">
        <v>205</v>
      </c>
      <c r="D225" t="s">
        <v>260</v>
      </c>
      <c r="E225" s="9">
        <v>675468</v>
      </c>
      <c r="F225" s="15">
        <f t="shared" si="8"/>
        <v>675.46799999999996</v>
      </c>
    </row>
    <row r="226" spans="2:9" x14ac:dyDescent="0.25">
      <c r="B226" s="10" t="s">
        <v>206</v>
      </c>
      <c r="D226" t="s">
        <v>261</v>
      </c>
      <c r="E226" s="9">
        <v>246112</v>
      </c>
      <c r="F226" s="15">
        <f t="shared" si="8"/>
        <v>246.11199999999999</v>
      </c>
    </row>
    <row r="227" spans="2:9" x14ac:dyDescent="0.25">
      <c r="E227" s="9">
        <f>SUM(E213:E226)</f>
        <v>5623328</v>
      </c>
      <c r="F227" s="15">
        <f t="shared" si="8"/>
        <v>5623.3280000000004</v>
      </c>
      <c r="G227" s="15">
        <f>0.75*14</f>
        <v>10.5</v>
      </c>
    </row>
    <row r="229" spans="2:9" x14ac:dyDescent="0.25">
      <c r="C229" t="s">
        <v>262</v>
      </c>
    </row>
    <row r="230" spans="2:9" x14ac:dyDescent="0.25">
      <c r="B230" s="10" t="s">
        <v>193</v>
      </c>
      <c r="D230" t="s">
        <v>263</v>
      </c>
      <c r="E230" s="9">
        <f>F230+G230</f>
        <v>276580</v>
      </c>
      <c r="F230" s="9">
        <v>143340</v>
      </c>
      <c r="G230" s="9">
        <v>133240</v>
      </c>
      <c r="I230" s="15">
        <f>E230/1000</f>
        <v>276.58</v>
      </c>
    </row>
    <row r="231" spans="2:9" x14ac:dyDescent="0.25">
      <c r="B231" s="10" t="s">
        <v>194</v>
      </c>
      <c r="D231" t="s">
        <v>264</v>
      </c>
      <c r="E231" s="9">
        <f t="shared" ref="E231:E244" si="9">F231+G231</f>
        <v>438390</v>
      </c>
      <c r="F231" s="9">
        <v>226960</v>
      </c>
      <c r="G231" s="9">
        <v>211430</v>
      </c>
      <c r="I231" s="15">
        <f t="shared" ref="I231:I244" si="10">E231/1000</f>
        <v>438.39</v>
      </c>
    </row>
    <row r="232" spans="2:9" x14ac:dyDescent="0.25">
      <c r="B232" s="10" t="s">
        <v>195</v>
      </c>
      <c r="D232" t="s">
        <v>265</v>
      </c>
      <c r="E232" s="9">
        <f t="shared" si="9"/>
        <v>420060</v>
      </c>
      <c r="F232" s="9">
        <v>216590</v>
      </c>
      <c r="G232" s="9">
        <v>203470</v>
      </c>
      <c r="I232" s="15">
        <f t="shared" si="10"/>
        <v>420.06</v>
      </c>
    </row>
    <row r="233" spans="2:9" x14ac:dyDescent="0.25">
      <c r="B233" s="10" t="s">
        <v>196</v>
      </c>
      <c r="D233" t="s">
        <v>266</v>
      </c>
      <c r="E233" s="9">
        <f t="shared" si="9"/>
        <v>133480</v>
      </c>
      <c r="F233" s="9">
        <v>68250</v>
      </c>
      <c r="G233" s="9">
        <v>65230</v>
      </c>
      <c r="I233" s="15">
        <f t="shared" si="10"/>
        <v>133.47999999999999</v>
      </c>
    </row>
    <row r="234" spans="2:9" x14ac:dyDescent="0.25">
      <c r="B234" s="10" t="s">
        <v>197</v>
      </c>
      <c r="D234" t="s">
        <v>267</v>
      </c>
      <c r="E234" s="9">
        <f t="shared" si="9"/>
        <v>158540</v>
      </c>
      <c r="F234" s="9">
        <v>82250</v>
      </c>
      <c r="G234" s="9">
        <v>76290</v>
      </c>
      <c r="I234" s="15">
        <f t="shared" si="10"/>
        <v>158.54</v>
      </c>
    </row>
    <row r="235" spans="2:9" x14ac:dyDescent="0.25">
      <c r="B235" s="10" t="s">
        <v>198</v>
      </c>
      <c r="D235" t="s">
        <v>268</v>
      </c>
      <c r="E235" s="9">
        <f t="shared" si="9"/>
        <v>65460</v>
      </c>
      <c r="F235" s="9">
        <v>34280</v>
      </c>
      <c r="G235" s="9">
        <v>31180</v>
      </c>
      <c r="I235" s="15">
        <f t="shared" si="10"/>
        <v>65.459999999999994</v>
      </c>
    </row>
    <row r="236" spans="2:9" x14ac:dyDescent="0.25">
      <c r="B236" s="10" t="s">
        <v>199</v>
      </c>
      <c r="D236" t="s">
        <v>269</v>
      </c>
      <c r="E236" s="9">
        <f t="shared" si="9"/>
        <v>100510</v>
      </c>
      <c r="F236" s="9">
        <v>53620</v>
      </c>
      <c r="G236" s="9">
        <v>46890</v>
      </c>
      <c r="I236" s="15">
        <f t="shared" si="10"/>
        <v>100.51</v>
      </c>
    </row>
    <row r="237" spans="2:9" x14ac:dyDescent="0.25">
      <c r="B237" s="10" t="s">
        <v>200</v>
      </c>
      <c r="D237" t="s">
        <v>270</v>
      </c>
      <c r="E237" s="9">
        <f t="shared" si="9"/>
        <v>168260</v>
      </c>
      <c r="F237" s="9">
        <v>88950</v>
      </c>
      <c r="G237" s="9">
        <v>79310</v>
      </c>
      <c r="I237" s="15">
        <f t="shared" si="10"/>
        <v>168.26</v>
      </c>
    </row>
    <row r="238" spans="2:9" x14ac:dyDescent="0.25">
      <c r="B238" s="10" t="s">
        <v>201</v>
      </c>
      <c r="D238" t="s">
        <v>271</v>
      </c>
      <c r="E238" s="9">
        <f t="shared" si="9"/>
        <v>166820</v>
      </c>
      <c r="F238" s="9">
        <v>86500</v>
      </c>
      <c r="G238" s="9">
        <v>80320</v>
      </c>
      <c r="I238" s="15">
        <f t="shared" si="10"/>
        <v>166.82</v>
      </c>
    </row>
    <row r="239" spans="2:9" x14ac:dyDescent="0.25">
      <c r="B239" s="10" t="s">
        <v>202</v>
      </c>
      <c r="D239" t="s">
        <v>272</v>
      </c>
      <c r="E239" s="9">
        <f t="shared" si="9"/>
        <v>136870</v>
      </c>
      <c r="F239" s="9">
        <v>71210</v>
      </c>
      <c r="G239" s="9">
        <v>65660</v>
      </c>
      <c r="I239" s="15">
        <f t="shared" si="10"/>
        <v>136.87</v>
      </c>
    </row>
    <row r="240" spans="2:9" x14ac:dyDescent="0.25">
      <c r="B240" s="10" t="s">
        <v>203</v>
      </c>
      <c r="D240" t="s">
        <v>273</v>
      </c>
      <c r="E240" s="9">
        <f t="shared" si="9"/>
        <v>140120</v>
      </c>
      <c r="F240" s="9">
        <v>73720</v>
      </c>
      <c r="G240" s="9">
        <v>66400</v>
      </c>
      <c r="I240" s="15">
        <f t="shared" si="10"/>
        <v>140.12</v>
      </c>
    </row>
    <row r="241" spans="2:10" x14ac:dyDescent="0.25">
      <c r="B241" s="10" t="s">
        <v>204</v>
      </c>
      <c r="D241" t="s">
        <v>274</v>
      </c>
      <c r="E241" s="9">
        <f t="shared" si="9"/>
        <v>115860</v>
      </c>
      <c r="F241" s="9">
        <v>59350</v>
      </c>
      <c r="G241" s="9">
        <v>56510</v>
      </c>
      <c r="I241" s="15">
        <f t="shared" si="10"/>
        <v>115.86</v>
      </c>
    </row>
    <row r="242" spans="2:10" x14ac:dyDescent="0.25">
      <c r="B242" s="10" t="s">
        <v>205</v>
      </c>
      <c r="D242" t="s">
        <v>275</v>
      </c>
      <c r="E242" s="9">
        <f t="shared" si="9"/>
        <v>114830</v>
      </c>
      <c r="F242" s="9">
        <v>59560</v>
      </c>
      <c r="G242" s="9">
        <v>55270</v>
      </c>
      <c r="I242" s="15">
        <f t="shared" si="10"/>
        <v>114.83</v>
      </c>
    </row>
    <row r="243" spans="2:10" x14ac:dyDescent="0.25">
      <c r="B243" s="10" t="s">
        <v>206</v>
      </c>
      <c r="D243" t="s">
        <v>276</v>
      </c>
      <c r="E243" s="9">
        <f t="shared" si="9"/>
        <v>301420</v>
      </c>
      <c r="F243" s="9">
        <v>152470</v>
      </c>
      <c r="G243" s="9">
        <v>148950</v>
      </c>
      <c r="I243" s="15">
        <f t="shared" si="10"/>
        <v>301.42</v>
      </c>
    </row>
    <row r="244" spans="2:10" x14ac:dyDescent="0.25">
      <c r="E244" s="9">
        <f t="shared" si="9"/>
        <v>2737200</v>
      </c>
      <c r="F244" s="9">
        <f>SUM(F230:F243)</f>
        <v>1417050</v>
      </c>
      <c r="G244" s="9">
        <f>SUM(G230:G243)</f>
        <v>1320150</v>
      </c>
      <c r="I244" s="15">
        <f t="shared" si="10"/>
        <v>2737.2</v>
      </c>
      <c r="J244" s="15">
        <f>0.75*14</f>
        <v>10.5</v>
      </c>
    </row>
    <row r="246" spans="2:10" x14ac:dyDescent="0.25">
      <c r="C246" t="s">
        <v>277</v>
      </c>
    </row>
    <row r="247" spans="2:10" x14ac:dyDescent="0.25">
      <c r="B247" s="10" t="s">
        <v>193</v>
      </c>
      <c r="D247" t="s">
        <v>278</v>
      </c>
      <c r="E247" s="9">
        <v>86523</v>
      </c>
      <c r="F247" s="15">
        <f>E247/1000</f>
        <v>86.522999999999996</v>
      </c>
    </row>
    <row r="248" spans="2:10" x14ac:dyDescent="0.25">
      <c r="B248" s="10" t="s">
        <v>194</v>
      </c>
      <c r="D248" t="s">
        <v>279</v>
      </c>
      <c r="E248" s="9">
        <v>160241</v>
      </c>
      <c r="F248" s="15">
        <f t="shared" ref="F248:F252" si="11">E248/1000</f>
        <v>160.24100000000001</v>
      </c>
    </row>
    <row r="249" spans="2:10" x14ac:dyDescent="0.25">
      <c r="B249" s="10" t="s">
        <v>195</v>
      </c>
      <c r="D249" t="s">
        <v>280</v>
      </c>
      <c r="E249" s="9">
        <v>28161</v>
      </c>
      <c r="F249" s="15">
        <f t="shared" si="11"/>
        <v>28.161000000000001</v>
      </c>
    </row>
    <row r="250" spans="2:10" x14ac:dyDescent="0.25">
      <c r="B250" s="10" t="s">
        <v>196</v>
      </c>
      <c r="D250" t="s">
        <v>281</v>
      </c>
      <c r="E250" s="9">
        <v>210937</v>
      </c>
      <c r="F250" s="15">
        <f t="shared" si="11"/>
        <v>210.93700000000001</v>
      </c>
    </row>
    <row r="251" spans="2:10" x14ac:dyDescent="0.25">
      <c r="B251" s="10" t="s">
        <v>197</v>
      </c>
      <c r="D251" t="s">
        <v>282</v>
      </c>
      <c r="E251" s="9">
        <v>253916</v>
      </c>
      <c r="F251" s="15">
        <f t="shared" si="11"/>
        <v>253.916</v>
      </c>
    </row>
    <row r="252" spans="2:10" x14ac:dyDescent="0.25">
      <c r="E252" s="9">
        <f>SUM(E247:E251)</f>
        <v>739778</v>
      </c>
      <c r="F252" s="15">
        <f t="shared" si="11"/>
        <v>739.77800000000002</v>
      </c>
      <c r="G252" s="15">
        <f>0.75*5</f>
        <v>3.75</v>
      </c>
    </row>
    <row r="254" spans="2:10" x14ac:dyDescent="0.25">
      <c r="C254" t="s">
        <v>283</v>
      </c>
    </row>
    <row r="255" spans="2:10" x14ac:dyDescent="0.25">
      <c r="B255" s="10" t="s">
        <v>193</v>
      </c>
      <c r="D255" t="s">
        <v>319</v>
      </c>
      <c r="E255" s="9">
        <v>92865</v>
      </c>
    </row>
    <row r="256" spans="2:10" x14ac:dyDescent="0.25">
      <c r="B256" s="10" t="s">
        <v>194</v>
      </c>
      <c r="D256" t="s">
        <v>321</v>
      </c>
      <c r="E256" s="9">
        <v>126514</v>
      </c>
    </row>
    <row r="257" spans="2:5" x14ac:dyDescent="0.25">
      <c r="B257" s="10" t="s">
        <v>195</v>
      </c>
      <c r="D257" t="s">
        <v>320</v>
      </c>
      <c r="E257" s="9">
        <v>232414</v>
      </c>
    </row>
    <row r="258" spans="2:5" x14ac:dyDescent="0.25">
      <c r="B258" s="10" t="s">
        <v>196</v>
      </c>
      <c r="D258" t="s">
        <v>322</v>
      </c>
      <c r="E258" s="9">
        <v>220860</v>
      </c>
    </row>
    <row r="259" spans="2:5" x14ac:dyDescent="0.25">
      <c r="B259" s="10" t="s">
        <v>197</v>
      </c>
      <c r="D259" t="s">
        <v>323</v>
      </c>
      <c r="E259" s="9">
        <v>422401</v>
      </c>
    </row>
    <row r="260" spans="2:5" x14ac:dyDescent="0.25">
      <c r="B260" s="10" t="s">
        <v>198</v>
      </c>
      <c r="D260" t="s">
        <v>324</v>
      </c>
      <c r="E260" s="9">
        <v>215576</v>
      </c>
    </row>
    <row r="261" spans="2:5" x14ac:dyDescent="0.25">
      <c r="B261" s="10" t="s">
        <v>199</v>
      </c>
      <c r="D261" t="s">
        <v>325</v>
      </c>
      <c r="E261" s="9">
        <v>198736</v>
      </c>
    </row>
    <row r="262" spans="2:5" x14ac:dyDescent="0.25">
      <c r="B262" s="10" t="s">
        <v>200</v>
      </c>
      <c r="D262" t="s">
        <v>326</v>
      </c>
      <c r="E262" s="9">
        <v>405535</v>
      </c>
    </row>
    <row r="263" spans="2:5" x14ac:dyDescent="0.25">
      <c r="B263" s="10" t="s">
        <v>201</v>
      </c>
      <c r="D263" t="s">
        <v>327</v>
      </c>
      <c r="E263" s="9">
        <v>435275</v>
      </c>
    </row>
    <row r="264" spans="2:5" x14ac:dyDescent="0.25">
      <c r="B264" s="10" t="s">
        <v>202</v>
      </c>
      <c r="D264" t="s">
        <v>328</v>
      </c>
      <c r="E264" s="9">
        <v>436418</v>
      </c>
    </row>
    <row r="265" spans="2:5" x14ac:dyDescent="0.25">
      <c r="B265" s="10" t="s">
        <v>203</v>
      </c>
      <c r="D265" t="s">
        <v>329</v>
      </c>
      <c r="E265" s="9">
        <v>602793</v>
      </c>
    </row>
    <row r="266" spans="2:5" x14ac:dyDescent="0.25">
      <c r="B266" s="10" t="s">
        <v>204</v>
      </c>
      <c r="D266" t="s">
        <v>330</v>
      </c>
      <c r="E266" s="9">
        <v>150775</v>
      </c>
    </row>
    <row r="267" spans="2:5" x14ac:dyDescent="0.25">
      <c r="B267" s="10" t="s">
        <v>205</v>
      </c>
      <c r="D267" t="s">
        <v>331</v>
      </c>
      <c r="E267" s="9">
        <v>99532</v>
      </c>
    </row>
    <row r="268" spans="2:5" x14ac:dyDescent="0.25">
      <c r="B268" s="10" t="s">
        <v>206</v>
      </c>
      <c r="D268" t="s">
        <v>332</v>
      </c>
      <c r="E268" s="9">
        <v>294356</v>
      </c>
    </row>
    <row r="269" spans="2:5" x14ac:dyDescent="0.25">
      <c r="B269" s="10" t="s">
        <v>207</v>
      </c>
      <c r="D269" t="s">
        <v>333</v>
      </c>
      <c r="E269" s="9">
        <v>168392</v>
      </c>
    </row>
    <row r="270" spans="2:5" x14ac:dyDescent="0.25">
      <c r="B270" s="10" t="s">
        <v>208</v>
      </c>
      <c r="D270" t="s">
        <v>334</v>
      </c>
      <c r="E270" s="9">
        <v>93159</v>
      </c>
    </row>
    <row r="271" spans="2:5" x14ac:dyDescent="0.25">
      <c r="B271" s="10" t="s">
        <v>209</v>
      </c>
      <c r="D271" t="s">
        <v>335</v>
      </c>
      <c r="E271" s="9">
        <v>161342</v>
      </c>
    </row>
    <row r="272" spans="2:5" x14ac:dyDescent="0.25">
      <c r="B272" s="10" t="s">
        <v>210</v>
      </c>
      <c r="D272" t="s">
        <v>336</v>
      </c>
      <c r="E272" s="9">
        <v>158397</v>
      </c>
    </row>
    <row r="273" spans="2:5" x14ac:dyDescent="0.25">
      <c r="B273" s="10" t="s">
        <v>211</v>
      </c>
      <c r="D273" t="s">
        <v>337</v>
      </c>
      <c r="E273" s="9">
        <v>252899</v>
      </c>
    </row>
    <row r="274" spans="2:5" x14ac:dyDescent="0.25">
      <c r="B274" s="10" t="s">
        <v>212</v>
      </c>
      <c r="D274" t="s">
        <v>338</v>
      </c>
      <c r="E274" s="9">
        <v>41197</v>
      </c>
    </row>
    <row r="275" spans="2:5" x14ac:dyDescent="0.25">
      <c r="B275" s="10" t="s">
        <v>213</v>
      </c>
      <c r="D275" t="s">
        <v>339</v>
      </c>
      <c r="E275" s="9">
        <v>185971</v>
      </c>
    </row>
    <row r="276" spans="2:5" x14ac:dyDescent="0.25">
      <c r="B276" s="10" t="s">
        <v>214</v>
      </c>
      <c r="D276" t="s">
        <v>340</v>
      </c>
      <c r="E276" s="9">
        <v>188713</v>
      </c>
    </row>
    <row r="277" spans="2:5" x14ac:dyDescent="0.25">
      <c r="B277" s="10" t="s">
        <v>215</v>
      </c>
      <c r="D277" t="s">
        <v>341</v>
      </c>
      <c r="E277" s="9">
        <v>90751</v>
      </c>
    </row>
    <row r="278" spans="2:5" x14ac:dyDescent="0.25">
      <c r="E278" s="9">
        <f>SUM(E255:E277)</f>
        <v>5274871</v>
      </c>
    </row>
    <row r="279" spans="2:5" x14ac:dyDescent="0.25">
      <c r="C279" t="s">
        <v>284</v>
      </c>
    </row>
    <row r="280" spans="2:5" x14ac:dyDescent="0.25">
      <c r="B280" s="10" t="s">
        <v>193</v>
      </c>
      <c r="D280" t="s">
        <v>342</v>
      </c>
      <c r="E280" s="9">
        <v>155629</v>
      </c>
    </row>
    <row r="281" spans="2:5" x14ac:dyDescent="0.25">
      <c r="B281" s="10" t="s">
        <v>194</v>
      </c>
      <c r="D281" t="s">
        <v>343</v>
      </c>
      <c r="E281" s="9">
        <v>505360</v>
      </c>
    </row>
    <row r="282" spans="2:5" x14ac:dyDescent="0.25">
      <c r="B282" s="10" t="s">
        <v>195</v>
      </c>
      <c r="D282" t="s">
        <v>344</v>
      </c>
      <c r="E282" s="9">
        <v>316486</v>
      </c>
    </row>
    <row r="283" spans="2:5" x14ac:dyDescent="0.25">
      <c r="B283" s="10" t="s">
        <v>196</v>
      </c>
      <c r="D283" t="s">
        <v>345</v>
      </c>
      <c r="E283" s="9">
        <v>394910</v>
      </c>
    </row>
    <row r="284" spans="2:5" x14ac:dyDescent="0.25">
      <c r="B284" s="10" t="s">
        <v>197</v>
      </c>
      <c r="D284" t="s">
        <v>346</v>
      </c>
      <c r="E284" s="9">
        <v>326993</v>
      </c>
    </row>
    <row r="285" spans="2:5" x14ac:dyDescent="0.25">
      <c r="B285" s="10" t="s">
        <v>198</v>
      </c>
      <c r="D285" t="s">
        <v>347</v>
      </c>
      <c r="E285" s="9">
        <v>216720</v>
      </c>
    </row>
    <row r="286" spans="2:5" x14ac:dyDescent="0.25">
      <c r="B286" s="10" t="s">
        <v>199</v>
      </c>
      <c r="D286" t="s">
        <v>348</v>
      </c>
      <c r="E286" s="9">
        <v>520545</v>
      </c>
    </row>
    <row r="287" spans="2:5" x14ac:dyDescent="0.25">
      <c r="B287" s="10" t="s">
        <v>200</v>
      </c>
      <c r="D287" t="s">
        <v>349</v>
      </c>
      <c r="E287" s="9">
        <v>813720</v>
      </c>
    </row>
    <row r="288" spans="2:5" x14ac:dyDescent="0.25">
      <c r="B288" s="10" t="s">
        <v>201</v>
      </c>
      <c r="D288" t="s">
        <v>350</v>
      </c>
      <c r="E288" s="9">
        <v>1051845</v>
      </c>
    </row>
    <row r="289" spans="2:5" x14ac:dyDescent="0.25">
      <c r="B289" s="10" t="s">
        <v>202</v>
      </c>
      <c r="D289" t="s">
        <v>351</v>
      </c>
      <c r="E289" s="9">
        <v>330586</v>
      </c>
    </row>
    <row r="290" spans="2:5" x14ac:dyDescent="0.25">
      <c r="B290" s="10" t="s">
        <v>203</v>
      </c>
      <c r="D290" t="s">
        <v>352</v>
      </c>
      <c r="E290" s="9">
        <v>426471</v>
      </c>
    </row>
    <row r="291" spans="2:5" x14ac:dyDescent="0.25">
      <c r="B291" s="10" t="s">
        <v>204</v>
      </c>
      <c r="D291" t="s">
        <v>353</v>
      </c>
      <c r="E291" s="9">
        <v>2048480</v>
      </c>
    </row>
    <row r="292" spans="2:5" x14ac:dyDescent="0.25">
      <c r="B292" s="10" t="s">
        <v>205</v>
      </c>
      <c r="D292" t="s">
        <v>354</v>
      </c>
      <c r="E292" s="9">
        <v>1078676</v>
      </c>
    </row>
    <row r="293" spans="2:5" x14ac:dyDescent="0.25">
      <c r="B293" s="10" t="s">
        <v>206</v>
      </c>
      <c r="D293" t="s">
        <v>355</v>
      </c>
      <c r="E293" s="9">
        <v>389957</v>
      </c>
    </row>
    <row r="294" spans="2:5" x14ac:dyDescent="0.25">
      <c r="B294" s="10" t="s">
        <v>207</v>
      </c>
      <c r="D294" t="s">
        <v>356</v>
      </c>
      <c r="E294" s="9">
        <v>207076</v>
      </c>
    </row>
    <row r="295" spans="2:5" x14ac:dyDescent="0.25">
      <c r="B295" s="10" t="s">
        <v>208</v>
      </c>
      <c r="D295" t="s">
        <v>357</v>
      </c>
      <c r="E295" s="9">
        <v>56212</v>
      </c>
    </row>
    <row r="296" spans="2:5" x14ac:dyDescent="0.25">
      <c r="B296" s="10" t="s">
        <v>209</v>
      </c>
      <c r="D296" t="s">
        <v>358</v>
      </c>
      <c r="E296" s="9">
        <v>143071</v>
      </c>
    </row>
    <row r="297" spans="2:5" x14ac:dyDescent="0.25">
      <c r="B297" s="10" t="s">
        <v>210</v>
      </c>
      <c r="D297" t="s">
        <v>359</v>
      </c>
      <c r="E297" s="9">
        <v>691638</v>
      </c>
    </row>
    <row r="298" spans="2:5" x14ac:dyDescent="0.25">
      <c r="B298" s="10" t="s">
        <v>211</v>
      </c>
      <c r="D298" t="s">
        <v>360</v>
      </c>
      <c r="E298" s="9">
        <v>437360</v>
      </c>
    </row>
    <row r="299" spans="2:5" x14ac:dyDescent="0.25">
      <c r="B299" s="10" t="s">
        <v>212</v>
      </c>
      <c r="D299" t="s">
        <v>361</v>
      </c>
      <c r="E299" s="9">
        <v>280595</v>
      </c>
    </row>
    <row r="300" spans="2:5" x14ac:dyDescent="0.25">
      <c r="B300" s="10" t="s">
        <v>213</v>
      </c>
      <c r="D300" t="s">
        <v>374</v>
      </c>
      <c r="E300" s="9">
        <v>280764</v>
      </c>
    </row>
    <row r="301" spans="2:5" x14ac:dyDescent="0.25">
      <c r="B301" s="10" t="s">
        <v>214</v>
      </c>
      <c r="D301" t="s">
        <v>362</v>
      </c>
      <c r="E301" s="9">
        <v>336557</v>
      </c>
    </row>
    <row r="302" spans="2:5" x14ac:dyDescent="0.25">
      <c r="B302" s="10" t="s">
        <v>215</v>
      </c>
      <c r="D302" t="s">
        <v>363</v>
      </c>
      <c r="E302" s="9">
        <v>408749</v>
      </c>
    </row>
    <row r="303" spans="2:5" x14ac:dyDescent="0.25">
      <c r="B303" s="10" t="s">
        <v>220</v>
      </c>
      <c r="D303" t="s">
        <v>364</v>
      </c>
      <c r="E303" s="9">
        <v>158676</v>
      </c>
    </row>
    <row r="304" spans="2:5" x14ac:dyDescent="0.25">
      <c r="B304" s="10" t="s">
        <v>377</v>
      </c>
      <c r="D304" t="s">
        <v>365</v>
      </c>
      <c r="E304" s="9">
        <v>97251</v>
      </c>
    </row>
    <row r="305" spans="2:5" x14ac:dyDescent="0.25">
      <c r="B305" s="10" t="s">
        <v>378</v>
      </c>
      <c r="D305" t="s">
        <v>366</v>
      </c>
      <c r="E305" s="9">
        <v>91747</v>
      </c>
    </row>
    <row r="306" spans="2:5" x14ac:dyDescent="0.25">
      <c r="B306" s="10" t="s">
        <v>379</v>
      </c>
      <c r="D306" t="s">
        <v>367</v>
      </c>
      <c r="E306" s="9">
        <v>185647</v>
      </c>
    </row>
    <row r="307" spans="2:5" x14ac:dyDescent="0.25">
      <c r="B307" s="10" t="s">
        <v>380</v>
      </c>
      <c r="D307" t="s">
        <v>368</v>
      </c>
      <c r="E307" s="9">
        <v>277054</v>
      </c>
    </row>
    <row r="308" spans="2:5" x14ac:dyDescent="0.25">
      <c r="B308" s="10" t="s">
        <v>381</v>
      </c>
      <c r="D308" t="s">
        <v>369</v>
      </c>
      <c r="E308" s="9">
        <v>180977</v>
      </c>
    </row>
    <row r="309" spans="2:5" x14ac:dyDescent="0.25">
      <c r="B309" s="10" t="s">
        <v>382</v>
      </c>
      <c r="D309" t="s">
        <v>370</v>
      </c>
      <c r="E309" s="9">
        <v>2486283</v>
      </c>
    </row>
    <row r="310" spans="2:5" x14ac:dyDescent="0.25">
      <c r="B310" s="10" t="s">
        <v>383</v>
      </c>
      <c r="D310" t="s">
        <v>371</v>
      </c>
      <c r="E310" s="9">
        <v>307170</v>
      </c>
    </row>
    <row r="311" spans="2:5" x14ac:dyDescent="0.25">
      <c r="B311" s="10" t="s">
        <v>384</v>
      </c>
      <c r="D311" t="s">
        <v>372</v>
      </c>
      <c r="E311" s="9">
        <v>240067</v>
      </c>
    </row>
    <row r="312" spans="2:5" x14ac:dyDescent="0.25">
      <c r="B312" s="10" t="s">
        <v>385</v>
      </c>
      <c r="D312" t="s">
        <v>373</v>
      </c>
      <c r="E312" s="9">
        <v>145233</v>
      </c>
    </row>
    <row r="313" spans="2:5" x14ac:dyDescent="0.25">
      <c r="E313" s="9">
        <f>SUM(E280:E312)</f>
        <v>15588505</v>
      </c>
    </row>
    <row r="314" spans="2:5" x14ac:dyDescent="0.25">
      <c r="D314" t="s">
        <v>375</v>
      </c>
      <c r="E314" s="9">
        <v>15588525</v>
      </c>
    </row>
    <row r="315" spans="2:5" x14ac:dyDescent="0.25">
      <c r="D315" t="s">
        <v>376</v>
      </c>
      <c r="E315" s="9">
        <f>E314-E313</f>
        <v>20</v>
      </c>
    </row>
    <row r="317" spans="2:5" x14ac:dyDescent="0.25">
      <c r="C317" t="s">
        <v>285</v>
      </c>
    </row>
    <row r="318" spans="2:5" x14ac:dyDescent="0.25">
      <c r="D318" t="s">
        <v>386</v>
      </c>
      <c r="E318" s="9">
        <v>89401</v>
      </c>
    </row>
    <row r="319" spans="2:5" x14ac:dyDescent="0.25">
      <c r="D319" t="s">
        <v>387</v>
      </c>
      <c r="E319" s="9">
        <v>516518</v>
      </c>
    </row>
    <row r="320" spans="2:5" x14ac:dyDescent="0.25">
      <c r="D320" t="s">
        <v>388</v>
      </c>
      <c r="E320" s="9">
        <v>397829</v>
      </c>
    </row>
    <row r="321" spans="4:5" x14ac:dyDescent="0.25">
      <c r="D321" t="s">
        <v>389</v>
      </c>
      <c r="E321" s="9">
        <v>240317</v>
      </c>
    </row>
    <row r="322" spans="4:5" x14ac:dyDescent="0.25">
      <c r="D322" t="s">
        <v>390</v>
      </c>
      <c r="E322" s="9">
        <v>376276</v>
      </c>
    </row>
    <row r="323" spans="4:5" x14ac:dyDescent="0.25">
      <c r="D323" t="s">
        <v>391</v>
      </c>
      <c r="E323" s="9">
        <v>436129</v>
      </c>
    </row>
    <row r="324" spans="4:5" x14ac:dyDescent="0.25">
      <c r="D324" t="s">
        <v>392</v>
      </c>
      <c r="E324" s="9">
        <v>540905</v>
      </c>
    </row>
    <row r="325" spans="4:5" x14ac:dyDescent="0.25">
      <c r="D325" t="s">
        <v>393</v>
      </c>
      <c r="E325" s="9">
        <v>388375</v>
      </c>
    </row>
    <row r="326" spans="4:5" x14ac:dyDescent="0.25">
      <c r="D326" t="s">
        <v>394</v>
      </c>
      <c r="E326" s="9">
        <v>307425</v>
      </c>
    </row>
    <row r="327" spans="4:5" x14ac:dyDescent="0.25">
      <c r="D327" t="s">
        <v>395</v>
      </c>
      <c r="E327" s="9">
        <v>188649</v>
      </c>
    </row>
    <row r="328" spans="4:5" x14ac:dyDescent="0.25">
      <c r="D328" t="s">
        <v>396</v>
      </c>
      <c r="E328" s="9">
        <v>234713</v>
      </c>
    </row>
    <row r="329" spans="4:5" x14ac:dyDescent="0.25">
      <c r="D329" t="s">
        <v>397</v>
      </c>
      <c r="E329" s="9">
        <v>442479</v>
      </c>
    </row>
    <row r="330" spans="4:5" x14ac:dyDescent="0.25">
      <c r="D330" t="s">
        <v>398</v>
      </c>
      <c r="E330" s="9">
        <v>919145</v>
      </c>
    </row>
    <row r="331" spans="4:5" x14ac:dyDescent="0.25">
      <c r="D331" t="s">
        <v>399</v>
      </c>
      <c r="E331" s="9">
        <v>75850</v>
      </c>
    </row>
    <row r="332" spans="4:5" x14ac:dyDescent="0.25">
      <c r="D332" t="s">
        <v>400</v>
      </c>
      <c r="E332" s="9">
        <v>66413</v>
      </c>
    </row>
    <row r="333" spans="4:5" x14ac:dyDescent="0.25">
      <c r="D333" t="s">
        <v>401</v>
      </c>
      <c r="E333" s="9">
        <v>57850</v>
      </c>
    </row>
    <row r="334" spans="4:5" x14ac:dyDescent="0.25">
      <c r="D334" t="s">
        <v>402</v>
      </c>
      <c r="E334" s="9">
        <v>122311</v>
      </c>
    </row>
    <row r="335" spans="4:5" x14ac:dyDescent="0.25">
      <c r="D335" t="s">
        <v>403</v>
      </c>
      <c r="E335" s="9">
        <v>143325</v>
      </c>
    </row>
    <row r="336" spans="4:5" x14ac:dyDescent="0.25">
      <c r="D336" t="s">
        <v>404</v>
      </c>
      <c r="E336" s="9">
        <v>96719</v>
      </c>
    </row>
    <row r="337" spans="3:5" x14ac:dyDescent="0.25">
      <c r="E337" s="9">
        <f>SUM(E318:E336)</f>
        <v>5640629</v>
      </c>
    </row>
    <row r="339" spans="3:5" x14ac:dyDescent="0.25">
      <c r="C339" t="s">
        <v>286</v>
      </c>
    </row>
    <row r="340" spans="3:5" x14ac:dyDescent="0.25">
      <c r="D340" t="s">
        <v>405</v>
      </c>
      <c r="E340" s="9">
        <v>345610</v>
      </c>
    </row>
    <row r="341" spans="3:5" x14ac:dyDescent="0.25">
      <c r="D341" t="s">
        <v>406</v>
      </c>
      <c r="E341" s="9">
        <v>462220</v>
      </c>
    </row>
    <row r="342" spans="3:5" x14ac:dyDescent="0.25">
      <c r="D342" t="s">
        <v>407</v>
      </c>
      <c r="E342" s="9">
        <v>677290</v>
      </c>
    </row>
    <row r="343" spans="3:5" x14ac:dyDescent="0.25">
      <c r="D343" t="s">
        <v>408</v>
      </c>
      <c r="E343" s="9">
        <v>408543</v>
      </c>
    </row>
    <row r="344" spans="3:5" x14ac:dyDescent="0.25">
      <c r="D344" t="s">
        <v>409</v>
      </c>
      <c r="E344" s="9">
        <v>477064</v>
      </c>
    </row>
    <row r="345" spans="3:5" x14ac:dyDescent="0.25">
      <c r="D345" t="s">
        <v>410</v>
      </c>
      <c r="E345" s="9">
        <v>881028</v>
      </c>
    </row>
    <row r="346" spans="3:5" x14ac:dyDescent="0.25">
      <c r="D346" t="s">
        <v>411</v>
      </c>
      <c r="E346" s="9">
        <v>185183</v>
      </c>
    </row>
    <row r="347" spans="3:5" x14ac:dyDescent="0.25">
      <c r="D347" t="s">
        <v>412</v>
      </c>
      <c r="E347" s="9">
        <v>584916</v>
      </c>
    </row>
    <row r="348" spans="3:5" x14ac:dyDescent="0.25">
      <c r="D348" t="s">
        <v>413</v>
      </c>
      <c r="E348" s="9">
        <v>663956</v>
      </c>
    </row>
    <row r="349" spans="3:5" x14ac:dyDescent="0.25">
      <c r="D349" t="s">
        <v>414</v>
      </c>
      <c r="E349" s="9">
        <v>211791</v>
      </c>
    </row>
    <row r="350" spans="3:5" x14ac:dyDescent="0.25">
      <c r="D350" t="s">
        <v>415</v>
      </c>
      <c r="E350" s="9">
        <v>1016366</v>
      </c>
    </row>
    <row r="351" spans="3:5" x14ac:dyDescent="0.25">
      <c r="D351" t="s">
        <v>416</v>
      </c>
      <c r="E351" s="9">
        <v>328907</v>
      </c>
    </row>
    <row r="352" spans="3:5" x14ac:dyDescent="0.25">
      <c r="E352" s="9">
        <f>SUM(E340:E351)</f>
        <v>6242874</v>
      </c>
    </row>
    <row r="354" spans="3:5" x14ac:dyDescent="0.25">
      <c r="C354" t="s">
        <v>417</v>
      </c>
    </row>
    <row r="355" spans="3:5" x14ac:dyDescent="0.25">
      <c r="D355" t="s">
        <v>418</v>
      </c>
      <c r="E355" s="9">
        <v>212561</v>
      </c>
    </row>
    <row r="356" spans="3:5" x14ac:dyDescent="0.25">
      <c r="D356" t="s">
        <v>419</v>
      </c>
      <c r="E356" s="9">
        <v>142300</v>
      </c>
    </row>
    <row r="357" spans="3:5" x14ac:dyDescent="0.25">
      <c r="D357" t="s">
        <v>420</v>
      </c>
      <c r="E357" s="9">
        <v>69003</v>
      </c>
    </row>
    <row r="358" spans="3:5" x14ac:dyDescent="0.25">
      <c r="D358" t="s">
        <v>421</v>
      </c>
      <c r="E358" s="9">
        <v>86244</v>
      </c>
    </row>
    <row r="359" spans="3:5" x14ac:dyDescent="0.25">
      <c r="D359" t="s">
        <v>422</v>
      </c>
      <c r="E359" s="9">
        <v>37411</v>
      </c>
    </row>
    <row r="360" spans="3:5" x14ac:dyDescent="0.25">
      <c r="D360" t="s">
        <v>423</v>
      </c>
      <c r="E360" s="9">
        <v>944285</v>
      </c>
    </row>
    <row r="361" spans="3:5" x14ac:dyDescent="0.25">
      <c r="D361" t="s">
        <v>424</v>
      </c>
      <c r="E361" s="9">
        <v>187359</v>
      </c>
    </row>
    <row r="362" spans="3:5" x14ac:dyDescent="0.25">
      <c r="E362" s="9">
        <f>SUM(E355:E361)</f>
        <v>1679163</v>
      </c>
    </row>
    <row r="363" spans="3:5" x14ac:dyDescent="0.25">
      <c r="E363" s="9"/>
    </row>
    <row r="364" spans="3:5" x14ac:dyDescent="0.25">
      <c r="C364" t="s">
        <v>316</v>
      </c>
    </row>
    <row r="365" spans="3:5" x14ac:dyDescent="0.25">
      <c r="D365" t="s">
        <v>425</v>
      </c>
      <c r="E365" s="9">
        <v>334344</v>
      </c>
    </row>
    <row r="366" spans="3:5" x14ac:dyDescent="0.25">
      <c r="D366" t="s">
        <v>426</v>
      </c>
      <c r="E366" s="9">
        <v>186331</v>
      </c>
    </row>
    <row r="367" spans="3:5" x14ac:dyDescent="0.25">
      <c r="D367" t="s">
        <v>427</v>
      </c>
      <c r="E367" s="9">
        <v>209413</v>
      </c>
    </row>
    <row r="368" spans="3:5" x14ac:dyDescent="0.25">
      <c r="D368" t="s">
        <v>428</v>
      </c>
      <c r="E368" s="9">
        <v>205510</v>
      </c>
    </row>
    <row r="369" spans="3:5" x14ac:dyDescent="0.25">
      <c r="D369" t="s">
        <v>429</v>
      </c>
      <c r="E369" s="9">
        <v>202263</v>
      </c>
    </row>
    <row r="370" spans="3:5" x14ac:dyDescent="0.25">
      <c r="D370" t="s">
        <v>430</v>
      </c>
      <c r="E370" s="9">
        <v>130463</v>
      </c>
    </row>
    <row r="371" spans="3:5" x14ac:dyDescent="0.25">
      <c r="D371" t="s">
        <v>431</v>
      </c>
      <c r="E371" s="9">
        <v>226297</v>
      </c>
    </row>
    <row r="372" spans="3:5" x14ac:dyDescent="0.25">
      <c r="E372" s="9">
        <f>SUM(E365:E371)</f>
        <v>1494621</v>
      </c>
    </row>
    <row r="375" spans="3:5" x14ac:dyDescent="0.25">
      <c r="C375" t="s">
        <v>287</v>
      </c>
    </row>
    <row r="376" spans="3:5" x14ac:dyDescent="0.25">
      <c r="D376" t="s">
        <v>432</v>
      </c>
      <c r="E376" s="9">
        <v>256700</v>
      </c>
    </row>
    <row r="377" spans="3:5" x14ac:dyDescent="0.25">
      <c r="D377" t="s">
        <v>433</v>
      </c>
      <c r="E377" s="9">
        <v>373400</v>
      </c>
    </row>
    <row r="378" spans="3:5" x14ac:dyDescent="0.25">
      <c r="D378" t="s">
        <v>434</v>
      </c>
      <c r="E378" s="9">
        <v>306500</v>
      </c>
    </row>
    <row r="379" spans="3:5" x14ac:dyDescent="0.25">
      <c r="D379" t="s">
        <v>435</v>
      </c>
      <c r="E379" s="9">
        <v>316600</v>
      </c>
    </row>
    <row r="380" spans="3:5" x14ac:dyDescent="0.25">
      <c r="D380" t="s">
        <v>436</v>
      </c>
      <c r="E380" s="9">
        <v>424600</v>
      </c>
    </row>
    <row r="381" spans="3:5" x14ac:dyDescent="0.25">
      <c r="D381" t="s">
        <v>437</v>
      </c>
      <c r="E381" s="9">
        <v>239000</v>
      </c>
    </row>
    <row r="382" spans="3:5" x14ac:dyDescent="0.25">
      <c r="D382" t="s">
        <v>438</v>
      </c>
      <c r="E382" s="9">
        <v>335100</v>
      </c>
    </row>
    <row r="383" spans="3:5" x14ac:dyDescent="0.25">
      <c r="D383" t="s">
        <v>439</v>
      </c>
      <c r="E383" s="9">
        <v>355300</v>
      </c>
    </row>
    <row r="384" spans="3:5" x14ac:dyDescent="0.25">
      <c r="D384" t="s">
        <v>440</v>
      </c>
      <c r="E384" s="9">
        <v>381300</v>
      </c>
    </row>
    <row r="385" spans="3:5" x14ac:dyDescent="0.25">
      <c r="D385" t="s">
        <v>441</v>
      </c>
      <c r="E385" s="9">
        <v>635100</v>
      </c>
    </row>
    <row r="386" spans="3:5" x14ac:dyDescent="0.25">
      <c r="D386" t="s">
        <v>442</v>
      </c>
      <c r="E386" s="9">
        <v>100800</v>
      </c>
    </row>
    <row r="387" spans="3:5" x14ac:dyDescent="0.25">
      <c r="E387" s="9">
        <f>SUM(E376:E386)</f>
        <v>3724400</v>
      </c>
    </row>
    <row r="388" spans="3:5" x14ac:dyDescent="0.25">
      <c r="D388" t="s">
        <v>443</v>
      </c>
      <c r="E388" s="16">
        <v>3724300</v>
      </c>
    </row>
    <row r="394" spans="3:5" x14ac:dyDescent="0.25">
      <c r="C394" t="s">
        <v>288</v>
      </c>
    </row>
    <row r="395" spans="3:5" x14ac:dyDescent="0.25">
      <c r="D395" t="s">
        <v>444</v>
      </c>
      <c r="E395" s="9">
        <v>172162</v>
      </c>
    </row>
    <row r="396" spans="3:5" x14ac:dyDescent="0.25">
      <c r="D396" t="s">
        <v>445</v>
      </c>
      <c r="E396" s="9">
        <v>283689</v>
      </c>
    </row>
    <row r="397" spans="3:5" x14ac:dyDescent="0.25">
      <c r="D397" t="s">
        <v>446</v>
      </c>
      <c r="E397" s="9">
        <v>306201</v>
      </c>
    </row>
    <row r="398" spans="3:5" x14ac:dyDescent="0.25">
      <c r="D398" t="s">
        <v>447</v>
      </c>
      <c r="E398" s="9">
        <v>131345</v>
      </c>
    </row>
    <row r="399" spans="3:5" x14ac:dyDescent="0.25">
      <c r="D399" t="s">
        <v>448</v>
      </c>
      <c r="E399" s="9">
        <v>216977</v>
      </c>
    </row>
    <row r="400" spans="3:5" x14ac:dyDescent="0.25">
      <c r="D400" t="s">
        <v>449</v>
      </c>
      <c r="E400" s="9">
        <v>199932</v>
      </c>
    </row>
    <row r="401" spans="3:5" x14ac:dyDescent="0.25">
      <c r="D401" t="s">
        <v>450</v>
      </c>
      <c r="E401" s="9">
        <v>107693</v>
      </c>
    </row>
    <row r="402" spans="3:5" x14ac:dyDescent="0.25">
      <c r="D402" t="s">
        <v>451</v>
      </c>
      <c r="E402" s="9">
        <v>156330</v>
      </c>
    </row>
    <row r="403" spans="3:5" x14ac:dyDescent="0.25">
      <c r="D403" t="s">
        <v>452</v>
      </c>
      <c r="E403" s="9">
        <v>121509</v>
      </c>
    </row>
    <row r="404" spans="3:5" x14ac:dyDescent="0.25">
      <c r="D404" t="s">
        <v>453</v>
      </c>
      <c r="E404" s="9">
        <v>391045</v>
      </c>
    </row>
    <row r="405" spans="3:5" x14ac:dyDescent="0.25">
      <c r="E405" s="9">
        <f>SUM(E395:E404)</f>
        <v>2086883</v>
      </c>
    </row>
    <row r="406" spans="3:5" x14ac:dyDescent="0.25">
      <c r="C406" t="s">
        <v>289</v>
      </c>
    </row>
    <row r="407" spans="3:5" x14ac:dyDescent="0.25">
      <c r="D407" t="s">
        <v>454</v>
      </c>
      <c r="E407" s="9">
        <v>383039</v>
      </c>
    </row>
    <row r="408" spans="3:5" x14ac:dyDescent="0.25">
      <c r="D408" t="s">
        <v>455</v>
      </c>
      <c r="E408" s="9">
        <v>807085</v>
      </c>
    </row>
    <row r="409" spans="3:5" x14ac:dyDescent="0.25">
      <c r="D409" t="s">
        <v>456</v>
      </c>
      <c r="E409" s="9">
        <v>640962</v>
      </c>
    </row>
    <row r="410" spans="3:5" x14ac:dyDescent="0.25">
      <c r="D410" t="s">
        <v>457</v>
      </c>
      <c r="E410" s="9">
        <v>450281</v>
      </c>
    </row>
    <row r="411" spans="3:5" x14ac:dyDescent="0.25">
      <c r="D411" t="s">
        <v>458</v>
      </c>
      <c r="E411" s="9">
        <v>411787</v>
      </c>
    </row>
    <row r="412" spans="3:5" x14ac:dyDescent="0.25">
      <c r="D412" t="s">
        <v>459</v>
      </c>
      <c r="E412" s="9">
        <v>651950</v>
      </c>
    </row>
    <row r="413" spans="3:5" x14ac:dyDescent="0.25">
      <c r="D413" t="s">
        <v>460</v>
      </c>
      <c r="E413" s="9">
        <v>885902</v>
      </c>
    </row>
    <row r="414" spans="3:5" x14ac:dyDescent="0.25">
      <c r="D414" t="s">
        <v>461</v>
      </c>
      <c r="E414" s="9">
        <v>429535</v>
      </c>
    </row>
    <row r="415" spans="3:5" x14ac:dyDescent="0.25">
      <c r="D415" t="s">
        <v>462</v>
      </c>
      <c r="E415" s="9">
        <v>674184</v>
      </c>
    </row>
    <row r="416" spans="3:5" x14ac:dyDescent="0.25">
      <c r="D416" t="s">
        <v>463</v>
      </c>
      <c r="E416" s="9">
        <v>436141</v>
      </c>
    </row>
    <row r="417" spans="3:5" x14ac:dyDescent="0.25">
      <c r="D417" t="s">
        <v>464</v>
      </c>
      <c r="E417" s="9">
        <v>345641</v>
      </c>
    </row>
    <row r="418" spans="3:5" x14ac:dyDescent="0.25">
      <c r="D418" t="s">
        <v>465</v>
      </c>
      <c r="E418" s="9">
        <v>205384</v>
      </c>
    </row>
    <row r="419" spans="3:5" x14ac:dyDescent="0.25">
      <c r="D419" t="s">
        <v>466</v>
      </c>
      <c r="E419" s="9">
        <v>198413</v>
      </c>
    </row>
    <row r="420" spans="3:5" x14ac:dyDescent="0.25">
      <c r="D420" t="s">
        <v>467</v>
      </c>
      <c r="E420" s="9">
        <v>1718440</v>
      </c>
    </row>
    <row r="421" spans="3:5" x14ac:dyDescent="0.25">
      <c r="D421" t="s">
        <v>468</v>
      </c>
      <c r="E421" s="9">
        <v>203312</v>
      </c>
    </row>
    <row r="422" spans="3:5" x14ac:dyDescent="0.25">
      <c r="D422" t="s">
        <v>469</v>
      </c>
      <c r="E422" s="9">
        <v>149199</v>
      </c>
    </row>
    <row r="423" spans="3:5" x14ac:dyDescent="0.25">
      <c r="D423" t="s">
        <v>470</v>
      </c>
      <c r="E423" s="9">
        <v>246046</v>
      </c>
    </row>
    <row r="424" spans="3:5" x14ac:dyDescent="0.25">
      <c r="E424" s="9">
        <f>SUM(E407:E423)</f>
        <v>8837301</v>
      </c>
    </row>
    <row r="425" spans="3:5" x14ac:dyDescent="0.25">
      <c r="E425" s="9"/>
    </row>
    <row r="426" spans="3:5" x14ac:dyDescent="0.25">
      <c r="E426" s="9"/>
    </row>
    <row r="427" spans="3:5" x14ac:dyDescent="0.25">
      <c r="E427" s="9"/>
    </row>
    <row r="428" spans="3:5" x14ac:dyDescent="0.25">
      <c r="E428" s="9"/>
    </row>
    <row r="429" spans="3:5" x14ac:dyDescent="0.25">
      <c r="C429" t="s">
        <v>290</v>
      </c>
    </row>
    <row r="430" spans="3:5" x14ac:dyDescent="0.25">
      <c r="D430" t="s">
        <v>471</v>
      </c>
      <c r="E430" s="9">
        <v>303397</v>
      </c>
    </row>
    <row r="431" spans="3:5" x14ac:dyDescent="0.25">
      <c r="D431" t="s">
        <v>472</v>
      </c>
      <c r="E431" s="9">
        <v>652898</v>
      </c>
    </row>
    <row r="432" spans="3:5" x14ac:dyDescent="0.25">
      <c r="D432" t="s">
        <v>473</v>
      </c>
      <c r="E432" s="9">
        <v>1081115</v>
      </c>
    </row>
    <row r="433" spans="3:5" x14ac:dyDescent="0.25">
      <c r="D433" t="s">
        <v>474</v>
      </c>
      <c r="E433" s="9">
        <v>1127946</v>
      </c>
    </row>
    <row r="434" spans="3:5" x14ac:dyDescent="0.25">
      <c r="D434" t="s">
        <v>475</v>
      </c>
      <c r="E434" s="9">
        <v>1500022</v>
      </c>
    </row>
    <row r="435" spans="3:5" x14ac:dyDescent="0.25">
      <c r="D435" t="s">
        <v>476</v>
      </c>
      <c r="E435" s="9">
        <v>635129</v>
      </c>
    </row>
    <row r="436" spans="3:5" x14ac:dyDescent="0.25">
      <c r="D436" t="s">
        <v>477</v>
      </c>
      <c r="E436" s="9">
        <v>481036</v>
      </c>
    </row>
    <row r="437" spans="3:5" x14ac:dyDescent="0.25">
      <c r="D437" t="s">
        <v>478</v>
      </c>
      <c r="E437" s="9">
        <v>431208</v>
      </c>
    </row>
    <row r="438" spans="3:5" x14ac:dyDescent="0.25">
      <c r="D438" t="s">
        <v>479</v>
      </c>
      <c r="E438" s="9">
        <v>487153</v>
      </c>
    </row>
    <row r="439" spans="3:5" x14ac:dyDescent="0.25">
      <c r="D439" t="s">
        <v>480</v>
      </c>
      <c r="E439" s="9">
        <v>408415</v>
      </c>
    </row>
    <row r="440" spans="3:5" x14ac:dyDescent="0.25">
      <c r="D440" t="s">
        <v>481</v>
      </c>
      <c r="E440" s="9">
        <v>232685</v>
      </c>
    </row>
    <row r="441" spans="3:5" x14ac:dyDescent="0.25">
      <c r="D441" t="s">
        <v>482</v>
      </c>
      <c r="E441" s="9">
        <v>289620</v>
      </c>
    </row>
    <row r="442" spans="3:5" x14ac:dyDescent="0.25">
      <c r="D442" t="s">
        <v>483</v>
      </c>
      <c r="E442" s="9">
        <v>164816</v>
      </c>
    </row>
    <row r="443" spans="3:5" x14ac:dyDescent="0.25">
      <c r="D443" t="s">
        <v>484</v>
      </c>
      <c r="E443" s="9">
        <v>1209937</v>
      </c>
    </row>
    <row r="444" spans="3:5" x14ac:dyDescent="0.25">
      <c r="D444" t="s">
        <v>485</v>
      </c>
      <c r="E444" s="9">
        <v>171169</v>
      </c>
    </row>
    <row r="445" spans="3:5" x14ac:dyDescent="0.25">
      <c r="E445" s="9">
        <f>SUM(E430:E444)</f>
        <v>9176546</v>
      </c>
    </row>
    <row r="446" spans="3:5" x14ac:dyDescent="0.25">
      <c r="E446" s="9"/>
    </row>
    <row r="447" spans="3:5" x14ac:dyDescent="0.25">
      <c r="C447" t="s">
        <v>486</v>
      </c>
    </row>
    <row r="448" spans="3:5" x14ac:dyDescent="0.25">
      <c r="D448" t="s">
        <v>495</v>
      </c>
      <c r="E448" s="9">
        <v>1325950</v>
      </c>
    </row>
    <row r="449" spans="3:5" x14ac:dyDescent="0.25">
      <c r="D449" t="s">
        <v>496</v>
      </c>
      <c r="E449" s="9">
        <v>1449210</v>
      </c>
    </row>
    <row r="450" spans="3:5" x14ac:dyDescent="0.25">
      <c r="D450" t="s">
        <v>497</v>
      </c>
      <c r="E450" s="9">
        <v>3400490</v>
      </c>
    </row>
    <row r="451" spans="3:5" x14ac:dyDescent="0.25">
      <c r="D451" t="s">
        <v>498</v>
      </c>
      <c r="E451" s="9">
        <v>1701800</v>
      </c>
    </row>
    <row r="452" spans="3:5" x14ac:dyDescent="0.25">
      <c r="D452" t="s">
        <v>499</v>
      </c>
      <c r="E452" s="9">
        <v>1963970</v>
      </c>
    </row>
    <row r="453" spans="3:5" x14ac:dyDescent="0.25">
      <c r="D453" t="s">
        <v>500</v>
      </c>
      <c r="E453" s="9">
        <v>455620</v>
      </c>
    </row>
    <row r="454" spans="3:5" x14ac:dyDescent="0.25">
      <c r="D454" t="s">
        <v>501</v>
      </c>
      <c r="E454" s="9">
        <v>734870</v>
      </c>
    </row>
    <row r="455" spans="3:5" x14ac:dyDescent="0.25">
      <c r="D455" t="s">
        <v>502</v>
      </c>
      <c r="E455" s="9">
        <v>1399500</v>
      </c>
    </row>
    <row r="456" spans="3:5" x14ac:dyDescent="0.25">
      <c r="E456" s="9">
        <f>SUM(E448:E455)</f>
        <v>12431410</v>
      </c>
    </row>
    <row r="457" spans="3:5" x14ac:dyDescent="0.25">
      <c r="D457" t="s">
        <v>503</v>
      </c>
      <c r="E457" s="16">
        <v>12431390</v>
      </c>
    </row>
    <row r="459" spans="3:5" x14ac:dyDescent="0.25">
      <c r="C459" t="s">
        <v>487</v>
      </c>
    </row>
    <row r="460" spans="3:5" x14ac:dyDescent="0.25">
      <c r="D460" t="s">
        <v>504</v>
      </c>
      <c r="E460" s="9">
        <v>28523</v>
      </c>
    </row>
    <row r="461" spans="3:5" x14ac:dyDescent="0.25">
      <c r="D461" t="s">
        <v>505</v>
      </c>
      <c r="E461" s="9">
        <v>2235606</v>
      </c>
    </row>
    <row r="462" spans="3:5" x14ac:dyDescent="0.25">
      <c r="D462" t="s">
        <v>506</v>
      </c>
      <c r="E462" s="9">
        <v>3079618</v>
      </c>
    </row>
    <row r="463" spans="3:5" x14ac:dyDescent="0.25">
      <c r="D463" t="s">
        <v>507</v>
      </c>
      <c r="E463" s="9">
        <v>1049314</v>
      </c>
    </row>
    <row r="464" spans="3:5" x14ac:dyDescent="0.25">
      <c r="D464" t="s">
        <v>508</v>
      </c>
      <c r="E464" s="9">
        <v>2470054</v>
      </c>
    </row>
    <row r="465" spans="3:5" x14ac:dyDescent="0.25">
      <c r="D465" t="s">
        <v>509</v>
      </c>
      <c r="E465" s="9">
        <v>1808985</v>
      </c>
    </row>
    <row r="466" spans="3:5" x14ac:dyDescent="0.25">
      <c r="E466" s="9">
        <f>SUM(E460:E465)</f>
        <v>10672100</v>
      </c>
    </row>
    <row r="467" spans="3:5" x14ac:dyDescent="0.25">
      <c r="E467" s="9"/>
    </row>
    <row r="468" spans="3:5" x14ac:dyDescent="0.25">
      <c r="C468" t="s">
        <v>488</v>
      </c>
    </row>
    <row r="487" spans="3:3" x14ac:dyDescent="0.25">
      <c r="C487" t="s">
        <v>489</v>
      </c>
    </row>
    <row r="510" spans="3:3" x14ac:dyDescent="0.25">
      <c r="C510" t="s">
        <v>490</v>
      </c>
    </row>
    <row r="555" spans="3:3" x14ac:dyDescent="0.25">
      <c r="C555" t="s">
        <v>491</v>
      </c>
    </row>
    <row r="645" spans="3:3" x14ac:dyDescent="0.25">
      <c r="C645" t="s">
        <v>492</v>
      </c>
    </row>
    <row r="666" spans="3:3" x14ac:dyDescent="0.25">
      <c r="C666" t="s">
        <v>493</v>
      </c>
    </row>
    <row r="682" spans="3:3" x14ac:dyDescent="0.25">
      <c r="C682" t="s">
        <v>494</v>
      </c>
    </row>
  </sheetData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organisasi_masyumi</vt:lpstr>
      <vt:lpstr>1_per_1.000</vt:lpstr>
      <vt:lpstr>PENDUDUK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2024-12-01T14:23:05Z</dcterms:created>
  <dcterms:modified xsi:type="dcterms:W3CDTF">2025-02-12T18:18:28Z</dcterms:modified>
</cp:coreProperties>
</file>