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ndr\Desktop\Primetimetipps\Saison 2024-25\"/>
    </mc:Choice>
  </mc:AlternateContent>
  <xr:revisionPtr revIDLastSave="0" documentId="13_ncr:1_{CE297634-D1FE-46F6-9C90-C123104D8246}" xr6:coauthVersionLast="47" xr6:coauthVersionMax="47" xr10:uidLastSave="{00000000-0000-0000-0000-000000000000}"/>
  <bookViews>
    <workbookView xWindow="-110" yWindow="-110" windowWidth="25820" windowHeight="13900" activeTab="1" xr2:uid="{4BA9E48D-CB64-43FD-AE87-4771C1364A28}"/>
  </bookViews>
  <sheets>
    <sheet name="Einzelwetten" sheetId="1" r:id="rId1"/>
    <sheet name="Prime Kombis" sheetId="10" r:id="rId2"/>
    <sheet name="Tipp des Tages Auswertung" sheetId="8" r:id="rId3"/>
    <sheet name="Prime Doppler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0" l="1" a="1"/>
  <c r="I91" i="10" s="1"/>
  <c r="G91" i="10"/>
  <c r="G86" i="10"/>
  <c r="I86" i="10" s="1" a="1"/>
  <c r="I86" i="10" s="1"/>
  <c r="G81" i="10"/>
  <c r="I81" i="10" s="1" a="1"/>
  <c r="I81" i="10" s="1"/>
  <c r="G76" i="10"/>
  <c r="I76" i="10" s="1" a="1"/>
  <c r="I76" i="10" s="1"/>
  <c r="I70" i="10" a="1"/>
  <c r="I70" i="10" s="1"/>
  <c r="G70" i="10"/>
  <c r="G67" i="10"/>
  <c r="I67" i="10" s="1" a="1"/>
  <c r="I67" i="10" s="1"/>
  <c r="G62" i="10"/>
  <c r="I62" i="10" s="1" a="1"/>
  <c r="I62" i="10" s="1"/>
  <c r="G58" i="10"/>
  <c r="I58" i="10" s="1" a="1"/>
  <c r="I58" i="10" s="1"/>
  <c r="I53" i="10" a="1"/>
  <c r="I53" i="10" s="1"/>
  <c r="G53" i="10"/>
  <c r="G48" i="10"/>
  <c r="I48" i="10" s="1" a="1"/>
  <c r="I48" i="10" s="1"/>
  <c r="G44" i="10"/>
  <c r="I44" i="10" s="1" a="1"/>
  <c r="I44" i="10" s="1"/>
  <c r="G39" i="10"/>
  <c r="I39" i="10" s="1" a="1"/>
  <c r="I39" i="10" s="1"/>
  <c r="G34" i="10"/>
  <c r="I34" i="10" s="1" a="1"/>
  <c r="I34" i="10" s="1"/>
  <c r="G30" i="10"/>
  <c r="I30" i="10" s="1" a="1"/>
  <c r="I30" i="10" s="1"/>
  <c r="G24" i="10"/>
  <c r="I24" i="10" s="1" a="1"/>
  <c r="I24" i="10" s="1"/>
  <c r="G19" i="10"/>
  <c r="I19" i="10" s="1" a="1"/>
  <c r="I19" i="10" s="1"/>
  <c r="G15" i="10"/>
  <c r="I15" i="10" s="1" a="1"/>
  <c r="I15" i="10" s="1"/>
  <c r="G12" i="10"/>
  <c r="I12" i="10" s="1" a="1"/>
  <c r="I12" i="10" s="1"/>
  <c r="G10" i="10"/>
  <c r="I10" i="10" s="1" a="1"/>
  <c r="I10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F3" i="10"/>
  <c r="G415" i="9"/>
  <c r="I415" i="9" s="1" a="1"/>
  <c r="I415" i="9" s="1"/>
  <c r="G412" i="9"/>
  <c r="I412" i="9" s="1" a="1"/>
  <c r="I412" i="9" s="1"/>
  <c r="G410" i="9"/>
  <c r="I410" i="9" s="1" a="1"/>
  <c r="I410" i="9" s="1"/>
  <c r="G407" i="9"/>
  <c r="I407" i="9" s="1" a="1"/>
  <c r="I407" i="9" s="1"/>
  <c r="G404" i="9"/>
  <c r="I404" i="9" s="1" a="1"/>
  <c r="I404" i="9" s="1"/>
  <c r="G401" i="9"/>
  <c r="I401" i="9" s="1" a="1"/>
  <c r="I401" i="9" s="1"/>
  <c r="G398" i="9"/>
  <c r="I398" i="9" s="1" a="1"/>
  <c r="I398" i="9" s="1"/>
  <c r="G395" i="9"/>
  <c r="I395" i="9" s="1" a="1"/>
  <c r="I395" i="9" s="1"/>
  <c r="G392" i="9"/>
  <c r="I392" i="9" s="1" a="1"/>
  <c r="I392" i="9" s="1"/>
  <c r="G390" i="9"/>
  <c r="I390" i="9" s="1" a="1"/>
  <c r="I390" i="9" s="1"/>
  <c r="G387" i="9"/>
  <c r="I387" i="9" s="1" a="1"/>
  <c r="I387" i="9" s="1"/>
  <c r="G385" i="9"/>
  <c r="I385" i="9" s="1" a="1"/>
  <c r="I385" i="9" s="1"/>
  <c r="G383" i="9"/>
  <c r="I383" i="9" s="1" a="1"/>
  <c r="I383" i="9" s="1"/>
  <c r="G381" i="9"/>
  <c r="I381" i="9" s="1" a="1"/>
  <c r="I381" i="9" s="1"/>
  <c r="G378" i="9"/>
  <c r="I378" i="9" s="1" a="1"/>
  <c r="I378" i="9" s="1"/>
  <c r="G375" i="9"/>
  <c r="I375" i="9" s="1" a="1"/>
  <c r="I375" i="9" s="1"/>
  <c r="G372" i="9"/>
  <c r="I372" i="9" s="1" a="1"/>
  <c r="I372" i="9" s="1"/>
  <c r="G369" i="9"/>
  <c r="I369" i="9" s="1" a="1"/>
  <c r="I369" i="9" s="1"/>
  <c r="G366" i="9"/>
  <c r="I366" i="9" s="1" a="1"/>
  <c r="I366" i="9" s="1"/>
  <c r="G363" i="9"/>
  <c r="I363" i="9" s="1" a="1"/>
  <c r="I363" i="9" s="1"/>
  <c r="G360" i="9"/>
  <c r="I360" i="9" s="1" a="1"/>
  <c r="I360" i="9" s="1"/>
  <c r="G357" i="9"/>
  <c r="I357" i="9" s="1" a="1"/>
  <c r="I357" i="9" s="1"/>
  <c r="G354" i="9"/>
  <c r="I354" i="9" s="1" a="1"/>
  <c r="I354" i="9" s="1"/>
  <c r="G351" i="9"/>
  <c r="I351" i="9" s="1" a="1"/>
  <c r="I351" i="9" s="1"/>
  <c r="G348" i="9"/>
  <c r="I348" i="9" s="1" a="1"/>
  <c r="I348" i="9" s="1"/>
  <c r="G345" i="9"/>
  <c r="I345" i="9" s="1" a="1"/>
  <c r="I345" i="9" s="1"/>
  <c r="G342" i="9"/>
  <c r="I342" i="9" s="1" a="1"/>
  <c r="I342" i="9" s="1"/>
  <c r="G339" i="9"/>
  <c r="I339" i="9" s="1" a="1"/>
  <c r="I339" i="9" s="1"/>
  <c r="G336" i="9"/>
  <c r="I336" i="9" s="1" a="1"/>
  <c r="I336" i="9" s="1"/>
  <c r="I333" i="9" a="1"/>
  <c r="I333" i="9" s="1"/>
  <c r="G333" i="9"/>
  <c r="G330" i="9"/>
  <c r="I330" i="9" s="1" a="1"/>
  <c r="I330" i="9" s="1"/>
  <c r="G328" i="9"/>
  <c r="I328" i="9" s="1" a="1"/>
  <c r="I328" i="9" s="1"/>
  <c r="G326" i="9"/>
  <c r="I326" i="9" s="1" a="1"/>
  <c r="I326" i="9" s="1"/>
  <c r="G324" i="9"/>
  <c r="I324" i="9" s="1" a="1"/>
  <c r="I324" i="9" s="1"/>
  <c r="G321" i="9"/>
  <c r="I321" i="9" s="1" a="1"/>
  <c r="I321" i="9" s="1"/>
  <c r="G318" i="9"/>
  <c r="I318" i="9" s="1" a="1"/>
  <c r="I318" i="9" s="1"/>
  <c r="G315" i="9"/>
  <c r="I315" i="9" s="1" a="1"/>
  <c r="I315" i="9" s="1"/>
  <c r="G312" i="9"/>
  <c r="I312" i="9" s="1" a="1"/>
  <c r="I312" i="9" s="1"/>
  <c r="F6" i="10" l="1"/>
  <c r="E3" i="10"/>
  <c r="H6" i="10"/>
  <c r="G309" i="9"/>
  <c r="I309" i="9" s="1" a="1"/>
  <c r="I309" i="9" s="1"/>
  <c r="G307" i="9"/>
  <c r="I307" i="9" s="1" a="1"/>
  <c r="I307" i="9" s="1"/>
  <c r="G305" i="9"/>
  <c r="I305" i="9" s="1" a="1"/>
  <c r="I305" i="9" s="1"/>
  <c r="E6" i="10" l="1"/>
  <c r="G3" i="10"/>
  <c r="G6" i="10"/>
  <c r="G303" i="9"/>
  <c r="I303" i="9" s="1" a="1"/>
  <c r="I303" i="9" s="1"/>
  <c r="G300" i="9"/>
  <c r="I300" i="9" s="1" a="1"/>
  <c r="I300" i="9" s="1"/>
  <c r="G297" i="9"/>
  <c r="I297" i="9" s="1" a="1"/>
  <c r="I297" i="9" s="1"/>
  <c r="G295" i="9"/>
  <c r="I295" i="9" s="1" a="1"/>
  <c r="I295" i="9" s="1"/>
  <c r="G292" i="9"/>
  <c r="I292" i="9" s="1" a="1"/>
  <c r="I292" i="9" s="1"/>
  <c r="G289" i="9" l="1"/>
  <c r="I289" i="9" s="1" a="1"/>
  <c r="I289" i="9" s="1"/>
  <c r="G286" i="9"/>
  <c r="I286" i="9" s="1" a="1"/>
  <c r="I286" i="9" s="1"/>
  <c r="G284" i="9"/>
  <c r="I284" i="9" s="1" a="1"/>
  <c r="I284" i="9" s="1"/>
  <c r="G281" i="9"/>
  <c r="I281" i="9" s="1" a="1"/>
  <c r="I281" i="9" s="1"/>
  <c r="I279" i="9" a="1"/>
  <c r="I279" i="9" s="1"/>
  <c r="G279" i="9"/>
  <c r="G277" i="9"/>
  <c r="I277" i="9" s="1" a="1"/>
  <c r="I277" i="9" s="1"/>
  <c r="G274" i="9"/>
  <c r="I274" i="9" s="1" a="1"/>
  <c r="I274" i="9" s="1"/>
  <c r="G271" i="9"/>
  <c r="I271" i="9" s="1" a="1"/>
  <c r="I271" i="9" s="1"/>
  <c r="G268" i="9"/>
  <c r="I268" i="9" s="1" a="1"/>
  <c r="I268" i="9" s="1"/>
  <c r="I266" i="9" a="1"/>
  <c r="I266" i="9" s="1"/>
  <c r="G266" i="9"/>
  <c r="G263" i="9"/>
  <c r="I263" i="9" s="1" a="1"/>
  <c r="I263" i="9" s="1"/>
  <c r="G261" i="9"/>
  <c r="I261" i="9" s="1" a="1"/>
  <c r="I261" i="9" s="1"/>
  <c r="G258" i="9"/>
  <c r="I258" i="9" s="1" a="1"/>
  <c r="I258" i="9" s="1"/>
  <c r="I256" i="9" a="1"/>
  <c r="I256" i="9" s="1"/>
  <c r="G256" i="9"/>
  <c r="G253" i="9"/>
  <c r="I253" i="9" s="1" a="1"/>
  <c r="I253" i="9" s="1"/>
  <c r="G250" i="9"/>
  <c r="I250" i="9" s="1" a="1"/>
  <c r="I250" i="9" s="1"/>
  <c r="G247" i="9"/>
  <c r="I247" i="9" s="1" a="1"/>
  <c r="I247" i="9" s="1"/>
  <c r="G245" i="9"/>
  <c r="I245" i="9" s="1" a="1"/>
  <c r="I245" i="9" s="1"/>
  <c r="I243" i="9" a="1"/>
  <c r="I243" i="9" s="1"/>
  <c r="G243" i="9"/>
  <c r="G241" i="9"/>
  <c r="I241" i="9" s="1" a="1"/>
  <c r="I241" i="9" s="1"/>
  <c r="I239" i="9" a="1"/>
  <c r="I239" i="9" s="1"/>
  <c r="G239" i="9"/>
  <c r="G236" i="9"/>
  <c r="I236" i="9" s="1" a="1"/>
  <c r="I236" i="9" s="1"/>
  <c r="G233" i="9"/>
  <c r="I233" i="9" s="1" a="1"/>
  <c r="I233" i="9" s="1"/>
  <c r="G231" i="9"/>
  <c r="I231" i="9" s="1" a="1"/>
  <c r="I231" i="9" s="1"/>
  <c r="G229" i="9"/>
  <c r="I229" i="9" s="1" a="1"/>
  <c r="I229" i="9" s="1"/>
  <c r="G226" i="9"/>
  <c r="I226" i="9" s="1" a="1"/>
  <c r="I226" i="9" s="1"/>
  <c r="G223" i="9"/>
  <c r="I223" i="9" s="1" a="1"/>
  <c r="I223" i="9" s="1"/>
  <c r="G220" i="9"/>
  <c r="I220" i="9" s="1" a="1"/>
  <c r="I220" i="9" s="1"/>
  <c r="G218" i="9"/>
  <c r="I218" i="9" s="1" a="1"/>
  <c r="I218" i="9" s="1"/>
  <c r="I216" i="9" a="1"/>
  <c r="I216" i="9" s="1"/>
  <c r="G216" i="9"/>
  <c r="G213" i="9"/>
  <c r="I213" i="9" s="1" a="1"/>
  <c r="I213" i="9" s="1"/>
  <c r="G210" i="9"/>
  <c r="I210" i="9" s="1" a="1"/>
  <c r="I210" i="9" s="1"/>
  <c r="G208" i="9"/>
  <c r="I208" i="9" s="1" a="1"/>
  <c r="I208" i="9" s="1"/>
  <c r="G205" i="9"/>
  <c r="I205" i="9" s="1" a="1"/>
  <c r="I205" i="9" s="1"/>
  <c r="G203" i="9"/>
  <c r="I203" i="9" s="1" a="1"/>
  <c r="I203" i="9" s="1"/>
  <c r="G201" i="9"/>
  <c r="I201" i="9" s="1" a="1"/>
  <c r="I201" i="9" s="1"/>
  <c r="I198" i="9" a="1"/>
  <c r="I198" i="9" s="1"/>
  <c r="G198" i="9"/>
  <c r="G195" i="9"/>
  <c r="I195" i="9" s="1" a="1"/>
  <c r="I195" i="9" s="1"/>
  <c r="G192" i="9"/>
  <c r="I192" i="9" s="1" a="1"/>
  <c r="I192" i="9" s="1"/>
  <c r="G190" i="9"/>
  <c r="I190" i="9" s="1" a="1"/>
  <c r="I190" i="9" s="1"/>
  <c r="I188" i="9"/>
  <c r="G188" i="9"/>
  <c r="I188" i="9" s="1" a="1"/>
  <c r="G185" i="9"/>
  <c r="I185" i="9" s="1" a="1"/>
  <c r="I185" i="9" s="1"/>
  <c r="G182" i="9"/>
  <c r="I182" i="9" s="1" a="1"/>
  <c r="I182" i="9" s="1"/>
  <c r="G179" i="9"/>
  <c r="I179" i="9" s="1" a="1"/>
  <c r="I179" i="9" s="1"/>
  <c r="G176" i="9"/>
  <c r="I176" i="9" s="1" a="1"/>
  <c r="I176" i="9" s="1"/>
  <c r="I173" i="9" a="1"/>
  <c r="I173" i="9" s="1"/>
  <c r="G173" i="9"/>
  <c r="I171" i="9"/>
  <c r="G171" i="9"/>
  <c r="G168" i="9"/>
  <c r="I168" i="9" s="1" a="1"/>
  <c r="I168" i="9" s="1"/>
  <c r="G166" i="9"/>
  <c r="I166" i="9" s="1" a="1"/>
  <c r="I166" i="9" s="1"/>
  <c r="G164" i="9"/>
  <c r="I164" i="9" s="1" a="1"/>
  <c r="I164" i="9" s="1"/>
  <c r="G162" i="9"/>
  <c r="I162" i="9" s="1" a="1"/>
  <c r="I162" i="9" s="1"/>
  <c r="G159" i="9"/>
  <c r="I159" i="9" s="1" a="1"/>
  <c r="I159" i="9" s="1"/>
  <c r="I156" i="9" a="1"/>
  <c r="I156" i="9" s="1"/>
  <c r="G156" i="9"/>
  <c r="G153" i="9"/>
  <c r="I153" i="9" s="1" a="1"/>
  <c r="I153" i="9" s="1"/>
  <c r="G150" i="9"/>
  <c r="I150" i="9" s="1" a="1"/>
  <c r="I150" i="9" s="1"/>
  <c r="I147" i="9"/>
  <c r="G147" i="9"/>
  <c r="I147" i="9" s="1" a="1"/>
  <c r="G144" i="9"/>
  <c r="I144" i="9" s="1" a="1"/>
  <c r="I144" i="9" s="1"/>
  <c r="G141" i="9"/>
  <c r="I141" i="9" s="1" a="1"/>
  <c r="I141" i="9" s="1"/>
  <c r="G138" i="9"/>
  <c r="I138" i="9" s="1" a="1"/>
  <c r="I138" i="9" s="1"/>
  <c r="I135" i="9" a="1"/>
  <c r="I135" i="9" s="1"/>
  <c r="G135" i="9"/>
  <c r="G132" i="9"/>
  <c r="I132" i="9" s="1" a="1"/>
  <c r="I132" i="9" s="1"/>
  <c r="G130" i="9"/>
  <c r="I130" i="9" s="1" a="1"/>
  <c r="I130" i="9" s="1"/>
  <c r="G128" i="9"/>
  <c r="I128" i="9" s="1" a="1"/>
  <c r="I128" i="9" s="1"/>
  <c r="G125" i="9"/>
  <c r="I125" i="9" s="1" a="1"/>
  <c r="I125" i="9" s="1"/>
  <c r="G122" i="9"/>
  <c r="I122" i="9" s="1" a="1"/>
  <c r="I122" i="9" s="1"/>
  <c r="G119" i="9"/>
  <c r="I119" i="9" s="1" a="1"/>
  <c r="I119" i="9" s="1"/>
  <c r="I117" i="9" a="1"/>
  <c r="I117" i="9" s="1"/>
  <c r="G117" i="9"/>
  <c r="G114" i="9"/>
  <c r="I114" i="9" s="1" a="1"/>
  <c r="I114" i="9" s="1"/>
  <c r="G111" i="9"/>
  <c r="I111" i="9" s="1" a="1"/>
  <c r="I111" i="9" s="1"/>
  <c r="G108" i="9"/>
  <c r="I108" i="9" s="1" a="1"/>
  <c r="I108" i="9" s="1"/>
  <c r="G105" i="9"/>
  <c r="I105" i="9" s="1" a="1"/>
  <c r="I105" i="9" s="1"/>
  <c r="G103" i="9"/>
  <c r="I103" i="9" s="1" a="1"/>
  <c r="I103" i="9" s="1"/>
  <c r="G101" i="9"/>
  <c r="I101" i="9" s="1" a="1"/>
  <c r="I101" i="9" s="1"/>
  <c r="G98" i="9"/>
  <c r="I98" i="9" s="1" a="1"/>
  <c r="I98" i="9" s="1"/>
  <c r="G96" i="9"/>
  <c r="I96" i="9" s="1" a="1"/>
  <c r="I96" i="9" s="1"/>
  <c r="G94" i="9"/>
  <c r="I94" i="9" s="1" a="1"/>
  <c r="I94" i="9" s="1"/>
  <c r="G92" i="9"/>
  <c r="I92" i="9" s="1" a="1"/>
  <c r="I92" i="9" s="1"/>
  <c r="G89" i="9"/>
  <c r="I89" i="9" s="1" a="1"/>
  <c r="I89" i="9" s="1"/>
  <c r="G87" i="9"/>
  <c r="I87" i="9" s="1" a="1"/>
  <c r="I87" i="9" s="1"/>
  <c r="G84" i="9"/>
  <c r="I84" i="9" s="1" a="1"/>
  <c r="I84" i="9" s="1"/>
  <c r="I82" i="9" a="1"/>
  <c r="I82" i="9" s="1"/>
  <c r="G82" i="9"/>
  <c r="G80" i="9"/>
  <c r="I80" i="9" s="1" a="1"/>
  <c r="I80" i="9" s="1"/>
  <c r="G77" i="9"/>
  <c r="I77" i="9" s="1" a="1"/>
  <c r="I77" i="9" s="1"/>
  <c r="G75" i="9"/>
  <c r="I75" i="9" s="1" a="1"/>
  <c r="I75" i="9" s="1"/>
  <c r="G73" i="9"/>
  <c r="I73" i="9" s="1" a="1"/>
  <c r="I73" i="9" s="1"/>
  <c r="G70" i="9"/>
  <c r="I70" i="9" s="1" a="1"/>
  <c r="I70" i="9" s="1"/>
  <c r="G67" i="9"/>
  <c r="I67" i="9" s="1" a="1"/>
  <c r="I67" i="9" s="1"/>
  <c r="G65" i="9"/>
  <c r="I65" i="9" s="1" a="1"/>
  <c r="I65" i="9" s="1"/>
  <c r="G63" i="9"/>
  <c r="I63" i="9" s="1" a="1"/>
  <c r="I63" i="9" s="1"/>
  <c r="G61" i="9"/>
  <c r="I61" i="9" s="1" a="1"/>
  <c r="I61" i="9" s="1"/>
  <c r="G59" i="9"/>
  <c r="I59" i="9" s="1" a="1"/>
  <c r="I59" i="9" s="1"/>
  <c r="G56" i="9"/>
  <c r="I56" i="9" s="1" a="1"/>
  <c r="I56" i="9" s="1"/>
  <c r="G54" i="9"/>
  <c r="I54" i="9" s="1" a="1"/>
  <c r="I54" i="9" s="1"/>
  <c r="G51" i="9"/>
  <c r="I51" i="9" s="1" a="1"/>
  <c r="I51" i="9" s="1"/>
  <c r="I48" i="9" a="1"/>
  <c r="I48" i="9" s="1"/>
  <c r="G48" i="9"/>
  <c r="G45" i="9"/>
  <c r="I45" i="9" s="1" a="1"/>
  <c r="I45" i="9" s="1"/>
  <c r="G43" i="9"/>
  <c r="I43" i="9" s="1" a="1"/>
  <c r="I43" i="9" s="1"/>
  <c r="G40" i="9"/>
  <c r="I40" i="9" s="1" a="1"/>
  <c r="I40" i="9" s="1"/>
  <c r="I37" i="9" a="1"/>
  <c r="I37" i="9" s="1"/>
  <c r="G37" i="9"/>
  <c r="G35" i="9"/>
  <c r="I35" i="9" s="1" a="1"/>
  <c r="I35" i="9" s="1"/>
  <c r="G33" i="9"/>
  <c r="I33" i="9" s="1" a="1"/>
  <c r="I33" i="9" s="1"/>
  <c r="I30" i="9" a="1"/>
  <c r="I30" i="9" s="1"/>
  <c r="G30" i="9"/>
  <c r="I28" i="9" a="1"/>
  <c r="I28" i="9" s="1"/>
  <c r="G28" i="9"/>
  <c r="G25" i="9"/>
  <c r="I25" i="9" s="1" a="1"/>
  <c r="I25" i="9" s="1"/>
  <c r="I23" i="9" a="1"/>
  <c r="I23" i="9" s="1"/>
  <c r="G23" i="9"/>
  <c r="G21" i="9"/>
  <c r="I21" i="9" s="1" a="1"/>
  <c r="I21" i="9" s="1"/>
  <c r="G19" i="9"/>
  <c r="I19" i="9" s="1" a="1"/>
  <c r="I19" i="9" s="1"/>
  <c r="I18" i="9" a="1"/>
  <c r="I18" i="9" s="1"/>
  <c r="G18" i="9"/>
  <c r="G16" i="9"/>
  <c r="I16" i="9" s="1" a="1"/>
  <c r="I16" i="9" s="1"/>
  <c r="G14" i="9"/>
  <c r="I14" i="9" s="1" a="1"/>
  <c r="I14" i="9" s="1"/>
  <c r="G11" i="9"/>
  <c r="I11" i="9" s="1" a="1"/>
  <c r="I11" i="9" s="1"/>
  <c r="G9" i="9"/>
  <c r="I9" i="9" s="1" a="1"/>
  <c r="I9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F4" i="9"/>
  <c r="F3" i="9"/>
  <c r="F2" i="9" l="1"/>
  <c r="F6" i="9"/>
  <c r="L10" i="8" l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9" i="8"/>
  <c r="L8" i="8"/>
  <c r="L3" i="8"/>
  <c r="K3" i="8"/>
  <c r="J3" i="8"/>
  <c r="K178" i="1"/>
  <c r="K421" i="1"/>
  <c r="K420" i="1"/>
  <c r="K414" i="1"/>
  <c r="K411" i="1"/>
  <c r="K389" i="1"/>
  <c r="K373" i="1"/>
  <c r="K359" i="1"/>
  <c r="K354" i="1"/>
  <c r="K332" i="1"/>
  <c r="K327" i="1"/>
  <c r="K325" i="1"/>
  <c r="K324" i="1"/>
  <c r="K322" i="1"/>
  <c r="K320" i="1"/>
  <c r="K317" i="1"/>
  <c r="K316" i="1"/>
  <c r="K314" i="1"/>
  <c r="K313" i="1"/>
  <c r="K311" i="1"/>
  <c r="K310" i="1"/>
  <c r="K309" i="1"/>
  <c r="K304" i="1"/>
  <c r="K303" i="1"/>
  <c r="K300" i="1"/>
  <c r="K299" i="1"/>
  <c r="K296" i="1"/>
  <c r="K295" i="1"/>
  <c r="K294" i="1"/>
  <c r="K284" i="1"/>
  <c r="K277" i="1"/>
  <c r="K272" i="1"/>
  <c r="K271" i="1"/>
  <c r="K270" i="1"/>
  <c r="K267" i="1"/>
  <c r="K266" i="1"/>
  <c r="K264" i="1"/>
  <c r="K263" i="1"/>
  <c r="K261" i="1"/>
  <c r="K259" i="1"/>
  <c r="K254" i="1"/>
  <c r="K253" i="1"/>
  <c r="K252" i="1"/>
  <c r="K248" i="1"/>
  <c r="K245" i="1"/>
  <c r="K243" i="1"/>
  <c r="K242" i="1"/>
  <c r="K240" i="1"/>
  <c r="K231" i="1"/>
  <c r="K226" i="1"/>
  <c r="K218" i="1"/>
  <c r="K214" i="1"/>
  <c r="K212" i="1"/>
  <c r="K210" i="1"/>
  <c r="K205" i="1"/>
  <c r="K203" i="1"/>
  <c r="K202" i="1"/>
  <c r="K197" i="1"/>
  <c r="K195" i="1"/>
  <c r="K194" i="1"/>
  <c r="K193" i="1"/>
  <c r="K192" i="1"/>
  <c r="K190" i="1"/>
  <c r="K189" i="1"/>
  <c r="K188" i="1"/>
  <c r="K183" i="1"/>
  <c r="K180" i="1"/>
  <c r="K179" i="1"/>
  <c r="K177" i="1"/>
  <c r="K170" i="1"/>
  <c r="K169" i="1"/>
  <c r="K167" i="1"/>
  <c r="K160" i="1"/>
  <c r="K157" i="1"/>
  <c r="K156" i="1"/>
  <c r="K151" i="1"/>
  <c r="K147" i="1"/>
  <c r="K144" i="1"/>
  <c r="K138" i="1"/>
  <c r="K132" i="1"/>
  <c r="K128" i="1"/>
  <c r="K127" i="1"/>
  <c r="K123" i="1"/>
  <c r="K117" i="1"/>
  <c r="K116" i="1"/>
  <c r="K104" i="1"/>
  <c r="K102" i="1"/>
  <c r="K93" i="1"/>
  <c r="K91" i="1"/>
  <c r="K90" i="1"/>
  <c r="K86" i="1"/>
  <c r="K84" i="1"/>
  <c r="K82" i="1"/>
  <c r="K72" i="1"/>
  <c r="K64" i="1"/>
  <c r="K62" i="1"/>
  <c r="K54" i="1"/>
  <c r="K50" i="1"/>
  <c r="K46" i="1"/>
  <c r="K42" i="1"/>
  <c r="K41" i="1"/>
  <c r="K40" i="1"/>
  <c r="K33" i="1"/>
  <c r="K31" i="1"/>
  <c r="K25" i="1"/>
  <c r="K24" i="1"/>
  <c r="K23" i="1"/>
  <c r="N3" i="8" l="1"/>
  <c r="O3" i="8"/>
  <c r="P3" i="8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  <c r="L8" i="1" s="1"/>
  <c r="L3" i="1"/>
  <c r="K3" i="1"/>
  <c r="J3" i="1"/>
  <c r="N3" i="1" l="1"/>
  <c r="P3" i="1"/>
  <c r="O3" i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l="1"/>
  <c r="L472" i="1" l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l="1"/>
  <c r="L536" i="1" s="1"/>
  <c r="L537" i="1" s="1"/>
  <c r="L538" i="1" l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l="1"/>
  <c r="L608" i="1" s="1"/>
  <c r="L609" i="1" s="1"/>
  <c r="L610" i="1" s="1"/>
  <c r="L611" i="1" s="1"/>
  <c r="L612" i="1" s="1"/>
  <c r="L613" i="1" s="1"/>
  <c r="L614" i="1" s="1"/>
  <c r="L615" i="1" s="1"/>
  <c r="L616" i="1" l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l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l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l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<sst xmlns="http://schemas.openxmlformats.org/spreadsheetml/2006/main" count="8686" uniqueCount="1248">
  <si>
    <t>Primetimetipps Auswertung 2024/25</t>
  </si>
  <si>
    <t>Datum</t>
  </si>
  <si>
    <t>Wettbewerb</t>
  </si>
  <si>
    <t>PRE/LIVE</t>
  </si>
  <si>
    <t>Heimteam</t>
  </si>
  <si>
    <t>Gastteam</t>
  </si>
  <si>
    <t>Tipp</t>
  </si>
  <si>
    <t>Quote</t>
  </si>
  <si>
    <t>R/F/Cashback</t>
  </si>
  <si>
    <t>Gewinn</t>
  </si>
  <si>
    <t>Budgetverlauf</t>
  </si>
  <si>
    <t>Einsatz</t>
  </si>
  <si>
    <t>Richtig</t>
  </si>
  <si>
    <t>U21 EM</t>
  </si>
  <si>
    <t>Austria</t>
  </si>
  <si>
    <t>2. Bundesliga</t>
  </si>
  <si>
    <t>Eridivisie</t>
  </si>
  <si>
    <t>Community Shield</t>
  </si>
  <si>
    <t>Liga NOS</t>
  </si>
  <si>
    <t>LIVE</t>
  </si>
  <si>
    <t>PRE</t>
  </si>
  <si>
    <t>Italien U19</t>
  </si>
  <si>
    <t>Grazer AK</t>
  </si>
  <si>
    <t>Hannover 96</t>
  </si>
  <si>
    <t>Greuter Fürth</t>
  </si>
  <si>
    <t>Ajax Amsterdam</t>
  </si>
  <si>
    <t>Preussen Münster</t>
  </si>
  <si>
    <t>SV Elversberg</t>
  </si>
  <si>
    <t>Manchester City</t>
  </si>
  <si>
    <t>Famalicao FC</t>
  </si>
  <si>
    <t>Spanien U19</t>
  </si>
  <si>
    <t>RB Salzburg</t>
  </si>
  <si>
    <t>Jahn Regensburg</t>
  </si>
  <si>
    <t>SC Heerenveen</t>
  </si>
  <si>
    <t>1. FC Köln</t>
  </si>
  <si>
    <t>Manchester United</t>
  </si>
  <si>
    <t>Benfica Lissabon</t>
  </si>
  <si>
    <t>DC 1X</t>
  </si>
  <si>
    <t>AHC -1.0 Tipp 2</t>
  </si>
  <si>
    <t>Tipp 1</t>
  </si>
  <si>
    <t>Over 2,5 Goals DC X2</t>
  </si>
  <si>
    <t>Over 0,5 1. HZ</t>
  </si>
  <si>
    <t>Over 4,5 Goals</t>
  </si>
  <si>
    <t>Beide Treffen</t>
  </si>
  <si>
    <t>H2H Tipp 2</t>
  </si>
  <si>
    <t>Tipp 2</t>
  </si>
  <si>
    <t>Cashback</t>
  </si>
  <si>
    <t>False</t>
  </si>
  <si>
    <t>Premier League</t>
  </si>
  <si>
    <t>Fulham FC</t>
  </si>
  <si>
    <t>Einzelquote</t>
  </si>
  <si>
    <t>Tipp2</t>
  </si>
  <si>
    <t>Under 3.0 Goals Asian</t>
  </si>
  <si>
    <t>1. HZ Tipp 2</t>
  </si>
  <si>
    <t>-</t>
  </si>
  <si>
    <t>August 2024</t>
  </si>
  <si>
    <t>LASK Linz</t>
  </si>
  <si>
    <t>Serie A</t>
  </si>
  <si>
    <t>AC Milan</t>
  </si>
  <si>
    <t>Torino FC</t>
  </si>
  <si>
    <t>Hellas Verona</t>
  </si>
  <si>
    <t>SSC Napoli</t>
  </si>
  <si>
    <t>Bundesliga</t>
  </si>
  <si>
    <t>SC Freiburg</t>
  </si>
  <si>
    <t>VFB Stuttgart</t>
  </si>
  <si>
    <t>Over 2,5 Goals</t>
  </si>
  <si>
    <t>Inter Mailand</t>
  </si>
  <si>
    <t>US Lecce</t>
  </si>
  <si>
    <t>Tipp 1 &amp; unter 4,5 Tore</t>
  </si>
  <si>
    <t>Ligue 1</t>
  </si>
  <si>
    <t>Olympique Lyon</t>
  </si>
  <si>
    <t>AS Monaco</t>
  </si>
  <si>
    <t>1. Halbzeit over 1.0</t>
  </si>
  <si>
    <t>Eredivisie</t>
  </si>
  <si>
    <t>Almere City</t>
  </si>
  <si>
    <t>PSV Eindhoven</t>
  </si>
  <si>
    <t>Eindhoven trifft in beiden HZ</t>
  </si>
  <si>
    <t>Parma Calcio</t>
  </si>
  <si>
    <t>Borussia Dortmund</t>
  </si>
  <si>
    <t>Eintracht Frankfurt</t>
  </si>
  <si>
    <t>FC Porto</t>
  </si>
  <si>
    <t>Rio Ave</t>
  </si>
  <si>
    <t>Unter 3.0 Tore (Asian)</t>
  </si>
  <si>
    <t>Crystal Palace</t>
  </si>
  <si>
    <t>West Ham United</t>
  </si>
  <si>
    <t>Tottenham Hotspur</t>
  </si>
  <si>
    <t>FC Everton</t>
  </si>
  <si>
    <t>1. Halbzeit over 1.0 Tore (Asian)</t>
  </si>
  <si>
    <t>Ipswich Town</t>
  </si>
  <si>
    <t>City trifft in beiden Halbzeiten</t>
  </si>
  <si>
    <t>Parma</t>
  </si>
  <si>
    <t>Milan</t>
  </si>
  <si>
    <t>Over 2,5</t>
  </si>
  <si>
    <t>Wolverhampton</t>
  </si>
  <si>
    <t>Chelsea FC</t>
  </si>
  <si>
    <t>1. HZ over 1,5 Tore</t>
  </si>
  <si>
    <t>AFC Bournemouth</t>
  </si>
  <si>
    <t>Newcastle United</t>
  </si>
  <si>
    <t>La Liga</t>
  </si>
  <si>
    <t>Real Madrid</t>
  </si>
  <si>
    <t>Valladolid CF</t>
  </si>
  <si>
    <t>Real trifft in beiden HZ</t>
  </si>
  <si>
    <t>Olympique Marseille</t>
  </si>
  <si>
    <t>Stade Reims</t>
  </si>
  <si>
    <t>AS Rom</t>
  </si>
  <si>
    <t>FC Empoli</t>
  </si>
  <si>
    <t>Fortuna Duesseldorf</t>
  </si>
  <si>
    <t>Unter 3.0 Tore Asian</t>
  </si>
  <si>
    <t>Greuther Fuerth</t>
  </si>
  <si>
    <t>Over 2.5 Tore</t>
  </si>
  <si>
    <t>RC Waalwijk</t>
  </si>
  <si>
    <t>AZ Alkmaar</t>
  </si>
  <si>
    <t>Venedig</t>
  </si>
  <si>
    <t>FC Torino</t>
  </si>
  <si>
    <t>Moreirense</t>
  </si>
  <si>
    <t>HSV</t>
  </si>
  <si>
    <t>Preussen Muenster</t>
  </si>
  <si>
    <t>Tipp 1 &amp; over 1,5 Tore</t>
  </si>
  <si>
    <t>Arsenal FC</t>
  </si>
  <si>
    <t>Brighton and Hove Albion</t>
  </si>
  <si>
    <t>1. Halbzeit over 1.0 Tore (ASIAN)</t>
  </si>
  <si>
    <t>VFL Bochum</t>
  </si>
  <si>
    <t>Borussia Moenchengladbach</t>
  </si>
  <si>
    <t>Doppelte Chance 1X</t>
  </si>
  <si>
    <t>TSG Hoffenheim</t>
  </si>
  <si>
    <t>Holstein Kiel</t>
  </si>
  <si>
    <t>VFL Wolfsburg</t>
  </si>
  <si>
    <t>Nottingham Forest</t>
  </si>
  <si>
    <t>Doppelte Chance X2</t>
  </si>
  <si>
    <t>FC Bologna</t>
  </si>
  <si>
    <t>Lazio Rom</t>
  </si>
  <si>
    <t>Milan gewinnt mind. eine HZ</t>
  </si>
  <si>
    <t>Milan over 1,5 Tore</t>
  </si>
  <si>
    <t>September 2024</t>
  </si>
  <si>
    <t>Go Ahead Eagles</t>
  </si>
  <si>
    <t>Tipp 1 &amp; Unter 4,5 Tore</t>
  </si>
  <si>
    <t>Stade Rennes</t>
  </si>
  <si>
    <t>1. HZ over 1.0 Asian</t>
  </si>
  <si>
    <t>OSC Lille</t>
  </si>
  <si>
    <t>Paris SG</t>
  </si>
  <si>
    <t>PSG over 1,5 Tore</t>
  </si>
  <si>
    <t>Juventus Turin</t>
  </si>
  <si>
    <t>Juve gewinnt mind. 1 HZ</t>
  </si>
  <si>
    <t>FC Liverpool</t>
  </si>
  <si>
    <t>Nations League</t>
  </si>
  <si>
    <t>Kasachstan</t>
  </si>
  <si>
    <t>Norwegen</t>
  </si>
  <si>
    <t>Over 1.25 Tore ASIAN</t>
  </si>
  <si>
    <t>Irland</t>
  </si>
  <si>
    <t>England</t>
  </si>
  <si>
    <t>Doppelte Chance X2 &amp; unter 3,5</t>
  </si>
  <si>
    <t>Tipp 2 &amp; unter 4,5 Tore</t>
  </si>
  <si>
    <t>Deutschland</t>
  </si>
  <si>
    <t>Ungarn</t>
  </si>
  <si>
    <t>Portugal</t>
  </si>
  <si>
    <t>Schottland</t>
  </si>
  <si>
    <t>Israel</t>
  </si>
  <si>
    <t>Italien</t>
  </si>
  <si>
    <t>Niederlande</t>
  </si>
  <si>
    <t>WM Quali Asien</t>
  </si>
  <si>
    <t>Indonesien</t>
  </si>
  <si>
    <t>Australien</t>
  </si>
  <si>
    <t>FC Arouca</t>
  </si>
  <si>
    <t>Sporting Lissabon</t>
  </si>
  <si>
    <t>1. HZ unter 1,5 Tore</t>
  </si>
  <si>
    <t>FC Kaiserslautern</t>
  </si>
  <si>
    <t>FC Southampton</t>
  </si>
  <si>
    <t>Doppelte Chance X2 &amp; unter 4,5 Tore</t>
  </si>
  <si>
    <t>RCD Mallorca</t>
  </si>
  <si>
    <t>FC Villareal</t>
  </si>
  <si>
    <t>Bochum over 0,5 Tore</t>
  </si>
  <si>
    <t>Liverpool FC</t>
  </si>
  <si>
    <t>Unter 3,5 Tore</t>
  </si>
  <si>
    <t>FC Brentford</t>
  </si>
  <si>
    <t>Scottish Premiership</t>
  </si>
  <si>
    <t>Celtic Glasgow</t>
  </si>
  <si>
    <t>Hearts</t>
  </si>
  <si>
    <t>Championship</t>
  </si>
  <si>
    <t>Plymouth Argyle</t>
  </si>
  <si>
    <t>FC Sunderland</t>
  </si>
  <si>
    <t>NEC Nijmegen</t>
  </si>
  <si>
    <t>OGC Nizza</t>
  </si>
  <si>
    <t>Nizza over 0,5 Tore</t>
  </si>
  <si>
    <t>FC Bayern Muenchen</t>
  </si>
  <si>
    <t>Tipp 2 &amp; unter 5,5 Tore</t>
  </si>
  <si>
    <t>AJ Auxerre</t>
  </si>
  <si>
    <t>Dundee Utd</t>
  </si>
  <si>
    <t>Rangers FC</t>
  </si>
  <si>
    <t>FC Turin</t>
  </si>
  <si>
    <t>Over 2.0 Tore Asian</t>
  </si>
  <si>
    <t>SC Farense</t>
  </si>
  <si>
    <t>HC-1 Tipp 1</t>
  </si>
  <si>
    <t>AC Monza</t>
  </si>
  <si>
    <t>Champions League</t>
  </si>
  <si>
    <t>Tipp 1 &amp; unter 3,5 Tore</t>
  </si>
  <si>
    <t>Young Boys Bern</t>
  </si>
  <si>
    <t>Aston Villa</t>
  </si>
  <si>
    <t>Handicap +3 Tipp 2</t>
  </si>
  <si>
    <t>Bayern Muenchen</t>
  </si>
  <si>
    <t>Dinamo Zagreb</t>
  </si>
  <si>
    <t>Bayern trifft in beiden HZ</t>
  </si>
  <si>
    <t>Over 2,5 Tore 1. Halbzeit</t>
  </si>
  <si>
    <t>Doppelte Chance 1X &amp; over 1,5 Tore</t>
  </si>
  <si>
    <t>FC Bruegge</t>
  </si>
  <si>
    <t>Tipp X2 &amp; unter 4,5 Tore</t>
  </si>
  <si>
    <t xml:space="preserve">PSG </t>
  </si>
  <si>
    <t>FC Girona</t>
  </si>
  <si>
    <t>Slovan Bratislava</t>
  </si>
  <si>
    <t>Doppelte Chance 1X &amp; unter 3,5 Tore</t>
  </si>
  <si>
    <t>Fortuna Sittard</t>
  </si>
  <si>
    <t>Tipp 1 &amp; unter 5,5 Tore</t>
  </si>
  <si>
    <t>Feyenoord Rotterdam</t>
  </si>
  <si>
    <t>Bayer Leverkusen</t>
  </si>
  <si>
    <t>Tipp 2 &amp; over 1,5 Tore</t>
  </si>
  <si>
    <t>Doppelte Chance X2 &amp; over 1,5 Tore</t>
  </si>
  <si>
    <t>PEC Zwolle</t>
  </si>
  <si>
    <t>AS St. Etienne</t>
  </si>
  <si>
    <t>St. Etienne</t>
  </si>
  <si>
    <t>1. FC Nuernberg</t>
  </si>
  <si>
    <t xml:space="preserve">Hertha BSC </t>
  </si>
  <si>
    <t>Hertha gewinnt mind. eine Halbzeit</t>
  </si>
  <si>
    <t>Werder Bremen</t>
  </si>
  <si>
    <t>Bochum over 1,5 Tore</t>
  </si>
  <si>
    <t>1. FC Heidenheim</t>
  </si>
  <si>
    <t>Brentford FC</t>
  </si>
  <si>
    <t>1. Halbzeit over 1,5 Tore</t>
  </si>
  <si>
    <t>Vitoria Guimaraes</t>
  </si>
  <si>
    <t>1. FC Kaiserslautern</t>
  </si>
  <si>
    <t>Real Valladolid</t>
  </si>
  <si>
    <t>Real Sociedad</t>
  </si>
  <si>
    <t>Doppelte Chance X2 &amp; unter 3,5 Tore</t>
  </si>
  <si>
    <t>WSG Tirol</t>
  </si>
  <si>
    <t>1. Halbzeit over 1.25 Tore ASIAN</t>
  </si>
  <si>
    <t>Le Havre AC</t>
  </si>
  <si>
    <t>Eindhoven trifft in beiden Halbzeiten</t>
  </si>
  <si>
    <t>FC St. Pauli</t>
  </si>
  <si>
    <t>RB Leipzig</t>
  </si>
  <si>
    <t>1. Halbzeit over 1.0 Tore ASIAN</t>
  </si>
  <si>
    <t>AVS Futebol</t>
  </si>
  <si>
    <t>Sporting trifft in beiden Halbzeiten</t>
  </si>
  <si>
    <t>Europa League</t>
  </si>
  <si>
    <t>IF Elfsborg</t>
  </si>
  <si>
    <t>Alkmaar over 1,5 Tore</t>
  </si>
  <si>
    <t>Bodo/Glimt</t>
  </si>
  <si>
    <t>Dynamo Kiev</t>
  </si>
  <si>
    <t>FC Midtjylland</t>
  </si>
  <si>
    <t>1. Halbzeit over 1.0 ASIAN</t>
  </si>
  <si>
    <t>FC Twente</t>
  </si>
  <si>
    <t>1. Halbzeit Sieg Manchester United</t>
  </si>
  <si>
    <t>Malmo FF</t>
  </si>
  <si>
    <t>Glasgow Rangers</t>
  </si>
  <si>
    <t>Athletic Bilbao</t>
  </si>
  <si>
    <t>Bilbao over 0,5 Tore</t>
  </si>
  <si>
    <t>Viktoria Plzen</t>
  </si>
  <si>
    <t>Eintracht Sieg &amp; over 1,5 Tore</t>
  </si>
  <si>
    <t>Eintracht trifft in beiden Halbzeiten</t>
  </si>
  <si>
    <t>Besiktas Istanbul</t>
  </si>
  <si>
    <t>GD Estoril Praia</t>
  </si>
  <si>
    <t>Heim over 0,5 Tore 1. Halbzeit</t>
  </si>
  <si>
    <t>FC Augsburg</t>
  </si>
  <si>
    <t>Asian Handicap -1.0 Tipp 1</t>
  </si>
  <si>
    <t>Wolfsburg gewinnt mind. eine Halbzeit</t>
  </si>
  <si>
    <t>Udinese Calcio</t>
  </si>
  <si>
    <t>Sieg Inter Mailand</t>
  </si>
  <si>
    <t>Genoa CFC</t>
  </si>
  <si>
    <t>Leicester City</t>
  </si>
  <si>
    <t>Over 4,5 Tore</t>
  </si>
  <si>
    <t>Willem II Tilburg</t>
  </si>
  <si>
    <t>St. Johnstone</t>
  </si>
  <si>
    <t>Celtic trifft in beiden Halbzeiten</t>
  </si>
  <si>
    <t>Lille over 0,5 Tore 1. Halbzeit</t>
  </si>
  <si>
    <t>Atalanta Bergamo</t>
  </si>
  <si>
    <t>Atalanta gewinnt mind. eine Halbzeit</t>
  </si>
  <si>
    <t>Gil Vicente</t>
  </si>
  <si>
    <t>Handicap -1 Tipp 1</t>
  </si>
  <si>
    <t>FC Hibernian</t>
  </si>
  <si>
    <t>Hertha BSC</t>
  </si>
  <si>
    <t xml:space="preserve">AS Rom </t>
  </si>
  <si>
    <t>FC Venedig</t>
  </si>
  <si>
    <t>Rom over 1,5 Tore</t>
  </si>
  <si>
    <t>Como Calcio</t>
  </si>
  <si>
    <t>H2H Sieg Como</t>
  </si>
  <si>
    <t>FC Utrecht</t>
  </si>
  <si>
    <t>Racing Strasbourg</t>
  </si>
  <si>
    <t>Oktober 2024</t>
  </si>
  <si>
    <t>VfB Stuttgart</t>
  </si>
  <si>
    <t>Sparta Prag</t>
  </si>
  <si>
    <t>PSG</t>
  </si>
  <si>
    <t>PSG gewinnt mind. eine HZ</t>
  </si>
  <si>
    <t>Roter Stern Belgrad</t>
  </si>
  <si>
    <t>FC Barcelona</t>
  </si>
  <si>
    <t>HC -2 Tipp 1</t>
  </si>
  <si>
    <t>Sporting gewinnt mind. eine Halbzeit</t>
  </si>
  <si>
    <t>Over 3,5 Tore</t>
  </si>
  <si>
    <t>Girona gewinnt mind. eine HZ</t>
  </si>
  <si>
    <t>Bayern over 1,5 Tore</t>
  </si>
  <si>
    <t>DC X2 &amp; unter 4,5 Tore</t>
  </si>
  <si>
    <t>SL Benfica</t>
  </si>
  <si>
    <t>Atletico Madrid</t>
  </si>
  <si>
    <t>Liverpool trifft in beiden HZ</t>
  </si>
  <si>
    <t>Ferencvaros Budapest</t>
  </si>
  <si>
    <t>DC 1X &amp; unter 3,5 Tore</t>
  </si>
  <si>
    <t>Rigas FC</t>
  </si>
  <si>
    <t>Galatasaray Istanbul</t>
  </si>
  <si>
    <t>SSC Neapel</t>
  </si>
  <si>
    <t>Borussia M'gladbach</t>
  </si>
  <si>
    <t>SCO Angers</t>
  </si>
  <si>
    <t>1. FC Koeln</t>
  </si>
  <si>
    <t>SSV Ulm</t>
  </si>
  <si>
    <t>Tipp 1 &amp; over 2,5 Tore</t>
  </si>
  <si>
    <t>2. Halbzeit over 1,5 Tore</t>
  </si>
  <si>
    <t>VfL Bochum</t>
  </si>
  <si>
    <t>VfL Wolfsburg</t>
  </si>
  <si>
    <t>Tor in Beiden HZ JA</t>
  </si>
  <si>
    <t>CFC Genua</t>
  </si>
  <si>
    <t>Atalanta over 1,5 Tore</t>
  </si>
  <si>
    <t>Casa Pia</t>
  </si>
  <si>
    <t>Sporting trifft in beiden HZ</t>
  </si>
  <si>
    <t>1. FC Magdeburg</t>
  </si>
  <si>
    <t>Ross County FC</t>
  </si>
  <si>
    <t>Celtic trifft in beiden HZ</t>
  </si>
  <si>
    <t>Boavista FC</t>
  </si>
  <si>
    <t>Stade Brest</t>
  </si>
  <si>
    <t>Halbzeit oder Endstand Tipp 1</t>
  </si>
  <si>
    <t>Handicap +2 Tipp 1</t>
  </si>
  <si>
    <t>CD Nacional</t>
  </si>
  <si>
    <t>Benfica trifft in beiden Halbzeiten</t>
  </si>
  <si>
    <t>DC X2 &amp; over 1,5 Tore</t>
  </si>
  <si>
    <t>AC Fiorentina</t>
  </si>
  <si>
    <t>H2H Sieg AC Milan</t>
  </si>
  <si>
    <t>Rangers treffen in beiden HZ</t>
  </si>
  <si>
    <t>Frankreich</t>
  </si>
  <si>
    <t>Beide Treffen NEIN</t>
  </si>
  <si>
    <t>Belgien</t>
  </si>
  <si>
    <t>Griechenland</t>
  </si>
  <si>
    <t>Slowenien</t>
  </si>
  <si>
    <t>Doppelte Chance 1X &amp; unter 3,5</t>
  </si>
  <si>
    <t>HC -1 Tipp 1</t>
  </si>
  <si>
    <t>Bosnien</t>
  </si>
  <si>
    <t>Gast over 1,5 Tore</t>
  </si>
  <si>
    <t>WM Quali SA</t>
  </si>
  <si>
    <t>Peru</t>
  </si>
  <si>
    <t>Uruguay</t>
  </si>
  <si>
    <t>Kroatien</t>
  </si>
  <si>
    <t>Polen</t>
  </si>
  <si>
    <t>Zypern</t>
  </si>
  <si>
    <t>Rumaenien</t>
  </si>
  <si>
    <t>Finnland</t>
  </si>
  <si>
    <t>1. Halbzeit Sieg England</t>
  </si>
  <si>
    <t>Austria gewinnt mind. eine Halbzeit</t>
  </si>
  <si>
    <t>Südkorea</t>
  </si>
  <si>
    <t>Irak</t>
  </si>
  <si>
    <t>Südkorea gewinnt die 1. Halbzeit</t>
  </si>
  <si>
    <t>Eintracht Braunschweig</t>
  </si>
  <si>
    <t>Hertha over 1,5 Tore</t>
  </si>
  <si>
    <t>BVB</t>
  </si>
  <si>
    <t>St. Pauli</t>
  </si>
  <si>
    <t>1. Halbzeit Doppelte Chance X2</t>
  </si>
  <si>
    <t>Doppelte Chance 1X &amp; unter 4,5 Tore</t>
  </si>
  <si>
    <t>1. Halbzeit over 1.0 Tore Asian</t>
  </si>
  <si>
    <t>Bologna gewinnt mind. eine Halbzeit</t>
  </si>
  <si>
    <t>Brighton and Hove</t>
  </si>
  <si>
    <t>Over 2,5 Tore</t>
  </si>
  <si>
    <t>Atlethic Bilbao</t>
  </si>
  <si>
    <t>Espanyol Barcelona</t>
  </si>
  <si>
    <t>Celta Vigo</t>
  </si>
  <si>
    <t>Celta over 0,5 Tore</t>
  </si>
  <si>
    <t>Waalwijk RKC</t>
  </si>
  <si>
    <t>Twente Enschede</t>
  </si>
  <si>
    <t>1. Halbzeit over 1.0 Asian</t>
  </si>
  <si>
    <t>Austria Bundesliga</t>
  </si>
  <si>
    <t>Sturm Graz</t>
  </si>
  <si>
    <t>Sturm Graz trifft in beiden Halbzeiten</t>
  </si>
  <si>
    <t>Halbzeit oder Endergebnis Tipp 1</t>
  </si>
  <si>
    <t>Unter 4.0 Tore ASIAN</t>
  </si>
  <si>
    <t>CD Leganes</t>
  </si>
  <si>
    <t>FC Kilmarnock</t>
  </si>
  <si>
    <t>Wolverhampton Wanderers</t>
  </si>
  <si>
    <t>Club Bruegge</t>
  </si>
  <si>
    <t>Milan trifft in beiden Halbzeiten</t>
  </si>
  <si>
    <t>Beide Treffen &amp; over 2,5 Tore</t>
  </si>
  <si>
    <t>Inter trifft in beiden Halbzeiten</t>
  </si>
  <si>
    <t>Dynamo Kiew</t>
  </si>
  <si>
    <t>Rigas FS</t>
  </si>
  <si>
    <t>Tipp 1 &amp; Beide Treffen</t>
  </si>
  <si>
    <t>Conference League</t>
  </si>
  <si>
    <t>Paphos</t>
  </si>
  <si>
    <t>St. Gallen</t>
  </si>
  <si>
    <t>SC Paderborn</t>
  </si>
  <si>
    <t>1. FC Nurnberg</t>
  </si>
  <si>
    <t>SSV Jahn Regensburg</t>
  </si>
  <si>
    <t>FSV Mainz 05</t>
  </si>
  <si>
    <t>Stuttgart trifft in beiden Halbzeiten</t>
  </si>
  <si>
    <t>Fortuna D'dorf</t>
  </si>
  <si>
    <t>FC Bournemouth</t>
  </si>
  <si>
    <t>FC Famalicao</t>
  </si>
  <si>
    <t>FC Aberdeen</t>
  </si>
  <si>
    <t>Super League</t>
  </si>
  <si>
    <t>FC Winterthur</t>
  </si>
  <si>
    <t>FC Basel</t>
  </si>
  <si>
    <t>SV Darmstadt 98</t>
  </si>
  <si>
    <t>SSV Ulm 1846</t>
  </si>
  <si>
    <t>Union Berlin</t>
  </si>
  <si>
    <t>Marseille over 0,5 Tore 1. Halbzeit</t>
  </si>
  <si>
    <t>FC St. Mirren</t>
  </si>
  <si>
    <t>FC Lugano</t>
  </si>
  <si>
    <t>H2H Sieg Young Boys Bern</t>
  </si>
  <si>
    <t>November 2024</t>
  </si>
  <si>
    <t>Duesseldorf gewinnt mind eine HZ</t>
  </si>
  <si>
    <t>Tor in beiden HZ JA</t>
  </si>
  <si>
    <t>Estrela Amadora</t>
  </si>
  <si>
    <t>1. Halbzeit AHC -1 Tipp 1</t>
  </si>
  <si>
    <t>Eindhoven gewinnt mind eine HZ</t>
  </si>
  <si>
    <t>1. HZ Sieg Benfica</t>
  </si>
  <si>
    <t>SV Darmstadt</t>
  </si>
  <si>
    <t>Over 1,5 Tore</t>
  </si>
  <si>
    <t>FC Toulouse</t>
  </si>
  <si>
    <t>1. HZ Sieg BVB</t>
  </si>
  <si>
    <t>H2H Sieg HSV</t>
  </si>
  <si>
    <t>Marseille trifft in beiden Halbzeiten</t>
  </si>
  <si>
    <t>Heracles Almelo</t>
  </si>
  <si>
    <t>1. Halbzeit unter 1,5 Tore</t>
  </si>
  <si>
    <t>SV Werder Bremen</t>
  </si>
  <si>
    <t>1. Halbzeit over 1 Tor ASIAN</t>
  </si>
  <si>
    <t>Hertha BSC Berlin</t>
  </si>
  <si>
    <t>Cagliari Calcio</t>
  </si>
  <si>
    <t>H2H Sieg Monaco</t>
  </si>
  <si>
    <t>RC Lens</t>
  </si>
  <si>
    <t>FC Nantes</t>
  </si>
  <si>
    <t>Osasuna</t>
  </si>
  <si>
    <t>1. Halbzeit Tipp 1</t>
  </si>
  <si>
    <t>H2H Tipp Wolfsburg</t>
  </si>
  <si>
    <t>Karlsruher SC</t>
  </si>
  <si>
    <t>Tottenham trifft in beiden Halbzeiten</t>
  </si>
  <si>
    <t>FC Chelsea</t>
  </si>
  <si>
    <t>HC- 1 Sieg Feyenoord</t>
  </si>
  <si>
    <t>Liga Portugal</t>
  </si>
  <si>
    <t>SC Braga</t>
  </si>
  <si>
    <t>FC Dundee</t>
  </si>
  <si>
    <t xml:space="preserve">Tipp 1 </t>
  </si>
  <si>
    <t>Over 3,5 1. HZ</t>
  </si>
  <si>
    <t>Gast over 0,5</t>
  </si>
  <si>
    <t>H2H Amsterdam</t>
  </si>
  <si>
    <t>Daenemark</t>
  </si>
  <si>
    <t>Spanien</t>
  </si>
  <si>
    <t>Heim over 0,5 Tore</t>
  </si>
  <si>
    <t>Schweiz</t>
  </si>
  <si>
    <t>Serbien</t>
  </si>
  <si>
    <t>HZ oder Endstand Tipp 1</t>
  </si>
  <si>
    <t>Kosovo</t>
  </si>
  <si>
    <t>Chile</t>
  </si>
  <si>
    <t>HZ oder Endstand Tipp X</t>
  </si>
  <si>
    <t>DCX2 &amp; Unter 3,5 Tore</t>
  </si>
  <si>
    <t>PSG trifft in beiden Halbzeiten</t>
  </si>
  <si>
    <t>H2H Sieg Wolfsburg</t>
  </si>
  <si>
    <t>FC Schalke 04</t>
  </si>
  <si>
    <t>Brighton unter 1,5 Tore</t>
  </si>
  <si>
    <t>FC Fulham</t>
  </si>
  <si>
    <t>Feyenoord trifft in beiden Halbzeiten</t>
  </si>
  <si>
    <t>FC Groningen</t>
  </si>
  <si>
    <t>PSV trifft in beiden Halbzeiten</t>
  </si>
  <si>
    <t>Rangers trifft in beiden Halbzeiten</t>
  </si>
  <si>
    <t>Ajax trifft in beiden Halbzeiten</t>
  </si>
  <si>
    <t>AHC -2.0 Tipp 1</t>
  </si>
  <si>
    <t>1 HZ Tipp 1</t>
  </si>
  <si>
    <t>Crvena Zvezda</t>
  </si>
  <si>
    <t>Leeds United</t>
  </si>
  <si>
    <t>Luton Town</t>
  </si>
  <si>
    <t>Ludogorets Razgrad</t>
  </si>
  <si>
    <t>FC Midjylland</t>
  </si>
  <si>
    <t>Slavia Prag</t>
  </si>
  <si>
    <t>Fenerbahce Istanbul</t>
  </si>
  <si>
    <t>AE Paphos</t>
  </si>
  <si>
    <t>Doppelte Chance 1X &amp; unter 4,5</t>
  </si>
  <si>
    <t>Koeln</t>
  </si>
  <si>
    <t>Hannover</t>
  </si>
  <si>
    <t>Las Palmas</t>
  </si>
  <si>
    <t>Ross County</t>
  </si>
  <si>
    <t>Greuther Fürth</t>
  </si>
  <si>
    <t>1. Halbzeit Tipp 2</t>
  </si>
  <si>
    <t>1. Halbzeit über 1,5 Tore</t>
  </si>
  <si>
    <t>H2H Tipp 1</t>
  </si>
  <si>
    <t>Tottenham über 1,5 Tore</t>
  </si>
  <si>
    <t>DFB Pokal</t>
  </si>
  <si>
    <t>Handicap -1 Tipp 2</t>
  </si>
  <si>
    <t>Coppa Italia</t>
  </si>
  <si>
    <t>US Sassuolo</t>
  </si>
  <si>
    <t>Über 2,5 Tore</t>
  </si>
  <si>
    <t>Chelsea trifft in beiden Halbzeiten</t>
  </si>
  <si>
    <t>Sporting Braga</t>
  </si>
  <si>
    <t>Estoril Praia</t>
  </si>
  <si>
    <t>Braga trifft in beiden Halbzeiten</t>
  </si>
  <si>
    <t>Derby County</t>
  </si>
  <si>
    <t>Tipp 1 &amp; über 1,5 Tore</t>
  </si>
  <si>
    <t>Villa trifft in beiden Halbzeiten</t>
  </si>
  <si>
    <t>Monaco über 1,5 Tore</t>
  </si>
  <si>
    <t>RKC Waalwijk</t>
  </si>
  <si>
    <t>1. FC Nürnberg</t>
  </si>
  <si>
    <t>Nürnberg über 1,5 Tore</t>
  </si>
  <si>
    <t>FC Bayern München</t>
  </si>
  <si>
    <t>Bayern über 2,5 Tore</t>
  </si>
  <si>
    <t>Manchester über 2,5 Tore</t>
  </si>
  <si>
    <t>Fortuna Düsseldorf</t>
  </si>
  <si>
    <t>DC 1X &amp; über 1,5 Tore</t>
  </si>
  <si>
    <t>Über 1,5 Tore</t>
  </si>
  <si>
    <t>Doppelte Chance X2 &amp; über 1,5 Tore</t>
  </si>
  <si>
    <t>Doppelte Chance 1X &amp; über 1,5 Tore</t>
  </si>
  <si>
    <t>Über 1,5 Tore 1. Halbzeit</t>
  </si>
  <si>
    <t>FC Middlesbrough</t>
  </si>
  <si>
    <t>Asian Handicap -1.0 Tipp 2</t>
  </si>
  <si>
    <t>Karlsruhe über 1,5 Tore</t>
  </si>
  <si>
    <t>1. Halbzeit über 1 Tor Asian</t>
  </si>
  <si>
    <t>FC Arsenal</t>
  </si>
  <si>
    <t>Sheffield United</t>
  </si>
  <si>
    <t>Atalanta über 1,5 Tore</t>
  </si>
  <si>
    <t>Napoli über 1,5 Tore</t>
  </si>
  <si>
    <t>Rayo Vallecano</t>
  </si>
  <si>
    <t>Strasbourg gewinnt mind. Eine Halbzeit</t>
  </si>
  <si>
    <t>AS Rom gewinnt mind. Eine Halbzeit</t>
  </si>
  <si>
    <t>Twente über 1,5 Tore</t>
  </si>
  <si>
    <t>NAC Breda</t>
  </si>
  <si>
    <t>Halbzeit/Endstand 1/1</t>
  </si>
  <si>
    <t>Getafe CF</t>
  </si>
  <si>
    <t>Hertha über 1,5 Tore</t>
  </si>
  <si>
    <t>Nächstes Tor HSV</t>
  </si>
  <si>
    <t>Bayern München</t>
  </si>
  <si>
    <t>Handicap +2 Tipp 2</t>
  </si>
  <si>
    <t>Oxford United</t>
  </si>
  <si>
    <t>Leeds trifft in beiden Halbzeiten</t>
  </si>
  <si>
    <t>Dundee FC</t>
  </si>
  <si>
    <t>Utrecht über 1,5 Tore</t>
  </si>
  <si>
    <t>Sparta Rotterdam</t>
  </si>
  <si>
    <t xml:space="preserve">Inter Mailand </t>
  </si>
  <si>
    <t>St. Mirren</t>
  </si>
  <si>
    <t>Handicap -2 Tipp 1</t>
  </si>
  <si>
    <t>1. Halbzeit über 0,5 Tore</t>
  </si>
  <si>
    <t>1. Halbzeit über 2,5 Tore</t>
  </si>
  <si>
    <t>Udinese gewinnt eine der beiden Halbzeiten</t>
  </si>
  <si>
    <t>Spiel unterbrochen</t>
  </si>
  <si>
    <t>Spalte1</t>
  </si>
  <si>
    <t>Über 3,5 Tore</t>
  </si>
  <si>
    <t>Supercoppa Italia</t>
  </si>
  <si>
    <t>Milan über 1,5 Tore</t>
  </si>
  <si>
    <t>Leverkusen über 1,5 Tore</t>
  </si>
  <si>
    <t>Leverkusen über 2,5 Tore 1. Halbzeit</t>
  </si>
  <si>
    <t>Über 4,5 Tore 1. Halbzeit</t>
  </si>
  <si>
    <t>Leverkusen über 3,5 Tore</t>
  </si>
  <si>
    <t>Über 0,5 Tore 1. Halbzeit</t>
  </si>
  <si>
    <t>Eintracht gewinnt mind. Eine Halbzeit</t>
  </si>
  <si>
    <t>BVB über 1,5 Tore</t>
  </si>
  <si>
    <t>Gladbach gewinnt mind eine HZ</t>
  </si>
  <si>
    <t>HC -1 Tipp 2</t>
  </si>
  <si>
    <t>Napoli trifft in beiden Halbzeiten</t>
  </si>
  <si>
    <t>Willem II</t>
  </si>
  <si>
    <t>Über 5,5 Tore</t>
  </si>
  <si>
    <t>Newcastle über 1,5 Tore</t>
  </si>
  <si>
    <t>Jupiler League</t>
  </si>
  <si>
    <t>FC Brügge</t>
  </si>
  <si>
    <t>Beerschot VA</t>
  </si>
  <si>
    <t>Brügge trifft in beiden Halbzeiten</t>
  </si>
  <si>
    <t>Sheffield Wed.</t>
  </si>
  <si>
    <t>Arsenal über 1,5 1. HZ</t>
  </si>
  <si>
    <t>AS Rom über 0,5 Tore</t>
  </si>
  <si>
    <t>Club Brügge</t>
  </si>
  <si>
    <t>Tipp 2 &amp; über 1,5</t>
  </si>
  <si>
    <t>1. HZ über 1,5 Tore</t>
  </si>
  <si>
    <t>AS Roma</t>
  </si>
  <si>
    <t>1. HZ über 0,5 Tore</t>
  </si>
  <si>
    <t>1. HZ über 1 Tor Asian</t>
  </si>
  <si>
    <t>KRC Genk</t>
  </si>
  <si>
    <t>VA Beerschot</t>
  </si>
  <si>
    <t>Genk trifft in beiden Halbzeiten</t>
  </si>
  <si>
    <t>Inter über 0,5 Tore</t>
  </si>
  <si>
    <t>Milan über 2,5 Tore</t>
  </si>
  <si>
    <t>Preußen Münster</t>
  </si>
  <si>
    <t>FA Cup</t>
  </si>
  <si>
    <t>Vikingur Rejkjavik</t>
  </si>
  <si>
    <t>Panathinaikos</t>
  </si>
  <si>
    <t>PAOK</t>
  </si>
  <si>
    <t>FCSB</t>
  </si>
  <si>
    <t>FC Kopenhagen</t>
  </si>
  <si>
    <t>Turin über 0,5 Tore</t>
  </si>
  <si>
    <t>Cagliari über 0,5 Tore</t>
  </si>
  <si>
    <t>Villareal CF</t>
  </si>
  <si>
    <t>Valencia CF</t>
  </si>
  <si>
    <t>Valencia über 0,5 Tore</t>
  </si>
  <si>
    <t>Düsseldorf über 2,5 Tore</t>
  </si>
  <si>
    <t>Empoli über 0,5 Tore</t>
  </si>
  <si>
    <t>RSC Anderlecht</t>
  </si>
  <si>
    <t>Arminia Bielefeld</t>
  </si>
  <si>
    <t>Wolfsburg über 1,5 Tore</t>
  </si>
  <si>
    <t>City gewinnt eine der beiden HZ</t>
  </si>
  <si>
    <t>HSC Montpellier</t>
  </si>
  <si>
    <t>Montpellier über 0,5 Tore</t>
  </si>
  <si>
    <t>QPR</t>
  </si>
  <si>
    <t>Leeds Unite</t>
  </si>
  <si>
    <t>über 4,5 Tore</t>
  </si>
  <si>
    <t>Monza über 0,5 Tore</t>
  </si>
  <si>
    <t>K-League</t>
  </si>
  <si>
    <t>Suwon City</t>
  </si>
  <si>
    <t>Ulsan Hyundai</t>
  </si>
  <si>
    <t>Griechenland qualifiziert sich</t>
  </si>
  <si>
    <t>WM Quali Europa</t>
  </si>
  <si>
    <t>Litauen</t>
  </si>
  <si>
    <t>Malta</t>
  </si>
  <si>
    <t>Japan</t>
  </si>
  <si>
    <t>Saudi Arabien</t>
  </si>
  <si>
    <t>Unter 3 Tore</t>
  </si>
  <si>
    <t>Jordanien</t>
  </si>
  <si>
    <t>Jordanien über 0,5 Tore</t>
  </si>
  <si>
    <t>Tipp des Tages Auswertung</t>
  </si>
  <si>
    <t>DC X2</t>
  </si>
  <si>
    <t>Udinese über 0,5 Tore</t>
  </si>
  <si>
    <t>Stoke City</t>
  </si>
  <si>
    <t>Blackburn Rovers</t>
  </si>
  <si>
    <t>Blackburn über 0,5 Tore</t>
  </si>
  <si>
    <t>Hoffenheim über 0,5 Tore</t>
  </si>
  <si>
    <t xml:space="preserve">England </t>
  </si>
  <si>
    <t>Albanien</t>
  </si>
  <si>
    <t>Wrexham</t>
  </si>
  <si>
    <t>Stockport</t>
  </si>
  <si>
    <t>Wrexham über 0,5 Tore</t>
  </si>
  <si>
    <t>Griechenland über 0,5 Tore</t>
  </si>
  <si>
    <t>Liechtenstein</t>
  </si>
  <si>
    <t>RC Strasbourg</t>
  </si>
  <si>
    <t>Strasbourg über 0,5 Tore</t>
  </si>
  <si>
    <t>Girona FC</t>
  </si>
  <si>
    <t>Randers FC</t>
  </si>
  <si>
    <t>DC 1X &amp; Kopenhagen über 0,5 Tore</t>
  </si>
  <si>
    <t>1. HZ über 0,5 Tore Real Sociedad</t>
  </si>
  <si>
    <t>Hearts über 0,5 Tore</t>
  </si>
  <si>
    <t>Halbzeit/Endstand 2/2</t>
  </si>
  <si>
    <t>Süper Lig</t>
  </si>
  <si>
    <t>Daejeon Hana</t>
  </si>
  <si>
    <t>Anzahl Doppler</t>
  </si>
  <si>
    <t>Anzahl Richtig</t>
  </si>
  <si>
    <t>Anzahl Falsch</t>
  </si>
  <si>
    <t>Einsatz pro Doppler</t>
  </si>
  <si>
    <t>Gesamtergebnis</t>
  </si>
  <si>
    <t>Heim</t>
  </si>
  <si>
    <t>Gast</t>
  </si>
  <si>
    <t>Gesamtquote</t>
  </si>
  <si>
    <t>Resultat</t>
  </si>
  <si>
    <t>Profit / Verlust</t>
  </si>
  <si>
    <t xml:space="preserve">Jahn Regensburg </t>
  </si>
  <si>
    <t xml:space="preserve"> Greuther Fuerth</t>
  </si>
  <si>
    <t>1. Halbzeit over 0,5 Tore</t>
  </si>
  <si>
    <t xml:space="preserve">Waalwijk </t>
  </si>
  <si>
    <t xml:space="preserve"> AZ Alkmaar</t>
  </si>
  <si>
    <t xml:space="preserve">Eintracht Frankfurt </t>
  </si>
  <si>
    <t xml:space="preserve"> Hoffenheim</t>
  </si>
  <si>
    <t>DC 1X &amp; over 1,5 Tore</t>
  </si>
  <si>
    <t xml:space="preserve">FC Barcelona </t>
  </si>
  <si>
    <t xml:space="preserve"> Valladolid</t>
  </si>
  <si>
    <t xml:space="preserve">Arsenal FC </t>
  </si>
  <si>
    <t xml:space="preserve"> Brighton and Hove</t>
  </si>
  <si>
    <t>Arsenal gewinnt mind. eine Halbzeit</t>
  </si>
  <si>
    <t xml:space="preserve">Bayern Muenchen </t>
  </si>
  <si>
    <t xml:space="preserve"> SC Freiburg</t>
  </si>
  <si>
    <t>Falsch</t>
  </si>
  <si>
    <t xml:space="preserve">Stade Reims </t>
  </si>
  <si>
    <t xml:space="preserve"> Stade Rennes</t>
  </si>
  <si>
    <t>1. HZ over 1.0 Tore Asian</t>
  </si>
  <si>
    <t xml:space="preserve">Slowenien </t>
  </si>
  <si>
    <t xml:space="preserve"> Austria</t>
  </si>
  <si>
    <t xml:space="preserve">Estland </t>
  </si>
  <si>
    <t xml:space="preserve"> Slowakei</t>
  </si>
  <si>
    <t>DC X2 &amp; unter 3,5 Tore</t>
  </si>
  <si>
    <t xml:space="preserve">Portugal </t>
  </si>
  <si>
    <t xml:space="preserve"> Schottland</t>
  </si>
  <si>
    <t>Portugal trifft in beiden Halbzeiten</t>
  </si>
  <si>
    <t xml:space="preserve">Borussia M'gladbach </t>
  </si>
  <si>
    <t xml:space="preserve"> VfB Stuttgart</t>
  </si>
  <si>
    <t xml:space="preserve">Holstein Kiel </t>
  </si>
  <si>
    <t xml:space="preserve"> Bayern Muenchen</t>
  </si>
  <si>
    <t>Tipp 2 &amp; over 2,5 Tore</t>
  </si>
  <si>
    <t xml:space="preserve">HSV </t>
  </si>
  <si>
    <t xml:space="preserve"> Jahn Regensburg</t>
  </si>
  <si>
    <t>AHC -1.0 Tipp 1</t>
  </si>
  <si>
    <t xml:space="preserve">Olympique Marseille </t>
  </si>
  <si>
    <t xml:space="preserve"> OGC Nizza</t>
  </si>
  <si>
    <t xml:space="preserve">FC Southampton </t>
  </si>
  <si>
    <t xml:space="preserve"> Manchester United</t>
  </si>
  <si>
    <t xml:space="preserve">Liverpool </t>
  </si>
  <si>
    <t xml:space="preserve"> Nottingham Forest</t>
  </si>
  <si>
    <t xml:space="preserve">Feyenoord </t>
  </si>
  <si>
    <t xml:space="preserve"> Bayer Leverkusen</t>
  </si>
  <si>
    <t>Bayer gewinnt mind eine HZ</t>
  </si>
  <si>
    <t xml:space="preserve">Celtic Glasgow </t>
  </si>
  <si>
    <t xml:space="preserve"> Slovan Bratislava</t>
  </si>
  <si>
    <t>Gast unter 1,5 Tore</t>
  </si>
  <si>
    <t xml:space="preserve"> Girona FC</t>
  </si>
  <si>
    <t xml:space="preserve">Real Madrid </t>
  </si>
  <si>
    <t xml:space="preserve">AC Milan </t>
  </si>
  <si>
    <t xml:space="preserve"> FC Liverpool</t>
  </si>
  <si>
    <t xml:space="preserve">Club Bruegge </t>
  </si>
  <si>
    <t xml:space="preserve"> BVB</t>
  </si>
  <si>
    <t xml:space="preserve">Young Boys Bern </t>
  </si>
  <si>
    <t xml:space="preserve"> Aston Villa</t>
  </si>
  <si>
    <t>1. HZ over 0,5 Tore</t>
  </si>
  <si>
    <t>Austia Bundesliga</t>
  </si>
  <si>
    <t xml:space="preserve">WSG Tirol </t>
  </si>
  <si>
    <t xml:space="preserve"> RB Salzburg</t>
  </si>
  <si>
    <t xml:space="preserve">Nuernberg </t>
  </si>
  <si>
    <t xml:space="preserve"> Hertha BSC</t>
  </si>
  <si>
    <t xml:space="preserve">Leicester City </t>
  </si>
  <si>
    <t xml:space="preserve"> FC Everton</t>
  </si>
  <si>
    <t>Everton over 0,5 Tore</t>
  </si>
  <si>
    <t xml:space="preserve">Lyon </t>
  </si>
  <si>
    <t xml:space="preserve"> Marseille</t>
  </si>
  <si>
    <t xml:space="preserve">Kiel </t>
  </si>
  <si>
    <t xml:space="preserve"> Frankfurt</t>
  </si>
  <si>
    <t xml:space="preserve"> SV Elversberg</t>
  </si>
  <si>
    <t xml:space="preserve">Le Havre </t>
  </si>
  <si>
    <t xml:space="preserve"> OSC Lille</t>
  </si>
  <si>
    <t>Lille over 0.5 Tore</t>
  </si>
  <si>
    <t xml:space="preserve"> Leicester City</t>
  </si>
  <si>
    <t xml:space="preserve">Wolverhampton </t>
  </si>
  <si>
    <t xml:space="preserve"> Liverpool</t>
  </si>
  <si>
    <t xml:space="preserve">Estoril </t>
  </si>
  <si>
    <t xml:space="preserve"> Sporting Lissabon</t>
  </si>
  <si>
    <t xml:space="preserve"> Venezia FC</t>
  </si>
  <si>
    <t>AS Rom over 1,5 Tore</t>
  </si>
  <si>
    <t xml:space="preserve"> Bologna</t>
  </si>
  <si>
    <t xml:space="preserve">Ferencvaros </t>
  </si>
  <si>
    <t xml:space="preserve"> Tottenham</t>
  </si>
  <si>
    <t xml:space="preserve">Besiktas </t>
  </si>
  <si>
    <t xml:space="preserve"> Eintracht Frankfurt</t>
  </si>
  <si>
    <t>Frankfurt over 0,5 Tore</t>
  </si>
  <si>
    <t xml:space="preserve">Bratislava </t>
  </si>
  <si>
    <t xml:space="preserve"> Man City</t>
  </si>
  <si>
    <t xml:space="preserve">IF Elfsborg </t>
  </si>
  <si>
    <t xml:space="preserve"> AS Rom</t>
  </si>
  <si>
    <t xml:space="preserve">Rigas FC </t>
  </si>
  <si>
    <t xml:space="preserve"> Galatasaray</t>
  </si>
  <si>
    <t xml:space="preserve">Aston Villa </t>
  </si>
  <si>
    <t xml:space="preserve">OSC Lille </t>
  </si>
  <si>
    <t xml:space="preserve"> Real Madrid</t>
  </si>
  <si>
    <t>Real over 0,5 Tore</t>
  </si>
  <si>
    <t xml:space="preserve"> Crvena Zvezda</t>
  </si>
  <si>
    <t xml:space="preserve"> Young Boys Bern</t>
  </si>
  <si>
    <t xml:space="preserve"> FC Turin</t>
  </si>
  <si>
    <t xml:space="preserve">Juventus Turin </t>
  </si>
  <si>
    <t xml:space="preserve"> Cagliari Calcio</t>
  </si>
  <si>
    <t xml:space="preserve"> FC Southampton</t>
  </si>
  <si>
    <t xml:space="preserve">Union Berlin </t>
  </si>
  <si>
    <t>BVB gewinnt mind eine HZ</t>
  </si>
  <si>
    <t xml:space="preserve">Man City </t>
  </si>
  <si>
    <t xml:space="preserve"> Fulham</t>
  </si>
  <si>
    <t xml:space="preserve">Austria </t>
  </si>
  <si>
    <t xml:space="preserve"> Kasachstan</t>
  </si>
  <si>
    <t xml:space="preserve">Italien </t>
  </si>
  <si>
    <t xml:space="preserve"> Belgien</t>
  </si>
  <si>
    <t xml:space="preserve">AS Monaco </t>
  </si>
  <si>
    <t>DC 1X &amp; unter 4,5 Tore</t>
  </si>
  <si>
    <t xml:space="preserve">Manchester United </t>
  </si>
  <si>
    <t xml:space="preserve"> FC Brentford</t>
  </si>
  <si>
    <t xml:space="preserve"> Fortuna D'dorf</t>
  </si>
  <si>
    <t xml:space="preserve">VfL Wolfsburg </t>
  </si>
  <si>
    <t xml:space="preserve"> Werder Bremen</t>
  </si>
  <si>
    <t xml:space="preserve"> Racing Strasbourg</t>
  </si>
  <si>
    <t xml:space="preserve">AFC Bournemouth </t>
  </si>
  <si>
    <t xml:space="preserve"> Arsenal FC</t>
  </si>
  <si>
    <t xml:space="preserve">Bayer Leverkusen </t>
  </si>
  <si>
    <t xml:space="preserve"> PSV Eindhoven</t>
  </si>
  <si>
    <t xml:space="preserve"> Club Bruegge</t>
  </si>
  <si>
    <t xml:space="preserve">Atalanta Bergamo </t>
  </si>
  <si>
    <t xml:space="preserve"> Celtic Glasgow</t>
  </si>
  <si>
    <t xml:space="preserve">Sturm Graz </t>
  </si>
  <si>
    <t xml:space="preserve"> Inter Mailand</t>
  </si>
  <si>
    <t xml:space="preserve">Tottenham </t>
  </si>
  <si>
    <t xml:space="preserve"> Rigas FC</t>
  </si>
  <si>
    <t xml:space="preserve">Panathinaikos </t>
  </si>
  <si>
    <t xml:space="preserve"> Chelsea</t>
  </si>
  <si>
    <t xml:space="preserve">Qarabag FK </t>
  </si>
  <si>
    <t xml:space="preserve"> Ajax Amsterdam</t>
  </si>
  <si>
    <t>DC X2 &amp; über 1,5 Tore</t>
  </si>
  <si>
    <t xml:space="preserve">FC Twente </t>
  </si>
  <si>
    <t xml:space="preserve"> Lazio Rom</t>
  </si>
  <si>
    <t>Twente über 0,5 Tore</t>
  </si>
  <si>
    <t xml:space="preserve"> FC Augsburg</t>
  </si>
  <si>
    <t xml:space="preserve">Udinese </t>
  </si>
  <si>
    <t xml:space="preserve"> Juventus Turin</t>
  </si>
  <si>
    <t xml:space="preserve">Bayern München </t>
  </si>
  <si>
    <t xml:space="preserve"> Union Berlin</t>
  </si>
  <si>
    <t xml:space="preserve">Newcastle United </t>
  </si>
  <si>
    <t xml:space="preserve"> FC Arsenal</t>
  </si>
  <si>
    <t xml:space="preserve">FC Liverpool </t>
  </si>
  <si>
    <t>Unter 4,5 Tore</t>
  </si>
  <si>
    <t xml:space="preserve"> Benfica Lissabon</t>
  </si>
  <si>
    <t xml:space="preserve">FC Brügge </t>
  </si>
  <si>
    <t>Bayern gewinnt eine Halbzeit</t>
  </si>
  <si>
    <t xml:space="preserve">Roter Stern </t>
  </si>
  <si>
    <t xml:space="preserve"> FC Barcelona</t>
  </si>
  <si>
    <t xml:space="preserve">PSV Eindhoven </t>
  </si>
  <si>
    <t xml:space="preserve"> FC Groningen</t>
  </si>
  <si>
    <t xml:space="preserve">CD Leganes </t>
  </si>
  <si>
    <t xml:space="preserve">FC Fulham </t>
  </si>
  <si>
    <t xml:space="preserve"> Wolverhampton</t>
  </si>
  <si>
    <t>Wolves über 0,5 Tore</t>
  </si>
  <si>
    <t xml:space="preserve">Manchester City </t>
  </si>
  <si>
    <t xml:space="preserve"> Tottenham </t>
  </si>
  <si>
    <t xml:space="preserve"> FC Chelsea</t>
  </si>
  <si>
    <t xml:space="preserve"> Stade Brest</t>
  </si>
  <si>
    <t xml:space="preserve">Sporting Lissabon </t>
  </si>
  <si>
    <t>Arsenal über 0,5 Tore</t>
  </si>
  <si>
    <t xml:space="preserve"> AFC Bournemouth</t>
  </si>
  <si>
    <t>La LIga</t>
  </si>
  <si>
    <t xml:space="preserve">Real Valladolid </t>
  </si>
  <si>
    <t xml:space="preserve"> Atletico Madrid</t>
  </si>
  <si>
    <t>Scottish Prem</t>
  </si>
  <si>
    <t xml:space="preserve"> Ross County</t>
  </si>
  <si>
    <t xml:space="preserve"> Santa Clara</t>
  </si>
  <si>
    <t xml:space="preserve">Inter </t>
  </si>
  <si>
    <t xml:space="preserve"> Parma</t>
  </si>
  <si>
    <t>Inter über 1,5 Tore</t>
  </si>
  <si>
    <t xml:space="preserve">Atalanta </t>
  </si>
  <si>
    <t xml:space="preserve"> AC Milan</t>
  </si>
  <si>
    <t xml:space="preserve">SC Braga </t>
  </si>
  <si>
    <t xml:space="preserve"> Estoril Praia</t>
  </si>
  <si>
    <t xml:space="preserve">Real Betis </t>
  </si>
  <si>
    <t xml:space="preserve">Crystal Palace </t>
  </si>
  <si>
    <t xml:space="preserve"> Manchester City</t>
  </si>
  <si>
    <t xml:space="preserve">FC Bayern </t>
  </si>
  <si>
    <t xml:space="preserve"> FC Heidenheim</t>
  </si>
  <si>
    <t>Bayern über 1,5 Tore</t>
  </si>
  <si>
    <t xml:space="preserve"> RB Leipzig</t>
  </si>
  <si>
    <t>RB Leipzig über 1,5 Tore</t>
  </si>
  <si>
    <t>City über 0,5 Tore</t>
  </si>
  <si>
    <t xml:space="preserve">Shaktar Donetzk </t>
  </si>
  <si>
    <t xml:space="preserve"> Bayern München</t>
  </si>
  <si>
    <t>Tipp 2 &amp; über 1,5 Tore</t>
  </si>
  <si>
    <t xml:space="preserve">Girona </t>
  </si>
  <si>
    <t>Liverpool gewinnt eine Halbzeit</t>
  </si>
  <si>
    <t xml:space="preserve">Stade Brest </t>
  </si>
  <si>
    <t>PSV gewinnt eine Halbzeit</t>
  </si>
  <si>
    <t xml:space="preserve">RB Salzburg </t>
  </si>
  <si>
    <t xml:space="preserve"> PSG</t>
  </si>
  <si>
    <t>Real über 0,5 Tore</t>
  </si>
  <si>
    <t xml:space="preserve">VfB Stuttgart </t>
  </si>
  <si>
    <t>Stuttgart über 1,5 Tore</t>
  </si>
  <si>
    <t xml:space="preserve">Lille </t>
  </si>
  <si>
    <t xml:space="preserve"> Sturm Graz</t>
  </si>
  <si>
    <t xml:space="preserve"> Roter Stern</t>
  </si>
  <si>
    <t xml:space="preserve">BVB </t>
  </si>
  <si>
    <t xml:space="preserve">FC Arsenal </t>
  </si>
  <si>
    <t xml:space="preserve"> AS Monaco</t>
  </si>
  <si>
    <t>Arsenal gewinnt eine Halbzeit</t>
  </si>
  <si>
    <t>Barca über 0,5 Tore</t>
  </si>
  <si>
    <t xml:space="preserve"> SC Braga</t>
  </si>
  <si>
    <t xml:space="preserve">AC Fiorentina </t>
  </si>
  <si>
    <t xml:space="preserve"> LASK Linz</t>
  </si>
  <si>
    <t xml:space="preserve">Viktoria Plzen </t>
  </si>
  <si>
    <t xml:space="preserve">FC Porto </t>
  </si>
  <si>
    <t xml:space="preserve"> FC Midtjylland</t>
  </si>
  <si>
    <t xml:space="preserve">Glasgow Rangers </t>
  </si>
  <si>
    <t>Tottenham über 0,5 Tore</t>
  </si>
  <si>
    <t>Manchester über 0,5 Tore</t>
  </si>
  <si>
    <t xml:space="preserve">Olympique Lyon </t>
  </si>
  <si>
    <t xml:space="preserve">TNS </t>
  </si>
  <si>
    <t xml:space="preserve"> Panathinaikos</t>
  </si>
  <si>
    <t xml:space="preserve">AVS </t>
  </si>
  <si>
    <t xml:space="preserve"> Benfica</t>
  </si>
  <si>
    <t xml:space="preserve">Vallecano </t>
  </si>
  <si>
    <t xml:space="preserve">Ajax </t>
  </si>
  <si>
    <t xml:space="preserve"> Almere City</t>
  </si>
  <si>
    <t xml:space="preserve">Darmstadt </t>
  </si>
  <si>
    <t xml:space="preserve"> Kaiserslautern</t>
  </si>
  <si>
    <t xml:space="preserve">Arsenal </t>
  </si>
  <si>
    <t xml:space="preserve"> Everton</t>
  </si>
  <si>
    <t xml:space="preserve"> Man United</t>
  </si>
  <si>
    <t>United über 0,5 Tore</t>
  </si>
  <si>
    <t xml:space="preserve">Juventus </t>
  </si>
  <si>
    <t xml:space="preserve"> Venezia</t>
  </si>
  <si>
    <t xml:space="preserve"> Genua</t>
  </si>
  <si>
    <t>Milan über 0,5 Tore</t>
  </si>
  <si>
    <t xml:space="preserve">Como </t>
  </si>
  <si>
    <t>Rom über 0,5 Tore</t>
  </si>
  <si>
    <t xml:space="preserve">Heerenveen </t>
  </si>
  <si>
    <t xml:space="preserve"> PSV</t>
  </si>
  <si>
    <t xml:space="preserve">Barcelona </t>
  </si>
  <si>
    <t xml:space="preserve"> Leganes</t>
  </si>
  <si>
    <t xml:space="preserve">Sheffield Utd </t>
  </si>
  <si>
    <t xml:space="preserve"> Plymouth</t>
  </si>
  <si>
    <t xml:space="preserve"> Udinese</t>
  </si>
  <si>
    <t>Inter kommt weiter</t>
  </si>
  <si>
    <t xml:space="preserve">Guimaraes </t>
  </si>
  <si>
    <t xml:space="preserve"> Florenz</t>
  </si>
  <si>
    <t>Florenz über 0,5 Tore</t>
  </si>
  <si>
    <t xml:space="preserve">Chelsea </t>
  </si>
  <si>
    <t xml:space="preserve"> Shamrock Rovers</t>
  </si>
  <si>
    <t>Chelsea trifft beide HZ</t>
  </si>
  <si>
    <t xml:space="preserve"> FC Sevilla</t>
  </si>
  <si>
    <t xml:space="preserve"> Darmstadt</t>
  </si>
  <si>
    <t xml:space="preserve">Man United </t>
  </si>
  <si>
    <t xml:space="preserve"> Bournemouth</t>
  </si>
  <si>
    <t xml:space="preserve">Dundee Utd </t>
  </si>
  <si>
    <t xml:space="preserve"> Celtic</t>
  </si>
  <si>
    <t xml:space="preserve">Everton </t>
  </si>
  <si>
    <t>Chelsea gewinnt eine Hälfte</t>
  </si>
  <si>
    <t xml:space="preserve">Celtic </t>
  </si>
  <si>
    <t xml:space="preserve"> Motherwell</t>
  </si>
  <si>
    <t xml:space="preserve">St. Mirren </t>
  </si>
  <si>
    <t xml:space="preserve"> Glasgow Rangers</t>
  </si>
  <si>
    <t xml:space="preserve">Napoli </t>
  </si>
  <si>
    <t xml:space="preserve">Fulham </t>
  </si>
  <si>
    <t xml:space="preserve">Ipswich </t>
  </si>
  <si>
    <t xml:space="preserve">West Ham </t>
  </si>
  <si>
    <t xml:space="preserve"> Liverpool </t>
  </si>
  <si>
    <t xml:space="preserve">CD Nacional </t>
  </si>
  <si>
    <t xml:space="preserve"> FC Porto</t>
  </si>
  <si>
    <t xml:space="preserve">OGC Nizza </t>
  </si>
  <si>
    <t>Oud Leuven</t>
  </si>
  <si>
    <t>H2H 1</t>
  </si>
  <si>
    <t>Wolfsburg über 0,5 Tore</t>
  </si>
  <si>
    <t>Accrington Stanley</t>
  </si>
  <si>
    <t>Ajax trifft in beiden HZ</t>
  </si>
  <si>
    <t>Atalanta</t>
  </si>
  <si>
    <t>Lille</t>
  </si>
  <si>
    <t>Ferencvarosi</t>
  </si>
  <si>
    <t>Atletico</t>
  </si>
  <si>
    <t>Maccabi Tel Aviv</t>
  </si>
  <si>
    <t>Midtjylland</t>
  </si>
  <si>
    <t>Fenerbahce</t>
  </si>
  <si>
    <t>X2</t>
  </si>
  <si>
    <t>Union S.G.</t>
  </si>
  <si>
    <t>1X</t>
  </si>
  <si>
    <t>Ajax</t>
  </si>
  <si>
    <t>Galatasaray</t>
  </si>
  <si>
    <t>Twente</t>
  </si>
  <si>
    <t>Besiktas</t>
  </si>
  <si>
    <t>Man Utd</t>
  </si>
  <si>
    <t>X2 &amp; über 1,5 Tore</t>
  </si>
  <si>
    <t>Olympiakos</t>
  </si>
  <si>
    <t>Qarabak</t>
  </si>
  <si>
    <t>Espanyol</t>
  </si>
  <si>
    <t>Mallorca</t>
  </si>
  <si>
    <t>Stuttgart</t>
  </si>
  <si>
    <t>Gladbach</t>
  </si>
  <si>
    <t>Heidenheim</t>
  </si>
  <si>
    <t>Villa über 0,5 Tore</t>
  </si>
  <si>
    <t>Leeds</t>
  </si>
  <si>
    <t>Cardiff</t>
  </si>
  <si>
    <t>Leeds über 1,5 Tore</t>
  </si>
  <si>
    <t>Fulham</t>
  </si>
  <si>
    <t>Newcastle über 0,5</t>
  </si>
  <si>
    <t>Preußen über 0,5 Tore</t>
  </si>
  <si>
    <t>Monaco</t>
  </si>
  <si>
    <t>Kaiserslautern</t>
  </si>
  <si>
    <t>Lautern über 0,5 Tore</t>
  </si>
  <si>
    <t>Empoli</t>
  </si>
  <si>
    <t>H2H 2</t>
  </si>
  <si>
    <t>Le Havre</t>
  </si>
  <si>
    <t>St Etienne</t>
  </si>
  <si>
    <t>Rennes</t>
  </si>
  <si>
    <t>Rennes über 0,5 Tore</t>
  </si>
  <si>
    <t>Sevilla</t>
  </si>
  <si>
    <t>Barcelona</t>
  </si>
  <si>
    <t>2 gew. Mind eine HZ</t>
  </si>
  <si>
    <t>Udinese</t>
  </si>
  <si>
    <t>1 gewinnt mind eine HZ</t>
  </si>
  <si>
    <t>Plymouth</t>
  </si>
  <si>
    <t>Liverpool</t>
  </si>
  <si>
    <t>Brügge</t>
  </si>
  <si>
    <t>Celtic</t>
  </si>
  <si>
    <t>Tottenham</t>
  </si>
  <si>
    <t>Auxerre</t>
  </si>
  <si>
    <t>Marseille</t>
  </si>
  <si>
    <t>Auxerre über 0,5 Tore</t>
  </si>
  <si>
    <t>Almere</t>
  </si>
  <si>
    <t>Brest</t>
  </si>
  <si>
    <t>Bayern</t>
  </si>
  <si>
    <t>Leverkusen</t>
  </si>
  <si>
    <t>Alkmaar</t>
  </si>
  <si>
    <t>Kopenhagen</t>
  </si>
  <si>
    <t>Chelsea</t>
  </si>
  <si>
    <t>Rangers</t>
  </si>
  <si>
    <t>Augsburg</t>
  </si>
  <si>
    <t>BVB über 1,5</t>
  </si>
  <si>
    <t>Charleroi</t>
  </si>
  <si>
    <t>Mechelen</t>
  </si>
  <si>
    <t>Mechelen über 0,5</t>
  </si>
  <si>
    <t>Verona</t>
  </si>
  <si>
    <t>Bologna</t>
  </si>
  <si>
    <t>Bologna über 0,5</t>
  </si>
  <si>
    <t>Altach</t>
  </si>
  <si>
    <t>Salzburg</t>
  </si>
  <si>
    <t>Salzburg über 1,5</t>
  </si>
  <si>
    <t>Bilbao</t>
  </si>
  <si>
    <t>Unter 3</t>
  </si>
  <si>
    <t>Florenz</t>
  </si>
  <si>
    <t>Southampton</t>
  </si>
  <si>
    <t>Porto</t>
  </si>
  <si>
    <t>AVS</t>
  </si>
  <si>
    <t>Como</t>
  </si>
  <si>
    <t>Bournemouth</t>
  </si>
  <si>
    <t>Brentford</t>
  </si>
  <si>
    <t>WM Quali Asia</t>
  </si>
  <si>
    <t>Bahrain</t>
  </si>
  <si>
    <t>Japan über 1,5 Tore</t>
  </si>
  <si>
    <t>Unter 1,5 1. HZ</t>
  </si>
  <si>
    <t>Türkei</t>
  </si>
  <si>
    <t>WM Quali</t>
  </si>
  <si>
    <t>1 &amp; über 1,5</t>
  </si>
  <si>
    <t>Andorra</t>
  </si>
  <si>
    <t>Kolumbien</t>
  </si>
  <si>
    <t>Paraguay</t>
  </si>
  <si>
    <t>Strasbourg</t>
  </si>
  <si>
    <t>Lyon</t>
  </si>
  <si>
    <t>Über 2 Tore</t>
  </si>
  <si>
    <t>Benfica</t>
  </si>
  <si>
    <t>LASK</t>
  </si>
  <si>
    <t>LASK über 0,5</t>
  </si>
  <si>
    <t>Wolfsburg</t>
  </si>
  <si>
    <t>Bremen</t>
  </si>
  <si>
    <t>KSC</t>
  </si>
  <si>
    <t>Venezia</t>
  </si>
  <si>
    <t>2 &amp; über 2,5</t>
  </si>
  <si>
    <t>Estrela</t>
  </si>
  <si>
    <t>Sporting</t>
  </si>
  <si>
    <t>Girona</t>
  </si>
  <si>
    <t>Swiss</t>
  </si>
  <si>
    <t>Winterthur</t>
  </si>
  <si>
    <t>Basel</t>
  </si>
  <si>
    <t>Über 0,5 Tore</t>
  </si>
  <si>
    <t>Eindhoven</t>
  </si>
  <si>
    <t>Man City</t>
  </si>
  <si>
    <t>Farense</t>
  </si>
  <si>
    <t>Leipzig</t>
  </si>
  <si>
    <t>Everton</t>
  </si>
  <si>
    <t>FC Luzern</t>
  </si>
  <si>
    <t>FC St Gallen</t>
  </si>
  <si>
    <t>Midtjylland über 0,5 Tore</t>
  </si>
  <si>
    <t>Augsburg über 0,5 Tore</t>
  </si>
  <si>
    <t>FC Seoul</t>
  </si>
  <si>
    <t>Ulsan gewinnt mind eine HZ</t>
  </si>
  <si>
    <t>FC Zürich</t>
  </si>
  <si>
    <t>Feyenoord</t>
  </si>
  <si>
    <t>Alkmaar über 0,5 Tore</t>
  </si>
  <si>
    <t>Coventry City</t>
  </si>
  <si>
    <t>FC Burnley</t>
  </si>
  <si>
    <t>X2 &amp; unter 4,5 Tore</t>
  </si>
  <si>
    <t>Real Betis</t>
  </si>
  <si>
    <t>Lazio über 0,5 Tore</t>
  </si>
  <si>
    <t>DC 1X &amp; Rom über 0,5 Tore</t>
  </si>
  <si>
    <t>Chelsea über 0,5 Tore</t>
  </si>
  <si>
    <t>FC Magdeburg</t>
  </si>
  <si>
    <t>Getafe über 0,5 Tore</t>
  </si>
  <si>
    <t>1X &amp; unter 3,5 Tore</t>
  </si>
  <si>
    <t>1X &amp; über 1,5 Tore</t>
  </si>
  <si>
    <t>Union über 0,5 Tore</t>
  </si>
  <si>
    <t>Newcastle gewinnt eine HZ</t>
  </si>
  <si>
    <t>Hannover 96 II</t>
  </si>
  <si>
    <t>Alemannia Aachen</t>
  </si>
  <si>
    <t>3. Liga</t>
  </si>
  <si>
    <t>Waldhof Mannheim</t>
  </si>
  <si>
    <t>SpVgg Unterhaching</t>
  </si>
  <si>
    <t>Gast über 0,5 Tore</t>
  </si>
  <si>
    <t>Norwich City</t>
  </si>
  <si>
    <t>AHC -1,25 Tipp 1</t>
  </si>
  <si>
    <t>Preston North End</t>
  </si>
  <si>
    <t>Santa Clara</t>
  </si>
  <si>
    <t>Preston</t>
  </si>
  <si>
    <t>1. HZ Gast über 0,5 Tore</t>
  </si>
  <si>
    <t>Jeonbuk Hyundai</t>
  </si>
  <si>
    <t>Jeju SK</t>
  </si>
  <si>
    <t>Nur ein</t>
  </si>
  <si>
    <t>Beispiel</t>
  </si>
  <si>
    <t>1. HZ Tipp 1</t>
  </si>
  <si>
    <t>City war einzel Doppler</t>
  </si>
  <si>
    <t>City einzeltipp</t>
  </si>
  <si>
    <t>X2 &amp; unter 5,5 Tore</t>
  </si>
  <si>
    <t>Heim über 0,5 Tore</t>
  </si>
  <si>
    <t>1. HZ DC 1X</t>
  </si>
  <si>
    <t>NK Celje</t>
  </si>
  <si>
    <t>BW Linz</t>
  </si>
  <si>
    <t>Yverdon Sport</t>
  </si>
  <si>
    <t>FCV Dender</t>
  </si>
  <si>
    <t>Royal Charleroi</t>
  </si>
  <si>
    <t>Heim über 1,5 Tore</t>
  </si>
  <si>
    <t>Gast gewinnt eine der beiden Hälften</t>
  </si>
  <si>
    <t>Tipp 1 &amp; über 2,5 Tore</t>
  </si>
  <si>
    <t>Gangwon FC</t>
  </si>
  <si>
    <t>Über 2 Tore Asian</t>
  </si>
  <si>
    <t>Austria Wien</t>
  </si>
  <si>
    <t>1. HZ über 2,5 Tore</t>
  </si>
  <si>
    <t>Celta de Vigo</t>
  </si>
  <si>
    <t>Royal Antwerpen</t>
  </si>
  <si>
    <t>DCX2 &amp; über 1,5 Tore</t>
  </si>
  <si>
    <t>Tor in beiden Halbzeiten</t>
  </si>
  <si>
    <t>K- League</t>
  </si>
  <si>
    <t>Suwon FC</t>
  </si>
  <si>
    <t>Jeonbuk FC</t>
  </si>
  <si>
    <t>Gast über 0,5 Tore 1. Halbzeit</t>
  </si>
  <si>
    <t>West Ham über 0,5 Tore</t>
  </si>
  <si>
    <t>Wolves</t>
  </si>
  <si>
    <t>Saint Etienne</t>
  </si>
  <si>
    <t>Strasbourg über 1,5 Tore</t>
  </si>
  <si>
    <t>Doppelte Chance X2 &amp; über 2,5 Tore</t>
  </si>
  <si>
    <t>Gast über 1,5 Tore</t>
  </si>
  <si>
    <t>Gast gewinnt mind. Eine Halbzeit</t>
  </si>
  <si>
    <t>Ajax über 1,5 Tore</t>
  </si>
  <si>
    <t>AFS</t>
  </si>
  <si>
    <t>Boavista Porto</t>
  </si>
  <si>
    <t>Gelbe Karte Dominik Kohr</t>
  </si>
  <si>
    <t>KSC über 0,5 Tore</t>
  </si>
  <si>
    <t>Gast über 2,5 Tore</t>
  </si>
  <si>
    <t>KAA Gent</t>
  </si>
  <si>
    <t>FC Moreirense</t>
  </si>
  <si>
    <t>Tor in beiden Hälften JA</t>
  </si>
  <si>
    <t>HC -1,5 Tipp 1</t>
  </si>
  <si>
    <t>Vardy trifft</t>
  </si>
  <si>
    <t>Pohang Steelers</t>
  </si>
  <si>
    <t>Gimcheon Sangmu</t>
  </si>
  <si>
    <t>DC 1X &amp; Heim über 0,5 Tore</t>
  </si>
  <si>
    <t>Austrian Bundesliga</t>
  </si>
  <si>
    <t>Rapid Wien</t>
  </si>
  <si>
    <t>Wolfsberger AC</t>
  </si>
  <si>
    <t>DCX2</t>
  </si>
  <si>
    <t>Anyang FC</t>
  </si>
  <si>
    <t>Heim über 2,5 Tore</t>
  </si>
  <si>
    <t>Jude Bellingham Gelbe Karte</t>
  </si>
  <si>
    <t>Dani Ceballos Gelbe Karte</t>
  </si>
  <si>
    <t>Fede Valverde Gelbe Karte</t>
  </si>
  <si>
    <t>Milan gewinnt den Cup</t>
  </si>
  <si>
    <t>Union St. Gilloise</t>
  </si>
  <si>
    <t>1. HZ Heim über 0,5 Tore</t>
  </si>
  <si>
    <t>HC +2,5 Tipp 2</t>
  </si>
  <si>
    <t>Tipp 2 &amp; Beide Treffen</t>
  </si>
  <si>
    <t>Daegu FC</t>
  </si>
  <si>
    <t>DC X2 &amp; Unter 3,5 Tore</t>
  </si>
  <si>
    <t>HZ Oder ES Tipp X</t>
  </si>
  <si>
    <t>Konyaspor</t>
  </si>
  <si>
    <t>Daejeon FC</t>
  </si>
  <si>
    <t>Viking FK</t>
  </si>
  <si>
    <t>LASK über 0,5 &amp; über 1,5 gesamt</t>
  </si>
  <si>
    <t>FC Anyang</t>
  </si>
  <si>
    <t>Cheonan City FC</t>
  </si>
  <si>
    <t>Incheon United</t>
  </si>
  <si>
    <t>Leuven</t>
  </si>
  <si>
    <t>Braga</t>
  </si>
  <si>
    <t>Unter 4 Tore</t>
  </si>
  <si>
    <t>Arsenal</t>
  </si>
  <si>
    <t>Austria Klagenfurt</t>
  </si>
  <si>
    <t>Juventus</t>
  </si>
  <si>
    <t>Monza</t>
  </si>
  <si>
    <t>Köln</t>
  </si>
  <si>
    <t>Regensburg</t>
  </si>
  <si>
    <t>Lecce</t>
  </si>
  <si>
    <t>Hoffenheim</t>
  </si>
  <si>
    <t>Tipp 2 &amp; Gast über 1,5 Tore</t>
  </si>
  <si>
    <t>Kiel</t>
  </si>
  <si>
    <t>Superliga</t>
  </si>
  <si>
    <t>Montpellier</t>
  </si>
  <si>
    <t>Midjylland</t>
  </si>
  <si>
    <t>Aarhus</t>
  </si>
  <si>
    <t>Bristol City</t>
  </si>
  <si>
    <t>Villareal</t>
  </si>
  <si>
    <t>Famalicao</t>
  </si>
  <si>
    <t>Unter 6,5 Tore</t>
  </si>
  <si>
    <t>AHC-1 Tipp 2</t>
  </si>
  <si>
    <t>Saudi Prem</t>
  </si>
  <si>
    <t>Elitserien</t>
  </si>
  <si>
    <t>Al Fateh</t>
  </si>
  <si>
    <t>Al Hilal</t>
  </si>
  <si>
    <t>Al Nassr</t>
  </si>
  <si>
    <t>Al Taawoon</t>
  </si>
  <si>
    <t>Tromsö</t>
  </si>
  <si>
    <t>Angers</t>
  </si>
  <si>
    <t>Beide Hälften über 0,5 Tore</t>
  </si>
  <si>
    <t>1. HZ über 1 Tor</t>
  </si>
  <si>
    <t>1. HZ über 0,5 &amp; Gesamt unter 4,5 Tore</t>
  </si>
  <si>
    <t>WM-Quali SA</t>
  </si>
  <si>
    <t>Halbzeit oder Endergebnis Tipp X</t>
  </si>
  <si>
    <t>Slowakei</t>
  </si>
  <si>
    <t>Gast über 1,5 Tore &amp; Gesamt unter 5,5</t>
  </si>
  <si>
    <t>Rumänien</t>
  </si>
  <si>
    <t>Ukraine</t>
  </si>
  <si>
    <t>Dänemark</t>
  </si>
  <si>
    <t>Tschechien</t>
  </si>
  <si>
    <t>Georgien</t>
  </si>
  <si>
    <t>Heim über 0,5 Tore &amp; Gesamt unter 4,5</t>
  </si>
  <si>
    <t>Wales</t>
  </si>
  <si>
    <t>Heim trifft beide HZ</t>
  </si>
  <si>
    <t>Italien gewinnt mind. Eine HZ</t>
  </si>
  <si>
    <t>England über 0,5 Tore 1. HZ</t>
  </si>
  <si>
    <t>Dänemark über 0,5 Tore</t>
  </si>
  <si>
    <t>Spanien über 1,5 Tore</t>
  </si>
  <si>
    <t>Portugal über 1,5 Tore</t>
  </si>
  <si>
    <t>Klub WM</t>
  </si>
  <si>
    <t>Auckland City FC</t>
  </si>
  <si>
    <t>1. HZ HC-1,5 Tipp 1</t>
  </si>
  <si>
    <t>Heim trifft in beiden HZ</t>
  </si>
  <si>
    <t>Palmeiras</t>
  </si>
  <si>
    <t>Unter 2,5 Tore</t>
  </si>
  <si>
    <t>Fluminense</t>
  </si>
  <si>
    <t>CF Pachuca</t>
  </si>
  <si>
    <t>Al-Ain FC</t>
  </si>
  <si>
    <t>Al Ahly</t>
  </si>
  <si>
    <t>Seattle Sounders</t>
  </si>
  <si>
    <t>Tipp 2 &amp; 1. HZ über 0,5 Tore</t>
  </si>
  <si>
    <t>Spanien gewinnt mind. Eine HZ</t>
  </si>
  <si>
    <t>Wydad Casablanca</t>
  </si>
  <si>
    <t>Restzeit Tipp 1</t>
  </si>
  <si>
    <t>Auckland City</t>
  </si>
  <si>
    <t>HC-3,5 Tipp 1</t>
  </si>
  <si>
    <t>Seattle</t>
  </si>
  <si>
    <t>Botafogo</t>
  </si>
  <si>
    <t>Al Ain</t>
  </si>
  <si>
    <t>Heim gew mind eine HZ</t>
  </si>
  <si>
    <t>Inter Miami</t>
  </si>
  <si>
    <t>1. HZ über 0,5 &amp; PSG Sieg</t>
  </si>
  <si>
    <t>Flamengo</t>
  </si>
  <si>
    <t>PRIME KOMBIS</t>
  </si>
  <si>
    <t>Anzahl Kombis</t>
  </si>
  <si>
    <t>Einsatz pro Kombi</t>
  </si>
  <si>
    <t>Gesamteinsatz in €</t>
  </si>
  <si>
    <t>ROI</t>
  </si>
  <si>
    <t>Trefferquote</t>
  </si>
  <si>
    <t>XXX</t>
  </si>
  <si>
    <t>Copy/Paste Formel Beispiele!</t>
  </si>
  <si>
    <t>Einziger Falscher Tipp in der Kombi</t>
  </si>
  <si>
    <t>Moldawien</t>
  </si>
  <si>
    <t>Estland</t>
  </si>
  <si>
    <t>Gibraltar</t>
  </si>
  <si>
    <t>Gast gewinnt beide Hälften</t>
  </si>
  <si>
    <t>Nordmazedonien</t>
  </si>
  <si>
    <t>Kolumbien gewinnt durch frühzeitige Auszahlung nach 2:0 Führung</t>
  </si>
  <si>
    <t>Udinede Calcio</t>
  </si>
  <si>
    <t>Tipp 1 &amp; beide Treffen</t>
  </si>
  <si>
    <t>FC Sevilla</t>
  </si>
  <si>
    <t>Einziger falscher Tipp in der Kombi</t>
  </si>
  <si>
    <t>Paderborn</t>
  </si>
  <si>
    <t>Düsseldorf</t>
  </si>
  <si>
    <t>Arouca</t>
  </si>
  <si>
    <t>1. HZ BVB über 0,5 Tore</t>
  </si>
  <si>
    <t>Newcastle</t>
  </si>
  <si>
    <t>Ipswich</t>
  </si>
  <si>
    <t>Freiburg</t>
  </si>
  <si>
    <t>Wolfsberg</t>
  </si>
  <si>
    <t>Boavista</t>
  </si>
  <si>
    <t>HC-1,5  Tipp 2</t>
  </si>
  <si>
    <t>Guimaraes</t>
  </si>
  <si>
    <t>Leicester</t>
  </si>
  <si>
    <t>Genua</t>
  </si>
  <si>
    <t>Gast gewinnt mind eine HZ</t>
  </si>
  <si>
    <t>West Ham</t>
  </si>
  <si>
    <t>Tipp 2 &amp; über 2,5 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</si>
</sst>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\ &quot;€&quot;_-;\-* #,##0\ &quot;€&quot;_-;_-* &quot;-&quot;??\ &quot;€&quot;_-;_-@_-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u/>
      <sz val="11"/>
      <color theme="1"/>
      <name val="Calibri"/>
      <family val="2"/>
    </font>
    <font>
      <b/>
      <u/>
      <sz val="20"/>
      <color theme="0"/>
      <name val="Arial"/>
      <family val="2"/>
    </font>
    <font>
      <b/>
      <sz val="11"/>
      <color theme="0"/>
      <name val="맑은 고딕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D61"/>
        <bgColor indexed="64"/>
      </patternFill>
    </fill>
    <fill>
      <patternFill patternType="solid">
        <fgColor rgb="FFDAE3F3"/>
        <bgColor rgb="FFDAE3F3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FABDB"/>
      </left>
      <right/>
      <top style="thin">
        <color rgb="FF8FABDB"/>
      </top>
      <bottom style="thin">
        <color rgb="FF8FABDB"/>
      </bottom>
      <diagonal/>
    </border>
    <border>
      <left/>
      <right/>
      <top style="thin">
        <color rgb="FF8FABDB"/>
      </top>
      <bottom style="thin">
        <color rgb="FF8FABDB"/>
      </bottom>
      <diagonal/>
    </border>
    <border>
      <left/>
      <right style="thin">
        <color rgb="FF8FABDB"/>
      </right>
      <top style="thin">
        <color rgb="FF8FABDB"/>
      </top>
      <bottom style="thin">
        <color rgb="FF8FABDB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/>
    <xf numFmtId="0" fontId="4" fillId="2" borderId="1" xfId="0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2" applyNumberFormat="1" applyFont="1" applyBorder="1"/>
    <xf numFmtId="44" fontId="4" fillId="0" borderId="0" xfId="0" applyNumberFormat="1" applyFont="1"/>
    <xf numFmtId="44" fontId="4" fillId="0" borderId="0" xfId="1" applyFont="1" applyFill="1" applyBorder="1"/>
    <xf numFmtId="0" fontId="5" fillId="0" borderId="0" xfId="0" applyFont="1" applyAlignment="1">
      <alignment horizontal="center"/>
    </xf>
    <xf numFmtId="44" fontId="5" fillId="0" borderId="0" xfId="1" applyFont="1"/>
    <xf numFmtId="17" fontId="5" fillId="5" borderId="3" xfId="3" applyNumberFormat="1" applyFont="1" applyFill="1" applyBorder="1" applyAlignment="1">
      <alignment horizontal="center"/>
    </xf>
    <xf numFmtId="0" fontId="5" fillId="5" borderId="3" xfId="3" applyFont="1" applyFill="1" applyBorder="1" applyAlignment="1">
      <alignment horizontal="center"/>
    </xf>
    <xf numFmtId="17" fontId="5" fillId="0" borderId="3" xfId="3" applyNumberFormat="1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7" fillId="0" borderId="0" xfId="3" applyFont="1" applyAlignment="1">
      <alignment horizontal="center"/>
    </xf>
    <xf numFmtId="164" fontId="7" fillId="0" borderId="0" xfId="3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5" borderId="3" xfId="3" applyFont="1" applyFill="1" applyBorder="1" applyAlignment="1">
      <alignment horizontal="center"/>
    </xf>
    <xf numFmtId="164" fontId="7" fillId="5" borderId="3" xfId="3" applyNumberFormat="1" applyFont="1" applyFill="1" applyBorder="1" applyAlignment="1">
      <alignment horizontal="center"/>
    </xf>
    <xf numFmtId="0" fontId="7" fillId="0" borderId="3" xfId="3" applyFont="1" applyBorder="1" applyAlignment="1">
      <alignment horizontal="center"/>
    </xf>
    <xf numFmtId="164" fontId="7" fillId="0" borderId="3" xfId="3" applyNumberFormat="1" applyFont="1" applyBorder="1" applyAlignment="1">
      <alignment horizontal="center"/>
    </xf>
    <xf numFmtId="17" fontId="5" fillId="0" borderId="0" xfId="3" applyNumberFormat="1" applyFont="1" applyAlignment="1">
      <alignment horizontal="center"/>
    </xf>
    <xf numFmtId="17" fontId="5" fillId="5" borderId="2" xfId="0" applyNumberFormat="1" applyFont="1" applyFill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164" fontId="3" fillId="0" borderId="0" xfId="0" applyNumberFormat="1" applyFont="1" applyAlignment="1">
      <alignment vertical="center"/>
    </xf>
    <xf numFmtId="164" fontId="3" fillId="5" borderId="4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7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" fontId="7" fillId="0" borderId="0" xfId="3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17" fontId="4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44" fontId="0" fillId="7" borderId="6" xfId="1" applyFont="1" applyFill="1" applyBorder="1" applyAlignment="1">
      <alignment vertical="center"/>
    </xf>
    <xf numFmtId="44" fontId="0" fillId="7" borderId="10" xfId="1" applyFont="1" applyFill="1" applyBorder="1" applyAlignment="1">
      <alignment vertical="center"/>
    </xf>
    <xf numFmtId="17" fontId="7" fillId="6" borderId="11" xfId="3" applyNumberFormat="1" applyFont="1" applyFill="1" applyBorder="1" applyAlignment="1">
      <alignment horizontal="center"/>
    </xf>
    <xf numFmtId="0" fontId="0" fillId="6" borderId="12" xfId="0" applyFill="1" applyBorder="1" applyAlignment="1">
      <alignment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44" fontId="0" fillId="6" borderId="13" xfId="1" applyFont="1" applyFill="1" applyBorder="1" applyAlignment="1">
      <alignment horizontal="left" vertical="center"/>
    </xf>
    <xf numFmtId="17" fontId="7" fillId="0" borderId="14" xfId="3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7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/>
    </xf>
    <xf numFmtId="17" fontId="7" fillId="0" borderId="18" xfId="3" applyNumberFormat="1" applyFont="1" applyBorder="1" applyAlignment="1">
      <alignment horizontal="center"/>
    </xf>
    <xf numFmtId="0" fontId="0" fillId="0" borderId="19" xfId="0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/>
    </xf>
    <xf numFmtId="17" fontId="7" fillId="0" borderId="22" xfId="3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17" fontId="7" fillId="0" borderId="24" xfId="3" applyNumberFormat="1" applyFont="1" applyBorder="1" applyAlignment="1">
      <alignment horizontal="center"/>
    </xf>
    <xf numFmtId="0" fontId="0" fillId="0" borderId="25" xfId="0" applyBorder="1" applyAlignment="1">
      <alignment vertical="center"/>
    </xf>
    <xf numFmtId="0" fontId="7" fillId="0" borderId="25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17" fontId="7" fillId="0" borderId="27" xfId="3" applyNumberFormat="1" applyFont="1" applyBorder="1" applyAlignment="1">
      <alignment horizontal="center"/>
    </xf>
    <xf numFmtId="0" fontId="0" fillId="0" borderId="28" xfId="0" applyBorder="1" applyAlignment="1">
      <alignment vertical="center"/>
    </xf>
    <xf numFmtId="0" fontId="7" fillId="0" borderId="28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/>
    </xf>
    <xf numFmtId="17" fontId="7" fillId="0" borderId="30" xfId="3" applyNumberFormat="1" applyFont="1" applyBorder="1" applyAlignment="1">
      <alignment horizontal="center"/>
    </xf>
    <xf numFmtId="0" fontId="0" fillId="0" borderId="31" xfId="0" applyBorder="1" applyAlignment="1">
      <alignment vertical="center"/>
    </xf>
    <xf numFmtId="0" fontId="7" fillId="0" borderId="31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/>
    </xf>
    <xf numFmtId="0" fontId="0" fillId="8" borderId="5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5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vertical="center"/>
      <protection locked="0"/>
    </xf>
    <xf numFmtId="0" fontId="13" fillId="11" borderId="17" xfId="0" applyFont="1" applyFill="1" applyBorder="1" applyAlignment="1" applyProtection="1">
      <alignment vertical="center"/>
      <protection locked="0"/>
    </xf>
    <xf numFmtId="0" fontId="13" fillId="11" borderId="33" xfId="0" applyFont="1" applyFill="1" applyBorder="1" applyAlignment="1" applyProtection="1">
      <alignment vertical="center"/>
      <protection locked="0"/>
    </xf>
    <xf numFmtId="0" fontId="0" fillId="12" borderId="34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44" fontId="0" fillId="7" borderId="37" xfId="1" applyFont="1" applyFill="1" applyBorder="1" applyAlignment="1" applyProtection="1">
      <alignment vertical="center"/>
      <protection locked="0"/>
    </xf>
    <xf numFmtId="44" fontId="0" fillId="0" borderId="38" xfId="1" applyFont="1" applyFill="1" applyBorder="1" applyAlignment="1" applyProtection="1">
      <alignment vertical="center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0" fontId="13" fillId="11" borderId="37" xfId="0" applyFont="1" applyFill="1" applyBorder="1" applyAlignment="1" applyProtection="1">
      <alignment vertical="center"/>
      <protection locked="0"/>
    </xf>
    <xf numFmtId="0" fontId="13" fillId="11" borderId="39" xfId="0" applyFont="1" applyFill="1" applyBorder="1" applyAlignment="1" applyProtection="1">
      <alignment vertical="center"/>
      <protection locked="0"/>
    </xf>
    <xf numFmtId="165" fontId="0" fillId="12" borderId="34" xfId="1" applyNumberFormat="1" applyFont="1" applyFill="1" applyBorder="1" applyAlignment="1" applyProtection="1">
      <alignment vertical="center"/>
    </xf>
    <xf numFmtId="44" fontId="0" fillId="13" borderId="40" xfId="1" applyFont="1" applyFill="1" applyBorder="1" applyAlignment="1" applyProtection="1">
      <alignment vertical="center"/>
    </xf>
    <xf numFmtId="9" fontId="0" fillId="13" borderId="40" xfId="2" applyFont="1" applyFill="1" applyBorder="1" applyAlignment="1" applyProtection="1">
      <alignment horizontal="center" vertical="center"/>
    </xf>
    <xf numFmtId="9" fontId="0" fillId="12" borderId="36" xfId="2" applyFont="1" applyFill="1" applyBorder="1" applyAlignment="1" applyProtection="1">
      <alignment horizontal="center" vertical="center"/>
    </xf>
    <xf numFmtId="17" fontId="7" fillId="6" borderId="11" xfId="3" applyNumberFormat="1" applyFon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vertical="center"/>
      <protection locked="0"/>
    </xf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44" fontId="0" fillId="6" borderId="13" xfId="1" applyFont="1" applyFill="1" applyBorder="1" applyAlignment="1" applyProtection="1">
      <alignment horizontal="left" vertical="center"/>
      <protection locked="0"/>
    </xf>
    <xf numFmtId="17" fontId="7" fillId="0" borderId="14" xfId="3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44" fontId="0" fillId="0" borderId="39" xfId="1" applyFont="1" applyBorder="1" applyAlignment="1" applyProtection="1">
      <alignment horizontal="center" vertical="center"/>
      <protection locked="0"/>
    </xf>
    <xf numFmtId="17" fontId="7" fillId="0" borderId="18" xfId="3" applyNumberFormat="1" applyFont="1" applyBorder="1" applyAlignment="1" applyProtection="1">
      <alignment horizontal="center"/>
      <protection locked="0"/>
    </xf>
    <xf numFmtId="0" fontId="7" fillId="0" borderId="19" xfId="3" applyFont="1" applyBorder="1" applyAlignment="1" applyProtection="1">
      <alignment horizontal="center" vertical="center"/>
      <protection locked="0"/>
    </xf>
    <xf numFmtId="0" fontId="7" fillId="0" borderId="19" xfId="3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17" fontId="7" fillId="0" borderId="22" xfId="3" applyNumberFormat="1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44" fontId="0" fillId="0" borderId="49" xfId="1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4" fontId="0" fillId="0" borderId="51" xfId="1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7" fillId="0" borderId="52" xfId="3" applyFont="1" applyBorder="1" applyAlignment="1" applyProtection="1">
      <alignment horizontal="center" vertical="center"/>
      <protection locked="0"/>
    </xf>
    <xf numFmtId="0" fontId="7" fillId="0" borderId="52" xfId="3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4" fontId="0" fillId="0" borderId="53" xfId="1" applyFont="1" applyBorder="1" applyAlignment="1" applyProtection="1">
      <alignment horizontal="center" vertical="center"/>
      <protection locked="0"/>
    </xf>
  </cellXfs>
  <cellStyles count="4">
    <cellStyle name="Excel Built-in Normal" xfId="3" xr:uid="{4C74D07C-4855-4ECE-B221-2C03CA6495BB}"/>
    <cellStyle name="Prozent" xfId="2" builtinId="5"/>
    <cellStyle name="Standard" xfId="0" builtinId="0"/>
    <cellStyle name="Währung" xfId="1" builtinId="4"/>
  </cellStyles>
  <dxfs count="9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2" formatCode="mmm\ yy"/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2" formatCode="mmm\ yy"/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FF5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553246</xdr:colOff>
      <xdr:row>2</xdr:row>
      <xdr:rowOff>88153</xdr:rowOff>
    </xdr:from>
    <xdr:to>
      <xdr:col>2</xdr:col>
      <xdr:colOff>899639</xdr:colOff>
      <xdr:row>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B6223-FCAF-45AD-AE5B-1D31BB79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546" y="602503"/>
          <a:ext cx="1590993" cy="845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4856</xdr:colOff>
      <xdr:row>0</xdr:row>
      <xdr:rowOff>16062</xdr:rowOff>
    </xdr:from>
    <xdr:to>
      <xdr:col>2</xdr:col>
      <xdr:colOff>1191740</xdr:colOff>
      <xdr:row>6</xdr:row>
      <xdr:rowOff>150905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6CEDFA2-2766-4A4F-9689-8AB91427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156" y="16062"/>
          <a:ext cx="2431484" cy="12587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9D72B-20B2-4C7F-A526-D68FFF7A8CEA}" name="Tabelle1" displayName="Tabelle1" ref="B6:N845" totalsRowShown="0" headerRowDxfId="95" dataDxfId="94" headerRowCellStyle="Währung" dataCellStyle="Währung">
  <autoFilter ref="B6:N845" xr:uid="{E4F9D72B-20B2-4C7F-A526-D68FFF7A8CEA}"/>
  <tableColumns count="13">
    <tableColumn id="1" xr3:uid="{2303C2E9-4148-48DA-BCBA-A0B6331D5E4A}" name="Datum" dataDxfId="93"/>
    <tableColumn id="2" xr3:uid="{339C6E58-7B01-4D41-982F-73913728747F}" name="Wettbewerb" dataDxfId="92"/>
    <tableColumn id="3" xr3:uid="{2E9A0CBE-02EA-4450-9419-49A14543F9DB}" name="PRE/LIVE" dataDxfId="91"/>
    <tableColumn id="4" xr3:uid="{F28A3241-9881-42C9-99A6-ACCD9A98128C}" name="Heimteam" dataDxfId="90"/>
    <tableColumn id="13" xr3:uid="{15D85E29-B378-4C27-A177-A15B3E258EB6}" name="-" dataDxfId="89"/>
    <tableColumn id="5" xr3:uid="{07225CF2-0845-4326-B03B-AEA596638776}" name="Gastteam" dataDxfId="88"/>
    <tableColumn id="6" xr3:uid="{E86D5CA1-7944-4C69-8181-06A11875ED3B}" name="Tipp" dataDxfId="87"/>
    <tableColumn id="7" xr3:uid="{5FCBD6D1-D75B-4B27-A3DE-2DE87658384A}" name="Quote" dataDxfId="86"/>
    <tableColumn id="8" xr3:uid="{255FFF4B-23B2-43E5-8E5A-10F17D4AA1CB}" name="R/F/Cashback" dataDxfId="85"/>
    <tableColumn id="9" xr3:uid="{FB0D16D9-B4D2-4A69-8ABC-293036FB0C69}" name="Gewinn" dataDxfId="84" dataCellStyle="Währung"/>
    <tableColumn id="10" xr3:uid="{00DC7D15-E88D-4F77-994C-097EA40555D8}" name="Budgetverlauf" dataDxfId="83" dataCellStyle="Währung">
      <calculatedColumnFormula>+L6+K7</calculatedColumnFormula>
    </tableColumn>
    <tableColumn id="11" xr3:uid="{D95D3C44-E50E-42C6-9EAC-694ABA261B06}" name="Einsatz" dataDxfId="82" dataCellStyle="Währung"/>
    <tableColumn id="12" xr3:uid="{9639F2B6-63D6-4607-8333-38E79DBC8BF8}" name="Spalte1" dataDxfId="81" dataCellStyle="Währu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916851-0DA5-4F2F-A968-FE0D864B0D52}" name="Tabelle13" displayName="Tabelle13" ref="B6:N688" totalsRowShown="0" headerRowDxfId="80" dataDxfId="79" headerRowCellStyle="Währung" dataCellStyle="Währung">
  <autoFilter ref="B6:N688" xr:uid="{F1916851-0DA5-4F2F-A968-FE0D864B0D52}"/>
  <tableColumns count="13">
    <tableColumn id="1" xr3:uid="{F8067B3D-7EB2-4D45-B17D-16367C22FA7A}" name="Datum" dataDxfId="78"/>
    <tableColumn id="2" xr3:uid="{2E4AB5F3-2606-41CE-B8DC-852EF7137634}" name="Wettbewerb" dataDxfId="77"/>
    <tableColumn id="3" xr3:uid="{E68E8A09-E1B4-4487-B9DA-17E423D16C03}" name="PRE/LIVE" dataDxfId="76"/>
    <tableColumn id="4" xr3:uid="{A2AFDC85-73E7-4131-9A13-3170E4410A4D}" name="Heimteam" dataDxfId="75"/>
    <tableColumn id="13" xr3:uid="{61EC802B-D34A-4B0C-98A1-B8AF3B6E720B}" name="-" dataDxfId="74"/>
    <tableColumn id="5" xr3:uid="{0F084107-9374-4C00-B122-D1A07F84361C}" name="Gastteam" dataDxfId="73"/>
    <tableColumn id="6" xr3:uid="{F05B9E22-483E-40C2-8ED8-52E6D1838932}" name="Tipp" dataDxfId="72"/>
    <tableColumn id="7" xr3:uid="{E205C09D-B9C8-4D7C-9A9B-7B0DF762F3A2}" name="Quote" dataDxfId="71"/>
    <tableColumn id="8" xr3:uid="{4B12D820-BF2C-4F3A-B9E6-22B8C3FE7176}" name="R/F/Cashback" dataDxfId="70"/>
    <tableColumn id="9" xr3:uid="{9D10BD54-9674-4678-AB1D-1B35458DEC77}" name="Gewinn" dataDxfId="69" dataCellStyle="Währung"/>
    <tableColumn id="10" xr3:uid="{BD15F25A-7A86-4A85-9D19-5437FD1DE6E3}" name="Budgetverlauf" dataDxfId="68" dataCellStyle="Währung">
      <calculatedColumnFormula>+L6+K7</calculatedColumnFormula>
    </tableColumn>
    <tableColumn id="11" xr3:uid="{199C7688-252A-4EE6-9532-C9C91A60534F}" name="Einsatz" dataDxfId="67" dataCellStyle="Währung"/>
    <tableColumn id="12" xr3:uid="{1F68B5ED-97BB-4790-A5EB-2677453E63F3}" name="Spalte1" dataDxfId="66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52DF-E89A-45E0-9761-2E981031A9DE}">
  <dimension ref="A1:P1483"/>
  <sheetViews>
    <sheetView topLeftCell="A8" zoomScaleNormal="100" workbookViewId="0">
      <selection activeCell="B845" sqref="B845"/>
    </sheetView>
  </sheetViews>
  <sheetFormatPr baseColWidth="10" defaultColWidth="10.6328125" defaultRowHeight="14.5"/>
  <cols>
    <col min="1" max="1" width="1.08984375" style="1" customWidth="1"/>
    <col min="2" max="2" width="10.6328125" style="2"/>
    <col min="3" max="3" width="17.7265625" style="2" customWidth="1"/>
    <col min="4" max="4" width="10.6328125" style="2"/>
    <col min="5" max="5" width="22.36328125" style="2" customWidth="1"/>
    <col min="6" max="6" width="4.54296875" style="2" customWidth="1"/>
    <col min="7" max="7" width="20.453125" style="2" customWidth="1"/>
    <col min="8" max="8" width="33.90625" style="2" customWidth="1"/>
    <col min="9" max="9" width="10.6328125" style="2"/>
    <col min="10" max="10" width="14.54296875" style="2" customWidth="1"/>
    <col min="11" max="11" width="11.54296875" style="3"/>
    <col min="12" max="12" width="15.6328125" style="3" customWidth="1"/>
    <col min="13" max="13" width="11.54296875" style="3"/>
    <col min="14" max="16384" width="10.6328125" style="1"/>
  </cols>
  <sheetData>
    <row r="1" spans="2:16" ht="6" customHeight="1"/>
    <row r="2" spans="2:16">
      <c r="B2" s="12" t="s">
        <v>0</v>
      </c>
      <c r="J2" s="4" t="s">
        <v>12</v>
      </c>
      <c r="K2" s="5" t="s">
        <v>47</v>
      </c>
      <c r="L2" s="6" t="s">
        <v>46</v>
      </c>
      <c r="N2" s="4" t="s">
        <v>12</v>
      </c>
      <c r="O2" s="5" t="s">
        <v>47</v>
      </c>
      <c r="P2" s="6" t="s">
        <v>46</v>
      </c>
    </row>
    <row r="3" spans="2:16">
      <c r="J3" s="7">
        <f>+COUNTIF($J8:$J1048576,"Richtig")</f>
        <v>490</v>
      </c>
      <c r="K3" s="8">
        <f>+COUNTIF($J8:$J1048576,"False")</f>
        <v>323</v>
      </c>
      <c r="L3" s="8">
        <f>+COUNTIF($J8:$J1048576,"Cashback")</f>
        <v>24</v>
      </c>
      <c r="N3" s="9">
        <f>+J3/SUM($J$3:$L$3)</f>
        <v>0.5854241338112306</v>
      </c>
      <c r="O3" s="9">
        <f t="shared" ref="O3:P3" si="0">+K3/SUM($J$3:$L$3)</f>
        <v>0.38590203106332138</v>
      </c>
      <c r="P3" s="9">
        <f t="shared" si="0"/>
        <v>2.8673835125448029E-2</v>
      </c>
    </row>
    <row r="4" spans="2:16">
      <c r="K4" s="1"/>
      <c r="L4" s="1"/>
      <c r="N4" s="10"/>
    </row>
    <row r="5" spans="2:16" ht="6" customHeight="1"/>
    <row r="6" spans="2:16">
      <c r="B6" s="12" t="s">
        <v>1</v>
      </c>
      <c r="C6" s="12" t="s">
        <v>2</v>
      </c>
      <c r="D6" s="12" t="s">
        <v>3</v>
      </c>
      <c r="E6" s="12" t="s">
        <v>4</v>
      </c>
      <c r="F6" s="12" t="s">
        <v>54</v>
      </c>
      <c r="G6" s="12" t="s">
        <v>5</v>
      </c>
      <c r="H6" s="12" t="s">
        <v>6</v>
      </c>
      <c r="I6" s="12" t="s">
        <v>7</v>
      </c>
      <c r="J6" s="12" t="s">
        <v>8</v>
      </c>
      <c r="K6" s="13" t="s">
        <v>9</v>
      </c>
      <c r="L6" s="13" t="s">
        <v>10</v>
      </c>
      <c r="M6" s="13" t="s">
        <v>11</v>
      </c>
      <c r="N6" s="13" t="s">
        <v>539</v>
      </c>
    </row>
    <row r="7" spans="2:16"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1000</v>
      </c>
      <c r="M7" s="13"/>
      <c r="N7" s="13"/>
    </row>
    <row r="8" spans="2:16">
      <c r="B8" s="40">
        <v>45474</v>
      </c>
      <c r="C8" s="12" t="s">
        <v>13</v>
      </c>
      <c r="D8" s="12" t="s">
        <v>19</v>
      </c>
      <c r="E8" s="12" t="s">
        <v>21</v>
      </c>
      <c r="F8" s="12" t="s">
        <v>54</v>
      </c>
      <c r="G8" s="12" t="s">
        <v>30</v>
      </c>
      <c r="H8" s="12" t="s">
        <v>37</v>
      </c>
      <c r="I8" s="12">
        <v>1.6</v>
      </c>
      <c r="J8" s="12" t="s">
        <v>12</v>
      </c>
      <c r="K8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30</v>
      </c>
      <c r="L8" s="13">
        <f>+L7+K8</f>
        <v>1030</v>
      </c>
      <c r="M8" s="13">
        <v>50</v>
      </c>
      <c r="N8" s="13"/>
    </row>
    <row r="9" spans="2:16">
      <c r="B9" s="40">
        <v>45505</v>
      </c>
      <c r="C9" s="12" t="s">
        <v>14</v>
      </c>
      <c r="D9" s="12" t="s">
        <v>20</v>
      </c>
      <c r="E9" s="12" t="s">
        <v>22</v>
      </c>
      <c r="F9" s="12" t="s">
        <v>54</v>
      </c>
      <c r="G9" s="12" t="s">
        <v>31</v>
      </c>
      <c r="H9" s="12" t="s">
        <v>38</v>
      </c>
      <c r="I9" s="12">
        <v>1.5</v>
      </c>
      <c r="J9" s="12" t="s">
        <v>46</v>
      </c>
      <c r="K9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0</v>
      </c>
      <c r="L9" s="13">
        <f t="shared" ref="L9:L21" si="1">+L8+K9</f>
        <v>1030</v>
      </c>
      <c r="M9" s="13">
        <v>100</v>
      </c>
      <c r="N9" s="13"/>
    </row>
    <row r="10" spans="2:16">
      <c r="B10" s="40">
        <v>45505</v>
      </c>
      <c r="C10" s="12" t="s">
        <v>14</v>
      </c>
      <c r="D10" s="12" t="s">
        <v>20</v>
      </c>
      <c r="E10" s="12" t="s">
        <v>22</v>
      </c>
      <c r="F10" s="12" t="s">
        <v>54</v>
      </c>
      <c r="G10" s="12" t="s">
        <v>31</v>
      </c>
      <c r="H10" s="12" t="s">
        <v>53</v>
      </c>
      <c r="I10" s="12">
        <v>1.8</v>
      </c>
      <c r="J10" s="12" t="s">
        <v>12</v>
      </c>
      <c r="K10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40</v>
      </c>
      <c r="L10" s="13">
        <f t="shared" si="1"/>
        <v>1070</v>
      </c>
      <c r="M10" s="13">
        <v>50</v>
      </c>
      <c r="N10" s="13"/>
    </row>
    <row r="11" spans="2:16">
      <c r="B11" s="40">
        <v>45505</v>
      </c>
      <c r="C11" s="12" t="s">
        <v>15</v>
      </c>
      <c r="D11" s="12" t="s">
        <v>20</v>
      </c>
      <c r="E11" s="12" t="s">
        <v>23</v>
      </c>
      <c r="F11" s="12" t="s">
        <v>54</v>
      </c>
      <c r="G11" s="12" t="s">
        <v>32</v>
      </c>
      <c r="H11" s="12" t="s">
        <v>39</v>
      </c>
      <c r="I11" s="12">
        <v>1.7</v>
      </c>
      <c r="J11" s="12" t="s">
        <v>12</v>
      </c>
      <c r="K11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35</v>
      </c>
      <c r="L11" s="13">
        <f t="shared" si="1"/>
        <v>1105</v>
      </c>
      <c r="M11" s="13">
        <v>50</v>
      </c>
      <c r="N11" s="13"/>
    </row>
    <row r="12" spans="2:16">
      <c r="B12" s="40">
        <v>45505</v>
      </c>
      <c r="C12" s="12" t="s">
        <v>15</v>
      </c>
      <c r="D12" s="12" t="s">
        <v>20</v>
      </c>
      <c r="E12" s="12" t="s">
        <v>23</v>
      </c>
      <c r="F12" s="12" t="s">
        <v>54</v>
      </c>
      <c r="G12" s="12" t="s">
        <v>32</v>
      </c>
      <c r="H12" s="12" t="s">
        <v>52</v>
      </c>
      <c r="I12" s="12">
        <v>1.8</v>
      </c>
      <c r="J12" s="12" t="s">
        <v>12</v>
      </c>
      <c r="K12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40</v>
      </c>
      <c r="L12" s="13">
        <f t="shared" si="1"/>
        <v>1145</v>
      </c>
      <c r="M12" s="13">
        <v>50</v>
      </c>
      <c r="N12" s="13"/>
    </row>
    <row r="13" spans="2:16">
      <c r="B13" s="40">
        <v>45505</v>
      </c>
      <c r="C13" s="12" t="s">
        <v>15</v>
      </c>
      <c r="D13" s="12" t="s">
        <v>19</v>
      </c>
      <c r="E13" s="12" t="s">
        <v>23</v>
      </c>
      <c r="F13" s="12" t="s">
        <v>54</v>
      </c>
      <c r="G13" s="12" t="s">
        <v>32</v>
      </c>
      <c r="H13" s="12" t="s">
        <v>40</v>
      </c>
      <c r="I13" s="12">
        <v>2.6</v>
      </c>
      <c r="J13" s="12" t="s">
        <v>47</v>
      </c>
      <c r="K13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-50</v>
      </c>
      <c r="L13" s="13">
        <f t="shared" si="1"/>
        <v>1095</v>
      </c>
      <c r="M13" s="13">
        <v>50</v>
      </c>
      <c r="N13" s="13"/>
    </row>
    <row r="14" spans="2:16">
      <c r="B14" s="40">
        <v>45505</v>
      </c>
      <c r="C14" s="12" t="s">
        <v>15</v>
      </c>
      <c r="D14" s="12" t="s">
        <v>20</v>
      </c>
      <c r="E14" s="12" t="s">
        <v>24</v>
      </c>
      <c r="F14" s="12" t="s">
        <v>54</v>
      </c>
      <c r="G14" s="12" t="s">
        <v>26</v>
      </c>
      <c r="H14" s="12" t="s">
        <v>611</v>
      </c>
      <c r="I14" s="12">
        <v>1.95</v>
      </c>
      <c r="J14" s="12" t="s">
        <v>47</v>
      </c>
      <c r="K14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-50</v>
      </c>
      <c r="L14" s="13">
        <f t="shared" si="1"/>
        <v>1045</v>
      </c>
      <c r="M14" s="13">
        <v>50</v>
      </c>
      <c r="N14" s="13"/>
    </row>
    <row r="15" spans="2:16">
      <c r="B15" s="40">
        <v>45505</v>
      </c>
      <c r="C15" s="12" t="s">
        <v>15</v>
      </c>
      <c r="D15" s="12" t="s">
        <v>19</v>
      </c>
      <c r="E15" s="12" t="s">
        <v>24</v>
      </c>
      <c r="F15" s="12" t="s">
        <v>54</v>
      </c>
      <c r="G15" s="12" t="s">
        <v>26</v>
      </c>
      <c r="H15" s="12" t="s">
        <v>41</v>
      </c>
      <c r="I15" s="12">
        <v>1.5</v>
      </c>
      <c r="J15" s="12" t="s">
        <v>12</v>
      </c>
      <c r="K15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25</v>
      </c>
      <c r="L15" s="13">
        <f t="shared" si="1"/>
        <v>1070</v>
      </c>
      <c r="M15" s="13">
        <v>50</v>
      </c>
      <c r="N15" s="13"/>
    </row>
    <row r="16" spans="2:16">
      <c r="B16" s="40">
        <v>45505</v>
      </c>
      <c r="C16" s="12" t="s">
        <v>15</v>
      </c>
      <c r="D16" s="12" t="s">
        <v>19</v>
      </c>
      <c r="E16" s="12" t="s">
        <v>24</v>
      </c>
      <c r="F16" s="12" t="s">
        <v>54</v>
      </c>
      <c r="G16" s="12" t="s">
        <v>26</v>
      </c>
      <c r="H16" s="12" t="s">
        <v>42</v>
      </c>
      <c r="I16" s="12">
        <v>1.9</v>
      </c>
      <c r="J16" s="12" t="s">
        <v>47</v>
      </c>
      <c r="K16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-50</v>
      </c>
      <c r="L16" s="13">
        <f t="shared" si="1"/>
        <v>1020</v>
      </c>
      <c r="M16" s="13">
        <v>50</v>
      </c>
      <c r="N16" s="13"/>
    </row>
    <row r="17" spans="2:16">
      <c r="B17" s="40">
        <v>45505</v>
      </c>
      <c r="C17" s="12" t="s">
        <v>16</v>
      </c>
      <c r="D17" s="12" t="s">
        <v>20</v>
      </c>
      <c r="E17" s="12" t="s">
        <v>25</v>
      </c>
      <c r="F17" s="12" t="s">
        <v>54</v>
      </c>
      <c r="G17" s="12" t="s">
        <v>33</v>
      </c>
      <c r="H17" s="12" t="s">
        <v>39</v>
      </c>
      <c r="I17" s="12">
        <v>1.45</v>
      </c>
      <c r="J17" s="12" t="s">
        <v>12</v>
      </c>
      <c r="K17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45</v>
      </c>
      <c r="L17" s="13">
        <f t="shared" si="1"/>
        <v>1065</v>
      </c>
      <c r="M17" s="13">
        <v>100</v>
      </c>
      <c r="N17" s="13"/>
    </row>
    <row r="18" spans="2:16">
      <c r="B18" s="40">
        <v>45505</v>
      </c>
      <c r="C18" s="12" t="s">
        <v>15</v>
      </c>
      <c r="D18" s="12" t="s">
        <v>20</v>
      </c>
      <c r="E18" s="12" t="s">
        <v>26</v>
      </c>
      <c r="F18" s="12" t="s">
        <v>54</v>
      </c>
      <c r="G18" s="12" t="s">
        <v>23</v>
      </c>
      <c r="H18" s="12" t="s">
        <v>43</v>
      </c>
      <c r="I18" s="12">
        <v>1.55</v>
      </c>
      <c r="J18" s="12" t="s">
        <v>47</v>
      </c>
      <c r="K18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-50</v>
      </c>
      <c r="L18" s="13">
        <f t="shared" si="1"/>
        <v>1015</v>
      </c>
      <c r="M18" s="13">
        <v>50</v>
      </c>
      <c r="N18" s="13"/>
    </row>
    <row r="19" spans="2:16">
      <c r="B19" s="40">
        <v>45505</v>
      </c>
      <c r="C19" s="12" t="s">
        <v>15</v>
      </c>
      <c r="D19" s="12" t="s">
        <v>20</v>
      </c>
      <c r="E19" s="12" t="s">
        <v>27</v>
      </c>
      <c r="F19" s="12" t="s">
        <v>54</v>
      </c>
      <c r="G19" s="12" t="s">
        <v>34</v>
      </c>
      <c r="H19" s="12" t="s">
        <v>44</v>
      </c>
      <c r="I19" s="12">
        <v>1.55</v>
      </c>
      <c r="J19" s="12" t="s">
        <v>46</v>
      </c>
      <c r="K19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0</v>
      </c>
      <c r="L19" s="13">
        <f t="shared" si="1"/>
        <v>1015</v>
      </c>
      <c r="M19" s="13">
        <v>50</v>
      </c>
      <c r="N19" s="13"/>
    </row>
    <row r="20" spans="2:16">
      <c r="B20" s="40">
        <v>45505</v>
      </c>
      <c r="C20" s="12" t="s">
        <v>17</v>
      </c>
      <c r="D20" s="12" t="s">
        <v>20</v>
      </c>
      <c r="E20" s="12" t="s">
        <v>28</v>
      </c>
      <c r="F20" s="12" t="s">
        <v>54</v>
      </c>
      <c r="G20" s="12" t="s">
        <v>35</v>
      </c>
      <c r="H20" s="12" t="s">
        <v>43</v>
      </c>
      <c r="I20" s="12">
        <v>1.6</v>
      </c>
      <c r="J20" s="12" t="s">
        <v>12</v>
      </c>
      <c r="K20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30</v>
      </c>
      <c r="L20" s="13">
        <f t="shared" si="1"/>
        <v>1045</v>
      </c>
      <c r="M20" s="13">
        <v>50</v>
      </c>
      <c r="N20" s="13"/>
    </row>
    <row r="21" spans="2:16">
      <c r="B21" s="40">
        <v>45505</v>
      </c>
      <c r="C21" s="12" t="s">
        <v>18</v>
      </c>
      <c r="D21" s="12" t="s">
        <v>20</v>
      </c>
      <c r="E21" s="12" t="s">
        <v>29</v>
      </c>
      <c r="F21" s="12" t="s">
        <v>54</v>
      </c>
      <c r="G21" s="12" t="s">
        <v>36</v>
      </c>
      <c r="H21" s="12" t="s">
        <v>45</v>
      </c>
      <c r="I21" s="12">
        <v>1.45</v>
      </c>
      <c r="J21" s="12" t="s">
        <v>47</v>
      </c>
      <c r="K21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-50</v>
      </c>
      <c r="L21" s="13">
        <f t="shared" si="1"/>
        <v>995</v>
      </c>
      <c r="M21" s="13">
        <v>50</v>
      </c>
      <c r="N21" s="13"/>
    </row>
    <row r="22" spans="2:16">
      <c r="B22" s="40">
        <v>45505</v>
      </c>
      <c r="C22" s="12" t="s">
        <v>48</v>
      </c>
      <c r="D22" s="12" t="s">
        <v>20</v>
      </c>
      <c r="E22" s="12" t="s">
        <v>35</v>
      </c>
      <c r="F22" s="12" t="s">
        <v>54</v>
      </c>
      <c r="G22" s="12" t="s">
        <v>49</v>
      </c>
      <c r="H22" s="12" t="s">
        <v>39</v>
      </c>
      <c r="I22" s="12">
        <v>1.6</v>
      </c>
      <c r="J22" s="12" t="s">
        <v>12</v>
      </c>
      <c r="K22" s="13">
        <f>IF(Tabelle1[[#This Row],[R/F/Cashback]]="Richtig", Tabelle1[[#This Row],[Einsatz]]*Tabelle1[[#This Row],[Quote]]-Tabelle1[[#This Row],[Einsatz]],
IF(Tabelle1[[#This Row],[R/F/Cashback]]="Cashback", Tabelle1[[#This Row],[Einsatz]]-Tabelle1[[#This Row],[Einsatz]],
IF(Tabelle1[[#This Row],[R/F/Cashback]]="False", -Tabelle1[[#This Row],[Einsatz]])))</f>
        <v>30</v>
      </c>
      <c r="L22" s="13">
        <f>+L21+K22</f>
        <v>1025</v>
      </c>
      <c r="M22" s="13">
        <v>50</v>
      </c>
      <c r="N22" s="13"/>
    </row>
    <row r="23" spans="2:16">
      <c r="B23" s="25" t="s">
        <v>55</v>
      </c>
      <c r="C23" s="25" t="s">
        <v>14</v>
      </c>
      <c r="D23" s="25" t="s">
        <v>20</v>
      </c>
      <c r="E23" s="28" t="s">
        <v>56</v>
      </c>
      <c r="F23" s="28" t="s">
        <v>54</v>
      </c>
      <c r="G23" s="28" t="s">
        <v>31</v>
      </c>
      <c r="H23" s="28" t="s">
        <v>43</v>
      </c>
      <c r="I23" s="18">
        <v>1.55</v>
      </c>
      <c r="J23" s="12" t="s">
        <v>47</v>
      </c>
      <c r="K23" s="19">
        <f>-50</f>
        <v>-50</v>
      </c>
      <c r="L23" s="13">
        <f t="shared" ref="L23:L86" si="2">+L22+K23</f>
        <v>975</v>
      </c>
      <c r="M23" s="29">
        <v>50</v>
      </c>
      <c r="N23" s="13"/>
    </row>
    <row r="24" spans="2:16">
      <c r="B24" s="25" t="s">
        <v>55</v>
      </c>
      <c r="C24" s="25" t="s">
        <v>57</v>
      </c>
      <c r="D24" s="25" t="s">
        <v>20</v>
      </c>
      <c r="E24" s="28" t="s">
        <v>58</v>
      </c>
      <c r="F24" s="28" t="s">
        <v>54</v>
      </c>
      <c r="G24" s="28" t="s">
        <v>59</v>
      </c>
      <c r="H24" s="28" t="s">
        <v>39</v>
      </c>
      <c r="I24" s="18">
        <v>1.7</v>
      </c>
      <c r="J24" s="12" t="s">
        <v>47</v>
      </c>
      <c r="K24" s="19">
        <f>-50</f>
        <v>-50</v>
      </c>
      <c r="L24" s="13">
        <f t="shared" si="2"/>
        <v>925</v>
      </c>
      <c r="M24" s="29">
        <v>50</v>
      </c>
      <c r="N24" s="13"/>
    </row>
    <row r="25" spans="2:16">
      <c r="B25" s="25" t="s">
        <v>55</v>
      </c>
      <c r="C25" s="25" t="s">
        <v>57</v>
      </c>
      <c r="D25" s="25" t="s">
        <v>20</v>
      </c>
      <c r="E25" s="28" t="s">
        <v>60</v>
      </c>
      <c r="F25" s="28" t="s">
        <v>54</v>
      </c>
      <c r="G25" s="28" t="s">
        <v>61</v>
      </c>
      <c r="H25" s="28" t="s">
        <v>45</v>
      </c>
      <c r="I25" s="18">
        <v>1.8</v>
      </c>
      <c r="J25" s="12" t="s">
        <v>47</v>
      </c>
      <c r="K25" s="19">
        <f>-100</f>
        <v>-100</v>
      </c>
      <c r="L25" s="13">
        <f t="shared" si="2"/>
        <v>825</v>
      </c>
      <c r="M25" s="29">
        <v>100</v>
      </c>
      <c r="N25" s="13"/>
      <c r="P25" s="10"/>
    </row>
    <row r="26" spans="2:16">
      <c r="B26" s="25" t="s">
        <v>55</v>
      </c>
      <c r="C26" s="25" t="s">
        <v>62</v>
      </c>
      <c r="D26" s="25" t="s">
        <v>20</v>
      </c>
      <c r="E26" s="28" t="s">
        <v>63</v>
      </c>
      <c r="F26" s="28" t="s">
        <v>54</v>
      </c>
      <c r="G26" s="28" t="s">
        <v>64</v>
      </c>
      <c r="H26" s="28" t="s">
        <v>65</v>
      </c>
      <c r="I26" s="18">
        <v>1.75</v>
      </c>
      <c r="J26" s="12" t="s">
        <v>12</v>
      </c>
      <c r="K26" s="19">
        <v>37.5</v>
      </c>
      <c r="L26" s="13">
        <f t="shared" si="2"/>
        <v>862.5</v>
      </c>
      <c r="M26" s="29">
        <v>50</v>
      </c>
      <c r="N26" s="13"/>
      <c r="O26" s="11"/>
    </row>
    <row r="27" spans="2:16">
      <c r="B27" s="25" t="s">
        <v>55</v>
      </c>
      <c r="C27" s="25" t="s">
        <v>57</v>
      </c>
      <c r="D27" s="25" t="s">
        <v>20</v>
      </c>
      <c r="E27" s="28" t="s">
        <v>66</v>
      </c>
      <c r="F27" s="28" t="s">
        <v>54</v>
      </c>
      <c r="G27" s="28" t="s">
        <v>67</v>
      </c>
      <c r="H27" s="28" t="s">
        <v>68</v>
      </c>
      <c r="I27" s="18">
        <v>1.55</v>
      </c>
      <c r="J27" s="12" t="s">
        <v>12</v>
      </c>
      <c r="K27" s="19">
        <v>27.5</v>
      </c>
      <c r="L27" s="13">
        <f t="shared" si="2"/>
        <v>890</v>
      </c>
      <c r="M27" s="29">
        <v>50</v>
      </c>
      <c r="N27" s="13"/>
    </row>
    <row r="28" spans="2:16">
      <c r="B28" s="25" t="s">
        <v>55</v>
      </c>
      <c r="C28" s="25" t="s">
        <v>69</v>
      </c>
      <c r="D28" s="25" t="s">
        <v>20</v>
      </c>
      <c r="E28" s="28" t="s">
        <v>70</v>
      </c>
      <c r="F28" s="28" t="s">
        <v>54</v>
      </c>
      <c r="G28" s="28" t="s">
        <v>71</v>
      </c>
      <c r="H28" s="28" t="s">
        <v>72</v>
      </c>
      <c r="I28" s="18">
        <v>1.47</v>
      </c>
      <c r="J28" s="12" t="s">
        <v>47</v>
      </c>
      <c r="K28" s="19">
        <v>-50</v>
      </c>
      <c r="L28" s="13">
        <f t="shared" si="2"/>
        <v>840</v>
      </c>
      <c r="M28" s="29">
        <v>50</v>
      </c>
      <c r="N28" s="13"/>
    </row>
    <row r="29" spans="2:16">
      <c r="B29" s="25" t="s">
        <v>55</v>
      </c>
      <c r="C29" s="25" t="s">
        <v>73</v>
      </c>
      <c r="D29" s="25" t="s">
        <v>20</v>
      </c>
      <c r="E29" s="28" t="s">
        <v>74</v>
      </c>
      <c r="F29" s="28" t="s">
        <v>54</v>
      </c>
      <c r="G29" s="28" t="s">
        <v>75</v>
      </c>
      <c r="H29" s="28" t="s">
        <v>76</v>
      </c>
      <c r="I29" s="18">
        <v>1.55</v>
      </c>
      <c r="J29" s="12" t="s">
        <v>12</v>
      </c>
      <c r="K29" s="19">
        <v>55</v>
      </c>
      <c r="L29" s="13">
        <f t="shared" si="2"/>
        <v>895</v>
      </c>
      <c r="M29" s="29">
        <v>100</v>
      </c>
      <c r="N29" s="13"/>
    </row>
    <row r="30" spans="2:16">
      <c r="B30" s="25" t="s">
        <v>55</v>
      </c>
      <c r="C30" s="25" t="s">
        <v>57</v>
      </c>
      <c r="D30" s="25" t="s">
        <v>19</v>
      </c>
      <c r="E30" s="28" t="s">
        <v>77</v>
      </c>
      <c r="F30" s="28" t="s">
        <v>54</v>
      </c>
      <c r="G30" s="28" t="s">
        <v>58</v>
      </c>
      <c r="H30" s="28" t="s">
        <v>65</v>
      </c>
      <c r="I30" s="18">
        <v>1.8</v>
      </c>
      <c r="J30" s="12" t="s">
        <v>12</v>
      </c>
      <c r="K30" s="19">
        <v>40</v>
      </c>
      <c r="L30" s="13">
        <f t="shared" si="2"/>
        <v>935</v>
      </c>
      <c r="M30" s="29">
        <v>50</v>
      </c>
      <c r="N30" s="13"/>
    </row>
    <row r="31" spans="2:16">
      <c r="B31" s="25" t="s">
        <v>55</v>
      </c>
      <c r="C31" s="25" t="s">
        <v>62</v>
      </c>
      <c r="D31" s="25" t="s">
        <v>20</v>
      </c>
      <c r="E31" s="28" t="s">
        <v>78</v>
      </c>
      <c r="F31" s="28" t="s">
        <v>54</v>
      </c>
      <c r="G31" s="28" t="s">
        <v>79</v>
      </c>
      <c r="H31" s="28" t="s">
        <v>43</v>
      </c>
      <c r="I31" s="18">
        <v>1.45</v>
      </c>
      <c r="J31" s="12" t="s">
        <v>47</v>
      </c>
      <c r="K31" s="19">
        <f>-100</f>
        <v>-100</v>
      </c>
      <c r="L31" s="13">
        <f t="shared" si="2"/>
        <v>835</v>
      </c>
      <c r="M31" s="29">
        <v>100</v>
      </c>
      <c r="N31" s="13"/>
    </row>
    <row r="32" spans="2:16">
      <c r="B32" s="25" t="s">
        <v>55</v>
      </c>
      <c r="C32" s="25" t="s">
        <v>18</v>
      </c>
      <c r="D32" s="25" t="s">
        <v>20</v>
      </c>
      <c r="E32" s="28" t="s">
        <v>80</v>
      </c>
      <c r="F32" s="28" t="s">
        <v>54</v>
      </c>
      <c r="G32" s="28" t="s">
        <v>81</v>
      </c>
      <c r="H32" s="28" t="s">
        <v>82</v>
      </c>
      <c r="I32" s="18">
        <v>1.65</v>
      </c>
      <c r="J32" s="12" t="s">
        <v>12</v>
      </c>
      <c r="K32" s="19">
        <v>32.5</v>
      </c>
      <c r="L32" s="13">
        <f t="shared" si="2"/>
        <v>867.5</v>
      </c>
      <c r="M32" s="29">
        <v>50</v>
      </c>
      <c r="N32" s="13"/>
    </row>
    <row r="33" spans="2:14">
      <c r="B33" s="25" t="s">
        <v>55</v>
      </c>
      <c r="C33" s="25" t="s">
        <v>48</v>
      </c>
      <c r="D33" s="25" t="s">
        <v>20</v>
      </c>
      <c r="E33" s="28" t="s">
        <v>83</v>
      </c>
      <c r="F33" s="28" t="s">
        <v>54</v>
      </c>
      <c r="G33" s="28" t="s">
        <v>84</v>
      </c>
      <c r="H33" s="28" t="s">
        <v>43</v>
      </c>
      <c r="I33" s="18">
        <v>1.65</v>
      </c>
      <c r="J33" s="12" t="s">
        <v>47</v>
      </c>
      <c r="K33" s="19">
        <f>-50</f>
        <v>-50</v>
      </c>
      <c r="L33" s="13">
        <f t="shared" si="2"/>
        <v>817.5</v>
      </c>
      <c r="M33" s="29">
        <v>50</v>
      </c>
      <c r="N33" s="13"/>
    </row>
    <row r="34" spans="2:14">
      <c r="B34" s="25" t="s">
        <v>55</v>
      </c>
      <c r="C34" s="25" t="s">
        <v>48</v>
      </c>
      <c r="D34" s="25" t="s">
        <v>20</v>
      </c>
      <c r="E34" s="28" t="s">
        <v>85</v>
      </c>
      <c r="F34" s="28" t="s">
        <v>54</v>
      </c>
      <c r="G34" s="28" t="s">
        <v>86</v>
      </c>
      <c r="H34" s="28" t="s">
        <v>87</v>
      </c>
      <c r="I34" s="18">
        <v>1.45</v>
      </c>
      <c r="J34" s="12" t="s">
        <v>12</v>
      </c>
      <c r="K34" s="19">
        <v>22.5</v>
      </c>
      <c r="L34" s="13">
        <f t="shared" si="2"/>
        <v>840</v>
      </c>
      <c r="M34" s="29">
        <v>50</v>
      </c>
      <c r="N34" s="13"/>
    </row>
    <row r="35" spans="2:14">
      <c r="B35" s="25" t="s">
        <v>55</v>
      </c>
      <c r="C35" s="25" t="s">
        <v>48</v>
      </c>
      <c r="D35" s="25" t="s">
        <v>20</v>
      </c>
      <c r="E35" s="28" t="s">
        <v>28</v>
      </c>
      <c r="F35" s="28" t="s">
        <v>54</v>
      </c>
      <c r="G35" s="28" t="s">
        <v>88</v>
      </c>
      <c r="H35" s="28" t="s">
        <v>89</v>
      </c>
      <c r="I35" s="18">
        <v>1.4</v>
      </c>
      <c r="J35" s="12" t="s">
        <v>12</v>
      </c>
      <c r="K35" s="19">
        <v>40</v>
      </c>
      <c r="L35" s="13">
        <f t="shared" si="2"/>
        <v>880</v>
      </c>
      <c r="M35" s="29">
        <v>100</v>
      </c>
      <c r="N35" s="13"/>
    </row>
    <row r="36" spans="2:14">
      <c r="B36" s="25" t="s">
        <v>55</v>
      </c>
      <c r="C36" s="12" t="s">
        <v>57</v>
      </c>
      <c r="D36" s="12" t="s">
        <v>19</v>
      </c>
      <c r="E36" s="12" t="s">
        <v>90</v>
      </c>
      <c r="F36" s="12" t="s">
        <v>54</v>
      </c>
      <c r="G36" s="12" t="s">
        <v>91</v>
      </c>
      <c r="H36" s="12" t="s">
        <v>92</v>
      </c>
      <c r="I36" s="20">
        <v>1.8</v>
      </c>
      <c r="J36" s="12" t="s">
        <v>12</v>
      </c>
      <c r="K36" s="19">
        <v>40</v>
      </c>
      <c r="L36" s="13">
        <f t="shared" si="2"/>
        <v>920</v>
      </c>
      <c r="M36" s="29">
        <v>50</v>
      </c>
      <c r="N36" s="13"/>
    </row>
    <row r="37" spans="2:14">
      <c r="B37" s="25" t="s">
        <v>55</v>
      </c>
      <c r="C37" s="25" t="s">
        <v>48</v>
      </c>
      <c r="D37" s="25" t="s">
        <v>19</v>
      </c>
      <c r="E37" s="28" t="s">
        <v>93</v>
      </c>
      <c r="F37" s="28" t="s">
        <v>54</v>
      </c>
      <c r="G37" s="28" t="s">
        <v>94</v>
      </c>
      <c r="H37" s="28" t="s">
        <v>95</v>
      </c>
      <c r="I37" s="18">
        <v>1.6</v>
      </c>
      <c r="J37" s="12" t="s">
        <v>12</v>
      </c>
      <c r="K37" s="19">
        <v>30</v>
      </c>
      <c r="L37" s="13">
        <f t="shared" si="2"/>
        <v>950</v>
      </c>
      <c r="M37" s="29">
        <v>50</v>
      </c>
      <c r="N37" s="13"/>
    </row>
    <row r="38" spans="2:14">
      <c r="B38" s="25" t="s">
        <v>55</v>
      </c>
      <c r="C38" s="25" t="s">
        <v>48</v>
      </c>
      <c r="D38" s="25" t="s">
        <v>20</v>
      </c>
      <c r="E38" s="28" t="s">
        <v>93</v>
      </c>
      <c r="F38" s="28" t="s">
        <v>54</v>
      </c>
      <c r="G38" s="28" t="s">
        <v>94</v>
      </c>
      <c r="H38" s="28" t="s">
        <v>43</v>
      </c>
      <c r="I38" s="18">
        <v>1.65</v>
      </c>
      <c r="J38" s="12" t="s">
        <v>12</v>
      </c>
      <c r="K38" s="19">
        <v>32.5</v>
      </c>
      <c r="L38" s="13">
        <f t="shared" si="2"/>
        <v>982.5</v>
      </c>
      <c r="M38" s="29">
        <v>50</v>
      </c>
      <c r="N38" s="13"/>
    </row>
    <row r="39" spans="2:14">
      <c r="B39" s="25" t="s">
        <v>55</v>
      </c>
      <c r="C39" s="25" t="s">
        <v>48</v>
      </c>
      <c r="D39" s="25" t="s">
        <v>19</v>
      </c>
      <c r="E39" s="28" t="s">
        <v>96</v>
      </c>
      <c r="F39" s="28" t="s">
        <v>54</v>
      </c>
      <c r="G39" s="28" t="s">
        <v>97</v>
      </c>
      <c r="H39" s="28" t="s">
        <v>43</v>
      </c>
      <c r="I39" s="18">
        <v>1.8</v>
      </c>
      <c r="J39" s="12" t="s">
        <v>12</v>
      </c>
      <c r="K39" s="19">
        <v>40</v>
      </c>
      <c r="L39" s="13">
        <f t="shared" si="2"/>
        <v>1022.5</v>
      </c>
      <c r="M39" s="29">
        <v>50</v>
      </c>
      <c r="N39" s="13"/>
    </row>
    <row r="40" spans="2:14">
      <c r="B40" s="25" t="s">
        <v>55</v>
      </c>
      <c r="C40" s="25" t="s">
        <v>98</v>
      </c>
      <c r="D40" s="25" t="s">
        <v>20</v>
      </c>
      <c r="E40" s="28" t="s">
        <v>99</v>
      </c>
      <c r="F40" s="28" t="s">
        <v>54</v>
      </c>
      <c r="G40" s="28" t="s">
        <v>100</v>
      </c>
      <c r="H40" s="28" t="s">
        <v>101</v>
      </c>
      <c r="I40" s="18">
        <v>1.6</v>
      </c>
      <c r="J40" s="12" t="s">
        <v>47</v>
      </c>
      <c r="K40" s="19">
        <f>-50</f>
        <v>-50</v>
      </c>
      <c r="L40" s="13">
        <f t="shared" si="2"/>
        <v>972.5</v>
      </c>
      <c r="M40" s="29">
        <v>50</v>
      </c>
      <c r="N40" s="13"/>
    </row>
    <row r="41" spans="2:14">
      <c r="B41" s="25" t="s">
        <v>55</v>
      </c>
      <c r="C41" s="25" t="s">
        <v>69</v>
      </c>
      <c r="D41" s="25" t="s">
        <v>20</v>
      </c>
      <c r="E41" s="28" t="s">
        <v>102</v>
      </c>
      <c r="F41" s="28" t="s">
        <v>54</v>
      </c>
      <c r="G41" s="28" t="s">
        <v>103</v>
      </c>
      <c r="H41" s="28" t="s">
        <v>39</v>
      </c>
      <c r="I41" s="18">
        <v>1.5</v>
      </c>
      <c r="J41" s="12" t="s">
        <v>47</v>
      </c>
      <c r="K41" s="19">
        <f>-50</f>
        <v>-50</v>
      </c>
      <c r="L41" s="13">
        <f t="shared" si="2"/>
        <v>922.5</v>
      </c>
      <c r="M41" s="29">
        <v>50</v>
      </c>
      <c r="N41" s="13"/>
    </row>
    <row r="42" spans="2:14">
      <c r="B42" s="25" t="s">
        <v>55</v>
      </c>
      <c r="C42" s="25" t="s">
        <v>57</v>
      </c>
      <c r="D42" s="25" t="s">
        <v>20</v>
      </c>
      <c r="E42" s="28" t="s">
        <v>104</v>
      </c>
      <c r="F42" s="28" t="s">
        <v>54</v>
      </c>
      <c r="G42" s="28" t="s">
        <v>105</v>
      </c>
      <c r="H42" s="28" t="s">
        <v>39</v>
      </c>
      <c r="I42" s="18">
        <v>1.5</v>
      </c>
      <c r="J42" s="12" t="s">
        <v>47</v>
      </c>
      <c r="K42" s="19">
        <f>-50</f>
        <v>-50</v>
      </c>
      <c r="L42" s="13">
        <f t="shared" si="2"/>
        <v>872.5</v>
      </c>
      <c r="M42" s="29">
        <v>50</v>
      </c>
      <c r="N42" s="13"/>
    </row>
    <row r="43" spans="2:14">
      <c r="B43" s="25" t="s">
        <v>55</v>
      </c>
      <c r="C43" s="25" t="s">
        <v>15</v>
      </c>
      <c r="D43" s="25" t="s">
        <v>20</v>
      </c>
      <c r="E43" s="28" t="s">
        <v>106</v>
      </c>
      <c r="F43" s="28" t="s">
        <v>54</v>
      </c>
      <c r="G43" s="28" t="s">
        <v>23</v>
      </c>
      <c r="H43" s="28" t="s">
        <v>107</v>
      </c>
      <c r="I43" s="18">
        <v>1.6</v>
      </c>
      <c r="J43" s="12" t="s">
        <v>12</v>
      </c>
      <c r="K43" s="19">
        <v>30</v>
      </c>
      <c r="L43" s="13">
        <f t="shared" si="2"/>
        <v>902.5</v>
      </c>
      <c r="M43" s="29">
        <v>50</v>
      </c>
      <c r="N43" s="13"/>
    </row>
    <row r="44" spans="2:14">
      <c r="B44" s="25" t="s">
        <v>55</v>
      </c>
      <c r="C44" s="25" t="s">
        <v>15</v>
      </c>
      <c r="D44" s="25" t="s">
        <v>20</v>
      </c>
      <c r="E44" s="28" t="s">
        <v>32</v>
      </c>
      <c r="F44" s="28" t="s">
        <v>54</v>
      </c>
      <c r="G44" s="28" t="s">
        <v>108</v>
      </c>
      <c r="H44" s="28" t="s">
        <v>109</v>
      </c>
      <c r="I44" s="18">
        <v>1.8</v>
      </c>
      <c r="J44" s="12" t="s">
        <v>12</v>
      </c>
      <c r="K44" s="19">
        <v>40</v>
      </c>
      <c r="L44" s="13">
        <f t="shared" si="2"/>
        <v>942.5</v>
      </c>
      <c r="M44" s="29">
        <v>50</v>
      </c>
      <c r="N44" s="13"/>
    </row>
    <row r="45" spans="2:14">
      <c r="B45" s="25" t="s">
        <v>55</v>
      </c>
      <c r="C45" s="25" t="s">
        <v>73</v>
      </c>
      <c r="D45" s="25" t="s">
        <v>20</v>
      </c>
      <c r="E45" s="28" t="s">
        <v>110</v>
      </c>
      <c r="F45" s="28" t="s">
        <v>54</v>
      </c>
      <c r="G45" s="28" t="s">
        <v>111</v>
      </c>
      <c r="H45" s="28" t="s">
        <v>109</v>
      </c>
      <c r="I45" s="18">
        <v>1.6</v>
      </c>
      <c r="J45" s="12" t="s">
        <v>12</v>
      </c>
      <c r="K45" s="19">
        <v>30</v>
      </c>
      <c r="L45" s="13">
        <f t="shared" si="2"/>
        <v>972.5</v>
      </c>
      <c r="M45" s="29">
        <v>50</v>
      </c>
      <c r="N45" s="13"/>
    </row>
    <row r="46" spans="2:14">
      <c r="B46" s="25" t="s">
        <v>55</v>
      </c>
      <c r="C46" s="25" t="s">
        <v>57</v>
      </c>
      <c r="D46" s="25" t="s">
        <v>20</v>
      </c>
      <c r="E46" s="28" t="s">
        <v>112</v>
      </c>
      <c r="F46" s="28" t="s">
        <v>54</v>
      </c>
      <c r="G46" s="28" t="s">
        <v>113</v>
      </c>
      <c r="H46" s="28" t="s">
        <v>43</v>
      </c>
      <c r="I46" s="18">
        <v>1.9</v>
      </c>
      <c r="J46" s="12" t="s">
        <v>47</v>
      </c>
      <c r="K46" s="19">
        <f>-50</f>
        <v>-50</v>
      </c>
      <c r="L46" s="13">
        <f t="shared" si="2"/>
        <v>922.5</v>
      </c>
      <c r="M46" s="29">
        <v>50</v>
      </c>
      <c r="N46" s="13"/>
    </row>
    <row r="47" spans="2:14">
      <c r="B47" s="25" t="s">
        <v>55</v>
      </c>
      <c r="C47" s="25" t="s">
        <v>18</v>
      </c>
      <c r="D47" s="25" t="s">
        <v>20</v>
      </c>
      <c r="E47" s="28" t="s">
        <v>114</v>
      </c>
      <c r="F47" s="28" t="s">
        <v>54</v>
      </c>
      <c r="G47" s="28" t="s">
        <v>36</v>
      </c>
      <c r="H47" s="28" t="s">
        <v>43</v>
      </c>
      <c r="I47" s="18">
        <v>2</v>
      </c>
      <c r="J47" s="12" t="s">
        <v>12</v>
      </c>
      <c r="K47" s="19">
        <v>50</v>
      </c>
      <c r="L47" s="13">
        <f t="shared" si="2"/>
        <v>972.5</v>
      </c>
      <c r="M47" s="29">
        <v>50</v>
      </c>
      <c r="N47" s="13"/>
    </row>
    <row r="48" spans="2:14">
      <c r="B48" s="25" t="s">
        <v>55</v>
      </c>
      <c r="C48" s="25" t="s">
        <v>15</v>
      </c>
      <c r="D48" s="25" t="s">
        <v>20</v>
      </c>
      <c r="E48" s="28" t="s">
        <v>115</v>
      </c>
      <c r="F48" s="28" t="s">
        <v>54</v>
      </c>
      <c r="G48" s="28" t="s">
        <v>116</v>
      </c>
      <c r="H48" s="28" t="s">
        <v>117</v>
      </c>
      <c r="I48" s="18">
        <v>1.45</v>
      </c>
      <c r="J48" s="12" t="s">
        <v>12</v>
      </c>
      <c r="K48" s="19">
        <v>22.5</v>
      </c>
      <c r="L48" s="13">
        <f t="shared" si="2"/>
        <v>995</v>
      </c>
      <c r="M48" s="29">
        <v>50</v>
      </c>
      <c r="N48" s="13"/>
    </row>
    <row r="49" spans="2:14">
      <c r="B49" s="25" t="s">
        <v>55</v>
      </c>
      <c r="C49" s="25" t="s">
        <v>48</v>
      </c>
      <c r="D49" s="25" t="s">
        <v>20</v>
      </c>
      <c r="E49" s="28" t="s">
        <v>118</v>
      </c>
      <c r="F49" s="28" t="s">
        <v>54</v>
      </c>
      <c r="G49" s="28" t="s">
        <v>119</v>
      </c>
      <c r="H49" s="28" t="s">
        <v>120</v>
      </c>
      <c r="I49" s="18">
        <v>1.5</v>
      </c>
      <c r="J49" s="12" t="s">
        <v>46</v>
      </c>
      <c r="K49" s="19">
        <v>0</v>
      </c>
      <c r="L49" s="13">
        <f t="shared" si="2"/>
        <v>995</v>
      </c>
      <c r="M49" s="29">
        <v>50</v>
      </c>
      <c r="N49" s="13"/>
    </row>
    <row r="50" spans="2:14">
      <c r="B50" s="25" t="s">
        <v>55</v>
      </c>
      <c r="C50" s="25" t="s">
        <v>62</v>
      </c>
      <c r="D50" s="25" t="s">
        <v>20</v>
      </c>
      <c r="E50" s="28" t="s">
        <v>121</v>
      </c>
      <c r="F50" s="28" t="s">
        <v>54</v>
      </c>
      <c r="G50" s="28" t="s">
        <v>122</v>
      </c>
      <c r="H50" s="28" t="s">
        <v>123</v>
      </c>
      <c r="I50" s="18">
        <v>1.47</v>
      </c>
      <c r="J50" s="12" t="s">
        <v>47</v>
      </c>
      <c r="K50" s="19">
        <f>-50</f>
        <v>-50</v>
      </c>
      <c r="L50" s="13">
        <f t="shared" si="2"/>
        <v>945</v>
      </c>
      <c r="M50" s="29">
        <v>50</v>
      </c>
      <c r="N50" s="13"/>
    </row>
    <row r="51" spans="2:14">
      <c r="B51" s="25" t="s">
        <v>55</v>
      </c>
      <c r="C51" s="25" t="s">
        <v>62</v>
      </c>
      <c r="D51" s="25" t="s">
        <v>20</v>
      </c>
      <c r="E51" s="28" t="s">
        <v>79</v>
      </c>
      <c r="F51" s="28" t="s">
        <v>54</v>
      </c>
      <c r="G51" s="28" t="s">
        <v>124</v>
      </c>
      <c r="H51" s="28" t="s">
        <v>109</v>
      </c>
      <c r="I51" s="18">
        <v>1.5</v>
      </c>
      <c r="J51" s="12" t="s">
        <v>12</v>
      </c>
      <c r="K51" s="19">
        <v>25</v>
      </c>
      <c r="L51" s="13">
        <f t="shared" si="2"/>
        <v>970</v>
      </c>
      <c r="M51" s="29">
        <v>50</v>
      </c>
      <c r="N51" s="13"/>
    </row>
    <row r="52" spans="2:14">
      <c r="B52" s="25" t="s">
        <v>55</v>
      </c>
      <c r="C52" s="25" t="s">
        <v>62</v>
      </c>
      <c r="D52" s="25" t="s">
        <v>20</v>
      </c>
      <c r="E52" s="28" t="s">
        <v>125</v>
      </c>
      <c r="F52" s="28" t="s">
        <v>54</v>
      </c>
      <c r="G52" s="28" t="s">
        <v>126</v>
      </c>
      <c r="H52" s="28" t="s">
        <v>44</v>
      </c>
      <c r="I52" s="18">
        <v>1.55</v>
      </c>
      <c r="J52" s="12" t="s">
        <v>12</v>
      </c>
      <c r="K52" s="19">
        <v>27.5</v>
      </c>
      <c r="L52" s="13">
        <f t="shared" si="2"/>
        <v>997.5</v>
      </c>
      <c r="M52" s="29">
        <v>50</v>
      </c>
      <c r="N52" s="13"/>
    </row>
    <row r="53" spans="2:14">
      <c r="B53" s="25" t="s">
        <v>55</v>
      </c>
      <c r="C53" s="25" t="s">
        <v>48</v>
      </c>
      <c r="D53" s="25" t="s">
        <v>20</v>
      </c>
      <c r="E53" s="28" t="s">
        <v>127</v>
      </c>
      <c r="F53" s="28" t="s">
        <v>54</v>
      </c>
      <c r="G53" s="28" t="s">
        <v>93</v>
      </c>
      <c r="H53" s="28" t="s">
        <v>128</v>
      </c>
      <c r="I53" s="18">
        <v>1.7</v>
      </c>
      <c r="J53" s="12" t="s">
        <v>12</v>
      </c>
      <c r="K53" s="19">
        <v>35</v>
      </c>
      <c r="L53" s="13">
        <f t="shared" si="2"/>
        <v>1032.5</v>
      </c>
      <c r="M53" s="29">
        <v>50</v>
      </c>
      <c r="N53" s="13"/>
    </row>
    <row r="54" spans="2:14">
      <c r="B54" s="25" t="s">
        <v>55</v>
      </c>
      <c r="C54" s="25" t="s">
        <v>57</v>
      </c>
      <c r="D54" s="25" t="s">
        <v>20</v>
      </c>
      <c r="E54" s="28" t="s">
        <v>129</v>
      </c>
      <c r="F54" s="28" t="s">
        <v>54</v>
      </c>
      <c r="G54" s="28" t="s">
        <v>105</v>
      </c>
      <c r="H54" s="28" t="s">
        <v>39</v>
      </c>
      <c r="I54" s="18">
        <v>1.62</v>
      </c>
      <c r="J54" s="12" t="s">
        <v>47</v>
      </c>
      <c r="K54" s="19">
        <f>-50</f>
        <v>-50</v>
      </c>
      <c r="L54" s="13">
        <f t="shared" si="2"/>
        <v>982.5</v>
      </c>
      <c r="M54" s="29">
        <v>50</v>
      </c>
      <c r="N54" s="13"/>
    </row>
    <row r="55" spans="2:14">
      <c r="B55" s="25" t="s">
        <v>55</v>
      </c>
      <c r="C55" s="25" t="s">
        <v>57</v>
      </c>
      <c r="D55" s="25" t="s">
        <v>20</v>
      </c>
      <c r="E55" s="28" t="s">
        <v>130</v>
      </c>
      <c r="F55" s="28" t="s">
        <v>54</v>
      </c>
      <c r="G55" s="28" t="s">
        <v>58</v>
      </c>
      <c r="H55" s="28" t="s">
        <v>131</v>
      </c>
      <c r="I55" s="18">
        <v>1.7</v>
      </c>
      <c r="J55" s="12" t="s">
        <v>12</v>
      </c>
      <c r="K55" s="19">
        <v>35</v>
      </c>
      <c r="L55" s="13">
        <f t="shared" si="2"/>
        <v>1017.5</v>
      </c>
      <c r="M55" s="29">
        <v>50</v>
      </c>
      <c r="N55" s="13"/>
    </row>
    <row r="56" spans="2:14">
      <c r="B56" s="25" t="s">
        <v>55</v>
      </c>
      <c r="C56" s="25" t="s">
        <v>57</v>
      </c>
      <c r="D56" s="25" t="s">
        <v>19</v>
      </c>
      <c r="E56" s="28" t="s">
        <v>130</v>
      </c>
      <c r="F56" s="28" t="s">
        <v>54</v>
      </c>
      <c r="G56" s="28" t="s">
        <v>58</v>
      </c>
      <c r="H56" s="28" t="s">
        <v>132</v>
      </c>
      <c r="I56" s="18">
        <v>1.6</v>
      </c>
      <c r="J56" s="12" t="s">
        <v>12</v>
      </c>
      <c r="K56" s="19">
        <v>30</v>
      </c>
      <c r="L56" s="13">
        <f t="shared" si="2"/>
        <v>1047.5</v>
      </c>
      <c r="M56" s="29">
        <v>50</v>
      </c>
      <c r="N56" s="13"/>
    </row>
    <row r="57" spans="2:14">
      <c r="B57" s="25" t="s">
        <v>55</v>
      </c>
      <c r="C57" s="25" t="s">
        <v>57</v>
      </c>
      <c r="D57" s="25" t="s">
        <v>20</v>
      </c>
      <c r="E57" s="28" t="s">
        <v>61</v>
      </c>
      <c r="F57" s="28" t="s">
        <v>54</v>
      </c>
      <c r="G57" s="28" t="s">
        <v>77</v>
      </c>
      <c r="H57" s="28" t="s">
        <v>68</v>
      </c>
      <c r="I57" s="18">
        <v>1.8</v>
      </c>
      <c r="J57" s="12" t="s">
        <v>12</v>
      </c>
      <c r="K57" s="19">
        <v>40</v>
      </c>
      <c r="L57" s="13">
        <f t="shared" si="2"/>
        <v>1087.5</v>
      </c>
      <c r="M57" s="29">
        <v>50</v>
      </c>
      <c r="N57" s="13"/>
    </row>
    <row r="58" spans="2:14">
      <c r="B58" s="25" t="s">
        <v>133</v>
      </c>
      <c r="C58" s="25" t="s">
        <v>48</v>
      </c>
      <c r="D58" s="25" t="s">
        <v>19</v>
      </c>
      <c r="E58" s="28" t="s">
        <v>97</v>
      </c>
      <c r="F58" s="28" t="s">
        <v>54</v>
      </c>
      <c r="G58" s="28" t="s">
        <v>85</v>
      </c>
      <c r="H58" s="28" t="s">
        <v>41</v>
      </c>
      <c r="I58" s="18">
        <v>1.8</v>
      </c>
      <c r="J58" s="12" t="s">
        <v>12</v>
      </c>
      <c r="K58" s="19">
        <v>40</v>
      </c>
      <c r="L58" s="13">
        <f t="shared" si="2"/>
        <v>1127.5</v>
      </c>
      <c r="M58" s="29">
        <v>50</v>
      </c>
      <c r="N58" s="13"/>
    </row>
    <row r="59" spans="2:14">
      <c r="B59" s="25" t="s">
        <v>133</v>
      </c>
      <c r="C59" s="25" t="s">
        <v>73</v>
      </c>
      <c r="D59" s="25" t="s">
        <v>20</v>
      </c>
      <c r="E59" s="28" t="s">
        <v>75</v>
      </c>
      <c r="F59" s="28" t="s">
        <v>54</v>
      </c>
      <c r="G59" s="28" t="s">
        <v>134</v>
      </c>
      <c r="H59" s="28" t="s">
        <v>135</v>
      </c>
      <c r="I59" s="18">
        <v>1.9</v>
      </c>
      <c r="J59" s="12" t="s">
        <v>12</v>
      </c>
      <c r="K59" s="19">
        <v>45</v>
      </c>
      <c r="L59" s="13">
        <f t="shared" si="2"/>
        <v>1172.5</v>
      </c>
      <c r="M59" s="29">
        <v>50</v>
      </c>
      <c r="N59" s="13"/>
    </row>
    <row r="60" spans="2:14">
      <c r="B60" s="25" t="s">
        <v>133</v>
      </c>
      <c r="C60" s="25" t="s">
        <v>69</v>
      </c>
      <c r="D60" s="25" t="s">
        <v>20</v>
      </c>
      <c r="E60" s="28" t="s">
        <v>103</v>
      </c>
      <c r="F60" s="28" t="s">
        <v>54</v>
      </c>
      <c r="G60" s="28" t="s">
        <v>136</v>
      </c>
      <c r="H60" s="28" t="s">
        <v>137</v>
      </c>
      <c r="I60" s="18">
        <v>1.76</v>
      </c>
      <c r="J60" s="12" t="s">
        <v>12</v>
      </c>
      <c r="K60" s="19">
        <v>38</v>
      </c>
      <c r="L60" s="13">
        <f t="shared" si="2"/>
        <v>1210.5</v>
      </c>
      <c r="M60" s="29">
        <v>50</v>
      </c>
      <c r="N60" s="13"/>
    </row>
    <row r="61" spans="2:14">
      <c r="B61" s="25" t="s">
        <v>133</v>
      </c>
      <c r="C61" s="25" t="s">
        <v>69</v>
      </c>
      <c r="D61" s="25" t="s">
        <v>20</v>
      </c>
      <c r="E61" s="28" t="s">
        <v>138</v>
      </c>
      <c r="F61" s="28" t="s">
        <v>54</v>
      </c>
      <c r="G61" s="28" t="s">
        <v>139</v>
      </c>
      <c r="H61" s="28" t="s">
        <v>140</v>
      </c>
      <c r="I61" s="18">
        <v>1.8</v>
      </c>
      <c r="J61" s="12" t="s">
        <v>12</v>
      </c>
      <c r="K61" s="19">
        <v>40</v>
      </c>
      <c r="L61" s="13">
        <f t="shared" si="2"/>
        <v>1250.5</v>
      </c>
      <c r="M61" s="29">
        <v>50</v>
      </c>
      <c r="N61" s="13"/>
    </row>
    <row r="62" spans="2:14">
      <c r="B62" s="25" t="s">
        <v>133</v>
      </c>
      <c r="C62" s="25" t="s">
        <v>57</v>
      </c>
      <c r="D62" s="25" t="s">
        <v>20</v>
      </c>
      <c r="E62" s="28" t="s">
        <v>141</v>
      </c>
      <c r="F62" s="28" t="s">
        <v>54</v>
      </c>
      <c r="G62" s="28" t="s">
        <v>104</v>
      </c>
      <c r="H62" s="28" t="s">
        <v>142</v>
      </c>
      <c r="I62" s="18">
        <v>1.45</v>
      </c>
      <c r="J62" s="12" t="s">
        <v>47</v>
      </c>
      <c r="K62" s="19">
        <f>-50</f>
        <v>-50</v>
      </c>
      <c r="L62" s="13">
        <f t="shared" si="2"/>
        <v>1200.5</v>
      </c>
      <c r="M62" s="29">
        <v>50</v>
      </c>
      <c r="N62" s="13"/>
    </row>
    <row r="63" spans="2:14">
      <c r="B63" s="25" t="s">
        <v>133</v>
      </c>
      <c r="C63" s="25" t="s">
        <v>48</v>
      </c>
      <c r="D63" s="25" t="s">
        <v>19</v>
      </c>
      <c r="E63" s="28" t="s">
        <v>35</v>
      </c>
      <c r="F63" s="28" t="s">
        <v>54</v>
      </c>
      <c r="G63" s="28" t="s">
        <v>143</v>
      </c>
      <c r="H63" s="28" t="s">
        <v>87</v>
      </c>
      <c r="I63" s="18">
        <v>1.6</v>
      </c>
      <c r="J63" s="12" t="s">
        <v>12</v>
      </c>
      <c r="K63" s="19">
        <v>60</v>
      </c>
      <c r="L63" s="13">
        <f t="shared" si="2"/>
        <v>1260.5</v>
      </c>
      <c r="M63" s="29">
        <v>100</v>
      </c>
      <c r="N63" s="13"/>
    </row>
    <row r="64" spans="2:14">
      <c r="B64" s="25" t="s">
        <v>133</v>
      </c>
      <c r="C64" s="25" t="s">
        <v>144</v>
      </c>
      <c r="D64" s="25" t="s">
        <v>19</v>
      </c>
      <c r="E64" s="28" t="s">
        <v>145</v>
      </c>
      <c r="F64" s="28" t="s">
        <v>54</v>
      </c>
      <c r="G64" s="28" t="s">
        <v>146</v>
      </c>
      <c r="H64" s="28" t="s">
        <v>147</v>
      </c>
      <c r="I64" s="18">
        <v>1.6</v>
      </c>
      <c r="J64" s="12" t="s">
        <v>47</v>
      </c>
      <c r="K64" s="19">
        <f>-50</f>
        <v>-50</v>
      </c>
      <c r="L64" s="13">
        <f t="shared" si="2"/>
        <v>1210.5</v>
      </c>
      <c r="M64" s="29">
        <v>50</v>
      </c>
      <c r="N64" s="13"/>
    </row>
    <row r="65" spans="2:14">
      <c r="B65" s="25" t="s">
        <v>133</v>
      </c>
      <c r="C65" s="25" t="s">
        <v>144</v>
      </c>
      <c r="D65" s="25" t="s">
        <v>20</v>
      </c>
      <c r="E65" s="28" t="s">
        <v>148</v>
      </c>
      <c r="F65" s="28" t="s">
        <v>54</v>
      </c>
      <c r="G65" s="28" t="s">
        <v>149</v>
      </c>
      <c r="H65" s="28" t="s">
        <v>150</v>
      </c>
      <c r="I65" s="18">
        <v>1.5</v>
      </c>
      <c r="J65" s="12" t="s">
        <v>12</v>
      </c>
      <c r="K65" s="19">
        <v>50</v>
      </c>
      <c r="L65" s="13">
        <f t="shared" si="2"/>
        <v>1260.5</v>
      </c>
      <c r="M65" s="29">
        <v>100</v>
      </c>
      <c r="N65" s="13"/>
    </row>
    <row r="66" spans="2:14">
      <c r="B66" s="25" t="s">
        <v>133</v>
      </c>
      <c r="C66" s="25" t="s">
        <v>144</v>
      </c>
      <c r="D66" s="25" t="s">
        <v>20</v>
      </c>
      <c r="E66" s="28" t="s">
        <v>148</v>
      </c>
      <c r="F66" s="28" t="s">
        <v>54</v>
      </c>
      <c r="G66" s="28" t="s">
        <v>149</v>
      </c>
      <c r="H66" s="28" t="s">
        <v>151</v>
      </c>
      <c r="I66" s="18">
        <v>1.7</v>
      </c>
      <c r="J66" s="12" t="s">
        <v>12</v>
      </c>
      <c r="K66" s="19">
        <v>35</v>
      </c>
      <c r="L66" s="13">
        <f t="shared" si="2"/>
        <v>1295.5</v>
      </c>
      <c r="M66" s="29">
        <v>50</v>
      </c>
      <c r="N66" s="13"/>
    </row>
    <row r="67" spans="2:14">
      <c r="B67" s="25" t="s">
        <v>133</v>
      </c>
      <c r="C67" s="25" t="s">
        <v>144</v>
      </c>
      <c r="D67" s="25" t="s">
        <v>20</v>
      </c>
      <c r="E67" s="28" t="s">
        <v>152</v>
      </c>
      <c r="F67" s="28" t="s">
        <v>54</v>
      </c>
      <c r="G67" s="28" t="s">
        <v>153</v>
      </c>
      <c r="H67" s="28" t="s">
        <v>117</v>
      </c>
      <c r="I67" s="18">
        <v>1.47</v>
      </c>
      <c r="J67" s="12" t="s">
        <v>12</v>
      </c>
      <c r="K67" s="19">
        <v>23.5</v>
      </c>
      <c r="L67" s="13">
        <f t="shared" si="2"/>
        <v>1319</v>
      </c>
      <c r="M67" s="29">
        <v>50</v>
      </c>
      <c r="N67" s="13"/>
    </row>
    <row r="68" spans="2:14">
      <c r="B68" s="25" t="s">
        <v>133</v>
      </c>
      <c r="C68" s="25" t="s">
        <v>144</v>
      </c>
      <c r="D68" s="25" t="s">
        <v>19</v>
      </c>
      <c r="E68" s="28" t="s">
        <v>152</v>
      </c>
      <c r="F68" s="28" t="s">
        <v>54</v>
      </c>
      <c r="G68" s="28" t="s">
        <v>153</v>
      </c>
      <c r="H68" s="28" t="s">
        <v>87</v>
      </c>
      <c r="I68" s="18">
        <v>1.55</v>
      </c>
      <c r="J68" s="12" t="s">
        <v>46</v>
      </c>
      <c r="K68" s="19">
        <v>0</v>
      </c>
      <c r="L68" s="13">
        <f t="shared" si="2"/>
        <v>1319</v>
      </c>
      <c r="M68" s="29">
        <v>50</v>
      </c>
      <c r="N68" s="13"/>
    </row>
    <row r="69" spans="2:14">
      <c r="B69" s="25" t="s">
        <v>133</v>
      </c>
      <c r="C69" s="25" t="s">
        <v>144</v>
      </c>
      <c r="D69" s="25" t="s">
        <v>20</v>
      </c>
      <c r="E69" s="28" t="s">
        <v>154</v>
      </c>
      <c r="F69" s="28" t="s">
        <v>54</v>
      </c>
      <c r="G69" s="28" t="s">
        <v>155</v>
      </c>
      <c r="H69" s="28" t="s">
        <v>117</v>
      </c>
      <c r="I69" s="18">
        <v>1.47</v>
      </c>
      <c r="J69" s="12" t="s">
        <v>12</v>
      </c>
      <c r="K69" s="19">
        <v>23.5</v>
      </c>
      <c r="L69" s="13">
        <f t="shared" si="2"/>
        <v>1342.5</v>
      </c>
      <c r="M69" s="29">
        <v>50</v>
      </c>
      <c r="N69" s="13"/>
    </row>
    <row r="70" spans="2:14">
      <c r="B70" s="25" t="s">
        <v>133</v>
      </c>
      <c r="C70" s="25" t="s">
        <v>144</v>
      </c>
      <c r="D70" s="25" t="s">
        <v>20</v>
      </c>
      <c r="E70" s="28" t="s">
        <v>156</v>
      </c>
      <c r="F70" s="28" t="s">
        <v>54</v>
      </c>
      <c r="G70" s="28" t="s">
        <v>157</v>
      </c>
      <c r="H70" s="28" t="s">
        <v>151</v>
      </c>
      <c r="I70" s="18">
        <v>1.62</v>
      </c>
      <c r="J70" s="12" t="s">
        <v>12</v>
      </c>
      <c r="K70" s="19">
        <v>31</v>
      </c>
      <c r="L70" s="13">
        <f t="shared" si="2"/>
        <v>1373.5</v>
      </c>
      <c r="M70" s="29">
        <v>50</v>
      </c>
      <c r="N70" s="13"/>
    </row>
    <row r="71" spans="2:14">
      <c r="B71" s="25" t="s">
        <v>133</v>
      </c>
      <c r="C71" s="25" t="s">
        <v>144</v>
      </c>
      <c r="D71" s="25" t="s">
        <v>20</v>
      </c>
      <c r="E71" s="28" t="s">
        <v>158</v>
      </c>
      <c r="F71" s="28" t="s">
        <v>54</v>
      </c>
      <c r="G71" s="28" t="s">
        <v>152</v>
      </c>
      <c r="H71" s="28" t="s">
        <v>43</v>
      </c>
      <c r="I71" s="18">
        <v>1.55</v>
      </c>
      <c r="J71" s="12" t="s">
        <v>12</v>
      </c>
      <c r="K71" s="19">
        <v>27.5</v>
      </c>
      <c r="L71" s="13">
        <f t="shared" si="2"/>
        <v>1401</v>
      </c>
      <c r="M71" s="29">
        <v>50</v>
      </c>
      <c r="N71" s="13"/>
    </row>
    <row r="72" spans="2:14">
      <c r="B72" s="25" t="s">
        <v>133</v>
      </c>
      <c r="C72" s="25" t="s">
        <v>159</v>
      </c>
      <c r="D72" s="25" t="s">
        <v>19</v>
      </c>
      <c r="E72" s="28" t="s">
        <v>160</v>
      </c>
      <c r="F72" s="28" t="s">
        <v>54</v>
      </c>
      <c r="G72" s="28" t="s">
        <v>161</v>
      </c>
      <c r="H72" s="28" t="s">
        <v>45</v>
      </c>
      <c r="I72" s="18">
        <v>1.75</v>
      </c>
      <c r="J72" s="12" t="s">
        <v>47</v>
      </c>
      <c r="K72" s="19">
        <f>-50</f>
        <v>-50</v>
      </c>
      <c r="L72" s="13">
        <f t="shared" si="2"/>
        <v>1351</v>
      </c>
      <c r="M72" s="29">
        <v>50</v>
      </c>
      <c r="N72" s="13"/>
    </row>
    <row r="73" spans="2:14">
      <c r="B73" s="25" t="s">
        <v>133</v>
      </c>
      <c r="C73" s="25" t="s">
        <v>18</v>
      </c>
      <c r="D73" s="25" t="s">
        <v>20</v>
      </c>
      <c r="E73" s="28" t="s">
        <v>162</v>
      </c>
      <c r="F73" s="28" t="s">
        <v>54</v>
      </c>
      <c r="G73" s="28" t="s">
        <v>163</v>
      </c>
      <c r="H73" s="28" t="s">
        <v>164</v>
      </c>
      <c r="I73" s="18">
        <v>1.75</v>
      </c>
      <c r="J73" s="12" t="s">
        <v>12</v>
      </c>
      <c r="K73" s="19">
        <v>37.5</v>
      </c>
      <c r="L73" s="13">
        <f t="shared" si="2"/>
        <v>1388.5</v>
      </c>
      <c r="M73" s="29">
        <v>50</v>
      </c>
      <c r="N73" s="13"/>
    </row>
    <row r="74" spans="2:14">
      <c r="B74" s="25" t="s">
        <v>133</v>
      </c>
      <c r="C74" s="25" t="s">
        <v>15</v>
      </c>
      <c r="D74" s="25" t="s">
        <v>20</v>
      </c>
      <c r="E74" s="28" t="s">
        <v>23</v>
      </c>
      <c r="F74" s="28" t="s">
        <v>54</v>
      </c>
      <c r="G74" s="28" t="s">
        <v>165</v>
      </c>
      <c r="H74" s="28" t="s">
        <v>137</v>
      </c>
      <c r="I74" s="18">
        <v>1.67</v>
      </c>
      <c r="J74" s="12" t="s">
        <v>46</v>
      </c>
      <c r="K74" s="19">
        <v>0</v>
      </c>
      <c r="L74" s="13">
        <f t="shared" si="2"/>
        <v>1388.5</v>
      </c>
      <c r="M74" s="29">
        <v>50</v>
      </c>
      <c r="N74" s="13"/>
    </row>
    <row r="75" spans="2:14">
      <c r="B75" s="25" t="s">
        <v>133</v>
      </c>
      <c r="C75" s="25" t="s">
        <v>48</v>
      </c>
      <c r="D75" s="25" t="s">
        <v>20</v>
      </c>
      <c r="E75" s="28" t="s">
        <v>166</v>
      </c>
      <c r="F75" s="28" t="s">
        <v>54</v>
      </c>
      <c r="G75" s="28" t="s">
        <v>35</v>
      </c>
      <c r="H75" s="28" t="s">
        <v>167</v>
      </c>
      <c r="I75" s="18">
        <v>1.5</v>
      </c>
      <c r="J75" s="12" t="s">
        <v>12</v>
      </c>
      <c r="K75" s="19">
        <v>50</v>
      </c>
      <c r="L75" s="13">
        <f t="shared" si="2"/>
        <v>1438.5</v>
      </c>
      <c r="M75" s="29">
        <v>100</v>
      </c>
      <c r="N75" s="13"/>
    </row>
    <row r="76" spans="2:14">
      <c r="B76" s="25" t="s">
        <v>133</v>
      </c>
      <c r="C76" s="25" t="s">
        <v>98</v>
      </c>
      <c r="D76" s="25" t="s">
        <v>20</v>
      </c>
      <c r="E76" s="28" t="s">
        <v>168</v>
      </c>
      <c r="F76" s="28" t="s">
        <v>54</v>
      </c>
      <c r="G76" s="28" t="s">
        <v>169</v>
      </c>
      <c r="H76" s="28" t="s">
        <v>128</v>
      </c>
      <c r="I76" s="18">
        <v>1.55</v>
      </c>
      <c r="J76" s="12" t="s">
        <v>12</v>
      </c>
      <c r="K76" s="19">
        <v>27.5</v>
      </c>
      <c r="L76" s="13">
        <f t="shared" si="2"/>
        <v>1466</v>
      </c>
      <c r="M76" s="29">
        <v>50</v>
      </c>
      <c r="N76" s="13"/>
    </row>
    <row r="77" spans="2:14">
      <c r="B77" s="25" t="s">
        <v>133</v>
      </c>
      <c r="C77" s="25" t="s">
        <v>62</v>
      </c>
      <c r="D77" s="25" t="s">
        <v>20</v>
      </c>
      <c r="E77" s="28" t="s">
        <v>126</v>
      </c>
      <c r="F77" s="28" t="s">
        <v>54</v>
      </c>
      <c r="G77" s="28" t="s">
        <v>79</v>
      </c>
      <c r="H77" s="28" t="s">
        <v>43</v>
      </c>
      <c r="I77" s="18">
        <v>1.6</v>
      </c>
      <c r="J77" s="12" t="s">
        <v>12</v>
      </c>
      <c r="K77" s="19">
        <v>60</v>
      </c>
      <c r="L77" s="13">
        <f t="shared" si="2"/>
        <v>1526</v>
      </c>
      <c r="M77" s="29">
        <v>100</v>
      </c>
      <c r="N77" s="13"/>
    </row>
    <row r="78" spans="2:14">
      <c r="B78" s="25" t="s">
        <v>133</v>
      </c>
      <c r="C78" s="25" t="s">
        <v>62</v>
      </c>
      <c r="D78" s="25" t="s">
        <v>20</v>
      </c>
      <c r="E78" s="28" t="s">
        <v>63</v>
      </c>
      <c r="F78" s="28" t="s">
        <v>54</v>
      </c>
      <c r="G78" s="28" t="s">
        <v>121</v>
      </c>
      <c r="H78" s="28" t="s">
        <v>170</v>
      </c>
      <c r="I78" s="18">
        <v>1.45</v>
      </c>
      <c r="J78" s="12" t="s">
        <v>12</v>
      </c>
      <c r="K78" s="19">
        <v>22.5</v>
      </c>
      <c r="L78" s="13">
        <f t="shared" si="2"/>
        <v>1548.5</v>
      </c>
      <c r="M78" s="29">
        <v>50</v>
      </c>
      <c r="N78" s="13"/>
    </row>
    <row r="79" spans="2:14">
      <c r="B79" s="25" t="s">
        <v>133</v>
      </c>
      <c r="C79" s="25" t="s">
        <v>48</v>
      </c>
      <c r="D79" s="25" t="s">
        <v>20</v>
      </c>
      <c r="E79" s="28" t="s">
        <v>171</v>
      </c>
      <c r="F79" s="28" t="s">
        <v>54</v>
      </c>
      <c r="G79" s="28" t="s">
        <v>127</v>
      </c>
      <c r="H79" s="28" t="s">
        <v>172</v>
      </c>
      <c r="I79" s="18">
        <v>1.75</v>
      </c>
      <c r="J79" s="12" t="s">
        <v>12</v>
      </c>
      <c r="K79" s="19">
        <v>37.5</v>
      </c>
      <c r="L79" s="13">
        <f t="shared" si="2"/>
        <v>1586</v>
      </c>
      <c r="M79" s="29">
        <v>50</v>
      </c>
      <c r="N79" s="13"/>
    </row>
    <row r="80" spans="2:14">
      <c r="B80" s="25" t="s">
        <v>133</v>
      </c>
      <c r="C80" s="25" t="s">
        <v>48</v>
      </c>
      <c r="D80" s="25" t="s">
        <v>20</v>
      </c>
      <c r="E80" s="28" t="s">
        <v>28</v>
      </c>
      <c r="F80" s="28" t="s">
        <v>54</v>
      </c>
      <c r="G80" s="28" t="s">
        <v>173</v>
      </c>
      <c r="H80" s="28" t="s">
        <v>95</v>
      </c>
      <c r="I80" s="18">
        <v>1.95</v>
      </c>
      <c r="J80" s="12" t="s">
        <v>12</v>
      </c>
      <c r="K80" s="19">
        <v>47.5</v>
      </c>
      <c r="L80" s="13">
        <f t="shared" si="2"/>
        <v>1633.5</v>
      </c>
      <c r="M80" s="29">
        <v>50</v>
      </c>
      <c r="N80" s="13"/>
    </row>
    <row r="81" spans="2:14">
      <c r="B81" s="25" t="s">
        <v>133</v>
      </c>
      <c r="C81" s="25" t="s">
        <v>174</v>
      </c>
      <c r="D81" s="25" t="s">
        <v>20</v>
      </c>
      <c r="E81" s="28" t="s">
        <v>175</v>
      </c>
      <c r="F81" s="28" t="s">
        <v>54</v>
      </c>
      <c r="G81" s="28" t="s">
        <v>176</v>
      </c>
      <c r="H81" s="28" t="s">
        <v>68</v>
      </c>
      <c r="I81" s="18">
        <v>1.65</v>
      </c>
      <c r="J81" s="12" t="s">
        <v>12</v>
      </c>
      <c r="K81" s="19">
        <v>32.5</v>
      </c>
      <c r="L81" s="13">
        <f t="shared" si="2"/>
        <v>1666</v>
      </c>
      <c r="M81" s="29">
        <v>50</v>
      </c>
      <c r="N81" s="13"/>
    </row>
    <row r="82" spans="2:14">
      <c r="B82" s="25" t="s">
        <v>133</v>
      </c>
      <c r="C82" s="25" t="s">
        <v>177</v>
      </c>
      <c r="D82" s="25" t="s">
        <v>20</v>
      </c>
      <c r="E82" s="28" t="s">
        <v>178</v>
      </c>
      <c r="F82" s="28" t="s">
        <v>54</v>
      </c>
      <c r="G82" s="28" t="s">
        <v>179</v>
      </c>
      <c r="H82" s="28" t="s">
        <v>167</v>
      </c>
      <c r="I82" s="18">
        <v>1.45</v>
      </c>
      <c r="J82" s="12" t="s">
        <v>47</v>
      </c>
      <c r="K82" s="19">
        <f>-50</f>
        <v>-50</v>
      </c>
      <c r="L82" s="13">
        <f t="shared" si="2"/>
        <v>1616</v>
      </c>
      <c r="M82" s="29">
        <v>50</v>
      </c>
      <c r="N82" s="13"/>
    </row>
    <row r="83" spans="2:14">
      <c r="B83" s="25" t="s">
        <v>133</v>
      </c>
      <c r="C83" s="25" t="s">
        <v>73</v>
      </c>
      <c r="D83" s="25" t="s">
        <v>20</v>
      </c>
      <c r="E83" s="28" t="s">
        <v>75</v>
      </c>
      <c r="F83" s="28" t="s">
        <v>54</v>
      </c>
      <c r="G83" s="28" t="s">
        <v>180</v>
      </c>
      <c r="H83" s="28" t="s">
        <v>68</v>
      </c>
      <c r="I83" s="18">
        <v>1.75</v>
      </c>
      <c r="J83" s="12" t="s">
        <v>12</v>
      </c>
      <c r="K83" s="19">
        <v>37.5</v>
      </c>
      <c r="L83" s="13">
        <f t="shared" si="2"/>
        <v>1653.5</v>
      </c>
      <c r="M83" s="29">
        <v>50</v>
      </c>
      <c r="N83" s="13"/>
    </row>
    <row r="84" spans="2:14">
      <c r="B84" s="25" t="s">
        <v>133</v>
      </c>
      <c r="C84" s="25" t="s">
        <v>69</v>
      </c>
      <c r="D84" s="25" t="s">
        <v>20</v>
      </c>
      <c r="E84" s="28" t="s">
        <v>102</v>
      </c>
      <c r="F84" s="28" t="s">
        <v>54</v>
      </c>
      <c r="G84" s="28" t="s">
        <v>181</v>
      </c>
      <c r="H84" s="28" t="s">
        <v>182</v>
      </c>
      <c r="I84" s="18">
        <v>1.45</v>
      </c>
      <c r="J84" s="12" t="s">
        <v>47</v>
      </c>
      <c r="K84" s="19">
        <f>-100</f>
        <v>-100</v>
      </c>
      <c r="L84" s="13">
        <f t="shared" si="2"/>
        <v>1553.5</v>
      </c>
      <c r="M84" s="29">
        <v>100</v>
      </c>
      <c r="N84" s="13"/>
    </row>
    <row r="85" spans="2:14">
      <c r="B85" s="25" t="s">
        <v>133</v>
      </c>
      <c r="C85" s="25" t="s">
        <v>57</v>
      </c>
      <c r="D85" s="25" t="s">
        <v>20</v>
      </c>
      <c r="E85" s="28" t="s">
        <v>105</v>
      </c>
      <c r="F85" s="28" t="s">
        <v>54</v>
      </c>
      <c r="G85" s="28" t="s">
        <v>141</v>
      </c>
      <c r="H85" s="28" t="s">
        <v>150</v>
      </c>
      <c r="I85" s="18">
        <v>1.55</v>
      </c>
      <c r="J85" s="12" t="s">
        <v>12</v>
      </c>
      <c r="K85" s="19">
        <v>55</v>
      </c>
      <c r="L85" s="13">
        <f t="shared" si="2"/>
        <v>1608.5</v>
      </c>
      <c r="M85" s="29">
        <v>100</v>
      </c>
      <c r="N85" s="13"/>
    </row>
    <row r="86" spans="2:14">
      <c r="B86" s="25" t="s">
        <v>133</v>
      </c>
      <c r="C86" s="25" t="s">
        <v>62</v>
      </c>
      <c r="D86" s="25" t="s">
        <v>20</v>
      </c>
      <c r="E86" s="28" t="s">
        <v>125</v>
      </c>
      <c r="F86" s="28" t="s">
        <v>54</v>
      </c>
      <c r="G86" s="28" t="s">
        <v>183</v>
      </c>
      <c r="H86" s="28" t="s">
        <v>184</v>
      </c>
      <c r="I86" s="18">
        <v>1.53</v>
      </c>
      <c r="J86" s="12" t="s">
        <v>47</v>
      </c>
      <c r="K86" s="19">
        <f>-100</f>
        <v>-100</v>
      </c>
      <c r="L86" s="13">
        <f t="shared" si="2"/>
        <v>1508.5</v>
      </c>
      <c r="M86" s="29">
        <v>100</v>
      </c>
      <c r="N86" s="13"/>
    </row>
    <row r="87" spans="2:14">
      <c r="B87" s="25" t="s">
        <v>133</v>
      </c>
      <c r="C87" s="25" t="s">
        <v>69</v>
      </c>
      <c r="D87" s="25" t="s">
        <v>20</v>
      </c>
      <c r="E87" s="28" t="s">
        <v>185</v>
      </c>
      <c r="F87" s="28" t="s">
        <v>54</v>
      </c>
      <c r="G87" s="28" t="s">
        <v>71</v>
      </c>
      <c r="H87" s="28" t="s">
        <v>167</v>
      </c>
      <c r="I87" s="18">
        <v>1.65</v>
      </c>
      <c r="J87" s="12" t="s">
        <v>12</v>
      </c>
      <c r="K87" s="19">
        <v>32.5</v>
      </c>
      <c r="L87" s="13">
        <f t="shared" ref="L87:L150" si="3">+L86+K87</f>
        <v>1541</v>
      </c>
      <c r="M87" s="29">
        <v>50</v>
      </c>
      <c r="N87" s="13"/>
    </row>
    <row r="88" spans="2:14">
      <c r="B88" s="25" t="s">
        <v>133</v>
      </c>
      <c r="C88" s="25" t="s">
        <v>174</v>
      </c>
      <c r="D88" s="25" t="s">
        <v>20</v>
      </c>
      <c r="E88" s="28" t="s">
        <v>186</v>
      </c>
      <c r="F88" s="28" t="s">
        <v>54</v>
      </c>
      <c r="G88" s="28" t="s">
        <v>187</v>
      </c>
      <c r="H88" s="28" t="s">
        <v>45</v>
      </c>
      <c r="I88" s="18">
        <v>1.45</v>
      </c>
      <c r="J88" s="12" t="s">
        <v>12</v>
      </c>
      <c r="K88" s="19">
        <v>22.5</v>
      </c>
      <c r="L88" s="13">
        <f t="shared" si="3"/>
        <v>1563.5</v>
      </c>
      <c r="M88" s="29">
        <v>50</v>
      </c>
      <c r="N88" s="13"/>
    </row>
    <row r="89" spans="2:14">
      <c r="B89" s="25" t="s">
        <v>133</v>
      </c>
      <c r="C89" s="25" t="s">
        <v>15</v>
      </c>
      <c r="D89" s="25" t="s">
        <v>20</v>
      </c>
      <c r="E89" s="28" t="s">
        <v>115</v>
      </c>
      <c r="F89" s="28" t="s">
        <v>54</v>
      </c>
      <c r="G89" s="28" t="s">
        <v>32</v>
      </c>
      <c r="H89" s="28" t="s">
        <v>117</v>
      </c>
      <c r="I89" s="18">
        <v>1.5</v>
      </c>
      <c r="J89" s="12" t="s">
        <v>12</v>
      </c>
      <c r="K89" s="19">
        <v>50</v>
      </c>
      <c r="L89" s="13">
        <f t="shared" si="3"/>
        <v>1613.5</v>
      </c>
      <c r="M89" s="29">
        <v>100</v>
      </c>
      <c r="N89" s="13"/>
    </row>
    <row r="90" spans="2:14">
      <c r="B90" s="25" t="s">
        <v>133</v>
      </c>
      <c r="C90" s="25" t="s">
        <v>57</v>
      </c>
      <c r="D90" s="25" t="s">
        <v>20</v>
      </c>
      <c r="E90" s="28" t="s">
        <v>188</v>
      </c>
      <c r="F90" s="28" t="s">
        <v>54</v>
      </c>
      <c r="G90" s="28" t="s">
        <v>67</v>
      </c>
      <c r="H90" s="28" t="s">
        <v>189</v>
      </c>
      <c r="I90" s="18">
        <v>1.55</v>
      </c>
      <c r="J90" s="12" t="s">
        <v>47</v>
      </c>
      <c r="K90" s="19">
        <f>-50</f>
        <v>-50</v>
      </c>
      <c r="L90" s="13">
        <f t="shared" si="3"/>
        <v>1563.5</v>
      </c>
      <c r="M90" s="29">
        <v>50</v>
      </c>
      <c r="N90" s="13"/>
    </row>
    <row r="91" spans="2:14">
      <c r="B91" s="25" t="s">
        <v>133</v>
      </c>
      <c r="C91" s="25" t="s">
        <v>18</v>
      </c>
      <c r="D91" s="25" t="s">
        <v>20</v>
      </c>
      <c r="E91" s="28" t="s">
        <v>80</v>
      </c>
      <c r="F91" s="28" t="s">
        <v>54</v>
      </c>
      <c r="G91" s="28" t="s">
        <v>190</v>
      </c>
      <c r="H91" s="28" t="s">
        <v>191</v>
      </c>
      <c r="I91" s="18">
        <v>1.47</v>
      </c>
      <c r="J91" s="12" t="s">
        <v>47</v>
      </c>
      <c r="K91" s="19">
        <f>-100</f>
        <v>-100</v>
      </c>
      <c r="L91" s="13">
        <f t="shared" si="3"/>
        <v>1463.5</v>
      </c>
      <c r="M91" s="29">
        <v>100</v>
      </c>
      <c r="N91" s="13"/>
    </row>
    <row r="92" spans="2:14">
      <c r="B92" s="25" t="s">
        <v>133</v>
      </c>
      <c r="C92" s="25" t="s">
        <v>57</v>
      </c>
      <c r="D92" s="25" t="s">
        <v>20</v>
      </c>
      <c r="E92" s="28" t="s">
        <v>192</v>
      </c>
      <c r="F92" s="28" t="s">
        <v>54</v>
      </c>
      <c r="G92" s="28" t="s">
        <v>66</v>
      </c>
      <c r="H92" s="28" t="s">
        <v>167</v>
      </c>
      <c r="I92" s="18">
        <v>1.72</v>
      </c>
      <c r="J92" s="12" t="s">
        <v>12</v>
      </c>
      <c r="K92" s="19">
        <v>36</v>
      </c>
      <c r="L92" s="13">
        <f t="shared" si="3"/>
        <v>1499.5</v>
      </c>
      <c r="M92" s="29">
        <v>50</v>
      </c>
      <c r="N92" s="13"/>
    </row>
    <row r="93" spans="2:14">
      <c r="B93" s="25" t="s">
        <v>133</v>
      </c>
      <c r="C93" s="25" t="s">
        <v>193</v>
      </c>
      <c r="D93" s="25" t="s">
        <v>20</v>
      </c>
      <c r="E93" s="28" t="s">
        <v>141</v>
      </c>
      <c r="F93" s="28" t="s">
        <v>54</v>
      </c>
      <c r="G93" s="28" t="s">
        <v>75</v>
      </c>
      <c r="H93" s="28" t="s">
        <v>194</v>
      </c>
      <c r="I93" s="18">
        <v>1.8</v>
      </c>
      <c r="J93" s="12" t="s">
        <v>47</v>
      </c>
      <c r="K93" s="19">
        <f>-100</f>
        <v>-100</v>
      </c>
      <c r="L93" s="13">
        <f t="shared" si="3"/>
        <v>1399.5</v>
      </c>
      <c r="M93" s="29">
        <v>100</v>
      </c>
      <c r="N93" s="13"/>
    </row>
    <row r="94" spans="2:14">
      <c r="B94" s="25" t="s">
        <v>133</v>
      </c>
      <c r="C94" s="25" t="s">
        <v>193</v>
      </c>
      <c r="D94" s="25" t="s">
        <v>20</v>
      </c>
      <c r="E94" s="28" t="s">
        <v>195</v>
      </c>
      <c r="F94" s="28" t="s">
        <v>54</v>
      </c>
      <c r="G94" s="28" t="s">
        <v>196</v>
      </c>
      <c r="H94" s="28" t="s">
        <v>87</v>
      </c>
      <c r="I94" s="18">
        <v>1.47</v>
      </c>
      <c r="J94" s="12" t="s">
        <v>12</v>
      </c>
      <c r="K94" s="19">
        <v>23.5</v>
      </c>
      <c r="L94" s="13">
        <f t="shared" si="3"/>
        <v>1423</v>
      </c>
      <c r="M94" s="29">
        <v>50</v>
      </c>
      <c r="N94" s="13"/>
    </row>
    <row r="95" spans="2:14">
      <c r="B95" s="25" t="s">
        <v>133</v>
      </c>
      <c r="C95" s="25" t="s">
        <v>193</v>
      </c>
      <c r="D95" s="25" t="s">
        <v>20</v>
      </c>
      <c r="E95" s="28" t="s">
        <v>99</v>
      </c>
      <c r="F95" s="28" t="s">
        <v>54</v>
      </c>
      <c r="G95" s="28" t="s">
        <v>64</v>
      </c>
      <c r="H95" s="28" t="s">
        <v>197</v>
      </c>
      <c r="I95" s="18">
        <v>1.45</v>
      </c>
      <c r="J95" s="12" t="s">
        <v>12</v>
      </c>
      <c r="K95" s="19">
        <v>22.5</v>
      </c>
      <c r="L95" s="13">
        <f t="shared" si="3"/>
        <v>1445.5</v>
      </c>
      <c r="M95" s="29">
        <v>50</v>
      </c>
      <c r="N95" s="13"/>
    </row>
    <row r="96" spans="2:14">
      <c r="B96" s="25" t="s">
        <v>133</v>
      </c>
      <c r="C96" s="25" t="s">
        <v>193</v>
      </c>
      <c r="D96" s="25" t="s">
        <v>20</v>
      </c>
      <c r="E96" s="28" t="s">
        <v>198</v>
      </c>
      <c r="F96" s="28" t="s">
        <v>54</v>
      </c>
      <c r="G96" s="28" t="s">
        <v>199</v>
      </c>
      <c r="H96" s="28" t="s">
        <v>200</v>
      </c>
      <c r="I96" s="18">
        <v>1.55</v>
      </c>
      <c r="J96" s="12" t="s">
        <v>12</v>
      </c>
      <c r="K96" s="19">
        <v>27.5</v>
      </c>
      <c r="L96" s="13">
        <f t="shared" si="3"/>
        <v>1473</v>
      </c>
      <c r="M96" s="29">
        <v>50</v>
      </c>
      <c r="N96" s="13"/>
    </row>
    <row r="97" spans="2:14">
      <c r="B97" s="25" t="s">
        <v>133</v>
      </c>
      <c r="C97" s="25" t="s">
        <v>193</v>
      </c>
      <c r="D97" s="25" t="s">
        <v>20</v>
      </c>
      <c r="E97" s="28" t="s">
        <v>58</v>
      </c>
      <c r="F97" s="28" t="s">
        <v>54</v>
      </c>
      <c r="G97" s="28" t="s">
        <v>143</v>
      </c>
      <c r="H97" s="28" t="s">
        <v>43</v>
      </c>
      <c r="I97" s="18">
        <v>1.55</v>
      </c>
      <c r="J97" s="12" t="s">
        <v>12</v>
      </c>
      <c r="K97" s="19">
        <v>27.5</v>
      </c>
      <c r="L97" s="13">
        <f t="shared" si="3"/>
        <v>1500.5</v>
      </c>
      <c r="M97" s="29">
        <v>50</v>
      </c>
      <c r="N97" s="13"/>
    </row>
    <row r="98" spans="2:14">
      <c r="B98" s="25" t="s">
        <v>133</v>
      </c>
      <c r="C98" s="25" t="s">
        <v>193</v>
      </c>
      <c r="D98" s="25" t="s">
        <v>20</v>
      </c>
      <c r="E98" s="28" t="s">
        <v>58</v>
      </c>
      <c r="F98" s="28" t="s">
        <v>54</v>
      </c>
      <c r="G98" s="28" t="s">
        <v>143</v>
      </c>
      <c r="H98" s="28" t="s">
        <v>201</v>
      </c>
      <c r="I98" s="18">
        <v>2.5</v>
      </c>
      <c r="J98" s="12" t="s">
        <v>12</v>
      </c>
      <c r="K98" s="19">
        <v>75</v>
      </c>
      <c r="L98" s="13">
        <f t="shared" si="3"/>
        <v>1575.5</v>
      </c>
      <c r="M98" s="29">
        <v>50</v>
      </c>
      <c r="N98" s="13"/>
    </row>
    <row r="99" spans="2:14">
      <c r="B99" s="25" t="s">
        <v>133</v>
      </c>
      <c r="C99" s="25" t="s">
        <v>193</v>
      </c>
      <c r="D99" s="25" t="s">
        <v>20</v>
      </c>
      <c r="E99" s="28" t="s">
        <v>163</v>
      </c>
      <c r="F99" s="28" t="s">
        <v>54</v>
      </c>
      <c r="G99" s="28" t="s">
        <v>138</v>
      </c>
      <c r="H99" s="28" t="s">
        <v>202</v>
      </c>
      <c r="I99" s="18">
        <v>1.5</v>
      </c>
      <c r="J99" s="12" t="s">
        <v>12</v>
      </c>
      <c r="K99" s="19">
        <v>25</v>
      </c>
      <c r="L99" s="13">
        <f t="shared" si="3"/>
        <v>1600.5</v>
      </c>
      <c r="M99" s="29">
        <v>50</v>
      </c>
      <c r="N99" s="13"/>
    </row>
    <row r="100" spans="2:14">
      <c r="B100" s="25" t="s">
        <v>133</v>
      </c>
      <c r="C100" s="25" t="s">
        <v>193</v>
      </c>
      <c r="D100" s="25" t="s">
        <v>20</v>
      </c>
      <c r="E100" s="28" t="s">
        <v>203</v>
      </c>
      <c r="F100" s="28" t="s">
        <v>54</v>
      </c>
      <c r="G100" s="28" t="s">
        <v>78</v>
      </c>
      <c r="H100" s="28" t="s">
        <v>204</v>
      </c>
      <c r="I100" s="18">
        <v>1.6</v>
      </c>
      <c r="J100" s="12" t="s">
        <v>12</v>
      </c>
      <c r="K100" s="19">
        <v>150</v>
      </c>
      <c r="L100" s="13">
        <f t="shared" si="3"/>
        <v>1750.5</v>
      </c>
      <c r="M100" s="29">
        <v>250</v>
      </c>
      <c r="N100" s="13"/>
    </row>
    <row r="101" spans="2:14">
      <c r="B101" s="25" t="s">
        <v>133</v>
      </c>
      <c r="C101" s="25" t="s">
        <v>193</v>
      </c>
      <c r="D101" s="25" t="s">
        <v>20</v>
      </c>
      <c r="E101" s="28" t="s">
        <v>28</v>
      </c>
      <c r="F101" s="28" t="s">
        <v>54</v>
      </c>
      <c r="G101" s="28" t="s">
        <v>66</v>
      </c>
      <c r="H101" s="28" t="s">
        <v>172</v>
      </c>
      <c r="I101" s="18">
        <v>1.55</v>
      </c>
      <c r="J101" s="12" t="s">
        <v>12</v>
      </c>
      <c r="K101" s="19">
        <v>27.5</v>
      </c>
      <c r="L101" s="13">
        <f t="shared" si="3"/>
        <v>1778</v>
      </c>
      <c r="M101" s="29">
        <v>50</v>
      </c>
      <c r="N101" s="13"/>
    </row>
    <row r="102" spans="2:14">
      <c r="B102" s="25" t="s">
        <v>133</v>
      </c>
      <c r="C102" s="25" t="s">
        <v>193</v>
      </c>
      <c r="D102" s="25" t="s">
        <v>20</v>
      </c>
      <c r="E102" s="28" t="s">
        <v>205</v>
      </c>
      <c r="F102" s="28" t="s">
        <v>54</v>
      </c>
      <c r="G102" s="28" t="s">
        <v>206</v>
      </c>
      <c r="H102" s="28" t="s">
        <v>117</v>
      </c>
      <c r="I102" s="18">
        <v>1.55</v>
      </c>
      <c r="J102" s="12" t="s">
        <v>47</v>
      </c>
      <c r="K102" s="19">
        <f>-100</f>
        <v>-100</v>
      </c>
      <c r="L102" s="13">
        <f t="shared" si="3"/>
        <v>1678</v>
      </c>
      <c r="M102" s="29">
        <v>100</v>
      </c>
      <c r="N102" s="13"/>
    </row>
    <row r="103" spans="2:14">
      <c r="B103" s="25" t="s">
        <v>133</v>
      </c>
      <c r="C103" s="25" t="s">
        <v>193</v>
      </c>
      <c r="D103" s="25" t="s">
        <v>19</v>
      </c>
      <c r="E103" s="28" t="s">
        <v>205</v>
      </c>
      <c r="F103" s="28" t="s">
        <v>54</v>
      </c>
      <c r="G103" s="28" t="s">
        <v>206</v>
      </c>
      <c r="H103" s="28" t="s">
        <v>39</v>
      </c>
      <c r="I103" s="18">
        <v>2</v>
      </c>
      <c r="J103" s="12" t="s">
        <v>12</v>
      </c>
      <c r="K103" s="19">
        <v>100</v>
      </c>
      <c r="L103" s="13">
        <f t="shared" si="3"/>
        <v>1778</v>
      </c>
      <c r="M103" s="29">
        <v>100</v>
      </c>
      <c r="N103" s="13"/>
    </row>
    <row r="104" spans="2:14">
      <c r="B104" s="25" t="s">
        <v>133</v>
      </c>
      <c r="C104" s="25" t="s">
        <v>193</v>
      </c>
      <c r="D104" s="25" t="s">
        <v>20</v>
      </c>
      <c r="E104" s="28" t="s">
        <v>175</v>
      </c>
      <c r="F104" s="28" t="s">
        <v>54</v>
      </c>
      <c r="G104" s="28" t="s">
        <v>207</v>
      </c>
      <c r="H104" s="28" t="s">
        <v>208</v>
      </c>
      <c r="I104" s="18">
        <v>1.8</v>
      </c>
      <c r="J104" s="12" t="s">
        <v>47</v>
      </c>
      <c r="K104" s="19">
        <f>-50</f>
        <v>-50</v>
      </c>
      <c r="L104" s="13">
        <f t="shared" si="3"/>
        <v>1728</v>
      </c>
      <c r="M104" s="29">
        <v>50</v>
      </c>
      <c r="N104" s="13"/>
    </row>
    <row r="105" spans="2:14">
      <c r="B105" s="25" t="s">
        <v>133</v>
      </c>
      <c r="C105" s="25" t="s">
        <v>73</v>
      </c>
      <c r="D105" s="25" t="s">
        <v>20</v>
      </c>
      <c r="E105" s="28" t="s">
        <v>25</v>
      </c>
      <c r="F105" s="28" t="s">
        <v>54</v>
      </c>
      <c r="G105" s="28" t="s">
        <v>209</v>
      </c>
      <c r="H105" s="28" t="s">
        <v>210</v>
      </c>
      <c r="I105" s="18">
        <v>1.65</v>
      </c>
      <c r="J105" s="12" t="s">
        <v>12</v>
      </c>
      <c r="K105" s="19">
        <v>32.5</v>
      </c>
      <c r="L105" s="13">
        <f t="shared" si="3"/>
        <v>1760.5</v>
      </c>
      <c r="M105" s="29">
        <v>50</v>
      </c>
      <c r="N105" s="13"/>
    </row>
    <row r="106" spans="2:14">
      <c r="B106" s="25" t="s">
        <v>133</v>
      </c>
      <c r="C106" s="25" t="s">
        <v>193</v>
      </c>
      <c r="D106" s="25" t="s">
        <v>20</v>
      </c>
      <c r="E106" s="28" t="s">
        <v>211</v>
      </c>
      <c r="F106" s="28" t="s">
        <v>54</v>
      </c>
      <c r="G106" s="28" t="s">
        <v>212</v>
      </c>
      <c r="H106" s="28" t="s">
        <v>213</v>
      </c>
      <c r="I106" s="18">
        <v>2.0499999999999998</v>
      </c>
      <c r="J106" s="12" t="s">
        <v>12</v>
      </c>
      <c r="K106" s="19">
        <v>52.5</v>
      </c>
      <c r="L106" s="13">
        <f t="shared" si="3"/>
        <v>1813</v>
      </c>
      <c r="M106" s="29">
        <v>50</v>
      </c>
      <c r="N106" s="13"/>
    </row>
    <row r="107" spans="2:14">
      <c r="B107" s="25" t="s">
        <v>133</v>
      </c>
      <c r="C107" s="25" t="s">
        <v>193</v>
      </c>
      <c r="D107" s="25" t="s">
        <v>20</v>
      </c>
      <c r="E107" s="28" t="s">
        <v>211</v>
      </c>
      <c r="F107" s="28" t="s">
        <v>54</v>
      </c>
      <c r="G107" s="28" t="s">
        <v>212</v>
      </c>
      <c r="H107" s="28" t="s">
        <v>214</v>
      </c>
      <c r="I107" s="18">
        <v>1.47</v>
      </c>
      <c r="J107" s="12" t="s">
        <v>12</v>
      </c>
      <c r="K107" s="19">
        <v>47</v>
      </c>
      <c r="L107" s="13">
        <f t="shared" si="3"/>
        <v>1860</v>
      </c>
      <c r="M107" s="29">
        <v>100</v>
      </c>
      <c r="N107" s="13"/>
    </row>
    <row r="108" spans="2:14">
      <c r="B108" s="25" t="s">
        <v>133</v>
      </c>
      <c r="C108" s="25" t="s">
        <v>73</v>
      </c>
      <c r="D108" s="25" t="s">
        <v>20</v>
      </c>
      <c r="E108" s="28" t="s">
        <v>215</v>
      </c>
      <c r="F108" s="28" t="s">
        <v>54</v>
      </c>
      <c r="G108" s="28" t="s">
        <v>111</v>
      </c>
      <c r="H108" s="28" t="s">
        <v>213</v>
      </c>
      <c r="I108" s="18">
        <v>1.65</v>
      </c>
      <c r="J108" s="12" t="s">
        <v>12</v>
      </c>
      <c r="K108" s="19">
        <v>32.5</v>
      </c>
      <c r="L108" s="13">
        <f t="shared" si="3"/>
        <v>1892.5</v>
      </c>
      <c r="M108" s="29">
        <v>50</v>
      </c>
      <c r="N108" s="13"/>
    </row>
    <row r="109" spans="2:14">
      <c r="B109" s="25" t="s">
        <v>133</v>
      </c>
      <c r="C109" s="25" t="s">
        <v>69</v>
      </c>
      <c r="D109" s="25" t="s">
        <v>20</v>
      </c>
      <c r="E109" s="28" t="s">
        <v>181</v>
      </c>
      <c r="F109" s="28" t="s">
        <v>54</v>
      </c>
      <c r="G109" s="28" t="s">
        <v>216</v>
      </c>
      <c r="H109" s="28" t="s">
        <v>39</v>
      </c>
      <c r="I109" s="18">
        <v>1.6</v>
      </c>
      <c r="J109" s="12" t="s">
        <v>12</v>
      </c>
      <c r="K109" s="19">
        <v>60</v>
      </c>
      <c r="L109" s="13">
        <f t="shared" si="3"/>
        <v>1952.5</v>
      </c>
      <c r="M109" s="29">
        <v>100</v>
      </c>
      <c r="N109" s="13"/>
    </row>
    <row r="110" spans="2:14">
      <c r="B110" s="25" t="s">
        <v>133</v>
      </c>
      <c r="C110" s="25" t="s">
        <v>73</v>
      </c>
      <c r="D110" s="25" t="s">
        <v>20</v>
      </c>
      <c r="E110" s="28" t="s">
        <v>215</v>
      </c>
      <c r="F110" s="28" t="s">
        <v>54</v>
      </c>
      <c r="G110" s="28" t="s">
        <v>111</v>
      </c>
      <c r="H110" s="28" t="s">
        <v>213</v>
      </c>
      <c r="I110" s="18">
        <v>1.65</v>
      </c>
      <c r="J110" s="12" t="s">
        <v>12</v>
      </c>
      <c r="K110" s="19">
        <v>32.5</v>
      </c>
      <c r="L110" s="13">
        <f t="shared" si="3"/>
        <v>1985</v>
      </c>
      <c r="M110" s="29">
        <v>50</v>
      </c>
      <c r="N110" s="13"/>
    </row>
    <row r="111" spans="2:14">
      <c r="B111" s="25" t="s">
        <v>133</v>
      </c>
      <c r="C111" s="25" t="s">
        <v>69</v>
      </c>
      <c r="D111" s="25" t="s">
        <v>20</v>
      </c>
      <c r="E111" s="28" t="s">
        <v>181</v>
      </c>
      <c r="F111" s="28" t="s">
        <v>54</v>
      </c>
      <c r="G111" s="28" t="s">
        <v>217</v>
      </c>
      <c r="H111" s="28" t="s">
        <v>39</v>
      </c>
      <c r="I111" s="18">
        <v>1.6</v>
      </c>
      <c r="J111" s="12" t="s">
        <v>12</v>
      </c>
      <c r="K111" s="19">
        <v>60</v>
      </c>
      <c r="L111" s="13">
        <f t="shared" si="3"/>
        <v>2045</v>
      </c>
      <c r="M111" s="29">
        <v>100</v>
      </c>
      <c r="N111" s="13"/>
    </row>
    <row r="112" spans="2:14">
      <c r="B112" s="25" t="s">
        <v>133</v>
      </c>
      <c r="C112" s="25" t="s">
        <v>15</v>
      </c>
      <c r="D112" s="25" t="s">
        <v>20</v>
      </c>
      <c r="E112" s="28" t="s">
        <v>218</v>
      </c>
      <c r="F112" s="28" t="s">
        <v>54</v>
      </c>
      <c r="G112" s="28" t="s">
        <v>219</v>
      </c>
      <c r="H112" s="28" t="s">
        <v>220</v>
      </c>
      <c r="I112" s="18">
        <v>1.6</v>
      </c>
      <c r="J112" s="12" t="s">
        <v>12</v>
      </c>
      <c r="K112" s="19">
        <v>60</v>
      </c>
      <c r="L112" s="13">
        <f t="shared" si="3"/>
        <v>2105</v>
      </c>
      <c r="M112" s="29">
        <v>100</v>
      </c>
      <c r="N112" s="13"/>
    </row>
    <row r="113" spans="2:14">
      <c r="B113" s="25" t="s">
        <v>133</v>
      </c>
      <c r="C113" s="25" t="s">
        <v>15</v>
      </c>
      <c r="D113" s="25" t="s">
        <v>20</v>
      </c>
      <c r="E113" s="28" t="s">
        <v>218</v>
      </c>
      <c r="F113" s="28" t="s">
        <v>54</v>
      </c>
      <c r="G113" s="28" t="s">
        <v>219</v>
      </c>
      <c r="H113" s="28" t="s">
        <v>214</v>
      </c>
      <c r="I113" s="18">
        <v>1.62</v>
      </c>
      <c r="J113" s="12" t="s">
        <v>12</v>
      </c>
      <c r="K113" s="19">
        <v>31</v>
      </c>
      <c r="L113" s="13">
        <f t="shared" si="3"/>
        <v>2136</v>
      </c>
      <c r="M113" s="29">
        <v>50</v>
      </c>
      <c r="N113" s="13"/>
    </row>
    <row r="114" spans="2:14">
      <c r="B114" s="25" t="s">
        <v>133</v>
      </c>
      <c r="C114" s="25" t="s">
        <v>62</v>
      </c>
      <c r="D114" s="25" t="s">
        <v>20</v>
      </c>
      <c r="E114" s="28" t="s">
        <v>221</v>
      </c>
      <c r="F114" s="28" t="s">
        <v>54</v>
      </c>
      <c r="G114" s="28" t="s">
        <v>198</v>
      </c>
      <c r="H114" s="28" t="s">
        <v>184</v>
      </c>
      <c r="I114" s="18">
        <v>1.6</v>
      </c>
      <c r="J114" s="12" t="s">
        <v>12</v>
      </c>
      <c r="K114" s="19">
        <v>30</v>
      </c>
      <c r="L114" s="13">
        <f t="shared" si="3"/>
        <v>2166</v>
      </c>
      <c r="M114" s="29">
        <v>50</v>
      </c>
      <c r="N114" s="13"/>
    </row>
    <row r="115" spans="2:14">
      <c r="B115" s="25" t="s">
        <v>133</v>
      </c>
      <c r="C115" s="25" t="s">
        <v>62</v>
      </c>
      <c r="D115" s="25" t="s">
        <v>20</v>
      </c>
      <c r="E115" s="28" t="s">
        <v>121</v>
      </c>
      <c r="F115" s="28" t="s">
        <v>54</v>
      </c>
      <c r="G115" s="28" t="s">
        <v>125</v>
      </c>
      <c r="H115" s="28" t="s">
        <v>222</v>
      </c>
      <c r="I115" s="18">
        <v>1.72</v>
      </c>
      <c r="J115" s="12" t="s">
        <v>12</v>
      </c>
      <c r="K115" s="19">
        <v>36</v>
      </c>
      <c r="L115" s="13">
        <f t="shared" si="3"/>
        <v>2202</v>
      </c>
      <c r="M115" s="29">
        <v>50</v>
      </c>
      <c r="N115" s="13"/>
    </row>
    <row r="116" spans="2:14">
      <c r="B116" s="25" t="s">
        <v>133</v>
      </c>
      <c r="C116" s="25" t="s">
        <v>62</v>
      </c>
      <c r="D116" s="25" t="s">
        <v>20</v>
      </c>
      <c r="E116" s="28" t="s">
        <v>223</v>
      </c>
      <c r="F116" s="28" t="s">
        <v>54</v>
      </c>
      <c r="G116" s="28" t="s">
        <v>63</v>
      </c>
      <c r="H116" s="28" t="s">
        <v>43</v>
      </c>
      <c r="I116" s="18">
        <v>1.55</v>
      </c>
      <c r="J116" s="12" t="s">
        <v>47</v>
      </c>
      <c r="K116" s="19">
        <f>-50</f>
        <v>-50</v>
      </c>
      <c r="L116" s="13">
        <f t="shared" si="3"/>
        <v>2152</v>
      </c>
      <c r="M116" s="29">
        <v>50</v>
      </c>
      <c r="N116" s="13"/>
    </row>
    <row r="117" spans="2:14">
      <c r="B117" s="25" t="s">
        <v>133</v>
      </c>
      <c r="C117" s="25" t="s">
        <v>48</v>
      </c>
      <c r="D117" s="25" t="s">
        <v>20</v>
      </c>
      <c r="E117" s="28" t="s">
        <v>49</v>
      </c>
      <c r="F117" s="28" t="s">
        <v>54</v>
      </c>
      <c r="G117" s="28" t="s">
        <v>97</v>
      </c>
      <c r="H117" s="28" t="s">
        <v>167</v>
      </c>
      <c r="I117" s="18">
        <v>1.7</v>
      </c>
      <c r="J117" s="12" t="s">
        <v>47</v>
      </c>
      <c r="K117" s="19">
        <f>-50</f>
        <v>-50</v>
      </c>
      <c r="L117" s="13">
        <f t="shared" si="3"/>
        <v>2102</v>
      </c>
      <c r="M117" s="29">
        <v>50</v>
      </c>
      <c r="N117" s="13"/>
    </row>
    <row r="118" spans="2:14">
      <c r="B118" s="25" t="s">
        <v>133</v>
      </c>
      <c r="C118" s="25" t="s">
        <v>48</v>
      </c>
      <c r="D118" s="25" t="s">
        <v>20</v>
      </c>
      <c r="E118" s="28" t="s">
        <v>85</v>
      </c>
      <c r="F118" s="28" t="s">
        <v>54</v>
      </c>
      <c r="G118" s="28" t="s">
        <v>224</v>
      </c>
      <c r="H118" s="28" t="s">
        <v>225</v>
      </c>
      <c r="I118" s="18">
        <v>2.15</v>
      </c>
      <c r="J118" s="12" t="s">
        <v>12</v>
      </c>
      <c r="K118" s="19">
        <v>115</v>
      </c>
      <c r="L118" s="13">
        <f t="shared" si="3"/>
        <v>2217</v>
      </c>
      <c r="M118" s="29">
        <v>100</v>
      </c>
      <c r="N118" s="13"/>
    </row>
    <row r="119" spans="2:14">
      <c r="B119" s="25" t="s">
        <v>133</v>
      </c>
      <c r="C119" s="25" t="s">
        <v>18</v>
      </c>
      <c r="D119" s="25" t="s">
        <v>20</v>
      </c>
      <c r="E119" s="28" t="s">
        <v>226</v>
      </c>
      <c r="F119" s="28" t="s">
        <v>54</v>
      </c>
      <c r="G119" s="28" t="s">
        <v>80</v>
      </c>
      <c r="H119" s="28" t="s">
        <v>214</v>
      </c>
      <c r="I119" s="18">
        <v>1.83</v>
      </c>
      <c r="J119" s="12" t="s">
        <v>12</v>
      </c>
      <c r="K119" s="19">
        <v>41.5</v>
      </c>
      <c r="L119" s="13">
        <f t="shared" si="3"/>
        <v>2258.5</v>
      </c>
      <c r="M119" s="29">
        <v>50</v>
      </c>
      <c r="N119" s="13"/>
    </row>
    <row r="120" spans="2:14">
      <c r="B120" s="25" t="s">
        <v>133</v>
      </c>
      <c r="C120" s="25" t="s">
        <v>73</v>
      </c>
      <c r="D120" s="25" t="s">
        <v>20</v>
      </c>
      <c r="E120" s="28" t="s">
        <v>134</v>
      </c>
      <c r="F120" s="28" t="s">
        <v>54</v>
      </c>
      <c r="G120" s="28" t="s">
        <v>25</v>
      </c>
      <c r="H120" s="28" t="s">
        <v>167</v>
      </c>
      <c r="I120" s="18">
        <v>1.5</v>
      </c>
      <c r="J120" s="12" t="s">
        <v>12</v>
      </c>
      <c r="K120" s="19">
        <v>25</v>
      </c>
      <c r="L120" s="13">
        <f t="shared" si="3"/>
        <v>2283.5</v>
      </c>
      <c r="M120" s="29">
        <v>50</v>
      </c>
      <c r="N120" s="13"/>
    </row>
    <row r="121" spans="2:14">
      <c r="B121" s="25" t="s">
        <v>133</v>
      </c>
      <c r="C121" s="25" t="s">
        <v>15</v>
      </c>
      <c r="D121" s="25" t="s">
        <v>20</v>
      </c>
      <c r="E121" s="28" t="s">
        <v>227</v>
      </c>
      <c r="F121" s="28" t="s">
        <v>54</v>
      </c>
      <c r="G121" s="28" t="s">
        <v>115</v>
      </c>
      <c r="H121" s="28" t="s">
        <v>167</v>
      </c>
      <c r="I121" s="18">
        <v>1.62</v>
      </c>
      <c r="J121" s="12" t="s">
        <v>12</v>
      </c>
      <c r="K121" s="19">
        <v>62</v>
      </c>
      <c r="L121" s="13">
        <f t="shared" si="3"/>
        <v>2345.5</v>
      </c>
      <c r="M121" s="29">
        <v>100</v>
      </c>
      <c r="N121" s="13"/>
    </row>
    <row r="122" spans="2:14">
      <c r="B122" s="25" t="s">
        <v>133</v>
      </c>
      <c r="C122" s="25" t="s">
        <v>98</v>
      </c>
      <c r="D122" s="25" t="s">
        <v>20</v>
      </c>
      <c r="E122" s="28" t="s">
        <v>228</v>
      </c>
      <c r="F122" s="28" t="s">
        <v>54</v>
      </c>
      <c r="G122" s="28" t="s">
        <v>229</v>
      </c>
      <c r="H122" s="28" t="s">
        <v>230</v>
      </c>
      <c r="I122" s="18">
        <v>1.57</v>
      </c>
      <c r="J122" s="12" t="s">
        <v>12</v>
      </c>
      <c r="K122" s="19">
        <v>28.5</v>
      </c>
      <c r="L122" s="13">
        <f t="shared" si="3"/>
        <v>2374</v>
      </c>
      <c r="M122" s="29">
        <v>50</v>
      </c>
      <c r="N122" s="13"/>
    </row>
    <row r="123" spans="2:14">
      <c r="B123" s="25" t="s">
        <v>133</v>
      </c>
      <c r="C123" s="25" t="s">
        <v>14</v>
      </c>
      <c r="D123" s="25" t="s">
        <v>20</v>
      </c>
      <c r="E123" s="28" t="s">
        <v>231</v>
      </c>
      <c r="F123" s="28" t="s">
        <v>54</v>
      </c>
      <c r="G123" s="28" t="s">
        <v>31</v>
      </c>
      <c r="H123" s="28" t="s">
        <v>232</v>
      </c>
      <c r="I123" s="18">
        <v>1.77</v>
      </c>
      <c r="J123" s="12" t="s">
        <v>47</v>
      </c>
      <c r="K123" s="19">
        <f>-50</f>
        <v>-50</v>
      </c>
      <c r="L123" s="13">
        <f t="shared" si="3"/>
        <v>2324</v>
      </c>
      <c r="M123" s="29">
        <v>50</v>
      </c>
      <c r="N123" s="13"/>
    </row>
    <row r="124" spans="2:14">
      <c r="B124" s="25" t="s">
        <v>133</v>
      </c>
      <c r="C124" s="25" t="s">
        <v>69</v>
      </c>
      <c r="D124" s="25" t="s">
        <v>20</v>
      </c>
      <c r="E124" s="28" t="s">
        <v>71</v>
      </c>
      <c r="F124" s="28" t="s">
        <v>54</v>
      </c>
      <c r="G124" s="28" t="s">
        <v>233</v>
      </c>
      <c r="H124" s="28" t="s">
        <v>117</v>
      </c>
      <c r="I124" s="18">
        <v>1.55</v>
      </c>
      <c r="J124" s="12" t="s">
        <v>12</v>
      </c>
      <c r="K124" s="19">
        <v>27.5</v>
      </c>
      <c r="L124" s="13">
        <f t="shared" si="3"/>
        <v>2351.5</v>
      </c>
      <c r="M124" s="29">
        <v>50</v>
      </c>
      <c r="N124" s="13"/>
    </row>
    <row r="125" spans="2:14">
      <c r="B125" s="25" t="s">
        <v>133</v>
      </c>
      <c r="C125" s="25" t="s">
        <v>62</v>
      </c>
      <c r="D125" s="25" t="s">
        <v>19</v>
      </c>
      <c r="E125" s="28" t="s">
        <v>212</v>
      </c>
      <c r="F125" s="28" t="s">
        <v>54</v>
      </c>
      <c r="G125" s="28" t="s">
        <v>126</v>
      </c>
      <c r="H125" s="28" t="s">
        <v>39</v>
      </c>
      <c r="I125" s="18">
        <v>2</v>
      </c>
      <c r="J125" s="12" t="s">
        <v>12</v>
      </c>
      <c r="K125" s="19">
        <v>50</v>
      </c>
      <c r="L125" s="13">
        <f t="shared" si="3"/>
        <v>2401.5</v>
      </c>
      <c r="M125" s="29">
        <v>50</v>
      </c>
      <c r="N125" s="13"/>
    </row>
    <row r="126" spans="2:14">
      <c r="B126" s="25" t="s">
        <v>133</v>
      </c>
      <c r="C126" s="25" t="s">
        <v>73</v>
      </c>
      <c r="D126" s="25" t="s">
        <v>20</v>
      </c>
      <c r="E126" s="28" t="s">
        <v>209</v>
      </c>
      <c r="F126" s="28" t="s">
        <v>54</v>
      </c>
      <c r="G126" s="28" t="s">
        <v>75</v>
      </c>
      <c r="H126" s="28" t="s">
        <v>234</v>
      </c>
      <c r="I126" s="18">
        <v>1.72</v>
      </c>
      <c r="J126" s="12" t="s">
        <v>12</v>
      </c>
      <c r="K126" s="19">
        <v>72</v>
      </c>
      <c r="L126" s="13">
        <f t="shared" si="3"/>
        <v>2473.5</v>
      </c>
      <c r="M126" s="29">
        <v>100</v>
      </c>
      <c r="N126" s="13"/>
    </row>
    <row r="127" spans="2:14">
      <c r="B127" s="25" t="s">
        <v>133</v>
      </c>
      <c r="C127" s="25" t="s">
        <v>62</v>
      </c>
      <c r="D127" s="25" t="s">
        <v>20</v>
      </c>
      <c r="E127" s="28" t="s">
        <v>235</v>
      </c>
      <c r="F127" s="28" t="s">
        <v>54</v>
      </c>
      <c r="G127" s="28" t="s">
        <v>236</v>
      </c>
      <c r="H127" s="28" t="s">
        <v>45</v>
      </c>
      <c r="I127" s="18">
        <v>1.65</v>
      </c>
      <c r="J127" s="12" t="s">
        <v>47</v>
      </c>
      <c r="K127" s="19">
        <f>-50</f>
        <v>-50</v>
      </c>
      <c r="L127" s="13">
        <f t="shared" si="3"/>
        <v>2423.5</v>
      </c>
      <c r="M127" s="29">
        <v>50</v>
      </c>
      <c r="N127" s="13"/>
    </row>
    <row r="128" spans="2:14">
      <c r="B128" s="25" t="s">
        <v>133</v>
      </c>
      <c r="C128" s="25" t="s">
        <v>69</v>
      </c>
      <c r="D128" s="25" t="s">
        <v>20</v>
      </c>
      <c r="E128" s="28" t="s">
        <v>70</v>
      </c>
      <c r="F128" s="28" t="s">
        <v>54</v>
      </c>
      <c r="G128" s="28" t="s">
        <v>102</v>
      </c>
      <c r="H128" s="28" t="s">
        <v>237</v>
      </c>
      <c r="I128" s="18">
        <v>1.58</v>
      </c>
      <c r="J128" s="12" t="s">
        <v>47</v>
      </c>
      <c r="K128" s="19">
        <f>-100</f>
        <v>-100</v>
      </c>
      <c r="L128" s="13">
        <f t="shared" si="3"/>
        <v>2323.5</v>
      </c>
      <c r="M128" s="29">
        <v>100</v>
      </c>
      <c r="N128" s="13"/>
    </row>
    <row r="129" spans="2:14">
      <c r="B129" s="25" t="s">
        <v>133</v>
      </c>
      <c r="C129" s="25" t="s">
        <v>18</v>
      </c>
      <c r="D129" s="25" t="s">
        <v>20</v>
      </c>
      <c r="E129" s="28" t="s">
        <v>163</v>
      </c>
      <c r="F129" s="28" t="s">
        <v>54</v>
      </c>
      <c r="G129" s="28" t="s">
        <v>238</v>
      </c>
      <c r="H129" s="28" t="s">
        <v>239</v>
      </c>
      <c r="I129" s="18">
        <v>1.5</v>
      </c>
      <c r="J129" s="12" t="s">
        <v>12</v>
      </c>
      <c r="K129" s="19">
        <v>25</v>
      </c>
      <c r="L129" s="13">
        <f t="shared" si="3"/>
        <v>2348.5</v>
      </c>
      <c r="M129" s="29">
        <v>50</v>
      </c>
      <c r="N129" s="13"/>
    </row>
    <row r="130" spans="2:14">
      <c r="B130" s="25" t="s">
        <v>133</v>
      </c>
      <c r="C130" s="25" t="s">
        <v>57</v>
      </c>
      <c r="D130" s="25" t="s">
        <v>20</v>
      </c>
      <c r="E130" s="28" t="s">
        <v>66</v>
      </c>
      <c r="F130" s="28" t="s">
        <v>54</v>
      </c>
      <c r="G130" s="28" t="s">
        <v>58</v>
      </c>
      <c r="H130" s="28" t="s">
        <v>237</v>
      </c>
      <c r="I130" s="18">
        <v>1.7</v>
      </c>
      <c r="J130" s="12" t="s">
        <v>12</v>
      </c>
      <c r="K130" s="19">
        <v>70</v>
      </c>
      <c r="L130" s="13">
        <f t="shared" si="3"/>
        <v>2418.5</v>
      </c>
      <c r="M130" s="29">
        <v>100</v>
      </c>
      <c r="N130" s="13"/>
    </row>
    <row r="131" spans="2:14">
      <c r="B131" s="25" t="s">
        <v>133</v>
      </c>
      <c r="C131" s="25" t="s">
        <v>240</v>
      </c>
      <c r="D131" s="25" t="s">
        <v>20</v>
      </c>
      <c r="E131" s="28" t="s">
        <v>111</v>
      </c>
      <c r="F131" s="28" t="s">
        <v>54</v>
      </c>
      <c r="G131" s="28" t="s">
        <v>241</v>
      </c>
      <c r="H131" s="28" t="s">
        <v>242</v>
      </c>
      <c r="I131" s="18">
        <v>1.5</v>
      </c>
      <c r="J131" s="12" t="s">
        <v>12</v>
      </c>
      <c r="K131" s="19">
        <v>50</v>
      </c>
      <c r="L131" s="13">
        <f t="shared" si="3"/>
        <v>2468.5</v>
      </c>
      <c r="M131" s="29">
        <v>100</v>
      </c>
      <c r="N131" s="13"/>
    </row>
    <row r="132" spans="2:14">
      <c r="B132" s="25" t="s">
        <v>133</v>
      </c>
      <c r="C132" s="25" t="s">
        <v>240</v>
      </c>
      <c r="D132" s="25" t="s">
        <v>20</v>
      </c>
      <c r="E132" s="28" t="s">
        <v>243</v>
      </c>
      <c r="F132" s="28" t="s">
        <v>54</v>
      </c>
      <c r="G132" s="28" t="s">
        <v>80</v>
      </c>
      <c r="H132" s="28" t="s">
        <v>167</v>
      </c>
      <c r="I132" s="18">
        <v>1.55</v>
      </c>
      <c r="J132" s="12" t="s">
        <v>47</v>
      </c>
      <c r="K132" s="19">
        <f>-50</f>
        <v>-50</v>
      </c>
      <c r="L132" s="13">
        <f t="shared" si="3"/>
        <v>2418.5</v>
      </c>
      <c r="M132" s="29">
        <v>50</v>
      </c>
      <c r="N132" s="13"/>
    </row>
    <row r="133" spans="2:14">
      <c r="B133" s="25" t="s">
        <v>133</v>
      </c>
      <c r="C133" s="25" t="s">
        <v>240</v>
      </c>
      <c r="D133" s="25" t="s">
        <v>20</v>
      </c>
      <c r="E133" s="28" t="s">
        <v>244</v>
      </c>
      <c r="F133" s="28" t="s">
        <v>54</v>
      </c>
      <c r="G133" s="28" t="s">
        <v>130</v>
      </c>
      <c r="H133" s="28" t="s">
        <v>167</v>
      </c>
      <c r="I133" s="18">
        <v>1.53</v>
      </c>
      <c r="J133" s="12" t="s">
        <v>12</v>
      </c>
      <c r="K133" s="19">
        <v>26.5</v>
      </c>
      <c r="L133" s="13">
        <f t="shared" si="3"/>
        <v>2445</v>
      </c>
      <c r="M133" s="29">
        <v>50</v>
      </c>
      <c r="N133" s="13"/>
    </row>
    <row r="134" spans="2:14">
      <c r="B134" s="25" t="s">
        <v>133</v>
      </c>
      <c r="C134" s="25" t="s">
        <v>240</v>
      </c>
      <c r="D134" s="25" t="s">
        <v>20</v>
      </c>
      <c r="E134" s="28" t="s">
        <v>245</v>
      </c>
      <c r="F134" s="28" t="s">
        <v>54</v>
      </c>
      <c r="G134" s="28" t="s">
        <v>124</v>
      </c>
      <c r="H134" s="28" t="s">
        <v>246</v>
      </c>
      <c r="I134" s="18">
        <v>1.5</v>
      </c>
      <c r="J134" s="12" t="s">
        <v>46</v>
      </c>
      <c r="K134" s="19">
        <v>0</v>
      </c>
      <c r="L134" s="13">
        <f t="shared" si="3"/>
        <v>2445</v>
      </c>
      <c r="M134" s="29">
        <v>50</v>
      </c>
      <c r="N134" s="13"/>
    </row>
    <row r="135" spans="2:14">
      <c r="B135" s="25" t="s">
        <v>133</v>
      </c>
      <c r="C135" s="25" t="s">
        <v>240</v>
      </c>
      <c r="D135" s="25" t="s">
        <v>20</v>
      </c>
      <c r="E135" s="28" t="s">
        <v>35</v>
      </c>
      <c r="F135" s="28" t="s">
        <v>54</v>
      </c>
      <c r="G135" s="28" t="s">
        <v>247</v>
      </c>
      <c r="H135" s="28" t="s">
        <v>248</v>
      </c>
      <c r="I135" s="18">
        <v>1.7</v>
      </c>
      <c r="J135" s="12" t="s">
        <v>12</v>
      </c>
      <c r="K135" s="19">
        <v>35</v>
      </c>
      <c r="L135" s="13">
        <f t="shared" si="3"/>
        <v>2480</v>
      </c>
      <c r="M135" s="29">
        <v>50</v>
      </c>
      <c r="N135" s="13"/>
    </row>
    <row r="136" spans="2:14">
      <c r="B136" s="25" t="s">
        <v>133</v>
      </c>
      <c r="C136" s="25" t="s">
        <v>240</v>
      </c>
      <c r="D136" s="25" t="s">
        <v>20</v>
      </c>
      <c r="E136" s="28" t="s">
        <v>249</v>
      </c>
      <c r="F136" s="28" t="s">
        <v>54</v>
      </c>
      <c r="G136" s="28" t="s">
        <v>250</v>
      </c>
      <c r="H136" s="28" t="s">
        <v>128</v>
      </c>
      <c r="I136" s="18">
        <v>1.6</v>
      </c>
      <c r="J136" s="12" t="s">
        <v>12</v>
      </c>
      <c r="K136" s="19">
        <v>30</v>
      </c>
      <c r="L136" s="13">
        <f t="shared" si="3"/>
        <v>2510</v>
      </c>
      <c r="M136" s="29">
        <v>50</v>
      </c>
      <c r="N136" s="13"/>
    </row>
    <row r="137" spans="2:14">
      <c r="B137" s="25" t="s">
        <v>133</v>
      </c>
      <c r="C137" s="25" t="s">
        <v>240</v>
      </c>
      <c r="D137" s="25" t="s">
        <v>20</v>
      </c>
      <c r="E137" s="28" t="s">
        <v>104</v>
      </c>
      <c r="F137" s="28" t="s">
        <v>54</v>
      </c>
      <c r="G137" s="28" t="s">
        <v>251</v>
      </c>
      <c r="H137" s="28" t="s">
        <v>252</v>
      </c>
      <c r="I137" s="18">
        <v>1.5</v>
      </c>
      <c r="J137" s="12" t="s">
        <v>12</v>
      </c>
      <c r="K137" s="19">
        <v>50</v>
      </c>
      <c r="L137" s="13">
        <f t="shared" si="3"/>
        <v>2560</v>
      </c>
      <c r="M137" s="29">
        <v>100</v>
      </c>
      <c r="N137" s="13"/>
    </row>
    <row r="138" spans="2:14">
      <c r="B138" s="25" t="s">
        <v>133</v>
      </c>
      <c r="C138" s="25" t="s">
        <v>240</v>
      </c>
      <c r="D138" s="25" t="s">
        <v>20</v>
      </c>
      <c r="E138" s="28" t="s">
        <v>79</v>
      </c>
      <c r="F138" s="28" t="s">
        <v>54</v>
      </c>
      <c r="G138" s="28" t="s">
        <v>253</v>
      </c>
      <c r="H138" s="28" t="s">
        <v>254</v>
      </c>
      <c r="I138" s="18">
        <v>1.55</v>
      </c>
      <c r="J138" s="12" t="s">
        <v>47</v>
      </c>
      <c r="K138" s="19">
        <f>-100</f>
        <v>-100</v>
      </c>
      <c r="L138" s="13">
        <f t="shared" si="3"/>
        <v>2460</v>
      </c>
      <c r="M138" s="29">
        <v>100</v>
      </c>
      <c r="N138" s="13"/>
    </row>
    <row r="139" spans="2:14">
      <c r="B139" s="25" t="s">
        <v>133</v>
      </c>
      <c r="C139" s="25" t="s">
        <v>240</v>
      </c>
      <c r="D139" s="25" t="s">
        <v>20</v>
      </c>
      <c r="E139" s="28" t="s">
        <v>79</v>
      </c>
      <c r="F139" s="28" t="s">
        <v>54</v>
      </c>
      <c r="G139" s="28" t="s">
        <v>253</v>
      </c>
      <c r="H139" s="28" t="s">
        <v>255</v>
      </c>
      <c r="I139" s="18">
        <v>2.0499999999999998</v>
      </c>
      <c r="J139" s="12" t="s">
        <v>12</v>
      </c>
      <c r="K139" s="19">
        <v>52.5</v>
      </c>
      <c r="L139" s="13">
        <f t="shared" si="3"/>
        <v>2512.5</v>
      </c>
      <c r="M139" s="29">
        <v>50</v>
      </c>
      <c r="N139" s="13"/>
    </row>
    <row r="140" spans="2:14">
      <c r="B140" s="25" t="s">
        <v>133</v>
      </c>
      <c r="C140" s="25" t="s">
        <v>240</v>
      </c>
      <c r="D140" s="25" t="s">
        <v>20</v>
      </c>
      <c r="E140" s="28" t="s">
        <v>25</v>
      </c>
      <c r="F140" s="28" t="s">
        <v>54</v>
      </c>
      <c r="G140" s="28" t="s">
        <v>256</v>
      </c>
      <c r="H140" s="28" t="s">
        <v>43</v>
      </c>
      <c r="I140" s="18">
        <v>1.65</v>
      </c>
      <c r="J140" s="12" t="s">
        <v>47</v>
      </c>
      <c r="K140" s="19">
        <v>-50</v>
      </c>
      <c r="L140" s="13">
        <f t="shared" si="3"/>
        <v>2462.5</v>
      </c>
      <c r="M140" s="29">
        <v>50</v>
      </c>
      <c r="N140" s="13"/>
    </row>
    <row r="141" spans="2:14">
      <c r="B141" s="25" t="s">
        <v>133</v>
      </c>
      <c r="C141" s="25" t="s">
        <v>57</v>
      </c>
      <c r="D141" s="25" t="s">
        <v>20</v>
      </c>
      <c r="E141" s="28" t="s">
        <v>58</v>
      </c>
      <c r="F141" s="28" t="s">
        <v>54</v>
      </c>
      <c r="G141" s="28" t="s">
        <v>67</v>
      </c>
      <c r="H141" s="28" t="s">
        <v>117</v>
      </c>
      <c r="I141" s="18">
        <v>1.55</v>
      </c>
      <c r="J141" s="12" t="s">
        <v>12</v>
      </c>
      <c r="K141" s="19">
        <v>55</v>
      </c>
      <c r="L141" s="13">
        <f t="shared" si="3"/>
        <v>2517.5</v>
      </c>
      <c r="M141" s="29">
        <v>100</v>
      </c>
      <c r="N141" s="13"/>
    </row>
    <row r="142" spans="2:14">
      <c r="B142" s="25" t="s">
        <v>133</v>
      </c>
      <c r="C142" s="25" t="s">
        <v>18</v>
      </c>
      <c r="D142" s="25" t="s">
        <v>20</v>
      </c>
      <c r="E142" s="28" t="s">
        <v>257</v>
      </c>
      <c r="F142" s="28" t="s">
        <v>54</v>
      </c>
      <c r="G142" s="28" t="s">
        <v>163</v>
      </c>
      <c r="H142" s="28" t="s">
        <v>151</v>
      </c>
      <c r="I142" s="18">
        <v>1.6</v>
      </c>
      <c r="J142" s="12" t="s">
        <v>12</v>
      </c>
      <c r="K142" s="19">
        <v>30</v>
      </c>
      <c r="L142" s="13">
        <f t="shared" si="3"/>
        <v>2547.5</v>
      </c>
      <c r="M142" s="29">
        <v>50</v>
      </c>
      <c r="N142" s="13"/>
    </row>
    <row r="143" spans="2:14">
      <c r="B143" s="25" t="s">
        <v>133</v>
      </c>
      <c r="C143" s="25" t="s">
        <v>48</v>
      </c>
      <c r="D143" s="25" t="s">
        <v>20</v>
      </c>
      <c r="E143" s="28" t="s">
        <v>97</v>
      </c>
      <c r="F143" s="28" t="s">
        <v>54</v>
      </c>
      <c r="G143" s="28" t="s">
        <v>28</v>
      </c>
      <c r="H143" s="28" t="s">
        <v>43</v>
      </c>
      <c r="I143" s="18">
        <v>1.55</v>
      </c>
      <c r="J143" s="12" t="s">
        <v>12</v>
      </c>
      <c r="K143" s="19">
        <v>27.5</v>
      </c>
      <c r="L143" s="13">
        <f t="shared" si="3"/>
        <v>2575</v>
      </c>
      <c r="M143" s="29">
        <v>50</v>
      </c>
      <c r="N143" s="13"/>
    </row>
    <row r="144" spans="2:14">
      <c r="B144" s="25" t="s">
        <v>133</v>
      </c>
      <c r="C144" s="25" t="s">
        <v>48</v>
      </c>
      <c r="D144" s="25" t="s">
        <v>20</v>
      </c>
      <c r="E144" s="28" t="s">
        <v>97</v>
      </c>
      <c r="F144" s="28" t="s">
        <v>54</v>
      </c>
      <c r="G144" s="28" t="s">
        <v>28</v>
      </c>
      <c r="H144" s="28" t="s">
        <v>258</v>
      </c>
      <c r="I144" s="18">
        <v>2.4</v>
      </c>
      <c r="J144" s="12" t="s">
        <v>47</v>
      </c>
      <c r="K144" s="19">
        <f>-50</f>
        <v>-50</v>
      </c>
      <c r="L144" s="13">
        <f t="shared" si="3"/>
        <v>2525</v>
      </c>
      <c r="M144" s="29">
        <v>50</v>
      </c>
      <c r="N144" s="13"/>
    </row>
    <row r="145" spans="2:14">
      <c r="B145" s="25" t="s">
        <v>133</v>
      </c>
      <c r="C145" s="25" t="s">
        <v>48</v>
      </c>
      <c r="D145" s="25" t="s">
        <v>20</v>
      </c>
      <c r="E145" s="28" t="s">
        <v>224</v>
      </c>
      <c r="F145" s="28" t="s">
        <v>54</v>
      </c>
      <c r="G145" s="28" t="s">
        <v>84</v>
      </c>
      <c r="H145" s="28" t="s">
        <v>128</v>
      </c>
      <c r="I145" s="18">
        <v>1.7</v>
      </c>
      <c r="J145" s="12" t="s">
        <v>12</v>
      </c>
      <c r="K145" s="19">
        <v>35</v>
      </c>
      <c r="L145" s="13">
        <f t="shared" si="3"/>
        <v>2560</v>
      </c>
      <c r="M145" s="29">
        <v>50</v>
      </c>
      <c r="N145" s="13"/>
    </row>
    <row r="146" spans="2:14">
      <c r="B146" s="25" t="s">
        <v>133</v>
      </c>
      <c r="C146" s="25" t="s">
        <v>62</v>
      </c>
      <c r="D146" s="25" t="s">
        <v>20</v>
      </c>
      <c r="E146" s="28" t="s">
        <v>236</v>
      </c>
      <c r="F146" s="28" t="s">
        <v>54</v>
      </c>
      <c r="G146" s="28" t="s">
        <v>259</v>
      </c>
      <c r="H146" s="28" t="s">
        <v>260</v>
      </c>
      <c r="I146" s="18">
        <v>1.6</v>
      </c>
      <c r="J146" s="12" t="s">
        <v>12</v>
      </c>
      <c r="K146" s="19">
        <v>30</v>
      </c>
      <c r="L146" s="13">
        <f t="shared" si="3"/>
        <v>2590</v>
      </c>
      <c r="M146" s="29">
        <v>50</v>
      </c>
      <c r="N146" s="13"/>
    </row>
    <row r="147" spans="2:14">
      <c r="B147" s="25" t="s">
        <v>133</v>
      </c>
      <c r="C147" s="25" t="s">
        <v>62</v>
      </c>
      <c r="D147" s="25" t="s">
        <v>20</v>
      </c>
      <c r="E147" s="28" t="s">
        <v>126</v>
      </c>
      <c r="F147" s="28" t="s">
        <v>54</v>
      </c>
      <c r="G147" s="28" t="s">
        <v>64</v>
      </c>
      <c r="H147" s="28" t="s">
        <v>261</v>
      </c>
      <c r="I147" s="18">
        <v>2</v>
      </c>
      <c r="J147" s="12" t="s">
        <v>47</v>
      </c>
      <c r="K147" s="19">
        <f>-50</f>
        <v>-50</v>
      </c>
      <c r="L147" s="13">
        <f t="shared" si="3"/>
        <v>2540</v>
      </c>
      <c r="M147" s="29">
        <v>50</v>
      </c>
      <c r="N147" s="13"/>
    </row>
    <row r="148" spans="2:14">
      <c r="B148" s="25" t="s">
        <v>133</v>
      </c>
      <c r="C148" s="25" t="s">
        <v>57</v>
      </c>
      <c r="D148" s="25" t="s">
        <v>20</v>
      </c>
      <c r="E148" s="28" t="s">
        <v>262</v>
      </c>
      <c r="F148" s="28" t="s">
        <v>54</v>
      </c>
      <c r="G148" s="28" t="s">
        <v>66</v>
      </c>
      <c r="H148" s="28" t="s">
        <v>263</v>
      </c>
      <c r="I148" s="18">
        <v>1.52</v>
      </c>
      <c r="J148" s="12" t="s">
        <v>12</v>
      </c>
      <c r="K148" s="19">
        <v>52</v>
      </c>
      <c r="L148" s="13">
        <f t="shared" si="3"/>
        <v>2592</v>
      </c>
      <c r="M148" s="29">
        <v>100</v>
      </c>
      <c r="N148" s="13"/>
    </row>
    <row r="149" spans="2:14">
      <c r="B149" s="25" t="s">
        <v>133</v>
      </c>
      <c r="C149" s="25" t="s">
        <v>57</v>
      </c>
      <c r="D149" s="25" t="s">
        <v>20</v>
      </c>
      <c r="E149" s="28" t="s">
        <v>264</v>
      </c>
      <c r="F149" s="28" t="s">
        <v>54</v>
      </c>
      <c r="G149" s="28" t="s">
        <v>141</v>
      </c>
      <c r="H149" s="28" t="s">
        <v>214</v>
      </c>
      <c r="I149" s="18">
        <v>1.7</v>
      </c>
      <c r="J149" s="12" t="s">
        <v>12</v>
      </c>
      <c r="K149" s="19">
        <v>35</v>
      </c>
      <c r="L149" s="13">
        <f t="shared" si="3"/>
        <v>2627</v>
      </c>
      <c r="M149" s="29">
        <v>50</v>
      </c>
      <c r="N149" s="13"/>
    </row>
    <row r="150" spans="2:14">
      <c r="B150" s="25" t="s">
        <v>133</v>
      </c>
      <c r="C150" s="25" t="s">
        <v>48</v>
      </c>
      <c r="D150" s="25" t="s">
        <v>19</v>
      </c>
      <c r="E150" s="28" t="s">
        <v>118</v>
      </c>
      <c r="F150" s="28"/>
      <c r="G150" s="28" t="s">
        <v>265</v>
      </c>
      <c r="H150" s="28" t="s">
        <v>266</v>
      </c>
      <c r="I150" s="18">
        <v>1.7</v>
      </c>
      <c r="J150" s="12" t="s">
        <v>12</v>
      </c>
      <c r="K150" s="19">
        <v>35</v>
      </c>
      <c r="L150" s="13">
        <f t="shared" si="3"/>
        <v>2662</v>
      </c>
      <c r="M150" s="29">
        <v>50</v>
      </c>
      <c r="N150" s="13"/>
    </row>
    <row r="151" spans="2:14">
      <c r="B151" s="25" t="s">
        <v>133</v>
      </c>
      <c r="C151" s="25" t="s">
        <v>73</v>
      </c>
      <c r="D151" s="25" t="s">
        <v>20</v>
      </c>
      <c r="E151" s="28" t="s">
        <v>267</v>
      </c>
      <c r="F151" s="28" t="s">
        <v>54</v>
      </c>
      <c r="G151" s="28" t="s">
        <v>75</v>
      </c>
      <c r="H151" s="28" t="s">
        <v>225</v>
      </c>
      <c r="I151" s="18">
        <v>2</v>
      </c>
      <c r="J151" s="12" t="s">
        <v>47</v>
      </c>
      <c r="K151" s="19">
        <f>-50</f>
        <v>-50</v>
      </c>
      <c r="L151" s="13">
        <f t="shared" ref="L151:L214" si="4">+L150+K151</f>
        <v>2612</v>
      </c>
      <c r="M151" s="29">
        <v>50</v>
      </c>
      <c r="N151" s="13"/>
    </row>
    <row r="152" spans="2:14">
      <c r="B152" s="25" t="s">
        <v>133</v>
      </c>
      <c r="C152" s="25" t="s">
        <v>73</v>
      </c>
      <c r="D152" s="25" t="s">
        <v>20</v>
      </c>
      <c r="E152" s="28" t="s">
        <v>180</v>
      </c>
      <c r="F152" s="28" t="s">
        <v>54</v>
      </c>
      <c r="G152" s="28" t="s">
        <v>211</v>
      </c>
      <c r="H152" s="28" t="s">
        <v>43</v>
      </c>
      <c r="I152" s="18">
        <v>1.65</v>
      </c>
      <c r="J152" s="12" t="s">
        <v>12</v>
      </c>
      <c r="K152" s="19">
        <v>32.5</v>
      </c>
      <c r="L152" s="13">
        <f t="shared" si="4"/>
        <v>2644.5</v>
      </c>
      <c r="M152" s="29">
        <v>50</v>
      </c>
      <c r="N152" s="13"/>
    </row>
    <row r="153" spans="2:14">
      <c r="B153" s="25" t="s">
        <v>133</v>
      </c>
      <c r="C153" s="25" t="s">
        <v>174</v>
      </c>
      <c r="D153" s="25" t="s">
        <v>20</v>
      </c>
      <c r="E153" s="28" t="s">
        <v>268</v>
      </c>
      <c r="F153" s="28" t="s">
        <v>54</v>
      </c>
      <c r="G153" s="28" t="s">
        <v>175</v>
      </c>
      <c r="H153" s="28" t="s">
        <v>269</v>
      </c>
      <c r="I153" s="18">
        <v>1.7</v>
      </c>
      <c r="J153" s="12" t="s">
        <v>12</v>
      </c>
      <c r="K153" s="19">
        <v>35</v>
      </c>
      <c r="L153" s="13">
        <f t="shared" si="4"/>
        <v>2679.5</v>
      </c>
      <c r="M153" s="29">
        <v>50</v>
      </c>
      <c r="N153" s="13"/>
    </row>
    <row r="154" spans="2:14">
      <c r="B154" s="25" t="s">
        <v>133</v>
      </c>
      <c r="C154" s="25" t="s">
        <v>174</v>
      </c>
      <c r="D154" s="25" t="s">
        <v>20</v>
      </c>
      <c r="E154" s="28" t="s">
        <v>268</v>
      </c>
      <c r="F154" s="28" t="s">
        <v>54</v>
      </c>
      <c r="G154" s="28" t="s">
        <v>175</v>
      </c>
      <c r="H154" s="28" t="s">
        <v>237</v>
      </c>
      <c r="I154" s="18">
        <v>1.45</v>
      </c>
      <c r="J154" s="12" t="s">
        <v>12</v>
      </c>
      <c r="K154" s="19">
        <v>45</v>
      </c>
      <c r="L154" s="13">
        <f t="shared" si="4"/>
        <v>2724.5</v>
      </c>
      <c r="M154" s="29">
        <v>100</v>
      </c>
      <c r="N154" s="13"/>
    </row>
    <row r="155" spans="2:14">
      <c r="B155" s="25" t="s">
        <v>133</v>
      </c>
      <c r="C155" s="25" t="s">
        <v>69</v>
      </c>
      <c r="D155" s="25" t="s">
        <v>20</v>
      </c>
      <c r="E155" s="28" t="s">
        <v>233</v>
      </c>
      <c r="F155" s="28" t="s">
        <v>54</v>
      </c>
      <c r="G155" s="28" t="s">
        <v>138</v>
      </c>
      <c r="H155" s="28" t="s">
        <v>270</v>
      </c>
      <c r="I155" s="18">
        <v>1.78</v>
      </c>
      <c r="J155" s="12" t="s">
        <v>12</v>
      </c>
      <c r="K155" s="19">
        <v>39</v>
      </c>
      <c r="L155" s="13">
        <f t="shared" si="4"/>
        <v>2763.5</v>
      </c>
      <c r="M155" s="29">
        <v>50</v>
      </c>
      <c r="N155" s="13"/>
    </row>
    <row r="156" spans="2:14">
      <c r="B156" s="25" t="s">
        <v>133</v>
      </c>
      <c r="C156" s="25" t="s">
        <v>57</v>
      </c>
      <c r="D156" s="25" t="s">
        <v>20</v>
      </c>
      <c r="E156" s="28" t="s">
        <v>129</v>
      </c>
      <c r="F156" s="28" t="s">
        <v>54</v>
      </c>
      <c r="G156" s="28" t="s">
        <v>271</v>
      </c>
      <c r="H156" s="28" t="s">
        <v>272</v>
      </c>
      <c r="I156" s="18">
        <v>1.7</v>
      </c>
      <c r="J156" s="12" t="s">
        <v>47</v>
      </c>
      <c r="K156" s="19">
        <f>-50</f>
        <v>-50</v>
      </c>
      <c r="L156" s="13">
        <f t="shared" si="4"/>
        <v>2713.5</v>
      </c>
      <c r="M156" s="29">
        <v>50</v>
      </c>
      <c r="N156" s="13"/>
    </row>
    <row r="157" spans="2:14">
      <c r="B157" s="25" t="s">
        <v>133</v>
      </c>
      <c r="C157" s="25" t="s">
        <v>57</v>
      </c>
      <c r="D157" s="25" t="s">
        <v>20</v>
      </c>
      <c r="E157" s="28" t="s">
        <v>129</v>
      </c>
      <c r="F157" s="28" t="s">
        <v>54</v>
      </c>
      <c r="G157" s="28" t="s">
        <v>271</v>
      </c>
      <c r="H157" s="28" t="s">
        <v>237</v>
      </c>
      <c r="I157" s="18">
        <v>1.94</v>
      </c>
      <c r="J157" s="12" t="s">
        <v>47</v>
      </c>
      <c r="K157" s="19">
        <f>-50</f>
        <v>-50</v>
      </c>
      <c r="L157" s="13">
        <f t="shared" si="4"/>
        <v>2663.5</v>
      </c>
      <c r="M157" s="29">
        <v>50</v>
      </c>
      <c r="N157" s="13"/>
    </row>
    <row r="158" spans="2:14">
      <c r="B158" s="25" t="s">
        <v>133</v>
      </c>
      <c r="C158" s="25" t="s">
        <v>18</v>
      </c>
      <c r="D158" s="25" t="s">
        <v>20</v>
      </c>
      <c r="E158" s="28" t="s">
        <v>36</v>
      </c>
      <c r="F158" s="28" t="s">
        <v>54</v>
      </c>
      <c r="G158" s="28" t="s">
        <v>273</v>
      </c>
      <c r="H158" s="28" t="s">
        <v>274</v>
      </c>
      <c r="I158" s="18">
        <v>1.6</v>
      </c>
      <c r="J158" s="12" t="s">
        <v>12</v>
      </c>
      <c r="K158" s="19">
        <v>30</v>
      </c>
      <c r="L158" s="13">
        <f t="shared" si="4"/>
        <v>2693.5</v>
      </c>
      <c r="M158" s="29">
        <v>50</v>
      </c>
      <c r="N158" s="13"/>
    </row>
    <row r="159" spans="2:14">
      <c r="B159" s="25" t="s">
        <v>133</v>
      </c>
      <c r="C159" s="25" t="s">
        <v>174</v>
      </c>
      <c r="D159" s="25" t="s">
        <v>20</v>
      </c>
      <c r="E159" s="28" t="s">
        <v>250</v>
      </c>
      <c r="F159" s="28" t="s">
        <v>54</v>
      </c>
      <c r="G159" s="28" t="s">
        <v>275</v>
      </c>
      <c r="H159" s="28" t="s">
        <v>68</v>
      </c>
      <c r="I159" s="18">
        <v>1.72</v>
      </c>
      <c r="J159" s="12" t="s">
        <v>12</v>
      </c>
      <c r="K159" s="19">
        <v>36</v>
      </c>
      <c r="L159" s="13">
        <f t="shared" si="4"/>
        <v>2729.5</v>
      </c>
      <c r="M159" s="29">
        <v>50</v>
      </c>
      <c r="N159" s="13"/>
    </row>
    <row r="160" spans="2:14">
      <c r="B160" s="25" t="s">
        <v>133</v>
      </c>
      <c r="C160" s="25" t="s">
        <v>15</v>
      </c>
      <c r="D160" s="25" t="s">
        <v>20</v>
      </c>
      <c r="E160" s="28" t="s">
        <v>276</v>
      </c>
      <c r="F160" s="28" t="s">
        <v>54</v>
      </c>
      <c r="G160" s="28" t="s">
        <v>27</v>
      </c>
      <c r="H160" s="28" t="s">
        <v>39</v>
      </c>
      <c r="I160" s="18">
        <v>1.8</v>
      </c>
      <c r="J160" s="12" t="s">
        <v>47</v>
      </c>
      <c r="K160" s="19">
        <f>-50</f>
        <v>-50</v>
      </c>
      <c r="L160" s="13">
        <f t="shared" si="4"/>
        <v>2679.5</v>
      </c>
      <c r="M160" s="29">
        <v>50</v>
      </c>
      <c r="N160" s="13"/>
    </row>
    <row r="161" spans="2:14">
      <c r="B161" s="25" t="s">
        <v>133</v>
      </c>
      <c r="C161" s="25" t="s">
        <v>57</v>
      </c>
      <c r="D161" s="25" t="s">
        <v>20</v>
      </c>
      <c r="E161" s="28" t="s">
        <v>277</v>
      </c>
      <c r="F161" s="28" t="s">
        <v>54</v>
      </c>
      <c r="G161" s="28" t="s">
        <v>278</v>
      </c>
      <c r="H161" s="28" t="s">
        <v>279</v>
      </c>
      <c r="I161" s="18">
        <v>1.5</v>
      </c>
      <c r="J161" s="12" t="s">
        <v>12</v>
      </c>
      <c r="K161" s="19">
        <v>25</v>
      </c>
      <c r="L161" s="13">
        <f t="shared" si="4"/>
        <v>2704.5</v>
      </c>
      <c r="M161" s="29">
        <v>50</v>
      </c>
      <c r="N161" s="13"/>
    </row>
    <row r="162" spans="2:14">
      <c r="B162" s="25" t="s">
        <v>133</v>
      </c>
      <c r="C162" s="25" t="s">
        <v>57</v>
      </c>
      <c r="D162" s="25" t="s">
        <v>20</v>
      </c>
      <c r="E162" s="28" t="s">
        <v>280</v>
      </c>
      <c r="F162" s="28" t="s">
        <v>54</v>
      </c>
      <c r="G162" s="28" t="s">
        <v>60</v>
      </c>
      <c r="H162" s="28" t="s">
        <v>281</v>
      </c>
      <c r="I162" s="18">
        <v>1.55</v>
      </c>
      <c r="J162" s="12" t="s">
        <v>12</v>
      </c>
      <c r="K162" s="19">
        <v>27.5</v>
      </c>
      <c r="L162" s="13">
        <f t="shared" si="4"/>
        <v>2732</v>
      </c>
      <c r="M162" s="29">
        <v>50</v>
      </c>
      <c r="N162" s="13"/>
    </row>
    <row r="163" spans="2:14">
      <c r="B163" s="25" t="s">
        <v>133</v>
      </c>
      <c r="C163" s="25" t="s">
        <v>73</v>
      </c>
      <c r="D163" s="25" t="s">
        <v>20</v>
      </c>
      <c r="E163" s="28" t="s">
        <v>111</v>
      </c>
      <c r="F163" s="28" t="s">
        <v>54</v>
      </c>
      <c r="G163" s="28" t="s">
        <v>282</v>
      </c>
      <c r="H163" s="28" t="s">
        <v>128</v>
      </c>
      <c r="I163" s="18">
        <v>2.2999999999999998</v>
      </c>
      <c r="J163" s="12" t="s">
        <v>12</v>
      </c>
      <c r="K163" s="19">
        <v>65</v>
      </c>
      <c r="L163" s="13">
        <f t="shared" si="4"/>
        <v>2797</v>
      </c>
      <c r="M163" s="29">
        <v>50</v>
      </c>
      <c r="N163" s="13"/>
    </row>
    <row r="164" spans="2:14">
      <c r="B164" s="25" t="s">
        <v>133</v>
      </c>
      <c r="C164" s="25" t="s">
        <v>48</v>
      </c>
      <c r="D164" s="25" t="s">
        <v>20</v>
      </c>
      <c r="E164" s="28" t="s">
        <v>35</v>
      </c>
      <c r="F164" s="28" t="s">
        <v>54</v>
      </c>
      <c r="G164" s="28" t="s">
        <v>85</v>
      </c>
      <c r="H164" s="28" t="s">
        <v>237</v>
      </c>
      <c r="I164" s="18">
        <v>1.45</v>
      </c>
      <c r="J164" s="12" t="s">
        <v>46</v>
      </c>
      <c r="K164" s="19">
        <v>0</v>
      </c>
      <c r="L164" s="13">
        <f t="shared" si="4"/>
        <v>2797</v>
      </c>
      <c r="M164" s="29">
        <v>50</v>
      </c>
      <c r="N164" s="13"/>
    </row>
    <row r="165" spans="2:14">
      <c r="B165" s="25" t="s">
        <v>133</v>
      </c>
      <c r="C165" s="25" t="s">
        <v>69</v>
      </c>
      <c r="D165" s="25" t="s">
        <v>20</v>
      </c>
      <c r="E165" s="28" t="s">
        <v>283</v>
      </c>
      <c r="F165" s="28" t="s">
        <v>54</v>
      </c>
      <c r="G165" s="28" t="s">
        <v>102</v>
      </c>
      <c r="H165" s="28" t="s">
        <v>237</v>
      </c>
      <c r="I165" s="18">
        <v>1.59</v>
      </c>
      <c r="J165" s="12" t="s">
        <v>46</v>
      </c>
      <c r="K165" s="19">
        <v>0</v>
      </c>
      <c r="L165" s="13">
        <f t="shared" si="4"/>
        <v>2797</v>
      </c>
      <c r="M165" s="29">
        <v>50</v>
      </c>
      <c r="N165" s="13"/>
    </row>
    <row r="166" spans="2:14">
      <c r="B166" s="25" t="s">
        <v>284</v>
      </c>
      <c r="C166" s="25" t="s">
        <v>193</v>
      </c>
      <c r="D166" s="25" t="s">
        <v>20</v>
      </c>
      <c r="E166" s="28" t="s">
        <v>285</v>
      </c>
      <c r="F166" s="28" t="s">
        <v>54</v>
      </c>
      <c r="G166" s="28" t="s">
        <v>286</v>
      </c>
      <c r="H166" s="28" t="s">
        <v>237</v>
      </c>
      <c r="I166" s="18">
        <v>1.45</v>
      </c>
      <c r="J166" s="12" t="s">
        <v>12</v>
      </c>
      <c r="K166" s="19">
        <v>22.5</v>
      </c>
      <c r="L166" s="13">
        <f t="shared" si="4"/>
        <v>2819.5</v>
      </c>
      <c r="M166" s="29">
        <v>50</v>
      </c>
      <c r="N166" s="13"/>
    </row>
    <row r="167" spans="2:14">
      <c r="B167" s="25" t="s">
        <v>284</v>
      </c>
      <c r="C167" s="25" t="s">
        <v>193</v>
      </c>
      <c r="D167" s="25" t="s">
        <v>20</v>
      </c>
      <c r="E167" s="28" t="s">
        <v>78</v>
      </c>
      <c r="F167" s="28" t="s">
        <v>54</v>
      </c>
      <c r="G167" s="28" t="s">
        <v>175</v>
      </c>
      <c r="H167" s="28" t="s">
        <v>210</v>
      </c>
      <c r="I167" s="18">
        <v>1.62</v>
      </c>
      <c r="J167" s="12" t="s">
        <v>47</v>
      </c>
      <c r="K167" s="19">
        <f>-50</f>
        <v>-50</v>
      </c>
      <c r="L167" s="13">
        <f t="shared" si="4"/>
        <v>2769.5</v>
      </c>
      <c r="M167" s="29">
        <v>50</v>
      </c>
      <c r="N167" s="13"/>
    </row>
    <row r="168" spans="2:14">
      <c r="B168" s="25" t="s">
        <v>284</v>
      </c>
      <c r="C168" s="25" t="s">
        <v>193</v>
      </c>
      <c r="D168" s="25" t="s">
        <v>20</v>
      </c>
      <c r="E168" s="28" t="s">
        <v>78</v>
      </c>
      <c r="F168" s="28" t="s">
        <v>54</v>
      </c>
      <c r="G168" s="28" t="s">
        <v>175</v>
      </c>
      <c r="H168" s="28" t="s">
        <v>225</v>
      </c>
      <c r="I168" s="18">
        <v>2.25</v>
      </c>
      <c r="J168" s="12" t="s">
        <v>12</v>
      </c>
      <c r="K168" s="19">
        <v>62.5</v>
      </c>
      <c r="L168" s="13">
        <f t="shared" si="4"/>
        <v>2832</v>
      </c>
      <c r="M168" s="29">
        <v>50</v>
      </c>
      <c r="N168" s="13"/>
    </row>
    <row r="169" spans="2:14">
      <c r="B169" s="25" t="s">
        <v>284</v>
      </c>
      <c r="C169" s="25" t="s">
        <v>193</v>
      </c>
      <c r="D169" s="25" t="s">
        <v>20</v>
      </c>
      <c r="E169" s="28" t="s">
        <v>212</v>
      </c>
      <c r="F169" s="28" t="s">
        <v>54</v>
      </c>
      <c r="G169" s="28" t="s">
        <v>58</v>
      </c>
      <c r="H169" s="28" t="s">
        <v>43</v>
      </c>
      <c r="I169" s="18">
        <v>1.55</v>
      </c>
      <c r="J169" s="12" t="s">
        <v>47</v>
      </c>
      <c r="K169" s="19">
        <f>-50</f>
        <v>-50</v>
      </c>
      <c r="L169" s="13">
        <f t="shared" si="4"/>
        <v>2782</v>
      </c>
      <c r="M169" s="29">
        <v>50</v>
      </c>
      <c r="N169" s="13"/>
    </row>
    <row r="170" spans="2:14">
      <c r="B170" s="25" t="s">
        <v>284</v>
      </c>
      <c r="C170" s="25" t="s">
        <v>193</v>
      </c>
      <c r="D170" s="25" t="s">
        <v>20</v>
      </c>
      <c r="E170" s="28" t="s">
        <v>118</v>
      </c>
      <c r="F170" s="28" t="s">
        <v>54</v>
      </c>
      <c r="G170" s="28" t="s">
        <v>287</v>
      </c>
      <c r="H170" s="28" t="s">
        <v>288</v>
      </c>
      <c r="I170" s="18">
        <v>2.65</v>
      </c>
      <c r="J170" s="12" t="s">
        <v>47</v>
      </c>
      <c r="K170" s="19">
        <f>-50</f>
        <v>-50</v>
      </c>
      <c r="L170" s="13">
        <f t="shared" si="4"/>
        <v>2732</v>
      </c>
      <c r="M170" s="29">
        <v>50</v>
      </c>
      <c r="N170" s="13"/>
    </row>
    <row r="171" spans="2:14">
      <c r="B171" s="25" t="s">
        <v>284</v>
      </c>
      <c r="C171" s="25" t="s">
        <v>193</v>
      </c>
      <c r="D171" s="25" t="s">
        <v>20</v>
      </c>
      <c r="E171" s="28" t="s">
        <v>66</v>
      </c>
      <c r="F171" s="28" t="s">
        <v>54</v>
      </c>
      <c r="G171" s="28" t="s">
        <v>289</v>
      </c>
      <c r="H171" s="28" t="s">
        <v>68</v>
      </c>
      <c r="I171" s="18">
        <v>1.7</v>
      </c>
      <c r="J171" s="12" t="s">
        <v>12</v>
      </c>
      <c r="K171" s="19">
        <v>70</v>
      </c>
      <c r="L171" s="13">
        <f t="shared" si="4"/>
        <v>2802</v>
      </c>
      <c r="M171" s="29">
        <v>100</v>
      </c>
      <c r="N171" s="13"/>
    </row>
    <row r="172" spans="2:14">
      <c r="B172" s="25" t="s">
        <v>284</v>
      </c>
      <c r="C172" s="25" t="s">
        <v>193</v>
      </c>
      <c r="D172" s="25" t="s">
        <v>20</v>
      </c>
      <c r="E172" s="28" t="s">
        <v>290</v>
      </c>
      <c r="F172" s="28" t="s">
        <v>54</v>
      </c>
      <c r="G172" s="28" t="s">
        <v>195</v>
      </c>
      <c r="H172" s="28" t="s">
        <v>291</v>
      </c>
      <c r="I172" s="18">
        <v>1.75</v>
      </c>
      <c r="J172" s="12" t="s">
        <v>12</v>
      </c>
      <c r="K172" s="19">
        <v>75</v>
      </c>
      <c r="L172" s="13">
        <f t="shared" si="4"/>
        <v>2877</v>
      </c>
      <c r="M172" s="29">
        <v>100</v>
      </c>
      <c r="N172" s="13"/>
    </row>
    <row r="173" spans="2:14">
      <c r="B173" s="25" t="s">
        <v>284</v>
      </c>
      <c r="C173" s="25" t="s">
        <v>193</v>
      </c>
      <c r="D173" s="25" t="s">
        <v>20</v>
      </c>
      <c r="E173" s="28" t="s">
        <v>290</v>
      </c>
      <c r="F173" s="28" t="s">
        <v>54</v>
      </c>
      <c r="G173" s="28" t="s">
        <v>195</v>
      </c>
      <c r="H173" s="28" t="s">
        <v>225</v>
      </c>
      <c r="I173" s="18">
        <v>1.75</v>
      </c>
      <c r="J173" s="12" t="s">
        <v>12</v>
      </c>
      <c r="K173" s="19">
        <v>37.5</v>
      </c>
      <c r="L173" s="13">
        <f t="shared" si="4"/>
        <v>2914.5</v>
      </c>
      <c r="M173" s="29">
        <v>50</v>
      </c>
      <c r="N173" s="13"/>
    </row>
    <row r="174" spans="2:14">
      <c r="B174" s="25" t="s">
        <v>284</v>
      </c>
      <c r="C174" s="25" t="s">
        <v>193</v>
      </c>
      <c r="D174" s="25" t="s">
        <v>20</v>
      </c>
      <c r="E174" s="28" t="s">
        <v>75</v>
      </c>
      <c r="F174" s="28" t="s">
        <v>54</v>
      </c>
      <c r="G174" s="28" t="s">
        <v>163</v>
      </c>
      <c r="H174" s="28" t="s">
        <v>292</v>
      </c>
      <c r="I174" s="18">
        <v>1.9</v>
      </c>
      <c r="J174" s="12" t="s">
        <v>12</v>
      </c>
      <c r="K174" s="19">
        <v>45</v>
      </c>
      <c r="L174" s="13">
        <f t="shared" si="4"/>
        <v>2959.5</v>
      </c>
      <c r="M174" s="29">
        <v>50</v>
      </c>
      <c r="N174" s="13"/>
    </row>
    <row r="175" spans="2:14">
      <c r="B175" s="25" t="s">
        <v>284</v>
      </c>
      <c r="C175" s="25" t="s">
        <v>193</v>
      </c>
      <c r="D175" s="25" t="s">
        <v>20</v>
      </c>
      <c r="E175" s="28" t="s">
        <v>75</v>
      </c>
      <c r="F175" s="28" t="s">
        <v>54</v>
      </c>
      <c r="G175" s="28" t="s">
        <v>163</v>
      </c>
      <c r="H175" s="28" t="s">
        <v>43</v>
      </c>
      <c r="I175" s="18">
        <v>1.6</v>
      </c>
      <c r="J175" s="12" t="s">
        <v>12</v>
      </c>
      <c r="K175" s="19">
        <v>30</v>
      </c>
      <c r="L175" s="13">
        <f t="shared" si="4"/>
        <v>2989.5</v>
      </c>
      <c r="M175" s="29">
        <v>50</v>
      </c>
      <c r="N175" s="13"/>
    </row>
    <row r="176" spans="2:14">
      <c r="B176" s="25" t="s">
        <v>284</v>
      </c>
      <c r="C176" s="25" t="s">
        <v>193</v>
      </c>
      <c r="D176" s="25" t="s">
        <v>20</v>
      </c>
      <c r="E176" s="28" t="s">
        <v>207</v>
      </c>
      <c r="F176" s="28" t="s">
        <v>54</v>
      </c>
      <c r="G176" s="28" t="s">
        <v>28</v>
      </c>
      <c r="H176" s="28" t="s">
        <v>293</v>
      </c>
      <c r="I176" s="18">
        <v>1.6</v>
      </c>
      <c r="J176" s="12" t="s">
        <v>12</v>
      </c>
      <c r="K176" s="19">
        <v>30</v>
      </c>
      <c r="L176" s="13">
        <f t="shared" si="4"/>
        <v>3019.5</v>
      </c>
      <c r="M176" s="29">
        <v>50</v>
      </c>
      <c r="N176" s="13"/>
    </row>
    <row r="177" spans="2:14">
      <c r="B177" s="25" t="s">
        <v>284</v>
      </c>
      <c r="C177" s="25" t="s">
        <v>193</v>
      </c>
      <c r="D177" s="25" t="s">
        <v>20</v>
      </c>
      <c r="E177" s="28" t="s">
        <v>206</v>
      </c>
      <c r="F177" s="28" t="s">
        <v>54</v>
      </c>
      <c r="G177" s="28" t="s">
        <v>211</v>
      </c>
      <c r="H177" s="28" t="s">
        <v>294</v>
      </c>
      <c r="I177" s="18">
        <v>1.55</v>
      </c>
      <c r="J177" s="12" t="s">
        <v>47</v>
      </c>
      <c r="K177" s="19">
        <f>-50</f>
        <v>-50</v>
      </c>
      <c r="L177" s="13">
        <f t="shared" si="4"/>
        <v>2969.5</v>
      </c>
      <c r="M177" s="29">
        <v>50</v>
      </c>
      <c r="N177" s="13"/>
    </row>
    <row r="178" spans="2:14">
      <c r="B178" s="25" t="s">
        <v>284</v>
      </c>
      <c r="C178" s="25" t="s">
        <v>193</v>
      </c>
      <c r="D178" s="25" t="s">
        <v>20</v>
      </c>
      <c r="E178" s="28" t="s">
        <v>196</v>
      </c>
      <c r="F178" s="28" t="s">
        <v>54</v>
      </c>
      <c r="G178" s="28" t="s">
        <v>198</v>
      </c>
      <c r="H178" s="28" t="s">
        <v>295</v>
      </c>
      <c r="I178" s="18">
        <v>1.55</v>
      </c>
      <c r="J178" s="12" t="s">
        <v>47</v>
      </c>
      <c r="K178" s="19">
        <f>-100</f>
        <v>-100</v>
      </c>
      <c r="L178" s="13">
        <f t="shared" si="4"/>
        <v>2869.5</v>
      </c>
      <c r="M178" s="29">
        <v>100</v>
      </c>
      <c r="N178" s="13"/>
    </row>
    <row r="179" spans="2:14">
      <c r="B179" s="25" t="s">
        <v>284</v>
      </c>
      <c r="C179" s="25" t="s">
        <v>193</v>
      </c>
      <c r="D179" s="25" t="s">
        <v>20</v>
      </c>
      <c r="E179" s="28" t="s">
        <v>236</v>
      </c>
      <c r="F179" s="28" t="s">
        <v>54</v>
      </c>
      <c r="G179" s="28" t="s">
        <v>141</v>
      </c>
      <c r="H179" s="28" t="s">
        <v>296</v>
      </c>
      <c r="I179" s="18">
        <v>1.8</v>
      </c>
      <c r="J179" s="12" t="s">
        <v>47</v>
      </c>
      <c r="K179" s="19">
        <f>-50</f>
        <v>-50</v>
      </c>
      <c r="L179" s="13">
        <f t="shared" si="4"/>
        <v>2819.5</v>
      </c>
      <c r="M179" s="29">
        <v>50</v>
      </c>
      <c r="N179" s="13"/>
    </row>
    <row r="180" spans="2:14">
      <c r="B180" s="25" t="s">
        <v>284</v>
      </c>
      <c r="C180" s="25" t="s">
        <v>193</v>
      </c>
      <c r="D180" s="25" t="s">
        <v>20</v>
      </c>
      <c r="E180" s="28" t="s">
        <v>297</v>
      </c>
      <c r="F180" s="28" t="s">
        <v>54</v>
      </c>
      <c r="G180" s="28" t="s">
        <v>298</v>
      </c>
      <c r="H180" s="28" t="s">
        <v>296</v>
      </c>
      <c r="I180" s="18">
        <v>1.6</v>
      </c>
      <c r="J180" s="12" t="s">
        <v>47</v>
      </c>
      <c r="K180" s="19">
        <f>-50</f>
        <v>-50</v>
      </c>
      <c r="L180" s="13">
        <f t="shared" si="4"/>
        <v>2769.5</v>
      </c>
      <c r="M180" s="29">
        <v>50</v>
      </c>
      <c r="N180" s="13"/>
    </row>
    <row r="181" spans="2:14">
      <c r="B181" s="25" t="s">
        <v>284</v>
      </c>
      <c r="C181" s="25" t="s">
        <v>193</v>
      </c>
      <c r="D181" s="25" t="s">
        <v>20</v>
      </c>
      <c r="E181" s="28" t="s">
        <v>143</v>
      </c>
      <c r="F181" s="28" t="s">
        <v>54</v>
      </c>
      <c r="G181" s="28" t="s">
        <v>129</v>
      </c>
      <c r="H181" s="28" t="s">
        <v>299</v>
      </c>
      <c r="I181" s="18">
        <v>1.75</v>
      </c>
      <c r="J181" s="12" t="s">
        <v>12</v>
      </c>
      <c r="K181" s="19">
        <v>75</v>
      </c>
      <c r="L181" s="13">
        <f t="shared" si="4"/>
        <v>2844.5</v>
      </c>
      <c r="M181" s="29">
        <v>100</v>
      </c>
      <c r="N181" s="13"/>
    </row>
    <row r="182" spans="2:14">
      <c r="B182" s="25" t="s">
        <v>284</v>
      </c>
      <c r="C182" s="25" t="s">
        <v>193</v>
      </c>
      <c r="D182" s="25" t="s">
        <v>20</v>
      </c>
      <c r="E182" s="28" t="s">
        <v>143</v>
      </c>
      <c r="F182" s="28" t="s">
        <v>54</v>
      </c>
      <c r="G182" s="28" t="s">
        <v>129</v>
      </c>
      <c r="H182" s="28" t="s">
        <v>68</v>
      </c>
      <c r="I182" s="18">
        <v>1.65</v>
      </c>
      <c r="J182" s="12" t="s">
        <v>12</v>
      </c>
      <c r="K182" s="19">
        <v>65</v>
      </c>
      <c r="L182" s="13">
        <f t="shared" si="4"/>
        <v>2909.5</v>
      </c>
      <c r="M182" s="29">
        <v>100</v>
      </c>
      <c r="N182" s="13"/>
    </row>
    <row r="183" spans="2:14">
      <c r="B183" s="25" t="s">
        <v>284</v>
      </c>
      <c r="C183" s="25" t="s">
        <v>193</v>
      </c>
      <c r="D183" s="25" t="s">
        <v>20</v>
      </c>
      <c r="E183" s="28" t="s">
        <v>138</v>
      </c>
      <c r="F183" s="28" t="s">
        <v>54</v>
      </c>
      <c r="G183" s="28" t="s">
        <v>99</v>
      </c>
      <c r="H183" s="28" t="s">
        <v>45</v>
      </c>
      <c r="I183" s="18">
        <v>1.55</v>
      </c>
      <c r="J183" s="12" t="s">
        <v>47</v>
      </c>
      <c r="K183" s="19">
        <f>-100</f>
        <v>-100</v>
      </c>
      <c r="L183" s="13">
        <f t="shared" si="4"/>
        <v>2809.5</v>
      </c>
      <c r="M183" s="29">
        <v>100</v>
      </c>
      <c r="N183" s="13"/>
    </row>
    <row r="184" spans="2:14">
      <c r="B184" s="25" t="s">
        <v>284</v>
      </c>
      <c r="C184" s="25" t="s">
        <v>240</v>
      </c>
      <c r="D184" s="25" t="s">
        <v>20</v>
      </c>
      <c r="E184" s="28" t="s">
        <v>300</v>
      </c>
      <c r="F184" s="28" t="s">
        <v>54</v>
      </c>
      <c r="G184" s="28" t="s">
        <v>85</v>
      </c>
      <c r="H184" s="28" t="s">
        <v>184</v>
      </c>
      <c r="I184" s="18">
        <v>1.5</v>
      </c>
      <c r="J184" s="12" t="s">
        <v>12</v>
      </c>
      <c r="K184" s="19">
        <v>50</v>
      </c>
      <c r="L184" s="13">
        <f t="shared" si="4"/>
        <v>2859.5</v>
      </c>
      <c r="M184" s="29">
        <v>100</v>
      </c>
      <c r="N184" s="13"/>
    </row>
    <row r="185" spans="2:14">
      <c r="B185" s="25" t="s">
        <v>284</v>
      </c>
      <c r="C185" s="25" t="s">
        <v>240</v>
      </c>
      <c r="D185" s="25" t="s">
        <v>20</v>
      </c>
      <c r="E185" s="28" t="s">
        <v>300</v>
      </c>
      <c r="F185" s="28" t="s">
        <v>54</v>
      </c>
      <c r="G185" s="28" t="s">
        <v>85</v>
      </c>
      <c r="H185" s="28" t="s">
        <v>213</v>
      </c>
      <c r="I185" s="18">
        <v>1.7</v>
      </c>
      <c r="J185" s="12" t="s">
        <v>12</v>
      </c>
      <c r="K185" s="19">
        <v>70</v>
      </c>
      <c r="L185" s="13">
        <f t="shared" si="4"/>
        <v>2929.5</v>
      </c>
      <c r="M185" s="29">
        <v>100</v>
      </c>
      <c r="N185" s="13"/>
    </row>
    <row r="186" spans="2:14">
      <c r="B186" s="25" t="s">
        <v>284</v>
      </c>
      <c r="C186" s="25" t="s">
        <v>240</v>
      </c>
      <c r="D186" s="25" t="s">
        <v>20</v>
      </c>
      <c r="E186" s="28" t="s">
        <v>251</v>
      </c>
      <c r="F186" s="28" t="s">
        <v>54</v>
      </c>
      <c r="G186" s="28" t="s">
        <v>111</v>
      </c>
      <c r="H186" s="28" t="s">
        <v>301</v>
      </c>
      <c r="I186" s="18">
        <v>1.7</v>
      </c>
      <c r="J186" s="12" t="s">
        <v>12</v>
      </c>
      <c r="K186" s="19">
        <v>35</v>
      </c>
      <c r="L186" s="13">
        <f t="shared" si="4"/>
        <v>2964.5</v>
      </c>
      <c r="M186" s="29">
        <v>50</v>
      </c>
      <c r="N186" s="13"/>
    </row>
    <row r="187" spans="2:14">
      <c r="B187" s="25" t="s">
        <v>284</v>
      </c>
      <c r="C187" s="25" t="s">
        <v>240</v>
      </c>
      <c r="D187" s="25" t="s">
        <v>20</v>
      </c>
      <c r="E187" s="28" t="s">
        <v>256</v>
      </c>
      <c r="F187" s="28" t="s">
        <v>54</v>
      </c>
      <c r="G187" s="28" t="s">
        <v>79</v>
      </c>
      <c r="H187" s="28" t="s">
        <v>43</v>
      </c>
      <c r="I187" s="18">
        <v>1.55</v>
      </c>
      <c r="J187" s="12" t="s">
        <v>12</v>
      </c>
      <c r="K187" s="19">
        <v>27.5</v>
      </c>
      <c r="L187" s="13">
        <f t="shared" si="4"/>
        <v>2992</v>
      </c>
      <c r="M187" s="29">
        <v>50</v>
      </c>
      <c r="N187" s="13"/>
    </row>
    <row r="188" spans="2:14">
      <c r="B188" s="25" t="s">
        <v>284</v>
      </c>
      <c r="C188" s="25" t="s">
        <v>240</v>
      </c>
      <c r="D188" s="25" t="s">
        <v>20</v>
      </c>
      <c r="E188" s="28" t="s">
        <v>241</v>
      </c>
      <c r="F188" s="28" t="s">
        <v>54</v>
      </c>
      <c r="G188" s="28" t="s">
        <v>104</v>
      </c>
      <c r="H188" s="28" t="s">
        <v>45</v>
      </c>
      <c r="I188" s="18">
        <v>1.9</v>
      </c>
      <c r="J188" s="12" t="s">
        <v>47</v>
      </c>
      <c r="K188" s="19">
        <f>-100</f>
        <v>-100</v>
      </c>
      <c r="L188" s="13">
        <f t="shared" si="4"/>
        <v>2892</v>
      </c>
      <c r="M188" s="29">
        <v>100</v>
      </c>
      <c r="N188" s="13"/>
    </row>
    <row r="189" spans="2:14">
      <c r="B189" s="25" t="s">
        <v>284</v>
      </c>
      <c r="C189" s="25" t="s">
        <v>240</v>
      </c>
      <c r="D189" s="25" t="s">
        <v>20</v>
      </c>
      <c r="E189" s="28" t="s">
        <v>302</v>
      </c>
      <c r="F189" s="28" t="s">
        <v>54</v>
      </c>
      <c r="G189" s="28" t="s">
        <v>303</v>
      </c>
      <c r="H189" s="28" t="s">
        <v>213</v>
      </c>
      <c r="I189" s="18">
        <v>1.5</v>
      </c>
      <c r="J189" s="12" t="s">
        <v>47</v>
      </c>
      <c r="K189" s="19">
        <f>-100</f>
        <v>-100</v>
      </c>
      <c r="L189" s="13">
        <f t="shared" si="4"/>
        <v>2792</v>
      </c>
      <c r="M189" s="29">
        <v>100</v>
      </c>
      <c r="N189" s="13"/>
    </row>
    <row r="190" spans="2:14">
      <c r="B190" s="25" t="s">
        <v>284</v>
      </c>
      <c r="C190" s="25" t="s">
        <v>57</v>
      </c>
      <c r="D190" s="25" t="s">
        <v>20</v>
      </c>
      <c r="E190" s="28" t="s">
        <v>304</v>
      </c>
      <c r="F190" s="28" t="s">
        <v>54</v>
      </c>
      <c r="G190" s="28" t="s">
        <v>280</v>
      </c>
      <c r="H190" s="28" t="s">
        <v>172</v>
      </c>
      <c r="I190" s="18">
        <v>1.5</v>
      </c>
      <c r="J190" s="12" t="s">
        <v>47</v>
      </c>
      <c r="K190" s="19">
        <f>-50</f>
        <v>-50</v>
      </c>
      <c r="L190" s="13">
        <f t="shared" si="4"/>
        <v>2742</v>
      </c>
      <c r="M190" s="29">
        <v>50</v>
      </c>
      <c r="N190" s="13"/>
    </row>
    <row r="191" spans="2:14">
      <c r="B191" s="25" t="s">
        <v>284</v>
      </c>
      <c r="C191" s="25" t="s">
        <v>62</v>
      </c>
      <c r="D191" s="25" t="s">
        <v>20</v>
      </c>
      <c r="E191" s="28" t="s">
        <v>259</v>
      </c>
      <c r="F191" s="28" t="s">
        <v>54</v>
      </c>
      <c r="G191" s="28" t="s">
        <v>305</v>
      </c>
      <c r="H191" s="28" t="s">
        <v>43</v>
      </c>
      <c r="I191" s="18">
        <v>1.5</v>
      </c>
      <c r="J191" s="12" t="s">
        <v>12</v>
      </c>
      <c r="K191" s="19">
        <v>25</v>
      </c>
      <c r="L191" s="13">
        <f t="shared" si="4"/>
        <v>2767</v>
      </c>
      <c r="M191" s="29">
        <v>50</v>
      </c>
      <c r="N191" s="13"/>
    </row>
    <row r="192" spans="2:14">
      <c r="B192" s="25" t="s">
        <v>284</v>
      </c>
      <c r="C192" s="25" t="s">
        <v>69</v>
      </c>
      <c r="D192" s="25" t="s">
        <v>20</v>
      </c>
      <c r="E192" s="28" t="s">
        <v>102</v>
      </c>
      <c r="F192" s="28" t="s">
        <v>54</v>
      </c>
      <c r="G192" s="28" t="s">
        <v>306</v>
      </c>
      <c r="H192" s="28" t="s">
        <v>246</v>
      </c>
      <c r="I192" s="18">
        <v>1.5</v>
      </c>
      <c r="J192" s="12" t="s">
        <v>47</v>
      </c>
      <c r="K192" s="19">
        <f>-50</f>
        <v>-50</v>
      </c>
      <c r="L192" s="13">
        <f t="shared" si="4"/>
        <v>2717</v>
      </c>
      <c r="M192" s="29">
        <v>50</v>
      </c>
      <c r="N192" s="13"/>
    </row>
    <row r="193" spans="2:14">
      <c r="B193" s="25" t="s">
        <v>284</v>
      </c>
      <c r="C193" s="25" t="s">
        <v>15</v>
      </c>
      <c r="D193" s="25" t="s">
        <v>20</v>
      </c>
      <c r="E193" s="28" t="s">
        <v>307</v>
      </c>
      <c r="F193" s="28" t="s">
        <v>54</v>
      </c>
      <c r="G193" s="28" t="s">
        <v>308</v>
      </c>
      <c r="H193" s="28" t="s">
        <v>309</v>
      </c>
      <c r="I193" s="18">
        <v>1.65</v>
      </c>
      <c r="J193" s="12" t="s">
        <v>47</v>
      </c>
      <c r="K193" s="19">
        <f>-50</f>
        <v>-50</v>
      </c>
      <c r="L193" s="13">
        <f t="shared" si="4"/>
        <v>2667</v>
      </c>
      <c r="M193" s="29">
        <v>50</v>
      </c>
      <c r="N193" s="13"/>
    </row>
    <row r="194" spans="2:14">
      <c r="B194" s="25" t="s">
        <v>284</v>
      </c>
      <c r="C194" s="25" t="s">
        <v>48</v>
      </c>
      <c r="D194" s="25" t="s">
        <v>20</v>
      </c>
      <c r="E194" s="28" t="s">
        <v>83</v>
      </c>
      <c r="F194" s="28" t="s">
        <v>54</v>
      </c>
      <c r="G194" s="28" t="s">
        <v>171</v>
      </c>
      <c r="H194" s="28" t="s">
        <v>43</v>
      </c>
      <c r="I194" s="18">
        <v>1.65</v>
      </c>
      <c r="J194" s="12" t="s">
        <v>47</v>
      </c>
      <c r="K194" s="19">
        <f>-50</f>
        <v>-50</v>
      </c>
      <c r="L194" s="13">
        <f t="shared" si="4"/>
        <v>2617</v>
      </c>
      <c r="M194" s="29">
        <v>50</v>
      </c>
      <c r="N194" s="13"/>
    </row>
    <row r="195" spans="2:14">
      <c r="B195" s="25" t="s">
        <v>284</v>
      </c>
      <c r="C195" s="25" t="s">
        <v>62</v>
      </c>
      <c r="D195" s="25" t="s">
        <v>20</v>
      </c>
      <c r="E195" s="28" t="s">
        <v>212</v>
      </c>
      <c r="F195" s="28" t="s">
        <v>54</v>
      </c>
      <c r="G195" s="28" t="s">
        <v>125</v>
      </c>
      <c r="H195" s="28" t="s">
        <v>310</v>
      </c>
      <c r="I195" s="18">
        <v>1.5</v>
      </c>
      <c r="J195" s="12" t="s">
        <v>47</v>
      </c>
      <c r="K195" s="19">
        <f>-50</f>
        <v>-50</v>
      </c>
      <c r="L195" s="13">
        <f t="shared" si="4"/>
        <v>2567</v>
      </c>
      <c r="M195" s="29">
        <v>50</v>
      </c>
      <c r="N195" s="13"/>
    </row>
    <row r="196" spans="2:14">
      <c r="B196" s="25" t="s">
        <v>284</v>
      </c>
      <c r="C196" s="25" t="s">
        <v>62</v>
      </c>
      <c r="D196" s="25" t="s">
        <v>20</v>
      </c>
      <c r="E196" s="28" t="s">
        <v>311</v>
      </c>
      <c r="F196" s="28" t="s">
        <v>54</v>
      </c>
      <c r="G196" s="28" t="s">
        <v>312</v>
      </c>
      <c r="H196" s="28" t="s">
        <v>313</v>
      </c>
      <c r="I196" s="18">
        <v>1.6</v>
      </c>
      <c r="J196" s="12" t="s">
        <v>12</v>
      </c>
      <c r="K196" s="19">
        <v>30</v>
      </c>
      <c r="L196" s="13">
        <f t="shared" si="4"/>
        <v>2597</v>
      </c>
      <c r="M196" s="29">
        <v>50</v>
      </c>
      <c r="N196" s="13"/>
    </row>
    <row r="197" spans="2:14">
      <c r="B197" s="25" t="s">
        <v>284</v>
      </c>
      <c r="C197" s="25" t="s">
        <v>48</v>
      </c>
      <c r="D197" s="25" t="s">
        <v>20</v>
      </c>
      <c r="E197" s="28" t="s">
        <v>118</v>
      </c>
      <c r="F197" s="28" t="s">
        <v>54</v>
      </c>
      <c r="G197" s="28" t="s">
        <v>166</v>
      </c>
      <c r="H197" s="28" t="s">
        <v>95</v>
      </c>
      <c r="I197" s="18">
        <v>2.1</v>
      </c>
      <c r="J197" s="12" t="s">
        <v>47</v>
      </c>
      <c r="K197" s="19">
        <f>-50</f>
        <v>-50</v>
      </c>
      <c r="L197" s="13">
        <f t="shared" si="4"/>
        <v>2547</v>
      </c>
      <c r="M197" s="29">
        <v>50</v>
      </c>
      <c r="N197" s="13"/>
    </row>
    <row r="198" spans="2:14">
      <c r="B198" s="25" t="s">
        <v>284</v>
      </c>
      <c r="C198" s="25" t="s">
        <v>57</v>
      </c>
      <c r="D198" s="25" t="s">
        <v>20</v>
      </c>
      <c r="E198" s="28" t="s">
        <v>271</v>
      </c>
      <c r="F198" s="28" t="s">
        <v>54</v>
      </c>
      <c r="G198" s="28" t="s">
        <v>314</v>
      </c>
      <c r="H198" s="28" t="s">
        <v>315</v>
      </c>
      <c r="I198" s="18">
        <v>1.6</v>
      </c>
      <c r="J198" s="12" t="s">
        <v>12</v>
      </c>
      <c r="K198" s="19">
        <v>60</v>
      </c>
      <c r="L198" s="13">
        <f t="shared" si="4"/>
        <v>2607</v>
      </c>
      <c r="M198" s="29">
        <v>100</v>
      </c>
      <c r="N198" s="13"/>
    </row>
    <row r="199" spans="2:14">
      <c r="B199" s="25" t="s">
        <v>284</v>
      </c>
      <c r="C199" s="25" t="s">
        <v>57</v>
      </c>
      <c r="D199" s="25" t="s">
        <v>20</v>
      </c>
      <c r="E199" s="28" t="s">
        <v>66</v>
      </c>
      <c r="F199" s="28" t="s">
        <v>54</v>
      </c>
      <c r="G199" s="28" t="s">
        <v>188</v>
      </c>
      <c r="H199" s="28" t="s">
        <v>117</v>
      </c>
      <c r="I199" s="18">
        <v>1.55</v>
      </c>
      <c r="J199" s="12" t="s">
        <v>12</v>
      </c>
      <c r="K199" s="19">
        <v>27.5</v>
      </c>
      <c r="L199" s="13">
        <f t="shared" si="4"/>
        <v>2634.5</v>
      </c>
      <c r="M199" s="29">
        <v>50</v>
      </c>
      <c r="N199" s="13"/>
    </row>
    <row r="200" spans="2:14">
      <c r="B200" s="25" t="s">
        <v>284</v>
      </c>
      <c r="C200" s="25" t="s">
        <v>18</v>
      </c>
      <c r="D200" s="25" t="s">
        <v>20</v>
      </c>
      <c r="E200" s="28" t="s">
        <v>163</v>
      </c>
      <c r="F200" s="28" t="s">
        <v>54</v>
      </c>
      <c r="G200" s="28" t="s">
        <v>316</v>
      </c>
      <c r="H200" s="28" t="s">
        <v>317</v>
      </c>
      <c r="I200" s="18">
        <v>1.65</v>
      </c>
      <c r="J200" s="12" t="s">
        <v>12</v>
      </c>
      <c r="K200" s="19">
        <v>32.5</v>
      </c>
      <c r="L200" s="13">
        <f t="shared" si="4"/>
        <v>2667</v>
      </c>
      <c r="M200" s="29">
        <v>50</v>
      </c>
      <c r="N200" s="13"/>
    </row>
    <row r="201" spans="2:14">
      <c r="B201" s="25" t="s">
        <v>284</v>
      </c>
      <c r="C201" s="25" t="s">
        <v>15</v>
      </c>
      <c r="D201" s="25" t="s">
        <v>20</v>
      </c>
      <c r="E201" s="28" t="s">
        <v>318</v>
      </c>
      <c r="F201" s="28" t="s">
        <v>54</v>
      </c>
      <c r="G201" s="28" t="s">
        <v>108</v>
      </c>
      <c r="H201" s="28" t="s">
        <v>128</v>
      </c>
      <c r="I201" s="18">
        <v>1.85</v>
      </c>
      <c r="J201" s="12" t="s">
        <v>12</v>
      </c>
      <c r="K201" s="19">
        <v>42.5</v>
      </c>
      <c r="L201" s="13">
        <f t="shared" si="4"/>
        <v>2709.5</v>
      </c>
      <c r="M201" s="29">
        <v>50</v>
      </c>
      <c r="N201" s="13"/>
    </row>
    <row r="202" spans="2:14">
      <c r="B202" s="25" t="s">
        <v>284</v>
      </c>
      <c r="C202" s="25" t="s">
        <v>174</v>
      </c>
      <c r="D202" s="25" t="s">
        <v>20</v>
      </c>
      <c r="E202" s="28" t="s">
        <v>319</v>
      </c>
      <c r="F202" s="28" t="s">
        <v>54</v>
      </c>
      <c r="G202" s="28" t="s">
        <v>175</v>
      </c>
      <c r="H202" s="28" t="s">
        <v>320</v>
      </c>
      <c r="I202" s="18">
        <v>1.6</v>
      </c>
      <c r="J202" s="12" t="s">
        <v>47</v>
      </c>
      <c r="K202" s="19">
        <f>-100</f>
        <v>-100</v>
      </c>
      <c r="L202" s="13">
        <f t="shared" si="4"/>
        <v>2609.5</v>
      </c>
      <c r="M202" s="29">
        <v>100</v>
      </c>
      <c r="N202" s="13"/>
    </row>
    <row r="203" spans="2:14">
      <c r="B203" s="25" t="s">
        <v>284</v>
      </c>
      <c r="C203" s="25" t="s">
        <v>48</v>
      </c>
      <c r="D203" s="25" t="s">
        <v>20</v>
      </c>
      <c r="E203" s="28" t="s">
        <v>196</v>
      </c>
      <c r="F203" s="28" t="s">
        <v>54</v>
      </c>
      <c r="G203" s="28" t="s">
        <v>35</v>
      </c>
      <c r="H203" s="28" t="s">
        <v>43</v>
      </c>
      <c r="I203" s="18">
        <v>1.5</v>
      </c>
      <c r="J203" s="12" t="s">
        <v>47</v>
      </c>
      <c r="K203" s="19">
        <f>-50</f>
        <v>-50</v>
      </c>
      <c r="L203" s="13">
        <f t="shared" si="4"/>
        <v>2559.5</v>
      </c>
      <c r="M203" s="29">
        <v>50</v>
      </c>
      <c r="N203" s="13"/>
    </row>
    <row r="204" spans="2:14">
      <c r="B204" s="25" t="s">
        <v>284</v>
      </c>
      <c r="C204" s="25" t="s">
        <v>57</v>
      </c>
      <c r="D204" s="25" t="s">
        <v>20</v>
      </c>
      <c r="E204" s="28" t="s">
        <v>130</v>
      </c>
      <c r="F204" s="28" t="s">
        <v>54</v>
      </c>
      <c r="G204" s="28" t="s">
        <v>105</v>
      </c>
      <c r="H204" s="28" t="s">
        <v>39</v>
      </c>
      <c r="I204" s="18">
        <v>1.6</v>
      </c>
      <c r="J204" s="12" t="s">
        <v>12</v>
      </c>
      <c r="K204" s="19">
        <v>30</v>
      </c>
      <c r="L204" s="13">
        <f t="shared" si="4"/>
        <v>2589.5</v>
      </c>
      <c r="M204" s="29">
        <v>50</v>
      </c>
      <c r="N204" s="13"/>
    </row>
    <row r="205" spans="2:14">
      <c r="B205" s="25" t="s">
        <v>284</v>
      </c>
      <c r="C205" s="25" t="s">
        <v>18</v>
      </c>
      <c r="D205" s="25" t="s">
        <v>20</v>
      </c>
      <c r="E205" s="28" t="s">
        <v>226</v>
      </c>
      <c r="F205" s="28" t="s">
        <v>54</v>
      </c>
      <c r="G205" s="28" t="s">
        <v>321</v>
      </c>
      <c r="H205" s="28" t="s">
        <v>301</v>
      </c>
      <c r="I205" s="18">
        <v>1.62</v>
      </c>
      <c r="J205" s="12" t="s">
        <v>47</v>
      </c>
      <c r="K205" s="19">
        <f>-50</f>
        <v>-50</v>
      </c>
      <c r="L205" s="13">
        <f t="shared" si="4"/>
        <v>2539.5</v>
      </c>
      <c r="M205" s="29">
        <v>50</v>
      </c>
      <c r="N205" s="13"/>
    </row>
    <row r="206" spans="2:14">
      <c r="B206" s="25" t="s">
        <v>284</v>
      </c>
      <c r="C206" s="25" t="s">
        <v>69</v>
      </c>
      <c r="D206" s="25" t="s">
        <v>20</v>
      </c>
      <c r="E206" s="28" t="s">
        <v>322</v>
      </c>
      <c r="F206" s="28" t="s">
        <v>54</v>
      </c>
      <c r="G206" s="28" t="s">
        <v>233</v>
      </c>
      <c r="H206" s="28" t="s">
        <v>323</v>
      </c>
      <c r="I206" s="18">
        <v>1.6</v>
      </c>
      <c r="J206" s="12" t="s">
        <v>12</v>
      </c>
      <c r="K206" s="19">
        <v>30</v>
      </c>
      <c r="L206" s="13">
        <f t="shared" si="4"/>
        <v>2569.5</v>
      </c>
      <c r="M206" s="29">
        <v>50</v>
      </c>
      <c r="N206" s="13"/>
    </row>
    <row r="207" spans="2:14">
      <c r="B207" s="25" t="s">
        <v>284</v>
      </c>
      <c r="C207" s="25" t="s">
        <v>62</v>
      </c>
      <c r="D207" s="25" t="s">
        <v>20</v>
      </c>
      <c r="E207" s="28" t="s">
        <v>79</v>
      </c>
      <c r="F207" s="28" t="s">
        <v>54</v>
      </c>
      <c r="G207" s="28" t="s">
        <v>198</v>
      </c>
      <c r="H207" s="28" t="s">
        <v>324</v>
      </c>
      <c r="I207" s="18">
        <v>1.65</v>
      </c>
      <c r="J207" s="12" t="s">
        <v>12</v>
      </c>
      <c r="K207" s="19">
        <v>32.5</v>
      </c>
      <c r="L207" s="13">
        <f t="shared" si="4"/>
        <v>2602</v>
      </c>
      <c r="M207" s="29">
        <v>50</v>
      </c>
      <c r="N207" s="13"/>
    </row>
    <row r="208" spans="2:14">
      <c r="B208" s="25" t="s">
        <v>284</v>
      </c>
      <c r="C208" s="25" t="s">
        <v>18</v>
      </c>
      <c r="D208" s="25" t="s">
        <v>20</v>
      </c>
      <c r="E208" s="28" t="s">
        <v>325</v>
      </c>
      <c r="F208" s="28" t="s">
        <v>54</v>
      </c>
      <c r="G208" s="28" t="s">
        <v>36</v>
      </c>
      <c r="H208" s="28" t="s">
        <v>326</v>
      </c>
      <c r="I208" s="18">
        <v>1.8</v>
      </c>
      <c r="J208" s="12" t="s">
        <v>46</v>
      </c>
      <c r="K208" s="19">
        <v>0</v>
      </c>
      <c r="L208" s="13">
        <f t="shared" si="4"/>
        <v>2602</v>
      </c>
      <c r="M208" s="29">
        <v>100</v>
      </c>
      <c r="N208" s="13"/>
    </row>
    <row r="209" spans="2:14">
      <c r="B209" s="25" t="s">
        <v>284</v>
      </c>
      <c r="C209" s="25" t="s">
        <v>69</v>
      </c>
      <c r="D209" s="25" t="s">
        <v>20</v>
      </c>
      <c r="E209" s="28" t="s">
        <v>181</v>
      </c>
      <c r="F209" s="28" t="s">
        <v>54</v>
      </c>
      <c r="G209" s="28" t="s">
        <v>287</v>
      </c>
      <c r="H209" s="28" t="s">
        <v>327</v>
      </c>
      <c r="I209" s="18">
        <v>1.5</v>
      </c>
      <c r="J209" s="12" t="s">
        <v>12</v>
      </c>
      <c r="K209" s="19">
        <v>25</v>
      </c>
      <c r="L209" s="13">
        <f t="shared" si="4"/>
        <v>2627</v>
      </c>
      <c r="M209" s="29">
        <v>50</v>
      </c>
      <c r="N209" s="13"/>
    </row>
    <row r="210" spans="2:14">
      <c r="B210" s="25" t="s">
        <v>284</v>
      </c>
      <c r="C210" s="25" t="s">
        <v>57</v>
      </c>
      <c r="D210" s="25" t="s">
        <v>20</v>
      </c>
      <c r="E210" s="28" t="s">
        <v>328</v>
      </c>
      <c r="F210" s="28" t="s">
        <v>54</v>
      </c>
      <c r="G210" s="28" t="s">
        <v>58</v>
      </c>
      <c r="H210" s="28" t="s">
        <v>329</v>
      </c>
      <c r="I210" s="18">
        <v>1.6</v>
      </c>
      <c r="J210" s="12" t="s">
        <v>47</v>
      </c>
      <c r="K210" s="19">
        <f>-50</f>
        <v>-50</v>
      </c>
      <c r="L210" s="13">
        <f t="shared" si="4"/>
        <v>2577</v>
      </c>
      <c r="M210" s="29">
        <v>50</v>
      </c>
      <c r="N210" s="13"/>
    </row>
    <row r="211" spans="2:14">
      <c r="B211" s="25" t="s">
        <v>284</v>
      </c>
      <c r="C211" s="25" t="s">
        <v>174</v>
      </c>
      <c r="D211" s="25" t="s">
        <v>20</v>
      </c>
      <c r="E211" s="28" t="s">
        <v>250</v>
      </c>
      <c r="F211" s="28" t="s">
        <v>54</v>
      </c>
      <c r="G211" s="28" t="s">
        <v>268</v>
      </c>
      <c r="H211" s="28" t="s">
        <v>330</v>
      </c>
      <c r="I211" s="18">
        <v>1.6</v>
      </c>
      <c r="J211" s="12" t="s">
        <v>12</v>
      </c>
      <c r="K211" s="19">
        <v>60</v>
      </c>
      <c r="L211" s="13">
        <f t="shared" si="4"/>
        <v>2637</v>
      </c>
      <c r="M211" s="29">
        <v>100</v>
      </c>
      <c r="N211" s="13"/>
    </row>
    <row r="212" spans="2:14">
      <c r="B212" s="25" t="s">
        <v>284</v>
      </c>
      <c r="C212" s="25" t="s">
        <v>144</v>
      </c>
      <c r="D212" s="25" t="s">
        <v>20</v>
      </c>
      <c r="E212" s="28" t="s">
        <v>156</v>
      </c>
      <c r="F212" s="28" t="s">
        <v>54</v>
      </c>
      <c r="G212" s="28" t="s">
        <v>331</v>
      </c>
      <c r="H212" s="28" t="s">
        <v>332</v>
      </c>
      <c r="I212" s="18">
        <v>1.75</v>
      </c>
      <c r="J212" s="12" t="s">
        <v>47</v>
      </c>
      <c r="K212" s="19">
        <f>-50</f>
        <v>-50</v>
      </c>
      <c r="L212" s="13">
        <f t="shared" si="4"/>
        <v>2587</v>
      </c>
      <c r="M212" s="29">
        <v>50</v>
      </c>
      <c r="N212" s="13"/>
    </row>
    <row r="213" spans="2:14">
      <c r="B213" s="25" t="s">
        <v>284</v>
      </c>
      <c r="C213" s="25" t="s">
        <v>144</v>
      </c>
      <c r="D213" s="25" t="s">
        <v>20</v>
      </c>
      <c r="E213" s="28" t="s">
        <v>157</v>
      </c>
      <c r="F213" s="28" t="s">
        <v>54</v>
      </c>
      <c r="G213" s="28" t="s">
        <v>333</v>
      </c>
      <c r="H213" s="28" t="s">
        <v>202</v>
      </c>
      <c r="I213" s="18">
        <v>1.65</v>
      </c>
      <c r="J213" s="12" t="s">
        <v>12</v>
      </c>
      <c r="K213" s="19">
        <v>32.5</v>
      </c>
      <c r="L213" s="13">
        <f t="shared" si="4"/>
        <v>2619.5</v>
      </c>
      <c r="M213" s="29">
        <v>50</v>
      </c>
      <c r="N213" s="13"/>
    </row>
    <row r="214" spans="2:14">
      <c r="B214" s="25" t="s">
        <v>284</v>
      </c>
      <c r="C214" s="25" t="s">
        <v>144</v>
      </c>
      <c r="D214" s="25" t="s">
        <v>20</v>
      </c>
      <c r="E214" s="28" t="s">
        <v>149</v>
      </c>
      <c r="F214" s="28" t="s">
        <v>54</v>
      </c>
      <c r="G214" s="28" t="s">
        <v>334</v>
      </c>
      <c r="H214" s="28" t="s">
        <v>117</v>
      </c>
      <c r="I214" s="18">
        <v>1.55</v>
      </c>
      <c r="J214" s="12" t="s">
        <v>47</v>
      </c>
      <c r="K214" s="19">
        <f>-100</f>
        <v>-100</v>
      </c>
      <c r="L214" s="13">
        <f t="shared" si="4"/>
        <v>2519.5</v>
      </c>
      <c r="M214" s="29">
        <v>100</v>
      </c>
      <c r="N214" s="13"/>
    </row>
    <row r="215" spans="2:14">
      <c r="B215" s="25" t="s">
        <v>284</v>
      </c>
      <c r="C215" s="25" t="s">
        <v>144</v>
      </c>
      <c r="D215" s="25" t="s">
        <v>20</v>
      </c>
      <c r="E215" s="28" t="s">
        <v>146</v>
      </c>
      <c r="F215" s="28" t="s">
        <v>54</v>
      </c>
      <c r="G215" s="28" t="s">
        <v>335</v>
      </c>
      <c r="H215" s="28" t="s">
        <v>336</v>
      </c>
      <c r="I215" s="18">
        <v>1.65</v>
      </c>
      <c r="J215" s="12" t="s">
        <v>12</v>
      </c>
      <c r="K215" s="19">
        <v>32.5</v>
      </c>
      <c r="L215" s="13">
        <f t="shared" ref="L215:L278" si="5">+L214+K215</f>
        <v>2552</v>
      </c>
      <c r="M215" s="29">
        <v>50</v>
      </c>
      <c r="N215" s="13"/>
    </row>
    <row r="216" spans="2:14">
      <c r="B216" s="25" t="s">
        <v>284</v>
      </c>
      <c r="C216" s="25" t="s">
        <v>144</v>
      </c>
      <c r="D216" s="25" t="s">
        <v>20</v>
      </c>
      <c r="E216" s="28" t="s">
        <v>14</v>
      </c>
      <c r="F216" s="28" t="s">
        <v>54</v>
      </c>
      <c r="G216" s="28" t="s">
        <v>145</v>
      </c>
      <c r="H216" s="28" t="s">
        <v>337</v>
      </c>
      <c r="I216" s="18">
        <v>1.5</v>
      </c>
      <c r="J216" s="12" t="s">
        <v>12</v>
      </c>
      <c r="K216" s="19">
        <v>50</v>
      </c>
      <c r="L216" s="13">
        <f t="shared" si="5"/>
        <v>2602</v>
      </c>
      <c r="M216" s="29">
        <v>100</v>
      </c>
      <c r="N216" s="13"/>
    </row>
    <row r="217" spans="2:14">
      <c r="B217" s="25" t="s">
        <v>284</v>
      </c>
      <c r="C217" s="25" t="s">
        <v>144</v>
      </c>
      <c r="D217" s="25" t="s">
        <v>20</v>
      </c>
      <c r="E217" s="28" t="s">
        <v>338</v>
      </c>
      <c r="F217" s="28" t="s">
        <v>54</v>
      </c>
      <c r="G217" s="28" t="s">
        <v>152</v>
      </c>
      <c r="H217" s="28" t="s">
        <v>237</v>
      </c>
      <c r="I217" s="18">
        <v>1.5</v>
      </c>
      <c r="J217" s="12" t="s">
        <v>12</v>
      </c>
      <c r="K217" s="19">
        <v>50</v>
      </c>
      <c r="L217" s="13">
        <f t="shared" si="5"/>
        <v>2652</v>
      </c>
      <c r="M217" s="29">
        <v>100</v>
      </c>
      <c r="N217" s="13"/>
    </row>
    <row r="218" spans="2:14">
      <c r="B218" s="25" t="s">
        <v>284</v>
      </c>
      <c r="C218" s="25" t="s">
        <v>144</v>
      </c>
      <c r="D218" s="25" t="s">
        <v>20</v>
      </c>
      <c r="E218" s="28" t="s">
        <v>153</v>
      </c>
      <c r="F218" s="28" t="s">
        <v>54</v>
      </c>
      <c r="G218" s="28" t="s">
        <v>158</v>
      </c>
      <c r="H218" s="28" t="s">
        <v>339</v>
      </c>
      <c r="I218" s="18">
        <v>1.65</v>
      </c>
      <c r="J218" s="12" t="s">
        <v>47</v>
      </c>
      <c r="K218" s="19">
        <f>-100</f>
        <v>-100</v>
      </c>
      <c r="L218" s="13">
        <f t="shared" si="5"/>
        <v>2552</v>
      </c>
      <c r="M218" s="29">
        <v>100</v>
      </c>
      <c r="N218" s="13"/>
    </row>
    <row r="219" spans="2:14">
      <c r="B219" s="25" t="s">
        <v>284</v>
      </c>
      <c r="C219" s="25" t="s">
        <v>340</v>
      </c>
      <c r="D219" s="25" t="s">
        <v>20</v>
      </c>
      <c r="E219" s="28" t="s">
        <v>341</v>
      </c>
      <c r="F219" s="28" t="s">
        <v>54</v>
      </c>
      <c r="G219" s="28" t="s">
        <v>342</v>
      </c>
      <c r="H219" s="28" t="s">
        <v>123</v>
      </c>
      <c r="I219" s="18">
        <v>1.85</v>
      </c>
      <c r="J219" s="12" t="s">
        <v>12</v>
      </c>
      <c r="K219" s="19">
        <v>85</v>
      </c>
      <c r="L219" s="13">
        <f t="shared" si="5"/>
        <v>2637</v>
      </c>
      <c r="M219" s="29">
        <v>100</v>
      </c>
      <c r="N219" s="13"/>
    </row>
    <row r="220" spans="2:14">
      <c r="B220" s="25" t="s">
        <v>284</v>
      </c>
      <c r="C220" s="25" t="s">
        <v>144</v>
      </c>
      <c r="D220" s="25" t="s">
        <v>20</v>
      </c>
      <c r="E220" s="28" t="s">
        <v>343</v>
      </c>
      <c r="F220" s="28" t="s">
        <v>54</v>
      </c>
      <c r="G220" s="28" t="s">
        <v>155</v>
      </c>
      <c r="H220" s="28" t="s">
        <v>237</v>
      </c>
      <c r="I220" s="18">
        <v>1.85</v>
      </c>
      <c r="J220" s="12" t="s">
        <v>12</v>
      </c>
      <c r="K220" s="19">
        <v>42.5</v>
      </c>
      <c r="L220" s="13">
        <f t="shared" si="5"/>
        <v>2679.5</v>
      </c>
      <c r="M220" s="29">
        <v>50</v>
      </c>
      <c r="N220" s="13"/>
    </row>
    <row r="221" spans="2:14">
      <c r="B221" s="25" t="s">
        <v>284</v>
      </c>
      <c r="C221" s="25" t="s">
        <v>144</v>
      </c>
      <c r="D221" s="25" t="s">
        <v>20</v>
      </c>
      <c r="E221" s="28" t="s">
        <v>344</v>
      </c>
      <c r="F221" s="28" t="s">
        <v>54</v>
      </c>
      <c r="G221" s="28" t="s">
        <v>154</v>
      </c>
      <c r="H221" s="28" t="s">
        <v>214</v>
      </c>
      <c r="I221" s="18">
        <v>1.5</v>
      </c>
      <c r="J221" s="12" t="s">
        <v>12</v>
      </c>
      <c r="K221" s="19">
        <v>25</v>
      </c>
      <c r="L221" s="13">
        <f t="shared" si="5"/>
        <v>2704.5</v>
      </c>
      <c r="M221" s="29">
        <v>50</v>
      </c>
      <c r="N221" s="13"/>
    </row>
    <row r="222" spans="2:14">
      <c r="B222" s="25" t="s">
        <v>284</v>
      </c>
      <c r="C222" s="25" t="s">
        <v>144</v>
      </c>
      <c r="D222" s="25" t="s">
        <v>20</v>
      </c>
      <c r="E222" s="28" t="s">
        <v>345</v>
      </c>
      <c r="F222" s="28" t="s">
        <v>54</v>
      </c>
      <c r="G222" s="28" t="s">
        <v>346</v>
      </c>
      <c r="H222" s="28" t="s">
        <v>45</v>
      </c>
      <c r="I222" s="18">
        <v>1.55</v>
      </c>
      <c r="J222" s="12" t="s">
        <v>12</v>
      </c>
      <c r="K222" s="19">
        <v>27.5</v>
      </c>
      <c r="L222" s="13">
        <f t="shared" si="5"/>
        <v>2732</v>
      </c>
      <c r="M222" s="29">
        <v>50</v>
      </c>
      <c r="N222" s="13"/>
    </row>
    <row r="223" spans="2:14">
      <c r="B223" s="25" t="s">
        <v>284</v>
      </c>
      <c r="C223" s="25" t="s">
        <v>144</v>
      </c>
      <c r="D223" s="25" t="s">
        <v>20</v>
      </c>
      <c r="E223" s="28" t="s">
        <v>334</v>
      </c>
      <c r="F223" s="28" t="s">
        <v>54</v>
      </c>
      <c r="G223" s="28" t="s">
        <v>148</v>
      </c>
      <c r="H223" s="28" t="s">
        <v>202</v>
      </c>
      <c r="I223" s="18">
        <v>1.78</v>
      </c>
      <c r="J223" s="12" t="s">
        <v>12</v>
      </c>
      <c r="K223" s="19">
        <v>39</v>
      </c>
      <c r="L223" s="13">
        <f t="shared" si="5"/>
        <v>2771</v>
      </c>
      <c r="M223" s="29">
        <v>50</v>
      </c>
      <c r="N223" s="13"/>
    </row>
    <row r="224" spans="2:14">
      <c r="B224" s="25" t="s">
        <v>284</v>
      </c>
      <c r="C224" s="25" t="s">
        <v>144</v>
      </c>
      <c r="D224" s="25" t="s">
        <v>20</v>
      </c>
      <c r="E224" s="28" t="s">
        <v>347</v>
      </c>
      <c r="F224" s="28" t="s">
        <v>54</v>
      </c>
      <c r="G224" s="28" t="s">
        <v>149</v>
      </c>
      <c r="H224" s="28" t="s">
        <v>348</v>
      </c>
      <c r="I224" s="18">
        <v>1.72</v>
      </c>
      <c r="J224" s="12" t="s">
        <v>12</v>
      </c>
      <c r="K224" s="19">
        <v>36</v>
      </c>
      <c r="L224" s="13">
        <f t="shared" si="5"/>
        <v>2807</v>
      </c>
      <c r="M224" s="29">
        <v>50</v>
      </c>
      <c r="N224" s="13"/>
    </row>
    <row r="225" spans="2:14">
      <c r="B225" s="25" t="s">
        <v>284</v>
      </c>
      <c r="C225" s="25" t="s">
        <v>144</v>
      </c>
      <c r="D225" s="25" t="s">
        <v>20</v>
      </c>
      <c r="E225" s="28" t="s">
        <v>14</v>
      </c>
      <c r="F225" s="28" t="s">
        <v>54</v>
      </c>
      <c r="G225" s="28" t="s">
        <v>146</v>
      </c>
      <c r="H225" s="28" t="s">
        <v>349</v>
      </c>
      <c r="I225" s="18">
        <v>1.55</v>
      </c>
      <c r="J225" s="12" t="s">
        <v>12</v>
      </c>
      <c r="K225" s="19">
        <v>27.5</v>
      </c>
      <c r="L225" s="13">
        <f t="shared" si="5"/>
        <v>2834.5</v>
      </c>
      <c r="M225" s="29">
        <v>50</v>
      </c>
      <c r="N225" s="13"/>
    </row>
    <row r="226" spans="2:14">
      <c r="B226" s="25" t="s">
        <v>284</v>
      </c>
      <c r="C226" s="25" t="s">
        <v>144</v>
      </c>
      <c r="D226" s="25" t="s">
        <v>20</v>
      </c>
      <c r="E226" s="28" t="s">
        <v>157</v>
      </c>
      <c r="F226" s="28" t="s">
        <v>54</v>
      </c>
      <c r="G226" s="28" t="s">
        <v>156</v>
      </c>
      <c r="H226" s="28" t="s">
        <v>68</v>
      </c>
      <c r="I226" s="18">
        <v>1.55</v>
      </c>
      <c r="J226" s="12" t="s">
        <v>47</v>
      </c>
      <c r="K226" s="19">
        <f>-50</f>
        <v>-50</v>
      </c>
      <c r="L226" s="13">
        <f t="shared" si="5"/>
        <v>2784.5</v>
      </c>
      <c r="M226" s="29">
        <v>50</v>
      </c>
      <c r="N226" s="13"/>
    </row>
    <row r="227" spans="2:14">
      <c r="B227" s="25" t="s">
        <v>284</v>
      </c>
      <c r="C227" s="25" t="s">
        <v>144</v>
      </c>
      <c r="D227" s="25" t="s">
        <v>20</v>
      </c>
      <c r="E227" s="28" t="s">
        <v>338</v>
      </c>
      <c r="F227" s="28" t="s">
        <v>54</v>
      </c>
      <c r="G227" s="28" t="s">
        <v>153</v>
      </c>
      <c r="H227" s="28" t="s">
        <v>237</v>
      </c>
      <c r="I227" s="18">
        <v>2.1</v>
      </c>
      <c r="J227" s="12" t="s">
        <v>46</v>
      </c>
      <c r="K227" s="19">
        <v>0</v>
      </c>
      <c r="L227" s="13">
        <f t="shared" si="5"/>
        <v>2784.5</v>
      </c>
      <c r="M227" s="29">
        <v>50</v>
      </c>
      <c r="N227" s="13"/>
    </row>
    <row r="228" spans="2:14">
      <c r="B228" s="25" t="s">
        <v>284</v>
      </c>
      <c r="C228" s="25" t="s">
        <v>159</v>
      </c>
      <c r="D228" s="25" t="s">
        <v>19</v>
      </c>
      <c r="E228" s="28" t="s">
        <v>350</v>
      </c>
      <c r="F228" s="28" t="s">
        <v>54</v>
      </c>
      <c r="G228" s="28" t="s">
        <v>351</v>
      </c>
      <c r="H228" s="28" t="s">
        <v>352</v>
      </c>
      <c r="I228" s="18">
        <v>2.25</v>
      </c>
      <c r="J228" s="12" t="s">
        <v>12</v>
      </c>
      <c r="K228" s="19">
        <v>62.5</v>
      </c>
      <c r="L228" s="13">
        <f t="shared" si="5"/>
        <v>2847</v>
      </c>
      <c r="M228" s="29">
        <v>50</v>
      </c>
      <c r="N228" s="13"/>
    </row>
    <row r="229" spans="2:14">
      <c r="B229" s="25" t="s">
        <v>284</v>
      </c>
      <c r="C229" s="25" t="s">
        <v>144</v>
      </c>
      <c r="D229" s="25" t="s">
        <v>20</v>
      </c>
      <c r="E229" s="28" t="s">
        <v>155</v>
      </c>
      <c r="F229" s="28" t="s">
        <v>54</v>
      </c>
      <c r="G229" s="28" t="s">
        <v>154</v>
      </c>
      <c r="H229" s="28" t="s">
        <v>324</v>
      </c>
      <c r="I229" s="18">
        <v>1.55</v>
      </c>
      <c r="J229" s="12" t="s">
        <v>12</v>
      </c>
      <c r="K229" s="19">
        <v>27.5</v>
      </c>
      <c r="L229" s="13">
        <f t="shared" si="5"/>
        <v>2874.5</v>
      </c>
      <c r="M229" s="29">
        <v>50</v>
      </c>
      <c r="N229" s="13"/>
    </row>
    <row r="230" spans="2:14">
      <c r="B230" s="25" t="s">
        <v>284</v>
      </c>
      <c r="C230" s="25" t="s">
        <v>15</v>
      </c>
      <c r="D230" s="25" t="s">
        <v>20</v>
      </c>
      <c r="E230" s="28" t="s">
        <v>276</v>
      </c>
      <c r="F230" s="28" t="s">
        <v>54</v>
      </c>
      <c r="G230" s="28" t="s">
        <v>353</v>
      </c>
      <c r="H230" s="28" t="s">
        <v>354</v>
      </c>
      <c r="I230" s="18">
        <v>1.6</v>
      </c>
      <c r="J230" s="12" t="s">
        <v>12</v>
      </c>
      <c r="K230" s="19">
        <v>30</v>
      </c>
      <c r="L230" s="13">
        <f t="shared" si="5"/>
        <v>2904.5</v>
      </c>
      <c r="M230" s="29">
        <v>50</v>
      </c>
      <c r="N230" s="13"/>
    </row>
    <row r="231" spans="2:14">
      <c r="B231" s="25" t="s">
        <v>284</v>
      </c>
      <c r="C231" s="25" t="s">
        <v>62</v>
      </c>
      <c r="D231" s="25" t="s">
        <v>20</v>
      </c>
      <c r="E231" s="28" t="s">
        <v>355</v>
      </c>
      <c r="F231" s="28" t="s">
        <v>54</v>
      </c>
      <c r="G231" s="28" t="s">
        <v>356</v>
      </c>
      <c r="H231" s="28" t="s">
        <v>357</v>
      </c>
      <c r="I231" s="18">
        <v>2.2000000000000002</v>
      </c>
      <c r="J231" s="12" t="s">
        <v>47</v>
      </c>
      <c r="K231" s="19">
        <f>-50</f>
        <v>-50</v>
      </c>
      <c r="L231" s="13">
        <f t="shared" si="5"/>
        <v>2854.5</v>
      </c>
      <c r="M231" s="29">
        <v>50</v>
      </c>
      <c r="N231" s="13"/>
    </row>
    <row r="232" spans="2:14">
      <c r="B232" s="25" t="s">
        <v>284</v>
      </c>
      <c r="C232" s="25" t="s">
        <v>69</v>
      </c>
      <c r="D232" s="25" t="s">
        <v>20</v>
      </c>
      <c r="E232" s="28" t="s">
        <v>71</v>
      </c>
      <c r="F232" s="28" t="s">
        <v>54</v>
      </c>
      <c r="G232" s="28" t="s">
        <v>138</v>
      </c>
      <c r="H232" s="28" t="s">
        <v>358</v>
      </c>
      <c r="I232" s="18">
        <v>1.55</v>
      </c>
      <c r="J232" s="12" t="s">
        <v>12</v>
      </c>
      <c r="K232" s="19">
        <v>27.5</v>
      </c>
      <c r="L232" s="13">
        <f t="shared" si="5"/>
        <v>2882</v>
      </c>
      <c r="M232" s="29">
        <v>50</v>
      </c>
      <c r="N232" s="13"/>
    </row>
    <row r="233" spans="2:14">
      <c r="B233" s="25" t="s">
        <v>284</v>
      </c>
      <c r="C233" s="25" t="s">
        <v>62</v>
      </c>
      <c r="D233" s="25" t="s">
        <v>20</v>
      </c>
      <c r="E233" s="28" t="s">
        <v>305</v>
      </c>
      <c r="F233" s="28" t="s">
        <v>54</v>
      </c>
      <c r="G233" s="28" t="s">
        <v>223</v>
      </c>
      <c r="H233" s="28" t="s">
        <v>359</v>
      </c>
      <c r="I233" s="18">
        <v>1.6</v>
      </c>
      <c r="J233" s="12" t="s">
        <v>12</v>
      </c>
      <c r="K233" s="19">
        <v>30</v>
      </c>
      <c r="L233" s="13">
        <f t="shared" si="5"/>
        <v>2912</v>
      </c>
      <c r="M233" s="29">
        <v>50</v>
      </c>
      <c r="N233" s="13"/>
    </row>
    <row r="234" spans="2:14">
      <c r="B234" s="25" t="s">
        <v>284</v>
      </c>
      <c r="C234" s="25" t="s">
        <v>62</v>
      </c>
      <c r="D234" s="25" t="s">
        <v>20</v>
      </c>
      <c r="E234" s="28" t="s">
        <v>63</v>
      </c>
      <c r="F234" s="28" t="s">
        <v>54</v>
      </c>
      <c r="G234" s="28" t="s">
        <v>259</v>
      </c>
      <c r="H234" s="28" t="s">
        <v>43</v>
      </c>
      <c r="I234" s="18">
        <v>1.65</v>
      </c>
      <c r="J234" s="12" t="s">
        <v>12</v>
      </c>
      <c r="K234" s="19">
        <v>32.5</v>
      </c>
      <c r="L234" s="13">
        <f t="shared" si="5"/>
        <v>2944.5</v>
      </c>
      <c r="M234" s="29">
        <v>50</v>
      </c>
      <c r="N234" s="13"/>
    </row>
    <row r="235" spans="2:14">
      <c r="B235" s="25" t="s">
        <v>284</v>
      </c>
      <c r="C235" s="25" t="s">
        <v>15</v>
      </c>
      <c r="D235" s="25" t="s">
        <v>20</v>
      </c>
      <c r="E235" s="28" t="s">
        <v>32</v>
      </c>
      <c r="F235" s="28" t="s">
        <v>54</v>
      </c>
      <c r="G235" s="28" t="s">
        <v>106</v>
      </c>
      <c r="H235" s="28" t="s">
        <v>214</v>
      </c>
      <c r="I235" s="18">
        <v>1.55</v>
      </c>
      <c r="J235" s="12" t="s">
        <v>12</v>
      </c>
      <c r="K235" s="19">
        <v>55</v>
      </c>
      <c r="L235" s="13">
        <f t="shared" si="5"/>
        <v>2999.5</v>
      </c>
      <c r="M235" s="29">
        <v>100</v>
      </c>
      <c r="N235" s="13"/>
    </row>
    <row r="236" spans="2:14">
      <c r="B236" s="25" t="s">
        <v>284</v>
      </c>
      <c r="C236" s="25" t="s">
        <v>57</v>
      </c>
      <c r="D236" s="25" t="s">
        <v>20</v>
      </c>
      <c r="E236" s="28" t="s">
        <v>280</v>
      </c>
      <c r="F236" s="28" t="s">
        <v>54</v>
      </c>
      <c r="G236" s="28" t="s">
        <v>77</v>
      </c>
      <c r="H236" s="28" t="s">
        <v>43</v>
      </c>
      <c r="I236" s="18">
        <v>1.6</v>
      </c>
      <c r="J236" s="12" t="s">
        <v>12</v>
      </c>
      <c r="K236" s="19">
        <v>30</v>
      </c>
      <c r="L236" s="13">
        <f t="shared" si="5"/>
        <v>3029.5</v>
      </c>
      <c r="M236" s="29">
        <v>50</v>
      </c>
      <c r="N236" s="13"/>
    </row>
    <row r="237" spans="2:14">
      <c r="B237" s="25" t="s">
        <v>284</v>
      </c>
      <c r="C237" s="25" t="s">
        <v>57</v>
      </c>
      <c r="D237" s="25" t="s">
        <v>20</v>
      </c>
      <c r="E237" s="28" t="s">
        <v>314</v>
      </c>
      <c r="F237" s="28" t="s">
        <v>54</v>
      </c>
      <c r="G237" s="28" t="s">
        <v>129</v>
      </c>
      <c r="H237" s="28" t="s">
        <v>360</v>
      </c>
      <c r="I237" s="18">
        <v>1.65</v>
      </c>
      <c r="J237" s="12" t="s">
        <v>12</v>
      </c>
      <c r="K237" s="19">
        <v>32.5</v>
      </c>
      <c r="L237" s="13">
        <f t="shared" si="5"/>
        <v>3062</v>
      </c>
      <c r="M237" s="29">
        <v>50</v>
      </c>
      <c r="N237" s="13"/>
    </row>
    <row r="238" spans="2:14">
      <c r="B238" s="25" t="s">
        <v>284</v>
      </c>
      <c r="C238" s="25" t="s">
        <v>57</v>
      </c>
      <c r="D238" s="25" t="s">
        <v>20</v>
      </c>
      <c r="E238" s="28" t="s">
        <v>58</v>
      </c>
      <c r="F238" s="28" t="s">
        <v>54</v>
      </c>
      <c r="G238" s="28" t="s">
        <v>262</v>
      </c>
      <c r="H238" s="28" t="s">
        <v>172</v>
      </c>
      <c r="I238" s="18">
        <v>1.55</v>
      </c>
      <c r="J238" s="12" t="s">
        <v>12</v>
      </c>
      <c r="K238" s="19">
        <v>27.5</v>
      </c>
      <c r="L238" s="13">
        <f t="shared" si="5"/>
        <v>3089.5</v>
      </c>
      <c r="M238" s="29">
        <v>50</v>
      </c>
      <c r="N238" s="13"/>
    </row>
    <row r="239" spans="2:14">
      <c r="B239" s="25" t="s">
        <v>284</v>
      </c>
      <c r="C239" s="25" t="s">
        <v>48</v>
      </c>
      <c r="D239" s="25" t="s">
        <v>20</v>
      </c>
      <c r="E239" s="28" t="s">
        <v>35</v>
      </c>
      <c r="F239" s="28" t="s">
        <v>54</v>
      </c>
      <c r="G239" s="28" t="s">
        <v>173</v>
      </c>
      <c r="H239" s="28" t="s">
        <v>39</v>
      </c>
      <c r="I239" s="18">
        <v>1.72</v>
      </c>
      <c r="J239" s="12" t="s">
        <v>12</v>
      </c>
      <c r="K239" s="19">
        <v>36</v>
      </c>
      <c r="L239" s="13">
        <f t="shared" si="5"/>
        <v>3125.5</v>
      </c>
      <c r="M239" s="29">
        <v>50</v>
      </c>
      <c r="N239" s="13"/>
    </row>
    <row r="240" spans="2:14">
      <c r="B240" s="25" t="s">
        <v>284</v>
      </c>
      <c r="C240" s="25" t="s">
        <v>48</v>
      </c>
      <c r="D240" s="25" t="s">
        <v>20</v>
      </c>
      <c r="E240" s="28" t="s">
        <v>97</v>
      </c>
      <c r="F240" s="28" t="s">
        <v>54</v>
      </c>
      <c r="G240" s="28" t="s">
        <v>361</v>
      </c>
      <c r="H240" s="28" t="s">
        <v>202</v>
      </c>
      <c r="I240" s="18">
        <v>1.52</v>
      </c>
      <c r="J240" s="12" t="s">
        <v>47</v>
      </c>
      <c r="K240" s="19">
        <f>-50</f>
        <v>-50</v>
      </c>
      <c r="L240" s="13">
        <f t="shared" si="5"/>
        <v>3075.5</v>
      </c>
      <c r="M240" s="29">
        <v>50</v>
      </c>
      <c r="N240" s="13"/>
    </row>
    <row r="241" spans="2:14">
      <c r="B241" s="25" t="s">
        <v>284</v>
      </c>
      <c r="C241" s="25" t="s">
        <v>48</v>
      </c>
      <c r="D241" s="25" t="s">
        <v>20</v>
      </c>
      <c r="E241" s="28" t="s">
        <v>166</v>
      </c>
      <c r="F241" s="28" t="s">
        <v>54</v>
      </c>
      <c r="G241" s="28" t="s">
        <v>265</v>
      </c>
      <c r="H241" s="28" t="s">
        <v>362</v>
      </c>
      <c r="I241" s="18">
        <v>1.72</v>
      </c>
      <c r="J241" s="12" t="s">
        <v>12</v>
      </c>
      <c r="K241" s="19">
        <v>36</v>
      </c>
      <c r="L241" s="13">
        <f t="shared" si="5"/>
        <v>3111.5</v>
      </c>
      <c r="M241" s="29">
        <v>50</v>
      </c>
      <c r="N241" s="13"/>
    </row>
    <row r="242" spans="2:14">
      <c r="B242" s="25" t="s">
        <v>284</v>
      </c>
      <c r="C242" s="25" t="s">
        <v>48</v>
      </c>
      <c r="D242" s="25" t="s">
        <v>20</v>
      </c>
      <c r="E242" s="28" t="s">
        <v>96</v>
      </c>
      <c r="F242" s="28" t="s">
        <v>54</v>
      </c>
      <c r="G242" s="28" t="s">
        <v>118</v>
      </c>
      <c r="H242" s="28" t="s">
        <v>339</v>
      </c>
      <c r="I242" s="18">
        <v>1.65</v>
      </c>
      <c r="J242" s="12" t="s">
        <v>47</v>
      </c>
      <c r="K242" s="19">
        <f>-50</f>
        <v>-50</v>
      </c>
      <c r="L242" s="13">
        <f t="shared" si="5"/>
        <v>3061.5</v>
      </c>
      <c r="M242" s="29">
        <v>50</v>
      </c>
      <c r="N242" s="13"/>
    </row>
    <row r="243" spans="2:14">
      <c r="B243" s="25" t="s">
        <v>284</v>
      </c>
      <c r="C243" s="25" t="s">
        <v>98</v>
      </c>
      <c r="D243" s="25" t="s">
        <v>20</v>
      </c>
      <c r="E243" s="28" t="s">
        <v>363</v>
      </c>
      <c r="F243" s="28" t="s">
        <v>54</v>
      </c>
      <c r="G243" s="28" t="s">
        <v>364</v>
      </c>
      <c r="H243" s="28" t="s">
        <v>208</v>
      </c>
      <c r="I243" s="18">
        <v>1.55</v>
      </c>
      <c r="J243" s="12" t="s">
        <v>47</v>
      </c>
      <c r="K243" s="19">
        <f>-50</f>
        <v>-50</v>
      </c>
      <c r="L243" s="13">
        <f t="shared" si="5"/>
        <v>3011.5</v>
      </c>
      <c r="M243" s="29">
        <v>50</v>
      </c>
      <c r="N243" s="13"/>
    </row>
    <row r="244" spans="2:14">
      <c r="B244" s="25" t="s">
        <v>284</v>
      </c>
      <c r="C244" s="25" t="s">
        <v>98</v>
      </c>
      <c r="D244" s="25" t="s">
        <v>20</v>
      </c>
      <c r="E244" s="28" t="s">
        <v>365</v>
      </c>
      <c r="F244" s="28" t="s">
        <v>54</v>
      </c>
      <c r="G244" s="28" t="s">
        <v>99</v>
      </c>
      <c r="H244" s="28" t="s">
        <v>366</v>
      </c>
      <c r="I244" s="18">
        <v>1.47</v>
      </c>
      <c r="J244" s="12" t="s">
        <v>12</v>
      </c>
      <c r="K244" s="19">
        <v>23.5</v>
      </c>
      <c r="L244" s="13">
        <f t="shared" si="5"/>
        <v>3035</v>
      </c>
      <c r="M244" s="29">
        <v>50</v>
      </c>
      <c r="N244" s="13"/>
    </row>
    <row r="245" spans="2:14">
      <c r="B245" s="25" t="s">
        <v>284</v>
      </c>
      <c r="C245" s="25" t="s">
        <v>69</v>
      </c>
      <c r="D245" s="25" t="s">
        <v>20</v>
      </c>
      <c r="E245" s="28" t="s">
        <v>287</v>
      </c>
      <c r="F245" s="28" t="s">
        <v>54</v>
      </c>
      <c r="G245" s="28" t="s">
        <v>283</v>
      </c>
      <c r="H245" s="28" t="s">
        <v>225</v>
      </c>
      <c r="I245" s="18">
        <v>2</v>
      </c>
      <c r="J245" s="12" t="s">
        <v>47</v>
      </c>
      <c r="K245" s="19">
        <f>-50</f>
        <v>-50</v>
      </c>
      <c r="L245" s="13">
        <f t="shared" si="5"/>
        <v>2985</v>
      </c>
      <c r="M245" s="29">
        <v>50</v>
      </c>
      <c r="N245" s="13"/>
    </row>
    <row r="246" spans="2:14">
      <c r="B246" s="25" t="s">
        <v>284</v>
      </c>
      <c r="C246" s="25" t="s">
        <v>73</v>
      </c>
      <c r="D246" s="25" t="s">
        <v>20</v>
      </c>
      <c r="E246" s="28" t="s">
        <v>367</v>
      </c>
      <c r="F246" s="28" t="s">
        <v>54</v>
      </c>
      <c r="G246" s="28" t="s">
        <v>368</v>
      </c>
      <c r="H246" s="28" t="s">
        <v>369</v>
      </c>
      <c r="I246" s="18">
        <v>1.52</v>
      </c>
      <c r="J246" s="12" t="s">
        <v>12</v>
      </c>
      <c r="K246" s="19">
        <v>26</v>
      </c>
      <c r="L246" s="13">
        <f t="shared" si="5"/>
        <v>3011</v>
      </c>
      <c r="M246" s="29">
        <v>50</v>
      </c>
      <c r="N246" s="13"/>
    </row>
    <row r="247" spans="2:14">
      <c r="B247" s="25" t="s">
        <v>284</v>
      </c>
      <c r="C247" s="25" t="s">
        <v>370</v>
      </c>
      <c r="D247" s="25" t="s">
        <v>20</v>
      </c>
      <c r="E247" s="28" t="s">
        <v>371</v>
      </c>
      <c r="F247" s="28" t="s">
        <v>54</v>
      </c>
      <c r="G247" s="28" t="s">
        <v>22</v>
      </c>
      <c r="H247" s="28" t="s">
        <v>372</v>
      </c>
      <c r="I247" s="18">
        <v>2.0499999999999998</v>
      </c>
      <c r="J247" s="12" t="s">
        <v>12</v>
      </c>
      <c r="K247" s="19">
        <v>52.5</v>
      </c>
      <c r="L247" s="13">
        <f t="shared" si="5"/>
        <v>3063.5</v>
      </c>
      <c r="M247" s="29">
        <v>50</v>
      </c>
      <c r="N247" s="13"/>
    </row>
    <row r="248" spans="2:14">
      <c r="B248" s="25" t="s">
        <v>284</v>
      </c>
      <c r="C248" s="25" t="s">
        <v>62</v>
      </c>
      <c r="D248" s="25" t="s">
        <v>20</v>
      </c>
      <c r="E248" s="28" t="s">
        <v>126</v>
      </c>
      <c r="F248" s="28" t="s">
        <v>54</v>
      </c>
      <c r="G248" s="28" t="s">
        <v>221</v>
      </c>
      <c r="H248" s="28" t="s">
        <v>373</v>
      </c>
      <c r="I248" s="18">
        <v>1.7</v>
      </c>
      <c r="J248" s="12" t="s">
        <v>47</v>
      </c>
      <c r="K248" s="19">
        <f>-100</f>
        <v>-100</v>
      </c>
      <c r="L248" s="13">
        <f t="shared" si="5"/>
        <v>2963.5</v>
      </c>
      <c r="M248" s="29">
        <v>100</v>
      </c>
      <c r="N248" s="13"/>
    </row>
    <row r="249" spans="2:14">
      <c r="B249" s="25" t="s">
        <v>284</v>
      </c>
      <c r="C249" s="25" t="s">
        <v>57</v>
      </c>
      <c r="D249" s="25" t="s">
        <v>20</v>
      </c>
      <c r="E249" s="28" t="s">
        <v>105</v>
      </c>
      <c r="F249" s="28" t="s">
        <v>54</v>
      </c>
      <c r="G249" s="28" t="s">
        <v>304</v>
      </c>
      <c r="H249" s="28" t="s">
        <v>45</v>
      </c>
      <c r="I249" s="18">
        <v>1.62</v>
      </c>
      <c r="J249" s="12" t="s">
        <v>12</v>
      </c>
      <c r="K249" s="19">
        <v>31</v>
      </c>
      <c r="L249" s="13">
        <f t="shared" si="5"/>
        <v>2994.5</v>
      </c>
      <c r="M249" s="29">
        <v>50</v>
      </c>
      <c r="N249" s="13"/>
    </row>
    <row r="250" spans="2:14">
      <c r="B250" s="25" t="s">
        <v>284</v>
      </c>
      <c r="C250" s="25" t="s">
        <v>48</v>
      </c>
      <c r="D250" s="25" t="s">
        <v>20</v>
      </c>
      <c r="E250" s="28" t="s">
        <v>143</v>
      </c>
      <c r="F250" s="28" t="s">
        <v>54</v>
      </c>
      <c r="G250" s="28" t="s">
        <v>94</v>
      </c>
      <c r="H250" s="28" t="s">
        <v>374</v>
      </c>
      <c r="I250" s="18">
        <v>1.44</v>
      </c>
      <c r="J250" s="12" t="s">
        <v>12</v>
      </c>
      <c r="K250" s="19">
        <v>22</v>
      </c>
      <c r="L250" s="13">
        <f t="shared" si="5"/>
        <v>3016.5</v>
      </c>
      <c r="M250" s="29">
        <v>50</v>
      </c>
      <c r="N250" s="13"/>
    </row>
    <row r="251" spans="2:14">
      <c r="B251" s="25" t="s">
        <v>284</v>
      </c>
      <c r="C251" s="25" t="s">
        <v>98</v>
      </c>
      <c r="D251" s="25" t="s">
        <v>20</v>
      </c>
      <c r="E251" s="28" t="s">
        <v>298</v>
      </c>
      <c r="F251" s="28" t="s">
        <v>54</v>
      </c>
      <c r="G251" s="28" t="s">
        <v>375</v>
      </c>
      <c r="H251" s="28" t="s">
        <v>117</v>
      </c>
      <c r="I251" s="18">
        <v>1.65</v>
      </c>
      <c r="J251" s="12" t="s">
        <v>12</v>
      </c>
      <c r="K251" s="19">
        <v>32.5</v>
      </c>
      <c r="L251" s="13">
        <f t="shared" si="5"/>
        <v>3049</v>
      </c>
      <c r="M251" s="29">
        <v>50</v>
      </c>
      <c r="N251" s="13"/>
    </row>
    <row r="252" spans="2:14">
      <c r="B252" s="25" t="s">
        <v>284</v>
      </c>
      <c r="C252" s="25" t="s">
        <v>69</v>
      </c>
      <c r="D252" s="25" t="s">
        <v>20</v>
      </c>
      <c r="E252" s="28" t="s">
        <v>185</v>
      </c>
      <c r="F252" s="28" t="s">
        <v>54</v>
      </c>
      <c r="G252" s="28" t="s">
        <v>103</v>
      </c>
      <c r="H252" s="28" t="s">
        <v>128</v>
      </c>
      <c r="I252" s="18">
        <v>1.5</v>
      </c>
      <c r="J252" s="12" t="s">
        <v>47</v>
      </c>
      <c r="K252" s="19">
        <f>-50</f>
        <v>-50</v>
      </c>
      <c r="L252" s="13">
        <f t="shared" si="5"/>
        <v>2999</v>
      </c>
      <c r="M252" s="29">
        <v>50</v>
      </c>
      <c r="N252" s="13"/>
    </row>
    <row r="253" spans="2:14">
      <c r="B253" s="25" t="s">
        <v>284</v>
      </c>
      <c r="C253" s="25" t="s">
        <v>174</v>
      </c>
      <c r="D253" s="25" t="s">
        <v>20</v>
      </c>
      <c r="E253" s="28" t="s">
        <v>376</v>
      </c>
      <c r="F253" s="28" t="s">
        <v>54</v>
      </c>
      <c r="G253" s="28" t="s">
        <v>250</v>
      </c>
      <c r="H253" s="28" t="s">
        <v>45</v>
      </c>
      <c r="I253" s="18">
        <v>1.53</v>
      </c>
      <c r="J253" s="12" t="s">
        <v>47</v>
      </c>
      <c r="K253" s="19">
        <f>-100</f>
        <v>-100</v>
      </c>
      <c r="L253" s="13">
        <f t="shared" si="5"/>
        <v>2899</v>
      </c>
      <c r="M253" s="29">
        <v>100</v>
      </c>
      <c r="N253" s="13"/>
    </row>
    <row r="254" spans="2:14">
      <c r="B254" s="25" t="s">
        <v>284</v>
      </c>
      <c r="C254" s="25" t="s">
        <v>48</v>
      </c>
      <c r="D254" s="25" t="s">
        <v>19</v>
      </c>
      <c r="E254" s="28" t="s">
        <v>377</v>
      </c>
      <c r="F254" s="28" t="s">
        <v>54</v>
      </c>
      <c r="G254" s="28" t="s">
        <v>28</v>
      </c>
      <c r="H254" s="28" t="s">
        <v>39</v>
      </c>
      <c r="I254" s="18">
        <v>13</v>
      </c>
      <c r="J254" s="12" t="s">
        <v>47</v>
      </c>
      <c r="K254" s="19">
        <f>-50</f>
        <v>-50</v>
      </c>
      <c r="L254" s="13">
        <f t="shared" si="5"/>
        <v>2849</v>
      </c>
      <c r="M254" s="29">
        <v>50</v>
      </c>
      <c r="N254" s="13"/>
    </row>
    <row r="255" spans="2:14">
      <c r="B255" s="25" t="s">
        <v>284</v>
      </c>
      <c r="C255" s="25" t="s">
        <v>193</v>
      </c>
      <c r="D255" s="25" t="s">
        <v>20</v>
      </c>
      <c r="E255" s="28" t="s">
        <v>58</v>
      </c>
      <c r="F255" s="28" t="s">
        <v>54</v>
      </c>
      <c r="G255" s="28" t="s">
        <v>378</v>
      </c>
      <c r="H255" s="28" t="s">
        <v>117</v>
      </c>
      <c r="I255" s="18">
        <v>1.7</v>
      </c>
      <c r="J255" s="12" t="s">
        <v>12</v>
      </c>
      <c r="K255" s="19">
        <v>70</v>
      </c>
      <c r="L255" s="13">
        <f t="shared" si="5"/>
        <v>2919</v>
      </c>
      <c r="M255" s="29">
        <v>100</v>
      </c>
      <c r="N255" s="13"/>
    </row>
    <row r="256" spans="2:14">
      <c r="B256" s="25" t="s">
        <v>284</v>
      </c>
      <c r="C256" s="25" t="s">
        <v>193</v>
      </c>
      <c r="D256" s="25" t="s">
        <v>20</v>
      </c>
      <c r="E256" s="28" t="s">
        <v>58</v>
      </c>
      <c r="F256" s="28" t="s">
        <v>54</v>
      </c>
      <c r="G256" s="28" t="s">
        <v>378</v>
      </c>
      <c r="H256" s="28" t="s">
        <v>379</v>
      </c>
      <c r="I256" s="18">
        <v>2.2000000000000002</v>
      </c>
      <c r="J256" s="12" t="s">
        <v>12</v>
      </c>
      <c r="K256" s="19">
        <v>120</v>
      </c>
      <c r="L256" s="13">
        <f t="shared" si="5"/>
        <v>3039</v>
      </c>
      <c r="M256" s="29">
        <v>100</v>
      </c>
      <c r="N256" s="13"/>
    </row>
    <row r="257" spans="2:14">
      <c r="B257" s="25" t="s">
        <v>284</v>
      </c>
      <c r="C257" s="25" t="s">
        <v>193</v>
      </c>
      <c r="D257" s="25" t="s">
        <v>20</v>
      </c>
      <c r="E257" s="28" t="s">
        <v>71</v>
      </c>
      <c r="F257" s="28" t="s">
        <v>54</v>
      </c>
      <c r="G257" s="28" t="s">
        <v>289</v>
      </c>
      <c r="H257" s="28" t="s">
        <v>117</v>
      </c>
      <c r="I257" s="18">
        <v>1.55</v>
      </c>
      <c r="J257" s="12" t="s">
        <v>12</v>
      </c>
      <c r="K257" s="19">
        <v>55</v>
      </c>
      <c r="L257" s="13">
        <f t="shared" si="5"/>
        <v>3094</v>
      </c>
      <c r="M257" s="29">
        <v>100</v>
      </c>
      <c r="N257" s="13"/>
    </row>
    <row r="258" spans="2:14">
      <c r="B258" s="25" t="s">
        <v>284</v>
      </c>
      <c r="C258" s="25" t="s">
        <v>193</v>
      </c>
      <c r="D258" s="25" t="s">
        <v>20</v>
      </c>
      <c r="E258" s="28" t="s">
        <v>99</v>
      </c>
      <c r="F258" s="28" t="s">
        <v>54</v>
      </c>
      <c r="G258" s="28" t="s">
        <v>78</v>
      </c>
      <c r="H258" s="28" t="s">
        <v>39</v>
      </c>
      <c r="I258" s="18">
        <v>1.5</v>
      </c>
      <c r="J258" s="12" t="s">
        <v>12</v>
      </c>
      <c r="K258" s="19">
        <v>50</v>
      </c>
      <c r="L258" s="13">
        <f t="shared" si="5"/>
        <v>3144</v>
      </c>
      <c r="M258" s="29">
        <v>100</v>
      </c>
      <c r="N258" s="13"/>
    </row>
    <row r="259" spans="2:14">
      <c r="B259" s="25" t="s">
        <v>284</v>
      </c>
      <c r="C259" s="25" t="s">
        <v>193</v>
      </c>
      <c r="D259" s="25" t="s">
        <v>20</v>
      </c>
      <c r="E259" s="28" t="s">
        <v>141</v>
      </c>
      <c r="F259" s="28" t="s">
        <v>54</v>
      </c>
      <c r="G259" s="28" t="s">
        <v>285</v>
      </c>
      <c r="H259" s="28" t="s">
        <v>358</v>
      </c>
      <c r="I259" s="18">
        <v>1.5</v>
      </c>
      <c r="J259" s="12" t="s">
        <v>47</v>
      </c>
      <c r="K259" s="19">
        <f>-100</f>
        <v>-100</v>
      </c>
      <c r="L259" s="13">
        <f t="shared" si="5"/>
        <v>3044</v>
      </c>
      <c r="M259" s="29">
        <v>100</v>
      </c>
      <c r="N259" s="13"/>
    </row>
    <row r="260" spans="2:14">
      <c r="B260" s="25" t="s">
        <v>284</v>
      </c>
      <c r="C260" s="25" t="s">
        <v>193</v>
      </c>
      <c r="D260" s="25" t="s">
        <v>20</v>
      </c>
      <c r="E260" s="28" t="s">
        <v>287</v>
      </c>
      <c r="F260" s="28" t="s">
        <v>54</v>
      </c>
      <c r="G260" s="28" t="s">
        <v>75</v>
      </c>
      <c r="H260" s="28" t="s">
        <v>43</v>
      </c>
      <c r="I260" s="18">
        <v>1.6</v>
      </c>
      <c r="J260" s="12" t="s">
        <v>12</v>
      </c>
      <c r="K260" s="19">
        <v>60</v>
      </c>
      <c r="L260" s="13">
        <f t="shared" si="5"/>
        <v>3104</v>
      </c>
      <c r="M260" s="29">
        <v>100</v>
      </c>
      <c r="N260" s="13"/>
    </row>
    <row r="261" spans="2:14">
      <c r="B261" s="25" t="s">
        <v>284</v>
      </c>
      <c r="C261" s="25" t="s">
        <v>193</v>
      </c>
      <c r="D261" s="25" t="s">
        <v>20</v>
      </c>
      <c r="E261" s="28" t="s">
        <v>371</v>
      </c>
      <c r="F261" s="28" t="s">
        <v>54</v>
      </c>
      <c r="G261" s="28" t="s">
        <v>163</v>
      </c>
      <c r="H261" s="28" t="s">
        <v>225</v>
      </c>
      <c r="I261" s="18">
        <v>2.4</v>
      </c>
      <c r="J261" s="12" t="s">
        <v>47</v>
      </c>
      <c r="K261" s="19">
        <f>-100</f>
        <v>-100</v>
      </c>
      <c r="L261" s="13">
        <f t="shared" si="5"/>
        <v>3004</v>
      </c>
      <c r="M261" s="29">
        <v>100</v>
      </c>
      <c r="N261" s="13"/>
    </row>
    <row r="262" spans="2:14">
      <c r="B262" s="25" t="s">
        <v>284</v>
      </c>
      <c r="C262" s="25" t="s">
        <v>193</v>
      </c>
      <c r="D262" s="25" t="s">
        <v>20</v>
      </c>
      <c r="E262" s="28" t="s">
        <v>196</v>
      </c>
      <c r="F262" s="28" t="s">
        <v>54</v>
      </c>
      <c r="G262" s="28" t="s">
        <v>129</v>
      </c>
      <c r="H262" s="28" t="s">
        <v>39</v>
      </c>
      <c r="I262" s="18">
        <v>1.62</v>
      </c>
      <c r="J262" s="12" t="s">
        <v>12</v>
      </c>
      <c r="K262" s="19">
        <v>62</v>
      </c>
      <c r="L262" s="13">
        <f t="shared" si="5"/>
        <v>3066</v>
      </c>
      <c r="M262" s="29">
        <v>100</v>
      </c>
      <c r="N262" s="13"/>
    </row>
    <row r="263" spans="2:14">
      <c r="B263" s="25" t="s">
        <v>284</v>
      </c>
      <c r="C263" s="25" t="s">
        <v>193</v>
      </c>
      <c r="D263" s="25" t="s">
        <v>20</v>
      </c>
      <c r="E263" s="28" t="s">
        <v>322</v>
      </c>
      <c r="F263" s="28" t="s">
        <v>54</v>
      </c>
      <c r="G263" s="28" t="s">
        <v>212</v>
      </c>
      <c r="H263" s="28" t="s">
        <v>213</v>
      </c>
      <c r="I263" s="18">
        <v>1.65</v>
      </c>
      <c r="J263" s="12" t="s">
        <v>47</v>
      </c>
      <c r="K263" s="19">
        <f>-100</f>
        <v>-100</v>
      </c>
      <c r="L263" s="13">
        <f t="shared" si="5"/>
        <v>2966</v>
      </c>
      <c r="M263" s="29">
        <v>100</v>
      </c>
      <c r="N263" s="13"/>
    </row>
    <row r="264" spans="2:14">
      <c r="B264" s="25" t="s">
        <v>284</v>
      </c>
      <c r="C264" s="25" t="s">
        <v>193</v>
      </c>
      <c r="D264" s="25" t="s">
        <v>20</v>
      </c>
      <c r="E264" s="28" t="s">
        <v>271</v>
      </c>
      <c r="F264" s="28" t="s">
        <v>54</v>
      </c>
      <c r="G264" s="28" t="s">
        <v>175</v>
      </c>
      <c r="H264" s="28" t="s">
        <v>117</v>
      </c>
      <c r="I264" s="18">
        <v>1.57</v>
      </c>
      <c r="J264" s="12" t="s">
        <v>47</v>
      </c>
      <c r="K264" s="19">
        <f>-100</f>
        <v>-100</v>
      </c>
      <c r="L264" s="13">
        <f t="shared" si="5"/>
        <v>2866</v>
      </c>
      <c r="M264" s="29">
        <v>100</v>
      </c>
      <c r="N264" s="13"/>
    </row>
    <row r="265" spans="2:14">
      <c r="B265" s="25" t="s">
        <v>284</v>
      </c>
      <c r="C265" s="25" t="s">
        <v>193</v>
      </c>
      <c r="D265" s="25" t="s">
        <v>20</v>
      </c>
      <c r="E265" s="28" t="s">
        <v>290</v>
      </c>
      <c r="F265" s="28" t="s">
        <v>54</v>
      </c>
      <c r="G265" s="28" t="s">
        <v>183</v>
      </c>
      <c r="H265" s="28" t="s">
        <v>380</v>
      </c>
      <c r="I265" s="18">
        <v>1.52</v>
      </c>
      <c r="J265" s="12" t="s">
        <v>12</v>
      </c>
      <c r="K265" s="19">
        <v>52</v>
      </c>
      <c r="L265" s="13">
        <f t="shared" si="5"/>
        <v>2918</v>
      </c>
      <c r="M265" s="29">
        <v>100</v>
      </c>
      <c r="N265" s="13"/>
    </row>
    <row r="266" spans="2:14">
      <c r="B266" s="25" t="s">
        <v>284</v>
      </c>
      <c r="C266" s="25" t="s">
        <v>193</v>
      </c>
      <c r="D266" s="25" t="s">
        <v>20</v>
      </c>
      <c r="E266" s="28" t="s">
        <v>28</v>
      </c>
      <c r="F266" s="28" t="s">
        <v>54</v>
      </c>
      <c r="G266" s="28" t="s">
        <v>286</v>
      </c>
      <c r="H266" s="28" t="s">
        <v>225</v>
      </c>
      <c r="I266" s="18">
        <v>1.91</v>
      </c>
      <c r="J266" s="12" t="s">
        <v>47</v>
      </c>
      <c r="K266" s="19">
        <f>-100</f>
        <v>-100</v>
      </c>
      <c r="L266" s="13">
        <f t="shared" si="5"/>
        <v>2818</v>
      </c>
      <c r="M266" s="29">
        <v>100</v>
      </c>
      <c r="N266" s="13"/>
    </row>
    <row r="267" spans="2:14">
      <c r="B267" s="25" t="s">
        <v>284</v>
      </c>
      <c r="C267" s="25" t="s">
        <v>193</v>
      </c>
      <c r="D267" s="25" t="s">
        <v>20</v>
      </c>
      <c r="E267" s="28" t="s">
        <v>195</v>
      </c>
      <c r="F267" s="28" t="s">
        <v>54</v>
      </c>
      <c r="G267" s="28" t="s">
        <v>66</v>
      </c>
      <c r="H267" s="28" t="s">
        <v>381</v>
      </c>
      <c r="I267" s="18">
        <v>2.0499999999999998</v>
      </c>
      <c r="J267" s="12" t="s">
        <v>47</v>
      </c>
      <c r="K267" s="19">
        <f>-100</f>
        <v>-100</v>
      </c>
      <c r="L267" s="13">
        <f t="shared" si="5"/>
        <v>2718</v>
      </c>
      <c r="M267" s="29">
        <v>100</v>
      </c>
      <c r="N267" s="13"/>
    </row>
    <row r="268" spans="2:14">
      <c r="B268" s="25" t="s">
        <v>284</v>
      </c>
      <c r="C268" s="25" t="s">
        <v>193</v>
      </c>
      <c r="D268" s="25" t="s">
        <v>20</v>
      </c>
      <c r="E268" s="28" t="s">
        <v>36</v>
      </c>
      <c r="F268" s="28" t="s">
        <v>54</v>
      </c>
      <c r="G268" s="28" t="s">
        <v>211</v>
      </c>
      <c r="H268" s="28" t="s">
        <v>246</v>
      </c>
      <c r="I268" s="18">
        <v>1.6</v>
      </c>
      <c r="J268" s="12" t="s">
        <v>12</v>
      </c>
      <c r="K268" s="19">
        <v>60</v>
      </c>
      <c r="L268" s="13">
        <f t="shared" si="5"/>
        <v>2778</v>
      </c>
      <c r="M268" s="29">
        <v>100</v>
      </c>
      <c r="N268" s="13"/>
    </row>
    <row r="269" spans="2:14">
      <c r="B269" s="25" t="s">
        <v>284</v>
      </c>
      <c r="C269" s="25" t="s">
        <v>240</v>
      </c>
      <c r="D269" s="25" t="s">
        <v>20</v>
      </c>
      <c r="E269" s="28" t="s">
        <v>104</v>
      </c>
      <c r="F269" s="28" t="s">
        <v>54</v>
      </c>
      <c r="G269" s="28" t="s">
        <v>382</v>
      </c>
      <c r="H269" s="28" t="s">
        <v>39</v>
      </c>
      <c r="I269" s="18">
        <v>1.57</v>
      </c>
      <c r="J269" s="12" t="s">
        <v>12</v>
      </c>
      <c r="K269" s="19">
        <v>28.5</v>
      </c>
      <c r="L269" s="13">
        <f t="shared" si="5"/>
        <v>2806.5</v>
      </c>
      <c r="M269" s="29">
        <v>50</v>
      </c>
      <c r="N269" s="13"/>
    </row>
    <row r="270" spans="2:14">
      <c r="B270" s="25" t="s">
        <v>284</v>
      </c>
      <c r="C270" s="25" t="s">
        <v>240</v>
      </c>
      <c r="D270" s="25" t="s">
        <v>20</v>
      </c>
      <c r="E270" s="28" t="s">
        <v>79</v>
      </c>
      <c r="F270" s="28" t="s">
        <v>54</v>
      </c>
      <c r="G270" s="28" t="s">
        <v>383</v>
      </c>
      <c r="H270" s="28" t="s">
        <v>225</v>
      </c>
      <c r="I270" s="18">
        <v>2</v>
      </c>
      <c r="J270" s="12" t="s">
        <v>47</v>
      </c>
      <c r="K270" s="19">
        <f>-50</f>
        <v>-50</v>
      </c>
      <c r="L270" s="13">
        <f t="shared" si="5"/>
        <v>2756.5</v>
      </c>
      <c r="M270" s="29">
        <v>50</v>
      </c>
      <c r="N270" s="13"/>
    </row>
    <row r="271" spans="2:14">
      <c r="B271" s="25" t="s">
        <v>284</v>
      </c>
      <c r="C271" s="25" t="s">
        <v>240</v>
      </c>
      <c r="D271" s="25" t="s">
        <v>20</v>
      </c>
      <c r="E271" s="28" t="s">
        <v>85</v>
      </c>
      <c r="F271" s="28" t="s">
        <v>54</v>
      </c>
      <c r="G271" s="28" t="s">
        <v>111</v>
      </c>
      <c r="H271" s="28" t="s">
        <v>384</v>
      </c>
      <c r="I271" s="18">
        <v>2.5</v>
      </c>
      <c r="J271" s="12" t="s">
        <v>47</v>
      </c>
      <c r="K271" s="19">
        <f>-50</f>
        <v>-50</v>
      </c>
      <c r="L271" s="13">
        <f t="shared" si="5"/>
        <v>2706.5</v>
      </c>
      <c r="M271" s="29">
        <v>50</v>
      </c>
      <c r="N271" s="13"/>
    </row>
    <row r="272" spans="2:14">
      <c r="B272" s="25" t="s">
        <v>284</v>
      </c>
      <c r="C272" s="25" t="s">
        <v>385</v>
      </c>
      <c r="D272" s="25" t="s">
        <v>20</v>
      </c>
      <c r="E272" s="28" t="s">
        <v>386</v>
      </c>
      <c r="F272" s="28" t="s">
        <v>54</v>
      </c>
      <c r="G272" s="28" t="s">
        <v>223</v>
      </c>
      <c r="H272" s="28" t="s">
        <v>43</v>
      </c>
      <c r="I272" s="18">
        <v>1.7</v>
      </c>
      <c r="J272" s="12" t="s">
        <v>47</v>
      </c>
      <c r="K272" s="19">
        <f>-50</f>
        <v>-50</v>
      </c>
      <c r="L272" s="13">
        <f t="shared" si="5"/>
        <v>2656.5</v>
      </c>
      <c r="M272" s="29">
        <v>50</v>
      </c>
      <c r="N272" s="13"/>
    </row>
    <row r="273" spans="2:14">
      <c r="B273" s="25" t="s">
        <v>284</v>
      </c>
      <c r="C273" s="25" t="s">
        <v>385</v>
      </c>
      <c r="D273" s="25" t="s">
        <v>20</v>
      </c>
      <c r="E273" s="28" t="s">
        <v>387</v>
      </c>
      <c r="F273" s="28" t="s">
        <v>54</v>
      </c>
      <c r="G273" s="28" t="s">
        <v>328</v>
      </c>
      <c r="H273" s="28" t="s">
        <v>45</v>
      </c>
      <c r="I273" s="18">
        <v>1.72</v>
      </c>
      <c r="J273" s="12" t="s">
        <v>12</v>
      </c>
      <c r="K273" s="19">
        <v>36</v>
      </c>
      <c r="L273" s="13">
        <f t="shared" si="5"/>
        <v>2692.5</v>
      </c>
      <c r="M273" s="29">
        <v>50</v>
      </c>
      <c r="N273" s="13"/>
    </row>
    <row r="274" spans="2:14">
      <c r="B274" s="25" t="s">
        <v>284</v>
      </c>
      <c r="C274" s="25" t="s">
        <v>15</v>
      </c>
      <c r="D274" s="25" t="s">
        <v>20</v>
      </c>
      <c r="E274" s="28" t="s">
        <v>307</v>
      </c>
      <c r="F274" s="28" t="s">
        <v>54</v>
      </c>
      <c r="G274" s="28" t="s">
        <v>388</v>
      </c>
      <c r="H274" s="28" t="s">
        <v>380</v>
      </c>
      <c r="I274" s="18">
        <v>1.6</v>
      </c>
      <c r="J274" s="12" t="s">
        <v>12</v>
      </c>
      <c r="K274" s="19">
        <v>60</v>
      </c>
      <c r="L274" s="13">
        <f t="shared" si="5"/>
        <v>2752.5</v>
      </c>
      <c r="M274" s="29">
        <v>100</v>
      </c>
      <c r="N274" s="13"/>
    </row>
    <row r="275" spans="2:14">
      <c r="B275" s="25" t="s">
        <v>284</v>
      </c>
      <c r="C275" s="25" t="s">
        <v>15</v>
      </c>
      <c r="D275" s="25" t="s">
        <v>20</v>
      </c>
      <c r="E275" s="28" t="s">
        <v>389</v>
      </c>
      <c r="F275" s="28" t="s">
        <v>54</v>
      </c>
      <c r="G275" s="28" t="s">
        <v>390</v>
      </c>
      <c r="H275" s="28" t="s">
        <v>202</v>
      </c>
      <c r="I275" s="18">
        <v>1.55</v>
      </c>
      <c r="J275" s="12" t="s">
        <v>12</v>
      </c>
      <c r="K275" s="19">
        <v>55</v>
      </c>
      <c r="L275" s="13">
        <f t="shared" si="5"/>
        <v>2807.5</v>
      </c>
      <c r="M275" s="29">
        <v>100</v>
      </c>
      <c r="N275" s="13"/>
    </row>
    <row r="276" spans="2:14">
      <c r="B276" s="25" t="s">
        <v>284</v>
      </c>
      <c r="C276" s="25" t="s">
        <v>62</v>
      </c>
      <c r="D276" s="25" t="s">
        <v>20</v>
      </c>
      <c r="E276" s="28" t="s">
        <v>391</v>
      </c>
      <c r="F276" s="28" t="s">
        <v>54</v>
      </c>
      <c r="G276" s="28" t="s">
        <v>305</v>
      </c>
      <c r="H276" s="28" t="s">
        <v>172</v>
      </c>
      <c r="I276" s="18">
        <v>1.62</v>
      </c>
      <c r="J276" s="12" t="s">
        <v>12</v>
      </c>
      <c r="K276" s="19">
        <v>31</v>
      </c>
      <c r="L276" s="13">
        <f t="shared" si="5"/>
        <v>2838.5</v>
      </c>
      <c r="M276" s="29">
        <v>50</v>
      </c>
      <c r="N276" s="13"/>
    </row>
    <row r="277" spans="2:14">
      <c r="B277" s="25" t="s">
        <v>284</v>
      </c>
      <c r="C277" s="25" t="s">
        <v>73</v>
      </c>
      <c r="D277" s="25" t="s">
        <v>20</v>
      </c>
      <c r="E277" s="28" t="s">
        <v>74</v>
      </c>
      <c r="F277" s="28" t="s">
        <v>54</v>
      </c>
      <c r="G277" s="28" t="s">
        <v>180</v>
      </c>
      <c r="H277" s="28" t="s">
        <v>44</v>
      </c>
      <c r="I277" s="18">
        <v>1.55</v>
      </c>
      <c r="J277" s="12" t="s">
        <v>47</v>
      </c>
      <c r="K277" s="19">
        <f>-50</f>
        <v>-50</v>
      </c>
      <c r="L277" s="13">
        <f t="shared" si="5"/>
        <v>2788.5</v>
      </c>
      <c r="M277" s="29">
        <v>50</v>
      </c>
      <c r="N277" s="13"/>
    </row>
    <row r="278" spans="2:14">
      <c r="B278" s="25" t="s">
        <v>284</v>
      </c>
      <c r="C278" s="25" t="s">
        <v>69</v>
      </c>
      <c r="D278" s="25" t="s">
        <v>20</v>
      </c>
      <c r="E278" s="28" t="s">
        <v>136</v>
      </c>
      <c r="F278" s="28" t="s">
        <v>54</v>
      </c>
      <c r="G278" s="28" t="s">
        <v>233</v>
      </c>
      <c r="H278" s="28" t="s">
        <v>39</v>
      </c>
      <c r="I278" s="18">
        <v>1.5</v>
      </c>
      <c r="J278" s="12" t="s">
        <v>12</v>
      </c>
      <c r="K278" s="19">
        <v>25</v>
      </c>
      <c r="L278" s="13">
        <f t="shared" si="5"/>
        <v>2813.5</v>
      </c>
      <c r="M278" s="29">
        <v>50</v>
      </c>
      <c r="N278" s="13"/>
    </row>
    <row r="279" spans="2:14">
      <c r="B279" s="26" t="s">
        <v>284</v>
      </c>
      <c r="C279" s="14" t="s">
        <v>62</v>
      </c>
      <c r="D279" s="14" t="s">
        <v>20</v>
      </c>
      <c r="E279" s="15" t="s">
        <v>259</v>
      </c>
      <c r="F279" s="15" t="s">
        <v>54</v>
      </c>
      <c r="G279" s="15" t="s">
        <v>355</v>
      </c>
      <c r="H279" s="15" t="s">
        <v>380</v>
      </c>
      <c r="I279" s="21">
        <v>1.75</v>
      </c>
      <c r="J279" s="12" t="s">
        <v>12</v>
      </c>
      <c r="K279" s="22">
        <v>37.5</v>
      </c>
      <c r="L279" s="13">
        <f t="shared" ref="L279:L342" si="6">+L278+K279</f>
        <v>2851</v>
      </c>
      <c r="M279" s="30">
        <v>50</v>
      </c>
      <c r="N279" s="13"/>
    </row>
    <row r="280" spans="2:14">
      <c r="B280" s="27" t="s">
        <v>284</v>
      </c>
      <c r="C280" s="16" t="s">
        <v>62</v>
      </c>
      <c r="D280" s="16" t="s">
        <v>20</v>
      </c>
      <c r="E280" s="17" t="s">
        <v>235</v>
      </c>
      <c r="F280" s="17" t="s">
        <v>54</v>
      </c>
      <c r="G280" s="17" t="s">
        <v>312</v>
      </c>
      <c r="H280" s="17" t="s">
        <v>128</v>
      </c>
      <c r="I280" s="23">
        <v>1.52</v>
      </c>
      <c r="J280" s="12" t="s">
        <v>12</v>
      </c>
      <c r="K280" s="24">
        <v>26</v>
      </c>
      <c r="L280" s="13">
        <f t="shared" si="6"/>
        <v>2877</v>
      </c>
      <c r="M280" s="31">
        <v>50</v>
      </c>
      <c r="N280" s="13"/>
    </row>
    <row r="281" spans="2:14">
      <c r="B281" s="26" t="s">
        <v>284</v>
      </c>
      <c r="C281" s="14" t="s">
        <v>62</v>
      </c>
      <c r="D281" s="14" t="s">
        <v>20</v>
      </c>
      <c r="E281" s="15" t="s">
        <v>285</v>
      </c>
      <c r="F281" s="15" t="s">
        <v>54</v>
      </c>
      <c r="G281" s="15" t="s">
        <v>125</v>
      </c>
      <c r="H281" s="15" t="s">
        <v>392</v>
      </c>
      <c r="I281" s="21">
        <v>1.65</v>
      </c>
      <c r="J281" s="12" t="s">
        <v>12</v>
      </c>
      <c r="K281" s="22">
        <v>32.5</v>
      </c>
      <c r="L281" s="13">
        <f t="shared" si="6"/>
        <v>2909.5</v>
      </c>
      <c r="M281" s="30">
        <v>50</v>
      </c>
      <c r="N281" s="13"/>
    </row>
    <row r="282" spans="2:14">
      <c r="B282" s="27" t="s">
        <v>284</v>
      </c>
      <c r="C282" s="16" t="s">
        <v>15</v>
      </c>
      <c r="D282" s="16" t="s">
        <v>20</v>
      </c>
      <c r="E282" s="17" t="s">
        <v>393</v>
      </c>
      <c r="F282" s="17" t="s">
        <v>54</v>
      </c>
      <c r="G282" s="17" t="s">
        <v>227</v>
      </c>
      <c r="H282" s="17" t="s">
        <v>362</v>
      </c>
      <c r="I282" s="23">
        <v>1.65</v>
      </c>
      <c r="J282" s="12" t="s">
        <v>12</v>
      </c>
      <c r="K282" s="24">
        <v>32.5</v>
      </c>
      <c r="L282" s="13">
        <f t="shared" si="6"/>
        <v>2942</v>
      </c>
      <c r="M282" s="31">
        <v>50</v>
      </c>
      <c r="N282" s="13"/>
    </row>
    <row r="283" spans="2:14">
      <c r="B283" s="26" t="s">
        <v>284</v>
      </c>
      <c r="C283" s="14" t="s">
        <v>57</v>
      </c>
      <c r="D283" s="14" t="s">
        <v>20</v>
      </c>
      <c r="E283" s="15" t="s">
        <v>304</v>
      </c>
      <c r="F283" s="15" t="s">
        <v>54</v>
      </c>
      <c r="G283" s="15" t="s">
        <v>67</v>
      </c>
      <c r="H283" s="15" t="s">
        <v>68</v>
      </c>
      <c r="I283" s="21">
        <v>1.57</v>
      </c>
      <c r="J283" s="12" t="s">
        <v>12</v>
      </c>
      <c r="K283" s="22">
        <v>28.5</v>
      </c>
      <c r="L283" s="13">
        <f t="shared" si="6"/>
        <v>2970.5</v>
      </c>
      <c r="M283" s="30">
        <v>50</v>
      </c>
      <c r="N283" s="13"/>
    </row>
    <row r="284" spans="2:14">
      <c r="B284" s="27" t="s">
        <v>284</v>
      </c>
      <c r="C284" s="16" t="s">
        <v>57</v>
      </c>
      <c r="D284" s="16" t="s">
        <v>20</v>
      </c>
      <c r="E284" s="17" t="s">
        <v>271</v>
      </c>
      <c r="F284" s="17" t="s">
        <v>54</v>
      </c>
      <c r="G284" s="17" t="s">
        <v>60</v>
      </c>
      <c r="H284" s="17" t="s">
        <v>68</v>
      </c>
      <c r="I284" s="23">
        <v>1.8</v>
      </c>
      <c r="J284" s="12" t="s">
        <v>47</v>
      </c>
      <c r="K284" s="24">
        <f>-50</f>
        <v>-50</v>
      </c>
      <c r="L284" s="13">
        <f t="shared" si="6"/>
        <v>2920.5</v>
      </c>
      <c r="M284" s="31">
        <v>50</v>
      </c>
      <c r="N284" s="13"/>
    </row>
    <row r="285" spans="2:14">
      <c r="B285" s="26" t="s">
        <v>284</v>
      </c>
      <c r="C285" s="14" t="s">
        <v>48</v>
      </c>
      <c r="D285" s="14" t="s">
        <v>20</v>
      </c>
      <c r="E285" s="15" t="s">
        <v>196</v>
      </c>
      <c r="F285" s="15" t="s">
        <v>54</v>
      </c>
      <c r="G285" s="15" t="s">
        <v>394</v>
      </c>
      <c r="H285" s="15" t="s">
        <v>358</v>
      </c>
      <c r="I285" s="21">
        <v>1.57</v>
      </c>
      <c r="J285" s="12" t="s">
        <v>12</v>
      </c>
      <c r="K285" s="22">
        <v>28.5</v>
      </c>
      <c r="L285" s="13">
        <f t="shared" si="6"/>
        <v>2949</v>
      </c>
      <c r="M285" s="30">
        <v>50</v>
      </c>
      <c r="N285" s="13"/>
    </row>
    <row r="286" spans="2:14">
      <c r="B286" s="27" t="s">
        <v>284</v>
      </c>
      <c r="C286" s="16" t="s">
        <v>48</v>
      </c>
      <c r="D286" s="16" t="s">
        <v>20</v>
      </c>
      <c r="E286" s="17" t="s">
        <v>361</v>
      </c>
      <c r="F286" s="17" t="s">
        <v>54</v>
      </c>
      <c r="G286" s="17" t="s">
        <v>93</v>
      </c>
      <c r="H286" s="17" t="s">
        <v>43</v>
      </c>
      <c r="I286" s="23">
        <v>1.6</v>
      </c>
      <c r="J286" s="12" t="s">
        <v>12</v>
      </c>
      <c r="K286" s="24">
        <v>30</v>
      </c>
      <c r="L286" s="13">
        <f t="shared" si="6"/>
        <v>2979</v>
      </c>
      <c r="M286" s="31">
        <v>50</v>
      </c>
      <c r="N286" s="13"/>
    </row>
    <row r="287" spans="2:14">
      <c r="B287" s="26" t="s">
        <v>284</v>
      </c>
      <c r="C287" s="14" t="s">
        <v>98</v>
      </c>
      <c r="D287" s="14" t="s">
        <v>20</v>
      </c>
      <c r="E287" s="15" t="s">
        <v>100</v>
      </c>
      <c r="F287" s="15" t="s">
        <v>54</v>
      </c>
      <c r="G287" s="15" t="s">
        <v>169</v>
      </c>
      <c r="H287" s="15" t="s">
        <v>214</v>
      </c>
      <c r="I287" s="21">
        <v>1.65</v>
      </c>
      <c r="J287" s="12" t="s">
        <v>12</v>
      </c>
      <c r="K287" s="22">
        <v>32.5</v>
      </c>
      <c r="L287" s="13">
        <f t="shared" si="6"/>
        <v>3011.5</v>
      </c>
      <c r="M287" s="30">
        <v>50</v>
      </c>
      <c r="N287" s="13"/>
    </row>
    <row r="288" spans="2:14">
      <c r="B288" s="27" t="s">
        <v>284</v>
      </c>
      <c r="C288" s="16" t="s">
        <v>18</v>
      </c>
      <c r="D288" s="16" t="s">
        <v>20</v>
      </c>
      <c r="E288" s="17" t="s">
        <v>395</v>
      </c>
      <c r="F288" s="17" t="s">
        <v>54</v>
      </c>
      <c r="G288" s="17" t="s">
        <v>163</v>
      </c>
      <c r="H288" s="17" t="s">
        <v>151</v>
      </c>
      <c r="I288" s="23">
        <v>1.6</v>
      </c>
      <c r="J288" s="12" t="s">
        <v>12</v>
      </c>
      <c r="K288" s="24">
        <v>30</v>
      </c>
      <c r="L288" s="13">
        <f t="shared" si="6"/>
        <v>3041.5</v>
      </c>
      <c r="M288" s="31">
        <v>50</v>
      </c>
      <c r="N288" s="13"/>
    </row>
    <row r="289" spans="2:14">
      <c r="B289" s="26" t="s">
        <v>284</v>
      </c>
      <c r="C289" s="14" t="s">
        <v>174</v>
      </c>
      <c r="D289" s="14" t="s">
        <v>20</v>
      </c>
      <c r="E289" s="15" t="s">
        <v>396</v>
      </c>
      <c r="F289" s="15" t="s">
        <v>54</v>
      </c>
      <c r="G289" s="15" t="s">
        <v>186</v>
      </c>
      <c r="H289" s="15" t="s">
        <v>39</v>
      </c>
      <c r="I289" s="21">
        <v>1.65</v>
      </c>
      <c r="J289" s="12" t="s">
        <v>12</v>
      </c>
      <c r="K289" s="22">
        <v>32.5</v>
      </c>
      <c r="L289" s="13">
        <f t="shared" si="6"/>
        <v>3074</v>
      </c>
      <c r="M289" s="30">
        <v>50</v>
      </c>
      <c r="N289" s="13"/>
    </row>
    <row r="290" spans="2:14">
      <c r="B290" s="27" t="s">
        <v>284</v>
      </c>
      <c r="C290" s="16" t="s">
        <v>397</v>
      </c>
      <c r="D290" s="16" t="s">
        <v>20</v>
      </c>
      <c r="E290" s="17" t="s">
        <v>398</v>
      </c>
      <c r="F290" s="17" t="s">
        <v>54</v>
      </c>
      <c r="G290" s="17" t="s">
        <v>399</v>
      </c>
      <c r="H290" s="17" t="s">
        <v>214</v>
      </c>
      <c r="I290" s="23">
        <v>1.52</v>
      </c>
      <c r="J290" s="12" t="s">
        <v>12</v>
      </c>
      <c r="K290" s="24">
        <v>26</v>
      </c>
      <c r="L290" s="13">
        <f t="shared" si="6"/>
        <v>3100</v>
      </c>
      <c r="M290" s="31">
        <v>50</v>
      </c>
      <c r="N290" s="13"/>
    </row>
    <row r="291" spans="2:14">
      <c r="B291" s="25" t="s">
        <v>284</v>
      </c>
      <c r="C291" s="25" t="s">
        <v>15</v>
      </c>
      <c r="D291" s="25" t="s">
        <v>20</v>
      </c>
      <c r="E291" s="28" t="s">
        <v>400</v>
      </c>
      <c r="F291" s="28" t="s">
        <v>54</v>
      </c>
      <c r="G291" s="28" t="s">
        <v>401</v>
      </c>
      <c r="H291" s="28" t="s">
        <v>202</v>
      </c>
      <c r="I291" s="18">
        <v>1.57</v>
      </c>
      <c r="J291" s="12" t="s">
        <v>12</v>
      </c>
      <c r="K291" s="19">
        <v>28.5</v>
      </c>
      <c r="L291" s="13">
        <f t="shared" si="6"/>
        <v>3128.5</v>
      </c>
      <c r="M291" s="29">
        <v>50</v>
      </c>
      <c r="N291" s="13"/>
    </row>
    <row r="292" spans="2:14">
      <c r="B292" s="25" t="s">
        <v>284</v>
      </c>
      <c r="C292" s="25" t="s">
        <v>62</v>
      </c>
      <c r="D292" s="25" t="s">
        <v>20</v>
      </c>
      <c r="E292" s="28" t="s">
        <v>402</v>
      </c>
      <c r="F292" s="28" t="s">
        <v>54</v>
      </c>
      <c r="G292" s="28" t="s">
        <v>79</v>
      </c>
      <c r="H292" s="28" t="s">
        <v>358</v>
      </c>
      <c r="I292" s="18">
        <v>1.65</v>
      </c>
      <c r="J292" s="12" t="s">
        <v>12</v>
      </c>
      <c r="K292" s="19">
        <v>32.5</v>
      </c>
      <c r="L292" s="13">
        <f t="shared" si="6"/>
        <v>3161</v>
      </c>
      <c r="M292" s="29">
        <v>50</v>
      </c>
      <c r="N292" s="13"/>
    </row>
    <row r="293" spans="2:14">
      <c r="B293" s="25" t="s">
        <v>284</v>
      </c>
      <c r="C293" s="25" t="s">
        <v>48</v>
      </c>
      <c r="D293" s="25" t="s">
        <v>20</v>
      </c>
      <c r="E293" s="28" t="s">
        <v>118</v>
      </c>
      <c r="F293" s="28" t="s">
        <v>54</v>
      </c>
      <c r="G293" s="28" t="s">
        <v>143</v>
      </c>
      <c r="H293" s="28" t="s">
        <v>167</v>
      </c>
      <c r="I293" s="18">
        <v>1.75</v>
      </c>
      <c r="J293" s="12" t="s">
        <v>12</v>
      </c>
      <c r="K293" s="19">
        <v>37.5</v>
      </c>
      <c r="L293" s="13">
        <f t="shared" si="6"/>
        <v>3198.5</v>
      </c>
      <c r="M293" s="29">
        <v>50</v>
      </c>
      <c r="N293" s="13"/>
    </row>
    <row r="294" spans="2:14">
      <c r="B294" s="25" t="s">
        <v>284</v>
      </c>
      <c r="C294" s="25" t="s">
        <v>57</v>
      </c>
      <c r="D294" s="25" t="s">
        <v>20</v>
      </c>
      <c r="E294" s="28" t="s">
        <v>66</v>
      </c>
      <c r="F294" s="28" t="s">
        <v>54</v>
      </c>
      <c r="G294" s="28" t="s">
        <v>141</v>
      </c>
      <c r="H294" s="28" t="s">
        <v>208</v>
      </c>
      <c r="I294" s="18">
        <v>1.55</v>
      </c>
      <c r="J294" s="12" t="s">
        <v>47</v>
      </c>
      <c r="K294" s="19">
        <f>-100</f>
        <v>-100</v>
      </c>
      <c r="L294" s="13">
        <f t="shared" si="6"/>
        <v>3098.5</v>
      </c>
      <c r="M294" s="29">
        <v>100</v>
      </c>
      <c r="N294" s="13"/>
    </row>
    <row r="295" spans="2:14">
      <c r="B295" s="25" t="s">
        <v>284</v>
      </c>
      <c r="C295" s="25" t="s">
        <v>69</v>
      </c>
      <c r="D295" s="25" t="s">
        <v>20</v>
      </c>
      <c r="E295" s="28" t="s">
        <v>181</v>
      </c>
      <c r="F295" s="28" t="s">
        <v>54</v>
      </c>
      <c r="G295" s="28" t="s">
        <v>71</v>
      </c>
      <c r="H295" s="28" t="s">
        <v>167</v>
      </c>
      <c r="I295" s="18">
        <v>1.57</v>
      </c>
      <c r="J295" s="12" t="s">
        <v>47</v>
      </c>
      <c r="K295" s="19">
        <f>-100</f>
        <v>-100</v>
      </c>
      <c r="L295" s="13">
        <f t="shared" si="6"/>
        <v>2998.5</v>
      </c>
      <c r="M295" s="29">
        <v>100</v>
      </c>
      <c r="N295" s="13"/>
    </row>
    <row r="296" spans="2:14">
      <c r="B296" s="25" t="s">
        <v>284</v>
      </c>
      <c r="C296" s="25" t="s">
        <v>69</v>
      </c>
      <c r="D296" s="25" t="s">
        <v>20</v>
      </c>
      <c r="E296" s="28" t="s">
        <v>102</v>
      </c>
      <c r="F296" s="28" t="s">
        <v>54</v>
      </c>
      <c r="G296" s="28" t="s">
        <v>287</v>
      </c>
      <c r="H296" s="28" t="s">
        <v>403</v>
      </c>
      <c r="I296" s="18">
        <v>2.0499999999999998</v>
      </c>
      <c r="J296" s="12" t="s">
        <v>47</v>
      </c>
      <c r="K296" s="19">
        <f>-50</f>
        <v>-50</v>
      </c>
      <c r="L296" s="13">
        <f t="shared" si="6"/>
        <v>2948.5</v>
      </c>
      <c r="M296" s="29">
        <v>50</v>
      </c>
      <c r="N296" s="13"/>
    </row>
    <row r="297" spans="2:14">
      <c r="B297" s="25" t="s">
        <v>284</v>
      </c>
      <c r="C297" s="25" t="s">
        <v>73</v>
      </c>
      <c r="D297" s="25" t="s">
        <v>20</v>
      </c>
      <c r="E297" s="28" t="s">
        <v>282</v>
      </c>
      <c r="F297" s="28" t="s">
        <v>54</v>
      </c>
      <c r="G297" s="28" t="s">
        <v>211</v>
      </c>
      <c r="H297" s="28" t="s">
        <v>214</v>
      </c>
      <c r="I297" s="18">
        <v>1.55</v>
      </c>
      <c r="J297" s="12" t="s">
        <v>12</v>
      </c>
      <c r="K297" s="19">
        <v>27.5</v>
      </c>
      <c r="L297" s="13">
        <f t="shared" si="6"/>
        <v>2976</v>
      </c>
      <c r="M297" s="29">
        <v>50</v>
      </c>
      <c r="N297" s="13"/>
    </row>
    <row r="298" spans="2:14">
      <c r="B298" s="25" t="s">
        <v>284</v>
      </c>
      <c r="C298" s="25" t="s">
        <v>174</v>
      </c>
      <c r="D298" s="25" t="s">
        <v>20</v>
      </c>
      <c r="E298" s="28" t="s">
        <v>250</v>
      </c>
      <c r="F298" s="28" t="s">
        <v>54</v>
      </c>
      <c r="G298" s="28" t="s">
        <v>404</v>
      </c>
      <c r="H298" s="28" t="s">
        <v>68</v>
      </c>
      <c r="I298" s="18">
        <v>1.65</v>
      </c>
      <c r="J298" s="12" t="s">
        <v>12</v>
      </c>
      <c r="K298" s="19">
        <v>32.5</v>
      </c>
      <c r="L298" s="13">
        <f t="shared" si="6"/>
        <v>3008.5</v>
      </c>
      <c r="M298" s="29">
        <v>50</v>
      </c>
      <c r="N298" s="13"/>
    </row>
    <row r="299" spans="2:14">
      <c r="B299" s="25" t="s">
        <v>284</v>
      </c>
      <c r="C299" s="25" t="s">
        <v>397</v>
      </c>
      <c r="D299" s="25" t="s">
        <v>20</v>
      </c>
      <c r="E299" s="28" t="s">
        <v>405</v>
      </c>
      <c r="F299" s="28" t="s">
        <v>54</v>
      </c>
      <c r="G299" s="28" t="s">
        <v>195</v>
      </c>
      <c r="H299" s="28" t="s">
        <v>406</v>
      </c>
      <c r="I299" s="18">
        <v>2.15</v>
      </c>
      <c r="J299" s="12" t="s">
        <v>47</v>
      </c>
      <c r="K299" s="19">
        <f>-50</f>
        <v>-50</v>
      </c>
      <c r="L299" s="13">
        <f t="shared" si="6"/>
        <v>2958.5</v>
      </c>
      <c r="M299" s="29">
        <v>50</v>
      </c>
      <c r="N299" s="13"/>
    </row>
    <row r="300" spans="2:14">
      <c r="B300" s="25" t="s">
        <v>284</v>
      </c>
      <c r="C300" s="25" t="s">
        <v>18</v>
      </c>
      <c r="D300" s="25" t="s">
        <v>20</v>
      </c>
      <c r="E300" s="28" t="s">
        <v>238</v>
      </c>
      <c r="F300" s="28" t="s">
        <v>54</v>
      </c>
      <c r="G300" s="28" t="s">
        <v>80</v>
      </c>
      <c r="H300" s="28" t="s">
        <v>151</v>
      </c>
      <c r="I300" s="18">
        <v>1.55</v>
      </c>
      <c r="J300" s="12" t="s">
        <v>47</v>
      </c>
      <c r="K300" s="19">
        <f>-50</f>
        <v>-50</v>
      </c>
      <c r="L300" s="13">
        <f t="shared" si="6"/>
        <v>2908.5</v>
      </c>
      <c r="M300" s="29">
        <v>50</v>
      </c>
      <c r="N300" s="13"/>
    </row>
    <row r="301" spans="2:14">
      <c r="B301" s="25" t="s">
        <v>284</v>
      </c>
      <c r="C301" s="25" t="s">
        <v>57</v>
      </c>
      <c r="D301" s="25" t="s">
        <v>20</v>
      </c>
      <c r="E301" s="28" t="s">
        <v>105</v>
      </c>
      <c r="F301" s="28" t="s">
        <v>54</v>
      </c>
      <c r="G301" s="28" t="s">
        <v>66</v>
      </c>
      <c r="H301" s="28" t="s">
        <v>151</v>
      </c>
      <c r="I301" s="18">
        <v>1.7</v>
      </c>
      <c r="J301" s="12" t="s">
        <v>12</v>
      </c>
      <c r="K301" s="19">
        <v>70</v>
      </c>
      <c r="L301" s="13">
        <f t="shared" si="6"/>
        <v>2978.5</v>
      </c>
      <c r="M301" s="29">
        <v>100</v>
      </c>
      <c r="N301" s="13"/>
    </row>
    <row r="302" spans="2:14">
      <c r="B302" s="25" t="s">
        <v>284</v>
      </c>
      <c r="C302" s="25" t="s">
        <v>57</v>
      </c>
      <c r="D302" s="25" t="s">
        <v>20</v>
      </c>
      <c r="E302" s="28" t="s">
        <v>280</v>
      </c>
      <c r="F302" s="28" t="s">
        <v>54</v>
      </c>
      <c r="G302" s="28" t="s">
        <v>130</v>
      </c>
      <c r="H302" s="28" t="s">
        <v>43</v>
      </c>
      <c r="I302" s="18">
        <v>1.75</v>
      </c>
      <c r="J302" s="12" t="s">
        <v>12</v>
      </c>
      <c r="K302" s="19">
        <v>35</v>
      </c>
      <c r="L302" s="13">
        <f t="shared" si="6"/>
        <v>3013.5</v>
      </c>
      <c r="M302" s="29">
        <v>50</v>
      </c>
      <c r="N302" s="13"/>
    </row>
    <row r="303" spans="2:14">
      <c r="B303" s="25" t="s">
        <v>407</v>
      </c>
      <c r="C303" s="25" t="s">
        <v>15</v>
      </c>
      <c r="D303" s="25" t="s">
        <v>20</v>
      </c>
      <c r="E303" s="28" t="s">
        <v>116</v>
      </c>
      <c r="F303" s="28" t="s">
        <v>54</v>
      </c>
      <c r="G303" s="28" t="s">
        <v>106</v>
      </c>
      <c r="H303" s="28" t="s">
        <v>408</v>
      </c>
      <c r="I303" s="18">
        <v>1.5</v>
      </c>
      <c r="J303" s="12" t="s">
        <v>47</v>
      </c>
      <c r="K303" s="19">
        <f>-50</f>
        <v>-50</v>
      </c>
      <c r="L303" s="13">
        <f t="shared" si="6"/>
        <v>2963.5</v>
      </c>
      <c r="M303" s="29">
        <v>50</v>
      </c>
      <c r="N303" s="13"/>
    </row>
    <row r="304" spans="2:14">
      <c r="B304" s="25" t="s">
        <v>407</v>
      </c>
      <c r="C304" s="25" t="s">
        <v>69</v>
      </c>
      <c r="D304" s="25" t="s">
        <v>20</v>
      </c>
      <c r="E304" s="28" t="s">
        <v>71</v>
      </c>
      <c r="F304" s="28" t="s">
        <v>54</v>
      </c>
      <c r="G304" s="28" t="s">
        <v>306</v>
      </c>
      <c r="H304" s="28" t="s">
        <v>68</v>
      </c>
      <c r="I304" s="18">
        <v>1.62</v>
      </c>
      <c r="J304" s="12" t="s">
        <v>47</v>
      </c>
      <c r="K304" s="19">
        <f>-50</f>
        <v>-50</v>
      </c>
      <c r="L304" s="13">
        <f t="shared" si="6"/>
        <v>2913.5</v>
      </c>
      <c r="M304" s="29">
        <v>50</v>
      </c>
      <c r="N304" s="13"/>
    </row>
    <row r="305" spans="2:14">
      <c r="B305" s="25" t="s">
        <v>407</v>
      </c>
      <c r="C305" s="25" t="s">
        <v>69</v>
      </c>
      <c r="D305" s="25" t="s">
        <v>20</v>
      </c>
      <c r="E305" s="28" t="s">
        <v>138</v>
      </c>
      <c r="F305" s="28" t="s">
        <v>54</v>
      </c>
      <c r="G305" s="28" t="s">
        <v>70</v>
      </c>
      <c r="H305" s="28" t="s">
        <v>409</v>
      </c>
      <c r="I305" s="18">
        <v>1.57</v>
      </c>
      <c r="J305" s="12" t="s">
        <v>12</v>
      </c>
      <c r="K305" s="19">
        <v>28.5</v>
      </c>
      <c r="L305" s="13">
        <f t="shared" si="6"/>
        <v>2942</v>
      </c>
      <c r="M305" s="29">
        <v>50</v>
      </c>
      <c r="N305" s="13"/>
    </row>
    <row r="306" spans="2:14">
      <c r="B306" s="25" t="s">
        <v>407</v>
      </c>
      <c r="C306" s="25" t="s">
        <v>18</v>
      </c>
      <c r="D306" s="25" t="s">
        <v>20</v>
      </c>
      <c r="E306" s="28" t="s">
        <v>163</v>
      </c>
      <c r="F306" s="28" t="s">
        <v>54</v>
      </c>
      <c r="G306" s="28" t="s">
        <v>410</v>
      </c>
      <c r="H306" s="28" t="s">
        <v>411</v>
      </c>
      <c r="I306" s="18">
        <v>1.71</v>
      </c>
      <c r="J306" s="12" t="s">
        <v>12</v>
      </c>
      <c r="K306" s="19">
        <v>35.5</v>
      </c>
      <c r="L306" s="13">
        <f t="shared" si="6"/>
        <v>2977.5</v>
      </c>
      <c r="M306" s="29">
        <v>50</v>
      </c>
      <c r="N306" s="13"/>
    </row>
    <row r="307" spans="2:14">
      <c r="B307" s="25" t="s">
        <v>407</v>
      </c>
      <c r="C307" s="25" t="s">
        <v>62</v>
      </c>
      <c r="D307" s="25" t="s">
        <v>20</v>
      </c>
      <c r="E307" s="28" t="s">
        <v>198</v>
      </c>
      <c r="F307" s="28" t="s">
        <v>54</v>
      </c>
      <c r="G307" s="28" t="s">
        <v>402</v>
      </c>
      <c r="H307" s="28" t="s">
        <v>68</v>
      </c>
      <c r="I307" s="18">
        <v>1.62</v>
      </c>
      <c r="J307" s="12" t="s">
        <v>12</v>
      </c>
      <c r="K307" s="19">
        <v>31</v>
      </c>
      <c r="L307" s="13">
        <f t="shared" si="6"/>
        <v>3008.5</v>
      </c>
      <c r="M307" s="29">
        <v>50</v>
      </c>
      <c r="N307" s="13"/>
    </row>
    <row r="308" spans="2:14">
      <c r="B308" s="25" t="s">
        <v>407</v>
      </c>
      <c r="C308" s="25" t="s">
        <v>62</v>
      </c>
      <c r="D308" s="25" t="s">
        <v>20</v>
      </c>
      <c r="E308" s="28" t="s">
        <v>79</v>
      </c>
      <c r="F308" s="28" t="s">
        <v>54</v>
      </c>
      <c r="G308" s="28" t="s">
        <v>311</v>
      </c>
      <c r="H308" s="28" t="s">
        <v>43</v>
      </c>
      <c r="I308" s="18">
        <v>1.62</v>
      </c>
      <c r="J308" s="12" t="s">
        <v>12</v>
      </c>
      <c r="K308" s="19">
        <v>31</v>
      </c>
      <c r="L308" s="13">
        <f t="shared" si="6"/>
        <v>3039.5</v>
      </c>
      <c r="M308" s="29">
        <v>50</v>
      </c>
      <c r="N308" s="13"/>
    </row>
    <row r="309" spans="2:14">
      <c r="B309" s="25" t="s">
        <v>407</v>
      </c>
      <c r="C309" s="25" t="s">
        <v>62</v>
      </c>
      <c r="D309" s="25" t="s">
        <v>20</v>
      </c>
      <c r="E309" s="28" t="s">
        <v>355</v>
      </c>
      <c r="F309" s="28" t="s">
        <v>54</v>
      </c>
      <c r="G309" s="28" t="s">
        <v>236</v>
      </c>
      <c r="H309" s="28" t="s">
        <v>128</v>
      </c>
      <c r="I309" s="18">
        <v>1.65</v>
      </c>
      <c r="J309" s="12" t="s">
        <v>47</v>
      </c>
      <c r="K309" s="19">
        <f>-50</f>
        <v>-50</v>
      </c>
      <c r="L309" s="13">
        <f t="shared" si="6"/>
        <v>2989.5</v>
      </c>
      <c r="M309" s="29">
        <v>50</v>
      </c>
      <c r="N309" s="13"/>
    </row>
    <row r="310" spans="2:14">
      <c r="B310" s="25" t="s">
        <v>407</v>
      </c>
      <c r="C310" s="25" t="s">
        <v>48</v>
      </c>
      <c r="D310" s="25" t="s">
        <v>20</v>
      </c>
      <c r="E310" s="28" t="s">
        <v>97</v>
      </c>
      <c r="F310" s="28" t="s">
        <v>54</v>
      </c>
      <c r="G310" s="28" t="s">
        <v>118</v>
      </c>
      <c r="H310" s="28" t="s">
        <v>167</v>
      </c>
      <c r="I310" s="18">
        <v>1.5</v>
      </c>
      <c r="J310" s="12" t="s">
        <v>47</v>
      </c>
      <c r="K310" s="19">
        <f>-50</f>
        <v>-50</v>
      </c>
      <c r="L310" s="13">
        <f t="shared" si="6"/>
        <v>2939.5</v>
      </c>
      <c r="M310" s="29">
        <v>50</v>
      </c>
      <c r="N310" s="13"/>
    </row>
    <row r="311" spans="2:14">
      <c r="B311" s="25" t="s">
        <v>407</v>
      </c>
      <c r="C311" s="25" t="s">
        <v>48</v>
      </c>
      <c r="D311" s="25" t="s">
        <v>20</v>
      </c>
      <c r="E311" s="28" t="s">
        <v>88</v>
      </c>
      <c r="F311" s="28" t="s">
        <v>54</v>
      </c>
      <c r="G311" s="28" t="s">
        <v>265</v>
      </c>
      <c r="H311" s="28" t="s">
        <v>362</v>
      </c>
      <c r="I311" s="18">
        <v>1.7</v>
      </c>
      <c r="J311" s="12" t="s">
        <v>47</v>
      </c>
      <c r="K311" s="19">
        <f>-50</f>
        <v>-50</v>
      </c>
      <c r="L311" s="13">
        <f t="shared" si="6"/>
        <v>2889.5</v>
      </c>
      <c r="M311" s="29">
        <v>50</v>
      </c>
      <c r="N311" s="13"/>
    </row>
    <row r="312" spans="2:14">
      <c r="B312" s="25" t="s">
        <v>407</v>
      </c>
      <c r="C312" s="25" t="s">
        <v>48</v>
      </c>
      <c r="D312" s="25" t="s">
        <v>20</v>
      </c>
      <c r="E312" s="28" t="s">
        <v>143</v>
      </c>
      <c r="F312" s="28" t="s">
        <v>54</v>
      </c>
      <c r="G312" s="28" t="s">
        <v>361</v>
      </c>
      <c r="H312" s="28" t="s">
        <v>172</v>
      </c>
      <c r="I312" s="18">
        <v>1.8</v>
      </c>
      <c r="J312" s="12" t="s">
        <v>12</v>
      </c>
      <c r="K312" s="19">
        <v>40</v>
      </c>
      <c r="L312" s="13">
        <f t="shared" si="6"/>
        <v>2929.5</v>
      </c>
      <c r="M312" s="29">
        <v>50</v>
      </c>
      <c r="N312" s="13"/>
    </row>
    <row r="313" spans="2:14">
      <c r="B313" s="25" t="s">
        <v>407</v>
      </c>
      <c r="C313" s="25" t="s">
        <v>69</v>
      </c>
      <c r="D313" s="25" t="s">
        <v>20</v>
      </c>
      <c r="E313" s="28" t="s">
        <v>322</v>
      </c>
      <c r="F313" s="28" t="s">
        <v>54</v>
      </c>
      <c r="G313" s="28" t="s">
        <v>181</v>
      </c>
      <c r="H313" s="28" t="s">
        <v>137</v>
      </c>
      <c r="I313" s="18">
        <v>2.0699999999999998</v>
      </c>
      <c r="J313" s="12" t="s">
        <v>47</v>
      </c>
      <c r="K313" s="19">
        <f>-50</f>
        <v>-50</v>
      </c>
      <c r="L313" s="13">
        <f t="shared" si="6"/>
        <v>2879.5</v>
      </c>
      <c r="M313" s="29">
        <v>50</v>
      </c>
      <c r="N313" s="13"/>
    </row>
    <row r="314" spans="2:14">
      <c r="B314" s="25" t="s">
        <v>407</v>
      </c>
      <c r="C314" s="25" t="s">
        <v>73</v>
      </c>
      <c r="D314" s="25" t="s">
        <v>20</v>
      </c>
      <c r="E314" s="28" t="s">
        <v>25</v>
      </c>
      <c r="F314" s="28" t="s">
        <v>54</v>
      </c>
      <c r="G314" s="28" t="s">
        <v>75</v>
      </c>
      <c r="H314" s="28" t="s">
        <v>412</v>
      </c>
      <c r="I314" s="18">
        <v>1.62</v>
      </c>
      <c r="J314" s="12" t="s">
        <v>47</v>
      </c>
      <c r="K314" s="19">
        <f>-50</f>
        <v>-50</v>
      </c>
      <c r="L314" s="13">
        <f t="shared" si="6"/>
        <v>2829.5</v>
      </c>
      <c r="M314" s="29">
        <v>50</v>
      </c>
      <c r="N314" s="13"/>
    </row>
    <row r="315" spans="2:14">
      <c r="B315" s="25" t="s">
        <v>407</v>
      </c>
      <c r="C315" s="25" t="s">
        <v>73</v>
      </c>
      <c r="D315" s="25" t="s">
        <v>20</v>
      </c>
      <c r="E315" s="28" t="s">
        <v>209</v>
      </c>
      <c r="F315" s="28" t="s">
        <v>54</v>
      </c>
      <c r="G315" s="28" t="s">
        <v>33</v>
      </c>
      <c r="H315" s="28" t="s">
        <v>362</v>
      </c>
      <c r="I315" s="18">
        <v>1.9</v>
      </c>
      <c r="J315" s="12" t="s">
        <v>12</v>
      </c>
      <c r="K315" s="19">
        <v>45</v>
      </c>
      <c r="L315" s="13">
        <f t="shared" si="6"/>
        <v>2874.5</v>
      </c>
      <c r="M315" s="29">
        <v>50</v>
      </c>
      <c r="N315" s="13"/>
    </row>
    <row r="316" spans="2:14">
      <c r="B316" s="25" t="s">
        <v>407</v>
      </c>
      <c r="C316" s="25" t="s">
        <v>18</v>
      </c>
      <c r="D316" s="25" t="s">
        <v>20</v>
      </c>
      <c r="E316" s="28" t="s">
        <v>190</v>
      </c>
      <c r="F316" s="28" t="s">
        <v>54</v>
      </c>
      <c r="G316" s="28" t="s">
        <v>36</v>
      </c>
      <c r="H316" s="28" t="s">
        <v>413</v>
      </c>
      <c r="I316" s="18">
        <v>1.6</v>
      </c>
      <c r="J316" s="12" t="s">
        <v>47</v>
      </c>
      <c r="K316" s="19">
        <f>-50</f>
        <v>-50</v>
      </c>
      <c r="L316" s="13">
        <f t="shared" si="6"/>
        <v>2824.5</v>
      </c>
      <c r="M316" s="29">
        <v>50</v>
      </c>
      <c r="N316" s="13"/>
    </row>
    <row r="317" spans="2:14">
      <c r="B317" s="25" t="s">
        <v>407</v>
      </c>
      <c r="C317" s="25" t="s">
        <v>62</v>
      </c>
      <c r="D317" s="25" t="s">
        <v>20</v>
      </c>
      <c r="E317" s="28" t="s">
        <v>63</v>
      </c>
      <c r="F317" s="28" t="s">
        <v>54</v>
      </c>
      <c r="G317" s="28" t="s">
        <v>391</v>
      </c>
      <c r="H317" s="28" t="s">
        <v>323</v>
      </c>
      <c r="I317" s="18">
        <v>1.47</v>
      </c>
      <c r="J317" s="12" t="s">
        <v>47</v>
      </c>
      <c r="K317" s="19">
        <f>-50</f>
        <v>-50</v>
      </c>
      <c r="L317" s="13">
        <f t="shared" si="6"/>
        <v>2774.5</v>
      </c>
      <c r="M317" s="29">
        <v>50</v>
      </c>
      <c r="N317" s="13"/>
    </row>
    <row r="318" spans="2:14">
      <c r="B318" s="25" t="s">
        <v>407</v>
      </c>
      <c r="C318" s="25" t="s">
        <v>15</v>
      </c>
      <c r="D318" s="25" t="s">
        <v>20</v>
      </c>
      <c r="E318" s="28" t="s">
        <v>227</v>
      </c>
      <c r="F318" s="28" t="s">
        <v>54</v>
      </c>
      <c r="G318" s="28" t="s">
        <v>318</v>
      </c>
      <c r="H318" s="28" t="s">
        <v>137</v>
      </c>
      <c r="I318" s="18">
        <v>1.55</v>
      </c>
      <c r="J318" s="12" t="s">
        <v>12</v>
      </c>
      <c r="K318" s="19">
        <v>27.5</v>
      </c>
      <c r="L318" s="13">
        <f t="shared" si="6"/>
        <v>2802</v>
      </c>
      <c r="M318" s="29">
        <v>50</v>
      </c>
      <c r="N318" s="13"/>
    </row>
    <row r="319" spans="2:14">
      <c r="B319" s="25" t="s">
        <v>407</v>
      </c>
      <c r="C319" s="25" t="s">
        <v>15</v>
      </c>
      <c r="D319" s="25" t="s">
        <v>19</v>
      </c>
      <c r="E319" s="28" t="s">
        <v>108</v>
      </c>
      <c r="F319" s="28" t="s">
        <v>54</v>
      </c>
      <c r="G319" s="28" t="s">
        <v>414</v>
      </c>
      <c r="H319" s="28" t="s">
        <v>41</v>
      </c>
      <c r="I319" s="18">
        <v>1.8</v>
      </c>
      <c r="J319" s="12" t="s">
        <v>12</v>
      </c>
      <c r="K319" s="19">
        <v>40</v>
      </c>
      <c r="L319" s="13">
        <f t="shared" si="6"/>
        <v>2842</v>
      </c>
      <c r="M319" s="29">
        <v>50</v>
      </c>
      <c r="N319" s="13"/>
    </row>
    <row r="320" spans="2:14">
      <c r="B320" s="25" t="s">
        <v>407</v>
      </c>
      <c r="C320" s="25" t="s">
        <v>15</v>
      </c>
      <c r="D320" s="25" t="s">
        <v>19</v>
      </c>
      <c r="E320" s="28" t="s">
        <v>32</v>
      </c>
      <c r="F320" s="28" t="s">
        <v>54</v>
      </c>
      <c r="G320" s="28" t="s">
        <v>27</v>
      </c>
      <c r="H320" s="28" t="s">
        <v>41</v>
      </c>
      <c r="I320" s="18">
        <v>1.7</v>
      </c>
      <c r="J320" s="12" t="s">
        <v>47</v>
      </c>
      <c r="K320" s="19">
        <f>-50</f>
        <v>-50</v>
      </c>
      <c r="L320" s="13">
        <f t="shared" si="6"/>
        <v>2792</v>
      </c>
      <c r="M320" s="29">
        <v>50</v>
      </c>
      <c r="N320" s="13"/>
    </row>
    <row r="321" spans="2:14">
      <c r="B321" s="25" t="s">
        <v>407</v>
      </c>
      <c r="C321" s="25" t="s">
        <v>62</v>
      </c>
      <c r="D321" s="25" t="s">
        <v>19</v>
      </c>
      <c r="E321" s="28" t="s">
        <v>312</v>
      </c>
      <c r="F321" s="28" t="s">
        <v>54</v>
      </c>
      <c r="G321" s="28" t="s">
        <v>259</v>
      </c>
      <c r="H321" s="28" t="s">
        <v>415</v>
      </c>
      <c r="I321" s="18">
        <v>2.1</v>
      </c>
      <c r="J321" s="12" t="s">
        <v>12</v>
      </c>
      <c r="K321" s="19">
        <v>110</v>
      </c>
      <c r="L321" s="13">
        <f t="shared" si="6"/>
        <v>2902</v>
      </c>
      <c r="M321" s="29">
        <v>100</v>
      </c>
      <c r="N321" s="13"/>
    </row>
    <row r="322" spans="2:14">
      <c r="B322" s="25" t="s">
        <v>407</v>
      </c>
      <c r="C322" s="25" t="s">
        <v>69</v>
      </c>
      <c r="D322" s="25" t="s">
        <v>19</v>
      </c>
      <c r="E322" s="28" t="s">
        <v>416</v>
      </c>
      <c r="F322" s="28" t="s">
        <v>54</v>
      </c>
      <c r="G322" s="28" t="s">
        <v>103</v>
      </c>
      <c r="H322" s="28" t="s">
        <v>137</v>
      </c>
      <c r="I322" s="18">
        <v>1.9</v>
      </c>
      <c r="J322" s="12" t="s">
        <v>47</v>
      </c>
      <c r="K322" s="19">
        <f>-100</f>
        <v>-100</v>
      </c>
      <c r="L322" s="13">
        <f t="shared" si="6"/>
        <v>2802</v>
      </c>
      <c r="M322" s="29">
        <v>-100</v>
      </c>
      <c r="N322" s="13"/>
    </row>
    <row r="323" spans="2:14">
      <c r="B323" s="25" t="s">
        <v>407</v>
      </c>
      <c r="C323" s="25" t="s">
        <v>57</v>
      </c>
      <c r="D323" s="25" t="s">
        <v>19</v>
      </c>
      <c r="E323" s="28" t="s">
        <v>188</v>
      </c>
      <c r="F323" s="28" t="s">
        <v>54</v>
      </c>
      <c r="G323" s="28" t="s">
        <v>328</v>
      </c>
      <c r="H323" s="28" t="s">
        <v>41</v>
      </c>
      <c r="I323" s="18">
        <v>1.9</v>
      </c>
      <c r="J323" s="12" t="s">
        <v>12</v>
      </c>
      <c r="K323" s="19">
        <v>90</v>
      </c>
      <c r="L323" s="13">
        <f t="shared" si="6"/>
        <v>2892</v>
      </c>
      <c r="M323" s="29">
        <v>100</v>
      </c>
      <c r="N323" s="13"/>
    </row>
    <row r="324" spans="2:14">
      <c r="B324" s="25" t="s">
        <v>407</v>
      </c>
      <c r="C324" s="25" t="s">
        <v>193</v>
      </c>
      <c r="D324" s="25" t="s">
        <v>20</v>
      </c>
      <c r="E324" s="28" t="s">
        <v>355</v>
      </c>
      <c r="F324" s="28" t="s">
        <v>54</v>
      </c>
      <c r="G324" s="28" t="s">
        <v>371</v>
      </c>
      <c r="H324" s="28" t="s">
        <v>417</v>
      </c>
      <c r="I324" s="18">
        <v>1.52</v>
      </c>
      <c r="J324" s="12" t="s">
        <v>47</v>
      </c>
      <c r="K324" s="19">
        <f>-100</f>
        <v>-100</v>
      </c>
      <c r="L324" s="13">
        <f t="shared" si="6"/>
        <v>2792</v>
      </c>
      <c r="M324" s="29">
        <v>100</v>
      </c>
      <c r="N324" s="13"/>
    </row>
    <row r="325" spans="2:14">
      <c r="B325" s="25" t="s">
        <v>407</v>
      </c>
      <c r="C325" s="25" t="s">
        <v>193</v>
      </c>
      <c r="D325" s="25" t="s">
        <v>20</v>
      </c>
      <c r="E325" s="28" t="s">
        <v>175</v>
      </c>
      <c r="F325" s="28" t="s">
        <v>54</v>
      </c>
      <c r="G325" s="28" t="s">
        <v>236</v>
      </c>
      <c r="H325" s="28" t="s">
        <v>44</v>
      </c>
      <c r="I325" s="18">
        <v>1.6</v>
      </c>
      <c r="J325" s="12" t="s">
        <v>47</v>
      </c>
      <c r="K325" s="19">
        <f>-100</f>
        <v>-100</v>
      </c>
      <c r="L325" s="13">
        <f t="shared" si="6"/>
        <v>2692</v>
      </c>
      <c r="M325" s="29">
        <v>100</v>
      </c>
      <c r="N325" s="13"/>
    </row>
    <row r="326" spans="2:14">
      <c r="B326" s="25" t="s">
        <v>407</v>
      </c>
      <c r="C326" s="25" t="s">
        <v>193</v>
      </c>
      <c r="D326" s="25" t="s">
        <v>20</v>
      </c>
      <c r="E326" s="28" t="s">
        <v>163</v>
      </c>
      <c r="F326" s="28" t="s">
        <v>54</v>
      </c>
      <c r="G326" s="28" t="s">
        <v>28</v>
      </c>
      <c r="H326" s="28" t="s">
        <v>43</v>
      </c>
      <c r="I326" s="18">
        <v>1.55</v>
      </c>
      <c r="J326" s="12" t="s">
        <v>12</v>
      </c>
      <c r="K326" s="19">
        <v>55</v>
      </c>
      <c r="L326" s="13">
        <f t="shared" si="6"/>
        <v>2747</v>
      </c>
      <c r="M326" s="29">
        <v>100</v>
      </c>
      <c r="N326" s="13"/>
    </row>
    <row r="327" spans="2:14">
      <c r="B327" s="25" t="s">
        <v>407</v>
      </c>
      <c r="C327" s="25" t="s">
        <v>193</v>
      </c>
      <c r="D327" s="25" t="s">
        <v>20</v>
      </c>
      <c r="E327" s="28" t="s">
        <v>203</v>
      </c>
      <c r="F327" s="28" t="s">
        <v>54</v>
      </c>
      <c r="G327" s="28" t="s">
        <v>196</v>
      </c>
      <c r="H327" s="28" t="s">
        <v>167</v>
      </c>
      <c r="I327" s="18">
        <v>1.55</v>
      </c>
      <c r="J327" s="12" t="s">
        <v>47</v>
      </c>
      <c r="K327" s="19">
        <f>-100</f>
        <v>-100</v>
      </c>
      <c r="L327" s="13">
        <f t="shared" si="6"/>
        <v>2647</v>
      </c>
      <c r="M327" s="29">
        <v>100</v>
      </c>
      <c r="N327" s="13"/>
    </row>
    <row r="328" spans="2:14">
      <c r="B328" s="25" t="s">
        <v>407</v>
      </c>
      <c r="C328" s="25" t="s">
        <v>193</v>
      </c>
      <c r="D328" s="25" t="s">
        <v>20</v>
      </c>
      <c r="E328" s="28" t="s">
        <v>66</v>
      </c>
      <c r="F328" s="28" t="s">
        <v>54</v>
      </c>
      <c r="G328" s="28" t="s">
        <v>118</v>
      </c>
      <c r="H328" s="28" t="s">
        <v>358</v>
      </c>
      <c r="I328" s="18">
        <v>1.53</v>
      </c>
      <c r="J328" s="12" t="s">
        <v>12</v>
      </c>
      <c r="K328" s="19">
        <v>53</v>
      </c>
      <c r="L328" s="13">
        <f t="shared" si="6"/>
        <v>2700</v>
      </c>
      <c r="M328" s="29">
        <v>100</v>
      </c>
      <c r="N328" s="13"/>
    </row>
    <row r="329" spans="2:14">
      <c r="B329" s="25" t="s">
        <v>407</v>
      </c>
      <c r="C329" s="25" t="s">
        <v>193</v>
      </c>
      <c r="D329" s="25" t="s">
        <v>20</v>
      </c>
      <c r="E329" s="28" t="s">
        <v>66</v>
      </c>
      <c r="F329" s="28" t="s">
        <v>54</v>
      </c>
      <c r="G329" s="28" t="s">
        <v>118</v>
      </c>
      <c r="H329" s="28" t="s">
        <v>39</v>
      </c>
      <c r="I329" s="18">
        <v>2.7</v>
      </c>
      <c r="J329" s="12" t="s">
        <v>12</v>
      </c>
      <c r="K329" s="19">
        <v>85</v>
      </c>
      <c r="L329" s="13">
        <f t="shared" si="6"/>
        <v>2785</v>
      </c>
      <c r="M329" s="29">
        <v>50</v>
      </c>
      <c r="N329" s="13"/>
    </row>
    <row r="330" spans="2:14">
      <c r="B330" s="25" t="s">
        <v>407</v>
      </c>
      <c r="C330" s="25" t="s">
        <v>193</v>
      </c>
      <c r="D330" s="25" t="s">
        <v>19</v>
      </c>
      <c r="E330" s="28" t="s">
        <v>138</v>
      </c>
      <c r="F330" s="28" t="s">
        <v>54</v>
      </c>
      <c r="G330" s="28" t="s">
        <v>141</v>
      </c>
      <c r="H330" s="28" t="s">
        <v>128</v>
      </c>
      <c r="I330" s="18">
        <v>2</v>
      </c>
      <c r="J330" s="12" t="s">
        <v>12</v>
      </c>
      <c r="K330" s="19">
        <v>50</v>
      </c>
      <c r="L330" s="13">
        <f t="shared" si="6"/>
        <v>2835</v>
      </c>
      <c r="M330" s="29">
        <v>50</v>
      </c>
      <c r="N330" s="13"/>
    </row>
    <row r="331" spans="2:14">
      <c r="B331" s="25" t="s">
        <v>407</v>
      </c>
      <c r="C331" s="25" t="s">
        <v>15</v>
      </c>
      <c r="D331" s="25" t="s">
        <v>20</v>
      </c>
      <c r="E331" s="28" t="s">
        <v>353</v>
      </c>
      <c r="F331" s="28" t="s">
        <v>54</v>
      </c>
      <c r="G331" s="28" t="s">
        <v>115</v>
      </c>
      <c r="H331" s="28" t="s">
        <v>418</v>
      </c>
      <c r="I331" s="18">
        <v>1.6</v>
      </c>
      <c r="J331" s="12" t="s">
        <v>47</v>
      </c>
      <c r="K331" s="19">
        <v>-50</v>
      </c>
      <c r="L331" s="13">
        <f t="shared" si="6"/>
        <v>2785</v>
      </c>
      <c r="M331" s="29">
        <v>-50</v>
      </c>
      <c r="N331" s="13"/>
    </row>
    <row r="332" spans="2:14">
      <c r="B332" s="25" t="s">
        <v>407</v>
      </c>
      <c r="C332" s="25" t="s">
        <v>69</v>
      </c>
      <c r="D332" s="25" t="s">
        <v>20</v>
      </c>
      <c r="E332" s="28" t="s">
        <v>102</v>
      </c>
      <c r="F332" s="28" t="s">
        <v>54</v>
      </c>
      <c r="G332" s="28" t="s">
        <v>185</v>
      </c>
      <c r="H332" s="28" t="s">
        <v>419</v>
      </c>
      <c r="I332" s="18">
        <v>1.95</v>
      </c>
      <c r="J332" s="12" t="s">
        <v>47</v>
      </c>
      <c r="K332" s="19">
        <f>-50</f>
        <v>-50</v>
      </c>
      <c r="L332" s="13">
        <f t="shared" si="6"/>
        <v>2735</v>
      </c>
      <c r="M332" s="29">
        <v>-50</v>
      </c>
      <c r="N332" s="13"/>
    </row>
    <row r="333" spans="2:14">
      <c r="B333" s="25" t="s">
        <v>407</v>
      </c>
      <c r="C333" s="25" t="s">
        <v>73</v>
      </c>
      <c r="D333" s="25" t="s">
        <v>20</v>
      </c>
      <c r="E333" s="28" t="s">
        <v>282</v>
      </c>
      <c r="F333" s="28" t="s">
        <v>54</v>
      </c>
      <c r="G333" s="28" t="s">
        <v>420</v>
      </c>
      <c r="H333" s="28" t="s">
        <v>117</v>
      </c>
      <c r="I333" s="18">
        <v>1.65</v>
      </c>
      <c r="J333" s="12" t="s">
        <v>47</v>
      </c>
      <c r="K333" s="19">
        <v>-50</v>
      </c>
      <c r="L333" s="13">
        <f t="shared" si="6"/>
        <v>2685</v>
      </c>
      <c r="M333" s="29">
        <v>-50</v>
      </c>
      <c r="N333" s="13"/>
    </row>
    <row r="334" spans="2:14">
      <c r="B334" s="25" t="s">
        <v>407</v>
      </c>
      <c r="C334" s="25" t="s">
        <v>62</v>
      </c>
      <c r="D334" s="25" t="s">
        <v>20</v>
      </c>
      <c r="E334" s="28" t="s">
        <v>391</v>
      </c>
      <c r="F334" s="28" t="s">
        <v>54</v>
      </c>
      <c r="G334" s="28" t="s">
        <v>355</v>
      </c>
      <c r="H334" s="28" t="s">
        <v>421</v>
      </c>
      <c r="I334" s="18">
        <v>1.57</v>
      </c>
      <c r="J334" s="12" t="s">
        <v>47</v>
      </c>
      <c r="K334" s="19">
        <v>-50</v>
      </c>
      <c r="L334" s="13">
        <f t="shared" si="6"/>
        <v>2635</v>
      </c>
      <c r="M334" s="29">
        <v>-50</v>
      </c>
      <c r="N334" s="13"/>
    </row>
    <row r="335" spans="2:14">
      <c r="B335" s="25" t="s">
        <v>407</v>
      </c>
      <c r="C335" s="25" t="s">
        <v>62</v>
      </c>
      <c r="D335" s="25" t="s">
        <v>20</v>
      </c>
      <c r="E335" s="28" t="s">
        <v>422</v>
      </c>
      <c r="F335" s="28" t="s">
        <v>54</v>
      </c>
      <c r="G335" s="28" t="s">
        <v>125</v>
      </c>
      <c r="H335" s="28" t="s">
        <v>423</v>
      </c>
      <c r="I335" s="18">
        <v>1.5</v>
      </c>
      <c r="J335" s="12" t="s">
        <v>46</v>
      </c>
      <c r="K335" s="19">
        <v>0</v>
      </c>
      <c r="L335" s="13">
        <f t="shared" si="6"/>
        <v>2635</v>
      </c>
      <c r="M335" s="29">
        <v>100</v>
      </c>
      <c r="N335" s="13"/>
    </row>
    <row r="336" spans="2:14">
      <c r="B336" s="25" t="s">
        <v>407</v>
      </c>
      <c r="C336" s="25" t="s">
        <v>15</v>
      </c>
      <c r="D336" s="25" t="s">
        <v>20</v>
      </c>
      <c r="E336" s="28" t="s">
        <v>400</v>
      </c>
      <c r="F336" s="28" t="s">
        <v>54</v>
      </c>
      <c r="G336" s="28" t="s">
        <v>424</v>
      </c>
      <c r="H336" s="28" t="s">
        <v>43</v>
      </c>
      <c r="I336" s="18">
        <v>1.5</v>
      </c>
      <c r="J336" s="12" t="s">
        <v>12</v>
      </c>
      <c r="K336" s="19">
        <v>50</v>
      </c>
      <c r="L336" s="13">
        <f t="shared" si="6"/>
        <v>2685</v>
      </c>
      <c r="M336" s="29">
        <v>100</v>
      </c>
      <c r="N336" s="13"/>
    </row>
    <row r="337" spans="2:14">
      <c r="B337" s="25" t="s">
        <v>407</v>
      </c>
      <c r="C337" s="25" t="s">
        <v>57</v>
      </c>
      <c r="D337" s="25" t="s">
        <v>20</v>
      </c>
      <c r="E337" s="28" t="s">
        <v>425</v>
      </c>
      <c r="F337" s="28" t="s">
        <v>54</v>
      </c>
      <c r="G337" s="28" t="s">
        <v>58</v>
      </c>
      <c r="H337" s="28" t="s">
        <v>45</v>
      </c>
      <c r="I337" s="18">
        <v>1.6</v>
      </c>
      <c r="J337" s="12" t="s">
        <v>47</v>
      </c>
      <c r="K337" s="19">
        <v>-100</v>
      </c>
      <c r="L337" s="13">
        <f t="shared" si="6"/>
        <v>2585</v>
      </c>
      <c r="M337" s="29">
        <v>100</v>
      </c>
      <c r="N337" s="13"/>
    </row>
    <row r="338" spans="2:14">
      <c r="B338" s="25" t="s">
        <v>407</v>
      </c>
      <c r="C338" s="25" t="s">
        <v>57</v>
      </c>
      <c r="D338" s="25" t="s">
        <v>20</v>
      </c>
      <c r="E338" s="28" t="s">
        <v>141</v>
      </c>
      <c r="F338" s="28" t="s">
        <v>54</v>
      </c>
      <c r="G338" s="28" t="s">
        <v>59</v>
      </c>
      <c r="H338" s="28" t="s">
        <v>39</v>
      </c>
      <c r="I338" s="18">
        <v>1.6</v>
      </c>
      <c r="J338" s="12" t="s">
        <v>12</v>
      </c>
      <c r="K338" s="19">
        <v>30</v>
      </c>
      <c r="L338" s="13">
        <f t="shared" si="6"/>
        <v>2615</v>
      </c>
      <c r="M338" s="29">
        <v>50</v>
      </c>
      <c r="N338" s="13"/>
    </row>
    <row r="339" spans="2:14">
      <c r="B339" s="25" t="s">
        <v>407</v>
      </c>
      <c r="C339" s="25" t="s">
        <v>48</v>
      </c>
      <c r="D339" s="25" t="s">
        <v>20</v>
      </c>
      <c r="E339" s="28" t="s">
        <v>93</v>
      </c>
      <c r="F339" s="28" t="s">
        <v>54</v>
      </c>
      <c r="G339" s="28" t="s">
        <v>166</v>
      </c>
      <c r="H339" s="28" t="s">
        <v>39</v>
      </c>
      <c r="I339" s="18">
        <v>1.95</v>
      </c>
      <c r="J339" s="12" t="s">
        <v>12</v>
      </c>
      <c r="K339" s="19">
        <v>95</v>
      </c>
      <c r="L339" s="13">
        <f t="shared" si="6"/>
        <v>2710</v>
      </c>
      <c r="M339" s="29">
        <v>100</v>
      </c>
      <c r="N339" s="13"/>
    </row>
    <row r="340" spans="2:14">
      <c r="B340" s="25" t="s">
        <v>407</v>
      </c>
      <c r="C340" s="25" t="s">
        <v>48</v>
      </c>
      <c r="D340" s="25" t="s">
        <v>20</v>
      </c>
      <c r="E340" s="28" t="s">
        <v>143</v>
      </c>
      <c r="F340" s="28" t="s">
        <v>54</v>
      </c>
      <c r="G340" s="28" t="s">
        <v>196</v>
      </c>
      <c r="H340" s="28" t="s">
        <v>421</v>
      </c>
      <c r="I340" s="18">
        <v>1.65</v>
      </c>
      <c r="J340" s="12" t="s">
        <v>12</v>
      </c>
      <c r="K340" s="19">
        <v>32.5</v>
      </c>
      <c r="L340" s="13">
        <f t="shared" si="6"/>
        <v>2742.5</v>
      </c>
      <c r="M340" s="29">
        <v>50</v>
      </c>
      <c r="N340" s="13"/>
    </row>
    <row r="341" spans="2:14">
      <c r="B341" s="25" t="s">
        <v>407</v>
      </c>
      <c r="C341" s="25" t="s">
        <v>69</v>
      </c>
      <c r="D341" s="25" t="s">
        <v>20</v>
      </c>
      <c r="E341" s="28" t="s">
        <v>283</v>
      </c>
      <c r="F341" s="28" t="s">
        <v>54</v>
      </c>
      <c r="G341" s="28" t="s">
        <v>71</v>
      </c>
      <c r="H341" s="28" t="s">
        <v>426</v>
      </c>
      <c r="I341" s="18">
        <v>1.55</v>
      </c>
      <c r="J341" s="12" t="s">
        <v>12</v>
      </c>
      <c r="K341" s="19">
        <v>27.5</v>
      </c>
      <c r="L341" s="13">
        <f t="shared" si="6"/>
        <v>2770</v>
      </c>
      <c r="M341" s="29">
        <v>50</v>
      </c>
      <c r="N341" s="13"/>
    </row>
    <row r="342" spans="2:14">
      <c r="B342" s="25" t="s">
        <v>407</v>
      </c>
      <c r="C342" s="25" t="s">
        <v>69</v>
      </c>
      <c r="D342" s="25" t="s">
        <v>20</v>
      </c>
      <c r="E342" s="28" t="s">
        <v>427</v>
      </c>
      <c r="F342" s="28" t="s">
        <v>54</v>
      </c>
      <c r="G342" s="28" t="s">
        <v>428</v>
      </c>
      <c r="H342" s="28" t="s">
        <v>208</v>
      </c>
      <c r="I342" s="18">
        <v>1.57</v>
      </c>
      <c r="J342" s="12" t="s">
        <v>47</v>
      </c>
      <c r="K342" s="19">
        <v>-50</v>
      </c>
      <c r="L342" s="13">
        <f t="shared" si="6"/>
        <v>2720</v>
      </c>
      <c r="M342" s="29">
        <v>50</v>
      </c>
      <c r="N342" s="13"/>
    </row>
    <row r="343" spans="2:14">
      <c r="B343" s="25" t="s">
        <v>407</v>
      </c>
      <c r="C343" s="25" t="s">
        <v>98</v>
      </c>
      <c r="D343" s="25" t="s">
        <v>20</v>
      </c>
      <c r="E343" s="28" t="s">
        <v>99</v>
      </c>
      <c r="F343" s="28" t="s">
        <v>54</v>
      </c>
      <c r="G343" s="28" t="s">
        <v>429</v>
      </c>
      <c r="H343" s="28" t="s">
        <v>430</v>
      </c>
      <c r="I343" s="18">
        <v>1.6</v>
      </c>
      <c r="J343" s="12" t="s">
        <v>12</v>
      </c>
      <c r="K343" s="19">
        <v>60</v>
      </c>
      <c r="L343" s="13">
        <f t="shared" ref="L343:L406" si="7">+L342+K343</f>
        <v>2780</v>
      </c>
      <c r="M343" s="29">
        <v>100</v>
      </c>
      <c r="N343" s="13"/>
    </row>
    <row r="344" spans="2:14">
      <c r="B344" s="25" t="s">
        <v>407</v>
      </c>
      <c r="C344" s="25" t="s">
        <v>62</v>
      </c>
      <c r="D344" s="25" t="s">
        <v>20</v>
      </c>
      <c r="E344" s="28" t="s">
        <v>223</v>
      </c>
      <c r="F344" s="28" t="s">
        <v>54</v>
      </c>
      <c r="G344" s="28" t="s">
        <v>312</v>
      </c>
      <c r="H344" s="28" t="s">
        <v>431</v>
      </c>
      <c r="I344" s="18">
        <v>1.8</v>
      </c>
      <c r="J344" s="12" t="s">
        <v>12</v>
      </c>
      <c r="K344" s="19">
        <v>80</v>
      </c>
      <c r="L344" s="13">
        <f t="shared" si="7"/>
        <v>2860</v>
      </c>
      <c r="M344" s="29">
        <v>100</v>
      </c>
      <c r="N344" s="13"/>
    </row>
    <row r="345" spans="2:14">
      <c r="B345" s="25" t="s">
        <v>407</v>
      </c>
      <c r="C345" s="25" t="s">
        <v>15</v>
      </c>
      <c r="D345" s="25" t="s">
        <v>20</v>
      </c>
      <c r="E345" s="28" t="s">
        <v>432</v>
      </c>
      <c r="F345" s="28" t="s">
        <v>54</v>
      </c>
      <c r="G345" s="28" t="s">
        <v>116</v>
      </c>
      <c r="H345" s="28" t="s">
        <v>423</v>
      </c>
      <c r="I345" s="18">
        <v>1.5</v>
      </c>
      <c r="J345" s="12" t="s">
        <v>46</v>
      </c>
      <c r="K345" s="19">
        <v>0</v>
      </c>
      <c r="L345" s="13">
        <f t="shared" si="7"/>
        <v>2860</v>
      </c>
      <c r="M345" s="29">
        <v>50</v>
      </c>
      <c r="N345" s="13"/>
    </row>
    <row r="346" spans="2:14">
      <c r="B346" s="25" t="s">
        <v>407</v>
      </c>
      <c r="C346" s="25" t="s">
        <v>57</v>
      </c>
      <c r="D346" s="25" t="s">
        <v>20</v>
      </c>
      <c r="E346" s="28" t="s">
        <v>271</v>
      </c>
      <c r="F346" s="28" t="s">
        <v>54</v>
      </c>
      <c r="G346" s="28" t="s">
        <v>262</v>
      </c>
      <c r="H346" s="28" t="s">
        <v>117</v>
      </c>
      <c r="I346" s="18">
        <v>1.57</v>
      </c>
      <c r="J346" s="12" t="s">
        <v>12</v>
      </c>
      <c r="K346" s="19">
        <v>28.5</v>
      </c>
      <c r="L346" s="13">
        <f t="shared" si="7"/>
        <v>2888.5</v>
      </c>
      <c r="M346" s="29">
        <v>50</v>
      </c>
      <c r="N346" s="13"/>
    </row>
    <row r="347" spans="2:14">
      <c r="B347" s="25" t="s">
        <v>407</v>
      </c>
      <c r="C347" s="25" t="s">
        <v>57</v>
      </c>
      <c r="D347" s="25" t="s">
        <v>20</v>
      </c>
      <c r="E347" s="28" t="s">
        <v>104</v>
      </c>
      <c r="F347" s="28" t="s">
        <v>54</v>
      </c>
      <c r="G347" s="28" t="s">
        <v>129</v>
      </c>
      <c r="H347" s="28" t="s">
        <v>423</v>
      </c>
      <c r="I347" s="18">
        <v>2.15</v>
      </c>
      <c r="J347" s="12" t="s">
        <v>46</v>
      </c>
      <c r="K347" s="19">
        <v>0</v>
      </c>
      <c r="L347" s="13">
        <f t="shared" si="7"/>
        <v>2888.5</v>
      </c>
      <c r="M347" s="29">
        <v>50</v>
      </c>
      <c r="N347" s="13"/>
    </row>
    <row r="348" spans="2:14">
      <c r="B348" s="25" t="s">
        <v>407</v>
      </c>
      <c r="C348" s="25" t="s">
        <v>48</v>
      </c>
      <c r="D348" s="25" t="s">
        <v>20</v>
      </c>
      <c r="E348" s="28" t="s">
        <v>85</v>
      </c>
      <c r="F348" s="28" t="s">
        <v>54</v>
      </c>
      <c r="G348" s="28" t="s">
        <v>88</v>
      </c>
      <c r="H348" s="28" t="s">
        <v>433</v>
      </c>
      <c r="I348" s="18">
        <v>1.65</v>
      </c>
      <c r="J348" s="12" t="s">
        <v>47</v>
      </c>
      <c r="K348" s="19">
        <v>-50</v>
      </c>
      <c r="L348" s="13">
        <f t="shared" si="7"/>
        <v>2838.5</v>
      </c>
      <c r="M348" s="29">
        <v>50</v>
      </c>
      <c r="N348" s="13"/>
    </row>
    <row r="349" spans="2:14">
      <c r="B349" s="25" t="s">
        <v>407</v>
      </c>
      <c r="C349" s="25" t="s">
        <v>48</v>
      </c>
      <c r="D349" s="25" t="s">
        <v>20</v>
      </c>
      <c r="E349" s="28" t="s">
        <v>434</v>
      </c>
      <c r="F349" s="28" t="s">
        <v>54</v>
      </c>
      <c r="G349" s="28" t="s">
        <v>118</v>
      </c>
      <c r="H349" s="28" t="s">
        <v>43</v>
      </c>
      <c r="I349" s="18">
        <v>1.57</v>
      </c>
      <c r="J349" s="12" t="s">
        <v>12</v>
      </c>
      <c r="K349" s="19">
        <v>28.5</v>
      </c>
      <c r="L349" s="13">
        <f t="shared" si="7"/>
        <v>2867</v>
      </c>
      <c r="M349" s="29">
        <v>50</v>
      </c>
      <c r="N349" s="13"/>
    </row>
    <row r="350" spans="2:14">
      <c r="B350" s="25" t="s">
        <v>407</v>
      </c>
      <c r="C350" s="25" t="s">
        <v>73</v>
      </c>
      <c r="D350" s="25" t="s">
        <v>20</v>
      </c>
      <c r="E350" s="28" t="s">
        <v>74</v>
      </c>
      <c r="F350" s="28" t="s">
        <v>54</v>
      </c>
      <c r="G350" s="28" t="s">
        <v>211</v>
      </c>
      <c r="H350" s="28" t="s">
        <v>435</v>
      </c>
      <c r="I350" s="18">
        <v>1.85</v>
      </c>
      <c r="J350" s="12" t="s">
        <v>12</v>
      </c>
      <c r="K350" s="19">
        <v>85</v>
      </c>
      <c r="L350" s="13">
        <f t="shared" si="7"/>
        <v>2952</v>
      </c>
      <c r="M350" s="29">
        <v>100</v>
      </c>
      <c r="N350" s="13"/>
    </row>
    <row r="351" spans="2:14">
      <c r="B351" s="25" t="s">
        <v>407</v>
      </c>
      <c r="C351" s="25" t="s">
        <v>73</v>
      </c>
      <c r="D351" s="25" t="s">
        <v>20</v>
      </c>
      <c r="E351" s="28" t="s">
        <v>74</v>
      </c>
      <c r="F351" s="28" t="s">
        <v>54</v>
      </c>
      <c r="G351" s="28" t="s">
        <v>211</v>
      </c>
      <c r="H351" s="28" t="s">
        <v>45</v>
      </c>
      <c r="I351" s="18">
        <v>1.42</v>
      </c>
      <c r="J351" s="12" t="s">
        <v>12</v>
      </c>
      <c r="K351" s="19">
        <v>42</v>
      </c>
      <c r="L351" s="13">
        <f t="shared" si="7"/>
        <v>2994</v>
      </c>
      <c r="M351" s="29">
        <v>100</v>
      </c>
      <c r="N351" s="13"/>
    </row>
    <row r="352" spans="2:14">
      <c r="B352" s="25" t="s">
        <v>407</v>
      </c>
      <c r="C352" s="25" t="s">
        <v>436</v>
      </c>
      <c r="D352" s="25" t="s">
        <v>20</v>
      </c>
      <c r="E352" s="28" t="s">
        <v>437</v>
      </c>
      <c r="F352" s="28" t="s">
        <v>54</v>
      </c>
      <c r="G352" s="28" t="s">
        <v>163</v>
      </c>
      <c r="H352" s="28" t="s">
        <v>213</v>
      </c>
      <c r="I352" s="18">
        <v>1.8</v>
      </c>
      <c r="J352" s="12" t="s">
        <v>12</v>
      </c>
      <c r="K352" s="19">
        <v>40</v>
      </c>
      <c r="L352" s="13">
        <f t="shared" si="7"/>
        <v>3034</v>
      </c>
      <c r="M352" s="29">
        <v>50</v>
      </c>
      <c r="N352" s="13"/>
    </row>
    <row r="353" spans="2:14">
      <c r="B353" s="25" t="s">
        <v>407</v>
      </c>
      <c r="C353" s="25" t="s">
        <v>174</v>
      </c>
      <c r="D353" s="25" t="s">
        <v>20</v>
      </c>
      <c r="E353" s="28" t="s">
        <v>396</v>
      </c>
      <c r="F353" s="28" t="s">
        <v>54</v>
      </c>
      <c r="G353" s="28" t="s">
        <v>438</v>
      </c>
      <c r="H353" s="28" t="s">
        <v>439</v>
      </c>
      <c r="I353" s="18">
        <v>1.65</v>
      </c>
      <c r="J353" s="12" t="s">
        <v>12</v>
      </c>
      <c r="K353" s="19">
        <v>32.5</v>
      </c>
      <c r="L353" s="13">
        <f t="shared" si="7"/>
        <v>3066.5</v>
      </c>
      <c r="M353" s="29">
        <v>50</v>
      </c>
      <c r="N353" s="13"/>
    </row>
    <row r="354" spans="2:14">
      <c r="B354" s="25" t="s">
        <v>407</v>
      </c>
      <c r="C354" s="25" t="s">
        <v>73</v>
      </c>
      <c r="D354" s="25" t="s">
        <v>19</v>
      </c>
      <c r="E354" s="28" t="s">
        <v>74</v>
      </c>
      <c r="F354" s="28" t="s">
        <v>54</v>
      </c>
      <c r="G354" s="28" t="s">
        <v>211</v>
      </c>
      <c r="H354" s="28" t="s">
        <v>440</v>
      </c>
      <c r="I354" s="18">
        <v>1.65</v>
      </c>
      <c r="J354" s="12" t="s">
        <v>47</v>
      </c>
      <c r="K354" s="19">
        <f>-50</f>
        <v>-50</v>
      </c>
      <c r="L354" s="13">
        <f t="shared" si="7"/>
        <v>3016.5</v>
      </c>
      <c r="M354" s="29">
        <v>50</v>
      </c>
      <c r="N354" s="13"/>
    </row>
    <row r="355" spans="2:14">
      <c r="B355" s="25" t="s">
        <v>407</v>
      </c>
      <c r="C355" s="25" t="s">
        <v>57</v>
      </c>
      <c r="D355" s="25" t="s">
        <v>19</v>
      </c>
      <c r="E355" s="28" t="s">
        <v>271</v>
      </c>
      <c r="F355" s="28" t="s">
        <v>54</v>
      </c>
      <c r="G355" s="28" t="s">
        <v>262</v>
      </c>
      <c r="H355" s="28" t="s">
        <v>441</v>
      </c>
      <c r="I355" s="18">
        <v>1.8</v>
      </c>
      <c r="J355" s="12" t="s">
        <v>12</v>
      </c>
      <c r="K355" s="19">
        <v>40</v>
      </c>
      <c r="L355" s="13">
        <f t="shared" si="7"/>
        <v>3056.5</v>
      </c>
      <c r="M355" s="29">
        <v>50</v>
      </c>
      <c r="N355" s="13"/>
    </row>
    <row r="356" spans="2:14">
      <c r="B356" s="25" t="s">
        <v>407</v>
      </c>
      <c r="C356" s="25" t="s">
        <v>73</v>
      </c>
      <c r="D356" s="25" t="s">
        <v>19</v>
      </c>
      <c r="E356" s="28" t="s">
        <v>368</v>
      </c>
      <c r="F356" s="28" t="s">
        <v>54</v>
      </c>
      <c r="G356" s="28" t="s">
        <v>25</v>
      </c>
      <c r="H356" s="28" t="s">
        <v>442</v>
      </c>
      <c r="I356" s="18">
        <v>1.75</v>
      </c>
      <c r="J356" s="12" t="s">
        <v>46</v>
      </c>
      <c r="K356" s="19">
        <v>0</v>
      </c>
      <c r="L356" s="13">
        <f t="shared" si="7"/>
        <v>3056.5</v>
      </c>
      <c r="M356" s="29">
        <v>100</v>
      </c>
      <c r="N356" s="13"/>
    </row>
    <row r="357" spans="2:14">
      <c r="B357" s="25" t="s">
        <v>407</v>
      </c>
      <c r="C357" s="25" t="s">
        <v>144</v>
      </c>
      <c r="D357" s="25" t="s">
        <v>20</v>
      </c>
      <c r="E357" s="28" t="s">
        <v>145</v>
      </c>
      <c r="F357" s="28" t="s">
        <v>54</v>
      </c>
      <c r="G357" s="28" t="s">
        <v>14</v>
      </c>
      <c r="H357" s="28" t="s">
        <v>172</v>
      </c>
      <c r="I357" s="18">
        <v>1.55</v>
      </c>
      <c r="J357" s="12" t="s">
        <v>12</v>
      </c>
      <c r="K357" s="19">
        <v>55</v>
      </c>
      <c r="L357" s="13">
        <f t="shared" si="7"/>
        <v>3111.5</v>
      </c>
      <c r="M357" s="29">
        <v>100</v>
      </c>
      <c r="N357" s="13"/>
    </row>
    <row r="358" spans="2:14">
      <c r="B358" s="25" t="s">
        <v>407</v>
      </c>
      <c r="C358" s="25" t="s">
        <v>144</v>
      </c>
      <c r="D358" s="25" t="s">
        <v>20</v>
      </c>
      <c r="E358" s="28" t="s">
        <v>333</v>
      </c>
      <c r="F358" s="28" t="s">
        <v>54</v>
      </c>
      <c r="G358" s="28" t="s">
        <v>157</v>
      </c>
      <c r="H358" s="28" t="s">
        <v>128</v>
      </c>
      <c r="I358" s="18">
        <v>1.55</v>
      </c>
      <c r="J358" s="12" t="s">
        <v>12</v>
      </c>
      <c r="K358" s="19">
        <v>55</v>
      </c>
      <c r="L358" s="13">
        <f t="shared" si="7"/>
        <v>3166.5</v>
      </c>
      <c r="M358" s="29">
        <v>100</v>
      </c>
      <c r="N358" s="13"/>
    </row>
    <row r="359" spans="2:14">
      <c r="B359" s="25" t="s">
        <v>407</v>
      </c>
      <c r="C359" s="25" t="s">
        <v>144</v>
      </c>
      <c r="D359" s="25" t="s">
        <v>20</v>
      </c>
      <c r="E359" s="28" t="s">
        <v>335</v>
      </c>
      <c r="F359" s="28" t="s">
        <v>54</v>
      </c>
      <c r="G359" s="28" t="s">
        <v>146</v>
      </c>
      <c r="H359" s="28" t="s">
        <v>123</v>
      </c>
      <c r="I359" s="18">
        <v>1.57</v>
      </c>
      <c r="J359" s="12" t="s">
        <v>47</v>
      </c>
      <c r="K359" s="19">
        <f>-100</f>
        <v>-100</v>
      </c>
      <c r="L359" s="13">
        <f t="shared" si="7"/>
        <v>3066.5</v>
      </c>
      <c r="M359" s="29">
        <v>100</v>
      </c>
      <c r="N359" s="13"/>
    </row>
    <row r="360" spans="2:14">
      <c r="B360" s="25" t="s">
        <v>407</v>
      </c>
      <c r="C360" s="25" t="s">
        <v>144</v>
      </c>
      <c r="D360" s="25" t="s">
        <v>20</v>
      </c>
      <c r="E360" s="28" t="s">
        <v>443</v>
      </c>
      <c r="F360" s="28" t="s">
        <v>54</v>
      </c>
      <c r="G360" s="28" t="s">
        <v>444</v>
      </c>
      <c r="H360" s="28" t="s">
        <v>445</v>
      </c>
      <c r="I360" s="18">
        <v>1.55</v>
      </c>
      <c r="J360" s="12" t="s">
        <v>12</v>
      </c>
      <c r="K360" s="19">
        <v>55</v>
      </c>
      <c r="L360" s="13">
        <f t="shared" si="7"/>
        <v>3121.5</v>
      </c>
      <c r="M360" s="29">
        <v>100</v>
      </c>
      <c r="N360" s="13"/>
    </row>
    <row r="361" spans="2:14">
      <c r="B361" s="25" t="s">
        <v>407</v>
      </c>
      <c r="C361" s="25" t="s">
        <v>144</v>
      </c>
      <c r="D361" s="25" t="s">
        <v>20</v>
      </c>
      <c r="E361" s="28" t="s">
        <v>154</v>
      </c>
      <c r="F361" s="28" t="s">
        <v>54</v>
      </c>
      <c r="G361" s="28" t="s">
        <v>344</v>
      </c>
      <c r="H361" s="28" t="s">
        <v>197</v>
      </c>
      <c r="I361" s="18">
        <v>1.45</v>
      </c>
      <c r="J361" s="12" t="s">
        <v>47</v>
      </c>
      <c r="K361" s="19">
        <v>-100</v>
      </c>
      <c r="L361" s="13">
        <f t="shared" si="7"/>
        <v>3021.5</v>
      </c>
      <c r="M361" s="29">
        <v>100</v>
      </c>
      <c r="N361" s="13"/>
    </row>
    <row r="362" spans="2:14">
      <c r="B362" s="25" t="s">
        <v>407</v>
      </c>
      <c r="C362" s="25" t="s">
        <v>144</v>
      </c>
      <c r="D362" s="25" t="s">
        <v>20</v>
      </c>
      <c r="E362" s="28" t="s">
        <v>155</v>
      </c>
      <c r="F362" s="28" t="s">
        <v>54</v>
      </c>
      <c r="G362" s="28" t="s">
        <v>343</v>
      </c>
      <c r="H362" s="28" t="s">
        <v>327</v>
      </c>
      <c r="I362" s="18">
        <v>1.75</v>
      </c>
      <c r="J362" s="12" t="s">
        <v>47</v>
      </c>
      <c r="K362" s="19">
        <v>-100</v>
      </c>
      <c r="L362" s="13">
        <f t="shared" si="7"/>
        <v>2921.5</v>
      </c>
      <c r="M362" s="29">
        <v>100</v>
      </c>
      <c r="N362" s="13"/>
    </row>
    <row r="363" spans="2:14">
      <c r="B363" s="25" t="s">
        <v>407</v>
      </c>
      <c r="C363" s="25" t="s">
        <v>144</v>
      </c>
      <c r="D363" s="25" t="s">
        <v>20</v>
      </c>
      <c r="E363" s="28" t="s">
        <v>446</v>
      </c>
      <c r="F363" s="28" t="s">
        <v>54</v>
      </c>
      <c r="G363" s="28" t="s">
        <v>447</v>
      </c>
      <c r="H363" s="28" t="s">
        <v>448</v>
      </c>
      <c r="I363" s="18">
        <v>1.55</v>
      </c>
      <c r="J363" s="12" t="s">
        <v>47</v>
      </c>
      <c r="K363" s="19">
        <v>-100</v>
      </c>
      <c r="L363" s="13">
        <f t="shared" si="7"/>
        <v>2821.5</v>
      </c>
      <c r="M363" s="29">
        <v>100</v>
      </c>
      <c r="N363" s="13"/>
    </row>
    <row r="364" spans="2:14">
      <c r="B364" s="25" t="s">
        <v>407</v>
      </c>
      <c r="C364" s="25" t="s">
        <v>144</v>
      </c>
      <c r="D364" s="25" t="s">
        <v>20</v>
      </c>
      <c r="E364" s="28" t="s">
        <v>346</v>
      </c>
      <c r="F364" s="28" t="s">
        <v>54</v>
      </c>
      <c r="G364" s="28" t="s">
        <v>449</v>
      </c>
      <c r="H364" s="28" t="s">
        <v>208</v>
      </c>
      <c r="I364" s="18">
        <v>1.75</v>
      </c>
      <c r="J364" s="12" t="s">
        <v>12</v>
      </c>
      <c r="K364" s="19">
        <v>75</v>
      </c>
      <c r="L364" s="13">
        <f t="shared" si="7"/>
        <v>2896.5</v>
      </c>
      <c r="M364" s="29">
        <v>100</v>
      </c>
      <c r="N364" s="13"/>
    </row>
    <row r="365" spans="2:14">
      <c r="B365" s="25" t="s">
        <v>407</v>
      </c>
      <c r="C365" s="25" t="s">
        <v>340</v>
      </c>
      <c r="D365" s="25" t="s">
        <v>20</v>
      </c>
      <c r="E365" s="28" t="s">
        <v>341</v>
      </c>
      <c r="F365" s="28" t="s">
        <v>54</v>
      </c>
      <c r="G365" s="28" t="s">
        <v>450</v>
      </c>
      <c r="H365" s="28" t="s">
        <v>451</v>
      </c>
      <c r="I365" s="18">
        <v>1.55</v>
      </c>
      <c r="J365" s="12" t="s">
        <v>12</v>
      </c>
      <c r="K365" s="19">
        <v>55</v>
      </c>
      <c r="L365" s="13">
        <f t="shared" si="7"/>
        <v>2951.5</v>
      </c>
      <c r="M365" s="29">
        <v>100</v>
      </c>
      <c r="N365" s="13"/>
    </row>
    <row r="366" spans="2:14">
      <c r="B366" s="25" t="s">
        <v>407</v>
      </c>
      <c r="C366" s="25" t="s">
        <v>144</v>
      </c>
      <c r="D366" s="25" t="s">
        <v>20</v>
      </c>
      <c r="E366" s="28" t="s">
        <v>149</v>
      </c>
      <c r="F366" s="28" t="s">
        <v>54</v>
      </c>
      <c r="G366" s="28" t="s">
        <v>148</v>
      </c>
      <c r="H366" s="28" t="s">
        <v>191</v>
      </c>
      <c r="I366" s="18">
        <v>1.75</v>
      </c>
      <c r="J366" s="12" t="s">
        <v>12</v>
      </c>
      <c r="K366" s="19">
        <v>75</v>
      </c>
      <c r="L366" s="13">
        <f t="shared" si="7"/>
        <v>3026.5</v>
      </c>
      <c r="M366" s="29">
        <v>100</v>
      </c>
      <c r="N366" s="13"/>
    </row>
    <row r="367" spans="2:14">
      <c r="B367" s="25" t="s">
        <v>407</v>
      </c>
      <c r="C367" s="25" t="s">
        <v>144</v>
      </c>
      <c r="D367" s="25" t="s">
        <v>20</v>
      </c>
      <c r="E367" s="28" t="s">
        <v>14</v>
      </c>
      <c r="F367" s="28" t="s">
        <v>54</v>
      </c>
      <c r="G367" s="28" t="s">
        <v>335</v>
      </c>
      <c r="H367" s="28" t="s">
        <v>39</v>
      </c>
      <c r="I367" s="18">
        <v>1.5</v>
      </c>
      <c r="J367" s="12" t="s">
        <v>47</v>
      </c>
      <c r="K367" s="19">
        <v>-100</v>
      </c>
      <c r="L367" s="13">
        <f t="shared" si="7"/>
        <v>2926.5</v>
      </c>
      <c r="M367" s="29">
        <v>100</v>
      </c>
      <c r="N367" s="13"/>
    </row>
    <row r="368" spans="2:14">
      <c r="B368" s="25" t="s">
        <v>407</v>
      </c>
      <c r="C368" s="25" t="s">
        <v>144</v>
      </c>
      <c r="D368" s="25" t="s">
        <v>20</v>
      </c>
      <c r="E368" s="28" t="s">
        <v>347</v>
      </c>
      <c r="F368" s="28" t="s">
        <v>54</v>
      </c>
      <c r="G368" s="28" t="s">
        <v>334</v>
      </c>
      <c r="H368" s="28" t="s">
        <v>452</v>
      </c>
      <c r="I368" s="18">
        <v>1.6</v>
      </c>
      <c r="J368" s="12" t="s">
        <v>12</v>
      </c>
      <c r="K368" s="19">
        <v>60</v>
      </c>
      <c r="L368" s="13">
        <f t="shared" si="7"/>
        <v>2986.5</v>
      </c>
      <c r="M368" s="29">
        <v>100</v>
      </c>
      <c r="N368" s="13"/>
    </row>
    <row r="369" spans="2:14">
      <c r="B369" s="25" t="s">
        <v>407</v>
      </c>
      <c r="C369" s="25" t="s">
        <v>15</v>
      </c>
      <c r="D369" s="25" t="s">
        <v>20</v>
      </c>
      <c r="E369" s="28" t="s">
        <v>388</v>
      </c>
      <c r="F369" s="28" t="s">
        <v>54</v>
      </c>
      <c r="G369" s="28" t="s">
        <v>218</v>
      </c>
      <c r="H369" s="28" t="s">
        <v>43</v>
      </c>
      <c r="I369" s="18">
        <v>1.57</v>
      </c>
      <c r="J369" s="12" t="s">
        <v>12</v>
      </c>
      <c r="K369" s="19">
        <v>28.5</v>
      </c>
      <c r="L369" s="13">
        <f t="shared" si="7"/>
        <v>3015</v>
      </c>
      <c r="M369" s="29">
        <v>50</v>
      </c>
      <c r="N369" s="13"/>
    </row>
    <row r="370" spans="2:14">
      <c r="B370" s="25" t="s">
        <v>407</v>
      </c>
      <c r="C370" s="25" t="s">
        <v>69</v>
      </c>
      <c r="D370" s="25" t="s">
        <v>20</v>
      </c>
      <c r="E370" s="28" t="s">
        <v>71</v>
      </c>
      <c r="F370" s="28" t="s">
        <v>54</v>
      </c>
      <c r="G370" s="28" t="s">
        <v>322</v>
      </c>
      <c r="H370" s="28" t="s">
        <v>208</v>
      </c>
      <c r="I370" s="18">
        <v>1.78</v>
      </c>
      <c r="J370" s="12" t="s">
        <v>47</v>
      </c>
      <c r="K370" s="19">
        <v>-50</v>
      </c>
      <c r="L370" s="13">
        <f t="shared" si="7"/>
        <v>2965</v>
      </c>
      <c r="M370" s="29">
        <v>50</v>
      </c>
      <c r="N370" s="13"/>
    </row>
    <row r="371" spans="2:14">
      <c r="B371" s="25" t="s">
        <v>407</v>
      </c>
      <c r="C371" s="25" t="s">
        <v>69</v>
      </c>
      <c r="D371" s="25" t="s">
        <v>20</v>
      </c>
      <c r="E371" s="28" t="s">
        <v>287</v>
      </c>
      <c r="F371" s="28" t="s">
        <v>54</v>
      </c>
      <c r="G371" s="28" t="s">
        <v>416</v>
      </c>
      <c r="H371" s="28" t="s">
        <v>453</v>
      </c>
      <c r="I371" s="18">
        <v>1.87</v>
      </c>
      <c r="J371" s="12" t="s">
        <v>12</v>
      </c>
      <c r="K371" s="19">
        <v>43.5</v>
      </c>
      <c r="L371" s="13">
        <f t="shared" si="7"/>
        <v>3008.5</v>
      </c>
      <c r="M371" s="29">
        <v>50</v>
      </c>
      <c r="N371" s="13"/>
    </row>
    <row r="372" spans="2:14">
      <c r="B372" s="25" t="s">
        <v>407</v>
      </c>
      <c r="C372" s="25" t="s">
        <v>15</v>
      </c>
      <c r="D372" s="25" t="s">
        <v>20</v>
      </c>
      <c r="E372" s="28" t="s">
        <v>106</v>
      </c>
      <c r="F372" s="28" t="s">
        <v>54</v>
      </c>
      <c r="G372" s="28" t="s">
        <v>27</v>
      </c>
      <c r="H372" s="28" t="s">
        <v>202</v>
      </c>
      <c r="I372" s="18">
        <v>1.65</v>
      </c>
      <c r="J372" s="12" t="s">
        <v>47</v>
      </c>
      <c r="K372" s="19">
        <v>-50</v>
      </c>
      <c r="L372" s="13">
        <f t="shared" si="7"/>
        <v>2958.5</v>
      </c>
      <c r="M372" s="29">
        <v>50</v>
      </c>
      <c r="N372" s="13"/>
    </row>
    <row r="373" spans="2:14">
      <c r="B373" s="25" t="s">
        <v>407</v>
      </c>
      <c r="C373" s="25" t="s">
        <v>15</v>
      </c>
      <c r="D373" s="25" t="s">
        <v>20</v>
      </c>
      <c r="E373" s="28" t="s">
        <v>276</v>
      </c>
      <c r="F373" s="28" t="s">
        <v>54</v>
      </c>
      <c r="G373" s="28" t="s">
        <v>308</v>
      </c>
      <c r="H373" s="28" t="s">
        <v>439</v>
      </c>
      <c r="I373" s="18">
        <v>1.65</v>
      </c>
      <c r="J373" s="12" t="s">
        <v>47</v>
      </c>
      <c r="K373" s="19">
        <f>-50</f>
        <v>-50</v>
      </c>
      <c r="L373" s="13">
        <f t="shared" si="7"/>
        <v>2908.5</v>
      </c>
      <c r="M373" s="29">
        <v>50</v>
      </c>
      <c r="N373" s="13"/>
    </row>
    <row r="374" spans="2:14">
      <c r="B374" s="25" t="s">
        <v>407</v>
      </c>
      <c r="C374" s="25" t="s">
        <v>62</v>
      </c>
      <c r="D374" s="25" t="s">
        <v>20</v>
      </c>
      <c r="E374" s="28" t="s">
        <v>285</v>
      </c>
      <c r="F374" s="28" t="s">
        <v>54</v>
      </c>
      <c r="G374" s="28" t="s">
        <v>311</v>
      </c>
      <c r="H374" s="28" t="s">
        <v>43</v>
      </c>
      <c r="I374" s="18">
        <v>1.62</v>
      </c>
      <c r="J374" s="12" t="s">
        <v>47</v>
      </c>
      <c r="K374" s="19">
        <v>-50</v>
      </c>
      <c r="L374" s="13">
        <f t="shared" si="7"/>
        <v>2858.5</v>
      </c>
      <c r="M374" s="29">
        <v>50</v>
      </c>
      <c r="N374" s="13"/>
    </row>
    <row r="375" spans="2:14">
      <c r="B375" s="25" t="s">
        <v>407</v>
      </c>
      <c r="C375" s="25" t="s">
        <v>62</v>
      </c>
      <c r="D375" s="25" t="s">
        <v>20</v>
      </c>
      <c r="E375" s="28" t="s">
        <v>312</v>
      </c>
      <c r="F375" s="28" t="s">
        <v>54</v>
      </c>
      <c r="G375" s="28" t="s">
        <v>402</v>
      </c>
      <c r="H375" s="28" t="s">
        <v>454</v>
      </c>
      <c r="I375" s="18">
        <v>1.6</v>
      </c>
      <c r="J375" s="12" t="s">
        <v>12</v>
      </c>
      <c r="K375" s="19">
        <v>30</v>
      </c>
      <c r="L375" s="13">
        <f t="shared" si="7"/>
        <v>2888.5</v>
      </c>
      <c r="M375" s="29">
        <v>50</v>
      </c>
      <c r="N375" s="13"/>
    </row>
    <row r="376" spans="2:14">
      <c r="B376" s="25" t="s">
        <v>407</v>
      </c>
      <c r="C376" s="25" t="s">
        <v>62</v>
      </c>
      <c r="D376" s="25" t="s">
        <v>20</v>
      </c>
      <c r="E376" s="28" t="s">
        <v>79</v>
      </c>
      <c r="F376" s="28" t="s">
        <v>54</v>
      </c>
      <c r="G376" s="28" t="s">
        <v>221</v>
      </c>
      <c r="H376" s="28" t="s">
        <v>362</v>
      </c>
      <c r="I376" s="18">
        <v>1.55</v>
      </c>
      <c r="J376" s="12" t="s">
        <v>47</v>
      </c>
      <c r="K376" s="19">
        <v>-100</v>
      </c>
      <c r="L376" s="13">
        <f t="shared" si="7"/>
        <v>2788.5</v>
      </c>
      <c r="M376" s="29">
        <v>100</v>
      </c>
      <c r="N376" s="13"/>
    </row>
    <row r="377" spans="2:14">
      <c r="B377" s="25" t="s">
        <v>407</v>
      </c>
      <c r="C377" s="25" t="s">
        <v>15</v>
      </c>
      <c r="D377" s="25" t="s">
        <v>20</v>
      </c>
      <c r="E377" s="28" t="s">
        <v>115</v>
      </c>
      <c r="F377" s="28" t="s">
        <v>54</v>
      </c>
      <c r="G377" s="28" t="s">
        <v>455</v>
      </c>
      <c r="H377" s="28" t="s">
        <v>358</v>
      </c>
      <c r="I377" s="18">
        <v>1.55</v>
      </c>
      <c r="J377" s="12" t="s">
        <v>12</v>
      </c>
      <c r="K377" s="19">
        <v>27.5</v>
      </c>
      <c r="L377" s="13">
        <f t="shared" si="7"/>
        <v>2816</v>
      </c>
      <c r="M377" s="29">
        <v>50</v>
      </c>
      <c r="N377" s="13"/>
    </row>
    <row r="378" spans="2:14">
      <c r="B378" s="25" t="s">
        <v>407</v>
      </c>
      <c r="C378" s="25" t="s">
        <v>48</v>
      </c>
      <c r="D378" s="25" t="s">
        <v>20</v>
      </c>
      <c r="E378" s="28" t="s">
        <v>265</v>
      </c>
      <c r="F378" s="28" t="s">
        <v>54</v>
      </c>
      <c r="G378" s="28" t="s">
        <v>434</v>
      </c>
      <c r="H378" s="28" t="s">
        <v>45</v>
      </c>
      <c r="I378" s="18">
        <v>1.5</v>
      </c>
      <c r="J378" s="12" t="s">
        <v>12</v>
      </c>
      <c r="K378" s="19">
        <v>50</v>
      </c>
      <c r="L378" s="13">
        <f t="shared" si="7"/>
        <v>2866</v>
      </c>
      <c r="M378" s="29">
        <v>100</v>
      </c>
      <c r="N378" s="13"/>
    </row>
    <row r="379" spans="2:14">
      <c r="B379" s="25" t="s">
        <v>407</v>
      </c>
      <c r="C379" s="25" t="s">
        <v>48</v>
      </c>
      <c r="D379" s="25" t="s">
        <v>20</v>
      </c>
      <c r="E379" s="28" t="s">
        <v>96</v>
      </c>
      <c r="F379" s="28" t="s">
        <v>54</v>
      </c>
      <c r="G379" s="28" t="s">
        <v>361</v>
      </c>
      <c r="H379" s="28" t="s">
        <v>456</v>
      </c>
      <c r="I379" s="18">
        <v>1.7</v>
      </c>
      <c r="J379" s="12" t="s">
        <v>47</v>
      </c>
      <c r="K379" s="19">
        <v>-50</v>
      </c>
      <c r="L379" s="13">
        <f t="shared" si="7"/>
        <v>2816</v>
      </c>
      <c r="M379" s="29">
        <v>50</v>
      </c>
      <c r="N379" s="13"/>
    </row>
    <row r="380" spans="2:14">
      <c r="B380" s="25" t="s">
        <v>407</v>
      </c>
      <c r="C380" s="25" t="s">
        <v>48</v>
      </c>
      <c r="D380" s="25" t="s">
        <v>20</v>
      </c>
      <c r="E380" s="28" t="s">
        <v>457</v>
      </c>
      <c r="F380" s="28" t="s">
        <v>54</v>
      </c>
      <c r="G380" s="28" t="s">
        <v>93</v>
      </c>
      <c r="H380" s="28" t="s">
        <v>45</v>
      </c>
      <c r="I380" s="18">
        <v>5.5</v>
      </c>
      <c r="J380" s="12" t="s">
        <v>12</v>
      </c>
      <c r="K380" s="19">
        <v>450</v>
      </c>
      <c r="L380" s="13">
        <f t="shared" si="7"/>
        <v>3266</v>
      </c>
      <c r="M380" s="29">
        <v>100</v>
      </c>
      <c r="N380" s="13"/>
    </row>
    <row r="381" spans="2:14">
      <c r="B381" s="25" t="s">
        <v>407</v>
      </c>
      <c r="C381" s="25" t="s">
        <v>48</v>
      </c>
      <c r="D381" s="25" t="s">
        <v>20</v>
      </c>
      <c r="E381" s="28" t="s">
        <v>457</v>
      </c>
      <c r="F381" s="28" t="s">
        <v>54</v>
      </c>
      <c r="G381" s="28" t="s">
        <v>93</v>
      </c>
      <c r="H381" s="28" t="s">
        <v>128</v>
      </c>
      <c r="I381" s="18">
        <v>2.25</v>
      </c>
      <c r="J381" s="12" t="s">
        <v>12</v>
      </c>
      <c r="K381" s="19">
        <v>125</v>
      </c>
      <c r="L381" s="13">
        <f t="shared" si="7"/>
        <v>3391</v>
      </c>
      <c r="M381" s="29">
        <v>100</v>
      </c>
      <c r="N381" s="13"/>
    </row>
    <row r="382" spans="2:14">
      <c r="B382" s="25" t="s">
        <v>407</v>
      </c>
      <c r="C382" s="25" t="s">
        <v>48</v>
      </c>
      <c r="D382" s="25" t="s">
        <v>20</v>
      </c>
      <c r="E382" s="28" t="s">
        <v>28</v>
      </c>
      <c r="F382" s="28" t="s">
        <v>54</v>
      </c>
      <c r="G382" s="28" t="s">
        <v>85</v>
      </c>
      <c r="H382" s="28" t="s">
        <v>39</v>
      </c>
      <c r="I382" s="18">
        <v>1.52</v>
      </c>
      <c r="J382" s="12" t="s">
        <v>47</v>
      </c>
      <c r="K382" s="19">
        <v>-100</v>
      </c>
      <c r="L382" s="13">
        <f t="shared" si="7"/>
        <v>3291</v>
      </c>
      <c r="M382" s="29">
        <v>100</v>
      </c>
      <c r="N382" s="13"/>
    </row>
    <row r="383" spans="2:14">
      <c r="B383" s="25" t="s">
        <v>407</v>
      </c>
      <c r="C383" s="25" t="s">
        <v>57</v>
      </c>
      <c r="D383" s="25" t="s">
        <v>20</v>
      </c>
      <c r="E383" s="28" t="s">
        <v>60</v>
      </c>
      <c r="F383" s="28" t="s">
        <v>54</v>
      </c>
      <c r="G383" s="28" t="s">
        <v>66</v>
      </c>
      <c r="H383" s="28" t="s">
        <v>151</v>
      </c>
      <c r="I383" s="18">
        <v>1.8</v>
      </c>
      <c r="J383" s="12" t="s">
        <v>47</v>
      </c>
      <c r="K383" s="19">
        <v>-100</v>
      </c>
      <c r="L383" s="13">
        <f t="shared" si="7"/>
        <v>3191</v>
      </c>
      <c r="M383" s="29">
        <v>100</v>
      </c>
      <c r="N383" s="13"/>
    </row>
    <row r="384" spans="2:14">
      <c r="B384" s="25" t="s">
        <v>407</v>
      </c>
      <c r="C384" s="25" t="s">
        <v>57</v>
      </c>
      <c r="D384" s="25" t="s">
        <v>20</v>
      </c>
      <c r="E384" s="28" t="s">
        <v>58</v>
      </c>
      <c r="F384" s="28" t="s">
        <v>54</v>
      </c>
      <c r="G384" s="28" t="s">
        <v>141</v>
      </c>
      <c r="H384" s="28" t="s">
        <v>208</v>
      </c>
      <c r="I384" s="18">
        <v>1.7</v>
      </c>
      <c r="J384" s="12" t="s">
        <v>12</v>
      </c>
      <c r="K384" s="19">
        <v>35</v>
      </c>
      <c r="L384" s="13">
        <f t="shared" si="7"/>
        <v>3226</v>
      </c>
      <c r="M384" s="29">
        <v>50</v>
      </c>
      <c r="N384" s="13"/>
    </row>
    <row r="385" spans="2:14">
      <c r="B385" s="25" t="s">
        <v>407</v>
      </c>
      <c r="C385" s="25" t="s">
        <v>57</v>
      </c>
      <c r="D385" s="25" t="s">
        <v>20</v>
      </c>
      <c r="E385" s="28" t="s">
        <v>77</v>
      </c>
      <c r="F385" s="28" t="s">
        <v>54</v>
      </c>
      <c r="G385" s="28" t="s">
        <v>271</v>
      </c>
      <c r="H385" s="28" t="s">
        <v>362</v>
      </c>
      <c r="I385" s="18">
        <v>1.57</v>
      </c>
      <c r="J385" s="12" t="s">
        <v>12</v>
      </c>
      <c r="K385" s="19">
        <v>28.5</v>
      </c>
      <c r="L385" s="13">
        <f t="shared" si="7"/>
        <v>3254.5</v>
      </c>
      <c r="M385" s="29">
        <v>50</v>
      </c>
      <c r="N385" s="13"/>
    </row>
    <row r="386" spans="2:14">
      <c r="B386" s="25" t="s">
        <v>407</v>
      </c>
      <c r="C386" s="25" t="s">
        <v>73</v>
      </c>
      <c r="D386" s="25" t="s">
        <v>20</v>
      </c>
      <c r="E386" s="28" t="s">
        <v>211</v>
      </c>
      <c r="F386" s="28" t="s">
        <v>54</v>
      </c>
      <c r="G386" s="28" t="s">
        <v>33</v>
      </c>
      <c r="H386" s="28" t="s">
        <v>458</v>
      </c>
      <c r="I386" s="18">
        <v>1.87</v>
      </c>
      <c r="J386" s="12" t="s">
        <v>12</v>
      </c>
      <c r="K386" s="19">
        <v>43.5</v>
      </c>
      <c r="L386" s="13">
        <f t="shared" si="7"/>
        <v>3298</v>
      </c>
      <c r="M386" s="29">
        <v>50</v>
      </c>
      <c r="N386" s="13"/>
    </row>
    <row r="387" spans="2:14">
      <c r="B387" s="25" t="s">
        <v>407</v>
      </c>
      <c r="C387" s="25" t="s">
        <v>73</v>
      </c>
      <c r="D387" s="25" t="s">
        <v>20</v>
      </c>
      <c r="E387" s="28" t="s">
        <v>75</v>
      </c>
      <c r="F387" s="28" t="s">
        <v>54</v>
      </c>
      <c r="G387" s="28" t="s">
        <v>459</v>
      </c>
      <c r="H387" s="28" t="s">
        <v>460</v>
      </c>
      <c r="I387" s="18">
        <v>1.57</v>
      </c>
      <c r="J387" s="12" t="s">
        <v>12</v>
      </c>
      <c r="K387" s="19">
        <v>57</v>
      </c>
      <c r="L387" s="13">
        <f t="shared" si="7"/>
        <v>3355</v>
      </c>
      <c r="M387" s="29">
        <v>100</v>
      </c>
      <c r="N387" s="13"/>
    </row>
    <row r="388" spans="2:14">
      <c r="B388" s="25" t="s">
        <v>407</v>
      </c>
      <c r="C388" s="25" t="s">
        <v>174</v>
      </c>
      <c r="D388" s="25" t="s">
        <v>20</v>
      </c>
      <c r="E388" s="28" t="s">
        <v>404</v>
      </c>
      <c r="F388" s="28" t="s">
        <v>54</v>
      </c>
      <c r="G388" s="28" t="s">
        <v>396</v>
      </c>
      <c r="H388" s="28" t="s">
        <v>43</v>
      </c>
      <c r="I388" s="18">
        <v>1.75</v>
      </c>
      <c r="J388" s="12" t="s">
        <v>12</v>
      </c>
      <c r="K388" s="19">
        <v>37.5</v>
      </c>
      <c r="L388" s="13">
        <f t="shared" si="7"/>
        <v>3392.5</v>
      </c>
      <c r="M388" s="29">
        <v>50</v>
      </c>
      <c r="N388" s="13"/>
    </row>
    <row r="389" spans="2:14">
      <c r="B389" s="25" t="s">
        <v>407</v>
      </c>
      <c r="C389" s="25" t="s">
        <v>174</v>
      </c>
      <c r="D389" s="25" t="s">
        <v>20</v>
      </c>
      <c r="E389" s="28" t="s">
        <v>250</v>
      </c>
      <c r="F389" s="28" t="s">
        <v>54</v>
      </c>
      <c r="G389" s="28" t="s">
        <v>186</v>
      </c>
      <c r="H389" s="28" t="s">
        <v>461</v>
      </c>
      <c r="I389" s="18">
        <v>1.82</v>
      </c>
      <c r="J389" s="12" t="s">
        <v>47</v>
      </c>
      <c r="K389" s="19">
        <f>-50</f>
        <v>-50</v>
      </c>
      <c r="L389" s="13">
        <f t="shared" si="7"/>
        <v>3342.5</v>
      </c>
      <c r="M389" s="29">
        <v>50</v>
      </c>
      <c r="N389" s="13"/>
    </row>
    <row r="390" spans="2:14">
      <c r="B390" s="25" t="s">
        <v>407</v>
      </c>
      <c r="C390" s="25" t="s">
        <v>174</v>
      </c>
      <c r="D390" s="25" t="s">
        <v>20</v>
      </c>
      <c r="E390" s="28" t="s">
        <v>176</v>
      </c>
      <c r="F390" s="28" t="s">
        <v>54</v>
      </c>
      <c r="G390" s="28" t="s">
        <v>175</v>
      </c>
      <c r="H390" s="28" t="s">
        <v>230</v>
      </c>
      <c r="I390" s="18">
        <v>1.85</v>
      </c>
      <c r="J390" s="12" t="s">
        <v>47</v>
      </c>
      <c r="K390" s="19">
        <v>-50</v>
      </c>
      <c r="L390" s="13">
        <f t="shared" si="7"/>
        <v>3292.5</v>
      </c>
      <c r="M390" s="29">
        <v>50</v>
      </c>
      <c r="N390" s="13"/>
    </row>
    <row r="391" spans="2:14">
      <c r="B391" s="25" t="s">
        <v>407</v>
      </c>
      <c r="C391" s="25" t="s">
        <v>15</v>
      </c>
      <c r="D391" s="25" t="s">
        <v>20</v>
      </c>
      <c r="E391" s="28" t="s">
        <v>32</v>
      </c>
      <c r="F391" s="28" t="s">
        <v>54</v>
      </c>
      <c r="G391" s="28" t="s">
        <v>318</v>
      </c>
      <c r="H391" s="28" t="s">
        <v>362</v>
      </c>
      <c r="I391" s="18">
        <v>1.7</v>
      </c>
      <c r="J391" s="12" t="s">
        <v>47</v>
      </c>
      <c r="K391" s="19">
        <v>-50</v>
      </c>
      <c r="L391" s="13">
        <f t="shared" si="7"/>
        <v>3242.5</v>
      </c>
      <c r="M391" s="29">
        <v>50</v>
      </c>
      <c r="N391" s="13"/>
    </row>
    <row r="392" spans="2:14">
      <c r="B392" s="25" t="s">
        <v>407</v>
      </c>
      <c r="C392" s="25" t="s">
        <v>48</v>
      </c>
      <c r="D392" s="25" t="s">
        <v>20</v>
      </c>
      <c r="E392" s="28" t="s">
        <v>166</v>
      </c>
      <c r="F392" s="28" t="s">
        <v>54</v>
      </c>
      <c r="G392" s="28" t="s">
        <v>143</v>
      </c>
      <c r="H392" s="28" t="s">
        <v>151</v>
      </c>
      <c r="I392" s="18">
        <v>1.75</v>
      </c>
      <c r="J392" s="12" t="s">
        <v>47</v>
      </c>
      <c r="K392" s="19">
        <v>-100</v>
      </c>
      <c r="L392" s="13">
        <f t="shared" si="7"/>
        <v>3142.5</v>
      </c>
      <c r="M392" s="29">
        <v>100</v>
      </c>
      <c r="N392" s="13"/>
    </row>
    <row r="393" spans="2:14">
      <c r="B393" s="25" t="s">
        <v>407</v>
      </c>
      <c r="C393" s="25" t="s">
        <v>48</v>
      </c>
      <c r="D393" s="25" t="s">
        <v>19</v>
      </c>
      <c r="E393" s="28" t="s">
        <v>166</v>
      </c>
      <c r="F393" s="28" t="s">
        <v>54</v>
      </c>
      <c r="G393" s="28" t="s">
        <v>143</v>
      </c>
      <c r="H393" s="28" t="s">
        <v>266</v>
      </c>
      <c r="I393" s="18">
        <v>1.6</v>
      </c>
      <c r="J393" s="12" t="s">
        <v>12</v>
      </c>
      <c r="K393" s="19">
        <v>60</v>
      </c>
      <c r="L393" s="13">
        <f t="shared" si="7"/>
        <v>3202.5</v>
      </c>
      <c r="M393" s="29">
        <v>100</v>
      </c>
      <c r="N393" s="13"/>
    </row>
    <row r="394" spans="2:14">
      <c r="B394" s="25" t="s">
        <v>407</v>
      </c>
      <c r="C394" s="25" t="s">
        <v>48</v>
      </c>
      <c r="D394" s="25" t="s">
        <v>20</v>
      </c>
      <c r="E394" s="28" t="s">
        <v>88</v>
      </c>
      <c r="F394" s="28" t="s">
        <v>54</v>
      </c>
      <c r="G394" s="28" t="s">
        <v>35</v>
      </c>
      <c r="H394" s="28" t="s">
        <v>45</v>
      </c>
      <c r="I394" s="18">
        <v>1.65</v>
      </c>
      <c r="J394" s="12" t="s">
        <v>47</v>
      </c>
      <c r="K394" s="19">
        <v>-100</v>
      </c>
      <c r="L394" s="13">
        <f t="shared" si="7"/>
        <v>3102.5</v>
      </c>
      <c r="M394" s="29">
        <v>100</v>
      </c>
      <c r="N394" s="13"/>
    </row>
    <row r="395" spans="2:14">
      <c r="B395" s="25" t="s">
        <v>407</v>
      </c>
      <c r="C395" s="25" t="s">
        <v>73</v>
      </c>
      <c r="D395" s="25" t="s">
        <v>20</v>
      </c>
      <c r="E395" s="28" t="s">
        <v>25</v>
      </c>
      <c r="F395" s="28" t="s">
        <v>54</v>
      </c>
      <c r="G395" s="28" t="s">
        <v>215</v>
      </c>
      <c r="H395" s="28" t="s">
        <v>462</v>
      </c>
      <c r="I395" s="18">
        <v>1.62</v>
      </c>
      <c r="J395" s="12" t="s">
        <v>12</v>
      </c>
      <c r="K395" s="19">
        <v>31</v>
      </c>
      <c r="L395" s="13">
        <f t="shared" si="7"/>
        <v>3133.5</v>
      </c>
      <c r="M395" s="29">
        <v>50</v>
      </c>
      <c r="N395" s="13"/>
    </row>
    <row r="396" spans="2:14">
      <c r="B396" s="25" t="s">
        <v>407</v>
      </c>
      <c r="C396" s="25" t="s">
        <v>98</v>
      </c>
      <c r="D396" s="25" t="s">
        <v>20</v>
      </c>
      <c r="E396" s="28" t="s">
        <v>375</v>
      </c>
      <c r="F396" s="28" t="s">
        <v>54</v>
      </c>
      <c r="G396" s="28" t="s">
        <v>99</v>
      </c>
      <c r="H396" s="28" t="s">
        <v>213</v>
      </c>
      <c r="I396" s="18">
        <v>1.72</v>
      </c>
      <c r="J396" s="12" t="s">
        <v>12</v>
      </c>
      <c r="K396" s="19">
        <v>72</v>
      </c>
      <c r="L396" s="13">
        <f t="shared" si="7"/>
        <v>3205.5</v>
      </c>
      <c r="M396" s="29">
        <v>100</v>
      </c>
      <c r="N396" s="13"/>
    </row>
    <row r="397" spans="2:14">
      <c r="B397" s="25" t="s">
        <v>407</v>
      </c>
      <c r="C397" s="25" t="s">
        <v>193</v>
      </c>
      <c r="D397" s="25" t="s">
        <v>20</v>
      </c>
      <c r="E397" s="28" t="s">
        <v>207</v>
      </c>
      <c r="F397" s="28" t="s">
        <v>54</v>
      </c>
      <c r="G397" s="28" t="s">
        <v>58</v>
      </c>
      <c r="H397" s="28" t="s">
        <v>53</v>
      </c>
      <c r="I397" s="18">
        <v>1.7</v>
      </c>
      <c r="J397" s="12" t="s">
        <v>47</v>
      </c>
      <c r="K397" s="19">
        <v>-50</v>
      </c>
      <c r="L397" s="13">
        <f t="shared" si="7"/>
        <v>3155.5</v>
      </c>
      <c r="M397" s="29">
        <v>50</v>
      </c>
      <c r="N397" s="13"/>
    </row>
    <row r="398" spans="2:14">
      <c r="B398" s="25" t="s">
        <v>407</v>
      </c>
      <c r="C398" s="25" t="s">
        <v>193</v>
      </c>
      <c r="D398" s="25" t="s">
        <v>20</v>
      </c>
      <c r="E398" s="28" t="s">
        <v>290</v>
      </c>
      <c r="F398" s="28" t="s">
        <v>54</v>
      </c>
      <c r="G398" s="28" t="s">
        <v>322</v>
      </c>
      <c r="H398" s="28" t="s">
        <v>463</v>
      </c>
      <c r="I398" s="18">
        <v>1.75</v>
      </c>
      <c r="J398" s="12" t="s">
        <v>12</v>
      </c>
      <c r="K398" s="19">
        <v>37.5</v>
      </c>
      <c r="L398" s="13">
        <f t="shared" si="7"/>
        <v>3193</v>
      </c>
      <c r="M398" s="29">
        <v>50</v>
      </c>
      <c r="N398" s="13"/>
    </row>
    <row r="399" spans="2:14">
      <c r="B399" s="25" t="s">
        <v>407</v>
      </c>
      <c r="C399" s="25" t="s">
        <v>193</v>
      </c>
      <c r="D399" s="25" t="s">
        <v>20</v>
      </c>
      <c r="E399" s="28" t="s">
        <v>163</v>
      </c>
      <c r="F399" s="28" t="s">
        <v>54</v>
      </c>
      <c r="G399" s="28" t="s">
        <v>118</v>
      </c>
      <c r="H399" s="28" t="s">
        <v>43</v>
      </c>
      <c r="I399" s="18">
        <v>1.65</v>
      </c>
      <c r="J399" s="12" t="s">
        <v>12</v>
      </c>
      <c r="K399" s="19">
        <v>32.5</v>
      </c>
      <c r="L399" s="13">
        <f t="shared" si="7"/>
        <v>3225.5</v>
      </c>
      <c r="M399" s="29">
        <v>50</v>
      </c>
      <c r="N399" s="13"/>
    </row>
    <row r="400" spans="2:14">
      <c r="B400" s="25" t="s">
        <v>407</v>
      </c>
      <c r="C400" s="25" t="s">
        <v>193</v>
      </c>
      <c r="D400" s="25" t="s">
        <v>20</v>
      </c>
      <c r="E400" s="28" t="s">
        <v>28</v>
      </c>
      <c r="F400" s="28" t="s">
        <v>54</v>
      </c>
      <c r="G400" s="28" t="s">
        <v>211</v>
      </c>
      <c r="H400" s="28" t="s">
        <v>464</v>
      </c>
      <c r="I400" s="18">
        <v>1.55</v>
      </c>
      <c r="J400" s="12" t="s">
        <v>12</v>
      </c>
      <c r="K400" s="19">
        <v>27.5</v>
      </c>
      <c r="L400" s="13">
        <f t="shared" si="7"/>
        <v>3253</v>
      </c>
      <c r="M400" s="29">
        <v>50</v>
      </c>
      <c r="N400" s="13"/>
    </row>
    <row r="401" spans="2:14">
      <c r="B401" s="25" t="s">
        <v>407</v>
      </c>
      <c r="C401" s="25" t="s">
        <v>193</v>
      </c>
      <c r="D401" s="25" t="s">
        <v>20</v>
      </c>
      <c r="E401" s="28" t="s">
        <v>465</v>
      </c>
      <c r="F401" s="28" t="s">
        <v>54</v>
      </c>
      <c r="G401" s="28" t="s">
        <v>285</v>
      </c>
      <c r="H401" s="28" t="s">
        <v>43</v>
      </c>
      <c r="I401" s="18">
        <v>1.6</v>
      </c>
      <c r="J401" s="12" t="s">
        <v>12</v>
      </c>
      <c r="K401" s="19">
        <v>30</v>
      </c>
      <c r="L401" s="13">
        <f t="shared" si="7"/>
        <v>3283</v>
      </c>
      <c r="M401" s="29">
        <v>50</v>
      </c>
      <c r="N401" s="13"/>
    </row>
    <row r="402" spans="2:14">
      <c r="B402" s="25" t="s">
        <v>407</v>
      </c>
      <c r="C402" s="25" t="s">
        <v>177</v>
      </c>
      <c r="D402" s="25" t="s">
        <v>20</v>
      </c>
      <c r="E402" s="28" t="s">
        <v>466</v>
      </c>
      <c r="F402" s="28" t="s">
        <v>54</v>
      </c>
      <c r="G402" s="28" t="s">
        <v>467</v>
      </c>
      <c r="H402" s="28" t="s">
        <v>117</v>
      </c>
      <c r="I402" s="18">
        <v>1.7</v>
      </c>
      <c r="J402" s="12" t="s">
        <v>12</v>
      </c>
      <c r="K402" s="19">
        <v>35</v>
      </c>
      <c r="L402" s="13">
        <f t="shared" si="7"/>
        <v>3318</v>
      </c>
      <c r="M402" s="29">
        <v>50</v>
      </c>
      <c r="N402" s="13"/>
    </row>
    <row r="403" spans="2:14">
      <c r="B403" s="25" t="s">
        <v>407</v>
      </c>
      <c r="C403" s="25" t="s">
        <v>240</v>
      </c>
      <c r="D403" s="25" t="s">
        <v>20</v>
      </c>
      <c r="E403" s="28" t="s">
        <v>130</v>
      </c>
      <c r="F403" s="28" t="s">
        <v>54</v>
      </c>
      <c r="G403" s="28" t="s">
        <v>468</v>
      </c>
      <c r="H403" s="28" t="s">
        <v>117</v>
      </c>
      <c r="I403" s="18">
        <v>1.5</v>
      </c>
      <c r="J403" s="12" t="s">
        <v>47</v>
      </c>
      <c r="K403" s="19">
        <v>-50</v>
      </c>
      <c r="L403" s="13">
        <f t="shared" si="7"/>
        <v>3268</v>
      </c>
      <c r="M403" s="29">
        <v>50</v>
      </c>
      <c r="N403" s="13"/>
    </row>
    <row r="404" spans="2:14">
      <c r="B404" s="25" t="s">
        <v>407</v>
      </c>
      <c r="C404" s="25" t="s">
        <v>240</v>
      </c>
      <c r="D404" s="25" t="s">
        <v>20</v>
      </c>
      <c r="E404" s="28" t="s">
        <v>469</v>
      </c>
      <c r="F404" s="28" t="s">
        <v>54</v>
      </c>
      <c r="G404" s="28" t="s">
        <v>79</v>
      </c>
      <c r="H404" s="28" t="s">
        <v>296</v>
      </c>
      <c r="I404" s="18">
        <v>1.62</v>
      </c>
      <c r="J404" s="12" t="s">
        <v>12</v>
      </c>
      <c r="K404" s="19">
        <v>31</v>
      </c>
      <c r="L404" s="13">
        <f t="shared" si="7"/>
        <v>3299</v>
      </c>
      <c r="M404" s="29">
        <v>50</v>
      </c>
      <c r="N404" s="13"/>
    </row>
    <row r="405" spans="2:14">
      <c r="B405" s="25" t="s">
        <v>407</v>
      </c>
      <c r="C405" s="25" t="s">
        <v>240</v>
      </c>
      <c r="D405" s="25" t="s">
        <v>20</v>
      </c>
      <c r="E405" s="28" t="s">
        <v>470</v>
      </c>
      <c r="F405" s="28" t="s">
        <v>54</v>
      </c>
      <c r="G405" s="28" t="s">
        <v>471</v>
      </c>
      <c r="H405" s="28" t="s">
        <v>128</v>
      </c>
      <c r="I405" s="18">
        <v>1.85</v>
      </c>
      <c r="J405" s="12" t="s">
        <v>12</v>
      </c>
      <c r="K405" s="19">
        <v>42.5</v>
      </c>
      <c r="L405" s="13">
        <f t="shared" si="7"/>
        <v>3341.5</v>
      </c>
      <c r="M405" s="29">
        <v>50</v>
      </c>
      <c r="N405" s="13"/>
    </row>
    <row r="406" spans="2:14">
      <c r="B406" s="25" t="s">
        <v>407</v>
      </c>
      <c r="C406" s="25" t="s">
        <v>385</v>
      </c>
      <c r="D406" s="25" t="s">
        <v>20</v>
      </c>
      <c r="E406" s="28" t="s">
        <v>223</v>
      </c>
      <c r="F406" s="28" t="s">
        <v>54</v>
      </c>
      <c r="G406" s="28" t="s">
        <v>434</v>
      </c>
      <c r="H406" s="28" t="s">
        <v>45</v>
      </c>
      <c r="I406" s="18">
        <v>1.55</v>
      </c>
      <c r="J406" s="12" t="s">
        <v>12</v>
      </c>
      <c r="K406" s="19">
        <v>2.5</v>
      </c>
      <c r="L406" s="13">
        <f t="shared" si="7"/>
        <v>3344</v>
      </c>
      <c r="M406" s="29">
        <v>50</v>
      </c>
      <c r="N406" s="13"/>
    </row>
    <row r="407" spans="2:14">
      <c r="B407" s="25" t="s">
        <v>407</v>
      </c>
      <c r="C407" s="25" t="s">
        <v>385</v>
      </c>
      <c r="D407" s="25" t="s">
        <v>20</v>
      </c>
      <c r="E407" s="28" t="s">
        <v>328</v>
      </c>
      <c r="F407" s="28" t="s">
        <v>54</v>
      </c>
      <c r="G407" s="28" t="s">
        <v>472</v>
      </c>
      <c r="H407" s="28" t="s">
        <v>117</v>
      </c>
      <c r="I407" s="18">
        <v>1.55</v>
      </c>
      <c r="J407" s="12" t="s">
        <v>12</v>
      </c>
      <c r="K407" s="19">
        <v>27.5</v>
      </c>
      <c r="L407" s="13">
        <f t="shared" ref="L407:L459" si="8">+L406+K407</f>
        <v>3371.5</v>
      </c>
      <c r="M407" s="29">
        <v>50</v>
      </c>
      <c r="N407" s="13"/>
    </row>
    <row r="408" spans="2:14">
      <c r="B408" s="25" t="s">
        <v>407</v>
      </c>
      <c r="C408" s="25" t="s">
        <v>48</v>
      </c>
      <c r="D408" s="25" t="s">
        <v>20</v>
      </c>
      <c r="E408" s="28" t="s">
        <v>119</v>
      </c>
      <c r="F408" s="28" t="s">
        <v>54</v>
      </c>
      <c r="G408" s="28" t="s">
        <v>166</v>
      </c>
      <c r="H408" s="28" t="s">
        <v>473</v>
      </c>
      <c r="I408" s="18">
        <v>1.5</v>
      </c>
      <c r="J408" s="12" t="s">
        <v>12</v>
      </c>
      <c r="K408" s="19">
        <v>25</v>
      </c>
      <c r="L408" s="13">
        <f t="shared" si="8"/>
        <v>3396.5</v>
      </c>
      <c r="M408" s="29">
        <v>50</v>
      </c>
      <c r="N408" s="13"/>
    </row>
    <row r="409" spans="2:14">
      <c r="B409" s="25" t="s">
        <v>407</v>
      </c>
      <c r="C409" s="25" t="s">
        <v>98</v>
      </c>
      <c r="D409" s="25" t="s">
        <v>19</v>
      </c>
      <c r="E409" s="28" t="s">
        <v>27</v>
      </c>
      <c r="F409" s="28" t="s">
        <v>54</v>
      </c>
      <c r="G409" s="28" t="s">
        <v>388</v>
      </c>
      <c r="H409" s="28" t="s">
        <v>225</v>
      </c>
      <c r="I409" s="18">
        <v>2.6</v>
      </c>
      <c r="J409" s="12" t="s">
        <v>12</v>
      </c>
      <c r="K409" s="19">
        <v>80</v>
      </c>
      <c r="L409" s="13">
        <f t="shared" si="8"/>
        <v>3476.5</v>
      </c>
      <c r="M409" s="29">
        <v>50</v>
      </c>
      <c r="N409" s="13"/>
    </row>
    <row r="410" spans="2:14">
      <c r="B410" s="25" t="s">
        <v>407</v>
      </c>
      <c r="C410" s="25" t="s">
        <v>15</v>
      </c>
      <c r="D410" s="25" t="s">
        <v>19</v>
      </c>
      <c r="E410" s="28" t="s">
        <v>27</v>
      </c>
      <c r="F410" s="28" t="s">
        <v>54</v>
      </c>
      <c r="G410" s="28" t="s">
        <v>388</v>
      </c>
      <c r="H410" s="28" t="s">
        <v>45</v>
      </c>
      <c r="I410" s="18">
        <v>3.3</v>
      </c>
      <c r="J410" s="12" t="s">
        <v>12</v>
      </c>
      <c r="K410" s="19">
        <v>115</v>
      </c>
      <c r="L410" s="13">
        <f t="shared" si="8"/>
        <v>3591.5</v>
      </c>
      <c r="M410" s="29">
        <v>50</v>
      </c>
      <c r="N410" s="13"/>
    </row>
    <row r="411" spans="2:14">
      <c r="B411" s="25" t="s">
        <v>407</v>
      </c>
      <c r="C411" s="25" t="s">
        <v>15</v>
      </c>
      <c r="D411" s="25" t="s">
        <v>19</v>
      </c>
      <c r="E411" s="28" t="s">
        <v>474</v>
      </c>
      <c r="F411" s="28" t="s">
        <v>54</v>
      </c>
      <c r="G411" s="28" t="s">
        <v>475</v>
      </c>
      <c r="H411" s="28" t="s">
        <v>39</v>
      </c>
      <c r="I411" s="18">
        <v>1.65</v>
      </c>
      <c r="J411" s="12" t="s">
        <v>47</v>
      </c>
      <c r="K411" s="19">
        <f>-50</f>
        <v>-50</v>
      </c>
      <c r="L411" s="13">
        <f t="shared" si="8"/>
        <v>3541.5</v>
      </c>
      <c r="M411" s="29">
        <v>50</v>
      </c>
      <c r="N411" s="13"/>
    </row>
    <row r="412" spans="2:14">
      <c r="B412" s="25" t="s">
        <v>407</v>
      </c>
      <c r="C412" s="25" t="s">
        <v>62</v>
      </c>
      <c r="D412" s="25" t="s">
        <v>20</v>
      </c>
      <c r="E412" s="28" t="s">
        <v>63</v>
      </c>
      <c r="F412" s="28" t="s">
        <v>54</v>
      </c>
      <c r="G412" s="28" t="s">
        <v>305</v>
      </c>
      <c r="H412" s="28" t="s">
        <v>202</v>
      </c>
      <c r="I412" s="18">
        <v>1.6</v>
      </c>
      <c r="J412" s="12" t="s">
        <v>12</v>
      </c>
      <c r="K412" s="19">
        <v>30</v>
      </c>
      <c r="L412" s="13">
        <f t="shared" si="8"/>
        <v>3571.5</v>
      </c>
      <c r="M412" s="29">
        <v>50</v>
      </c>
      <c r="N412" s="13"/>
    </row>
    <row r="413" spans="2:14">
      <c r="B413" s="25" t="s">
        <v>407</v>
      </c>
      <c r="C413" s="25" t="s">
        <v>62</v>
      </c>
      <c r="D413" s="25" t="s">
        <v>20</v>
      </c>
      <c r="E413" s="28" t="s">
        <v>355</v>
      </c>
      <c r="F413" s="28" t="s">
        <v>54</v>
      </c>
      <c r="G413" s="28" t="s">
        <v>198</v>
      </c>
      <c r="H413" s="28" t="s">
        <v>167</v>
      </c>
      <c r="I413" s="18">
        <v>1.7</v>
      </c>
      <c r="J413" s="12" t="s">
        <v>12</v>
      </c>
      <c r="K413" s="19">
        <v>35</v>
      </c>
      <c r="L413" s="13">
        <f t="shared" si="8"/>
        <v>3606.5</v>
      </c>
      <c r="M413" s="29">
        <v>50</v>
      </c>
      <c r="N413" s="13"/>
    </row>
    <row r="414" spans="2:14">
      <c r="B414" s="25" t="s">
        <v>407</v>
      </c>
      <c r="C414" s="25" t="s">
        <v>15</v>
      </c>
      <c r="D414" s="25" t="s">
        <v>20</v>
      </c>
      <c r="E414" s="28" t="s">
        <v>400</v>
      </c>
      <c r="F414" s="28" t="s">
        <v>54</v>
      </c>
      <c r="G414" s="28" t="s">
        <v>116</v>
      </c>
      <c r="H414" s="28" t="s">
        <v>43</v>
      </c>
      <c r="I414" s="18">
        <v>1.65</v>
      </c>
      <c r="J414" s="12" t="s">
        <v>47</v>
      </c>
      <c r="K414" s="19">
        <f>-50</f>
        <v>-50</v>
      </c>
      <c r="L414" s="13">
        <f t="shared" si="8"/>
        <v>3556.5</v>
      </c>
      <c r="M414" s="29">
        <v>50</v>
      </c>
      <c r="N414" s="13"/>
    </row>
    <row r="415" spans="2:14">
      <c r="B415" s="25" t="s">
        <v>407</v>
      </c>
      <c r="C415" s="25" t="s">
        <v>48</v>
      </c>
      <c r="D415" s="25" t="s">
        <v>20</v>
      </c>
      <c r="E415" s="28" t="s">
        <v>173</v>
      </c>
      <c r="F415" s="28" t="s">
        <v>54</v>
      </c>
      <c r="G415" s="28" t="s">
        <v>265</v>
      </c>
      <c r="H415" s="28" t="s">
        <v>43</v>
      </c>
      <c r="I415" s="18">
        <v>1.6</v>
      </c>
      <c r="J415" s="12" t="s">
        <v>12</v>
      </c>
      <c r="K415" s="19">
        <v>60</v>
      </c>
      <c r="L415" s="13">
        <f t="shared" si="8"/>
        <v>3616.5</v>
      </c>
      <c r="M415" s="29">
        <v>100</v>
      </c>
      <c r="N415" s="13"/>
    </row>
    <row r="416" spans="2:14">
      <c r="B416" s="25" t="s">
        <v>407</v>
      </c>
      <c r="C416" s="25" t="s">
        <v>48</v>
      </c>
      <c r="D416" s="25" t="s">
        <v>20</v>
      </c>
      <c r="E416" s="28" t="s">
        <v>93</v>
      </c>
      <c r="F416" s="28" t="s">
        <v>54</v>
      </c>
      <c r="G416" s="28" t="s">
        <v>96</v>
      </c>
      <c r="H416" s="28" t="s">
        <v>362</v>
      </c>
      <c r="I416" s="18">
        <v>1.65</v>
      </c>
      <c r="J416" s="12" t="s">
        <v>12</v>
      </c>
      <c r="K416" s="19">
        <v>32.5</v>
      </c>
      <c r="L416" s="13">
        <f t="shared" si="8"/>
        <v>3649</v>
      </c>
      <c r="M416" s="29">
        <v>50</v>
      </c>
      <c r="N416" s="13"/>
    </row>
    <row r="417" spans="2:14">
      <c r="B417" s="25" t="s">
        <v>407</v>
      </c>
      <c r="C417" s="25" t="s">
        <v>57</v>
      </c>
      <c r="D417" s="25" t="s">
        <v>20</v>
      </c>
      <c r="E417" s="28" t="s">
        <v>58</v>
      </c>
      <c r="F417" s="28" t="s">
        <v>54</v>
      </c>
      <c r="G417" s="28" t="s">
        <v>105</v>
      </c>
      <c r="H417" s="28" t="s">
        <v>68</v>
      </c>
      <c r="I417" s="18">
        <v>1.65</v>
      </c>
      <c r="J417" s="12" t="s">
        <v>12</v>
      </c>
      <c r="K417" s="19">
        <v>32.5</v>
      </c>
      <c r="L417" s="13">
        <f t="shared" si="8"/>
        <v>3681.5</v>
      </c>
      <c r="M417" s="29">
        <v>50</v>
      </c>
      <c r="N417" s="13"/>
    </row>
    <row r="418" spans="2:14">
      <c r="B418" s="25" t="s">
        <v>407</v>
      </c>
      <c r="C418" s="25" t="s">
        <v>98</v>
      </c>
      <c r="D418" s="25" t="s">
        <v>19</v>
      </c>
      <c r="E418" s="28" t="s">
        <v>290</v>
      </c>
      <c r="F418" s="28" t="s">
        <v>54</v>
      </c>
      <c r="G418" s="28" t="s">
        <v>476</v>
      </c>
      <c r="H418" s="28" t="s">
        <v>37</v>
      </c>
      <c r="I418" s="18">
        <v>1.65</v>
      </c>
      <c r="J418" s="12" t="s">
        <v>47</v>
      </c>
      <c r="K418" s="19">
        <v>-50</v>
      </c>
      <c r="L418" s="13">
        <f t="shared" si="8"/>
        <v>3631.5</v>
      </c>
      <c r="M418" s="29">
        <v>50</v>
      </c>
      <c r="N418" s="13"/>
    </row>
    <row r="419" spans="2:14">
      <c r="B419" s="25" t="s">
        <v>407</v>
      </c>
      <c r="C419" s="25" t="s">
        <v>98</v>
      </c>
      <c r="D419" s="25" t="s">
        <v>20</v>
      </c>
      <c r="E419" s="28" t="s">
        <v>228</v>
      </c>
      <c r="F419" s="28" t="s">
        <v>54</v>
      </c>
      <c r="G419" s="28" t="s">
        <v>298</v>
      </c>
      <c r="H419" s="28" t="s">
        <v>45</v>
      </c>
      <c r="I419" s="18">
        <v>1.6</v>
      </c>
      <c r="J419" s="12" t="s">
        <v>12</v>
      </c>
      <c r="K419" s="19">
        <v>30</v>
      </c>
      <c r="L419" s="13">
        <f t="shared" si="8"/>
        <v>3661.5</v>
      </c>
      <c r="M419" s="29">
        <v>50</v>
      </c>
      <c r="N419" s="13"/>
    </row>
    <row r="420" spans="2:14">
      <c r="B420" s="25" t="s">
        <v>407</v>
      </c>
      <c r="C420" s="25" t="s">
        <v>73</v>
      </c>
      <c r="D420" s="25" t="s">
        <v>20</v>
      </c>
      <c r="E420" s="28" t="s">
        <v>211</v>
      </c>
      <c r="F420" s="28" t="s">
        <v>54</v>
      </c>
      <c r="G420" s="28" t="s">
        <v>209</v>
      </c>
      <c r="H420" s="28" t="s">
        <v>458</v>
      </c>
      <c r="I420" s="18">
        <v>1.95</v>
      </c>
      <c r="J420" s="12" t="s">
        <v>47</v>
      </c>
      <c r="K420" s="19">
        <f>-50</f>
        <v>-50</v>
      </c>
      <c r="L420" s="13">
        <f t="shared" si="8"/>
        <v>3611.5</v>
      </c>
      <c r="M420" s="29">
        <v>50</v>
      </c>
      <c r="N420" s="13"/>
    </row>
    <row r="421" spans="2:14">
      <c r="B421" s="25" t="s">
        <v>407</v>
      </c>
      <c r="C421" s="25" t="s">
        <v>174</v>
      </c>
      <c r="D421" s="25" t="s">
        <v>20</v>
      </c>
      <c r="E421" s="28" t="s">
        <v>175</v>
      </c>
      <c r="F421" s="28" t="s">
        <v>54</v>
      </c>
      <c r="G421" s="28" t="s">
        <v>477</v>
      </c>
      <c r="H421" s="28" t="s">
        <v>269</v>
      </c>
      <c r="I421" s="18">
        <v>1.5</v>
      </c>
      <c r="J421" s="12" t="s">
        <v>47</v>
      </c>
      <c r="K421" s="19">
        <f>-100</f>
        <v>-100</v>
      </c>
      <c r="L421" s="13">
        <f t="shared" si="8"/>
        <v>3511.5</v>
      </c>
      <c r="M421" s="29">
        <v>100</v>
      </c>
      <c r="N421" s="13"/>
    </row>
    <row r="422" spans="2:14">
      <c r="B422" s="25">
        <v>45627</v>
      </c>
      <c r="C422" s="25" t="s">
        <v>15</v>
      </c>
      <c r="D422" s="25" t="s">
        <v>19</v>
      </c>
      <c r="E422" s="28" t="s">
        <v>308</v>
      </c>
      <c r="F422" s="28" t="s">
        <v>54</v>
      </c>
      <c r="G422" s="28" t="s">
        <v>478</v>
      </c>
      <c r="H422" s="28" t="s">
        <v>479</v>
      </c>
      <c r="I422" s="18">
        <v>3.4</v>
      </c>
      <c r="J422" s="12" t="s">
        <v>47</v>
      </c>
      <c r="K422" s="19">
        <v>-50</v>
      </c>
      <c r="L422" s="13">
        <f t="shared" si="8"/>
        <v>3461.5</v>
      </c>
      <c r="M422" s="29">
        <v>50</v>
      </c>
      <c r="N422" s="13"/>
    </row>
    <row r="423" spans="2:14">
      <c r="B423" s="25">
        <v>45627</v>
      </c>
      <c r="C423" s="25" t="s">
        <v>73</v>
      </c>
      <c r="D423" s="25" t="s">
        <v>19</v>
      </c>
      <c r="E423" s="28" t="s">
        <v>247</v>
      </c>
      <c r="F423" s="28" t="s">
        <v>54</v>
      </c>
      <c r="G423" s="28" t="s">
        <v>134</v>
      </c>
      <c r="H423" s="28" t="s">
        <v>480</v>
      </c>
      <c r="I423" s="18">
        <v>1.7</v>
      </c>
      <c r="J423" s="12" t="s">
        <v>12</v>
      </c>
      <c r="K423" s="19">
        <v>35</v>
      </c>
      <c r="L423" s="13">
        <f t="shared" si="8"/>
        <v>3496.5</v>
      </c>
      <c r="M423" s="29">
        <v>50</v>
      </c>
      <c r="N423" s="13"/>
    </row>
    <row r="424" spans="2:14">
      <c r="B424" s="25">
        <v>45627</v>
      </c>
      <c r="C424" s="25" t="s">
        <v>73</v>
      </c>
      <c r="D424" s="25" t="s">
        <v>19</v>
      </c>
      <c r="E424" s="28" t="s">
        <v>247</v>
      </c>
      <c r="F424" s="28" t="s">
        <v>54</v>
      </c>
      <c r="G424" s="28" t="s">
        <v>134</v>
      </c>
      <c r="H424" s="28" t="s">
        <v>481</v>
      </c>
      <c r="I424" s="18">
        <v>2.15</v>
      </c>
      <c r="J424" s="12" t="s">
        <v>12</v>
      </c>
      <c r="K424" s="19">
        <v>57.5</v>
      </c>
      <c r="L424" s="13">
        <f t="shared" si="8"/>
        <v>3554</v>
      </c>
      <c r="M424" s="29">
        <v>50</v>
      </c>
      <c r="N424" s="13"/>
    </row>
    <row r="425" spans="2:14">
      <c r="B425" s="25">
        <v>45627</v>
      </c>
      <c r="C425" s="25" t="s">
        <v>48</v>
      </c>
      <c r="D425" s="25" t="s">
        <v>19</v>
      </c>
      <c r="E425" s="28" t="s">
        <v>85</v>
      </c>
      <c r="F425" s="28" t="s">
        <v>54</v>
      </c>
      <c r="G425" s="28" t="s">
        <v>457</v>
      </c>
      <c r="H425" s="28" t="s">
        <v>482</v>
      </c>
      <c r="I425" s="18">
        <v>1.8</v>
      </c>
      <c r="J425" s="12" t="s">
        <v>47</v>
      </c>
      <c r="K425" s="19">
        <v>-50</v>
      </c>
      <c r="L425" s="13">
        <f t="shared" si="8"/>
        <v>3504</v>
      </c>
      <c r="M425" s="29">
        <v>50</v>
      </c>
      <c r="N425" s="13"/>
    </row>
    <row r="426" spans="2:14">
      <c r="B426" s="25">
        <v>45627</v>
      </c>
      <c r="C426" s="25" t="s">
        <v>483</v>
      </c>
      <c r="D426" s="25" t="s">
        <v>20</v>
      </c>
      <c r="E426" s="28" t="s">
        <v>32</v>
      </c>
      <c r="F426" s="28" t="s">
        <v>54</v>
      </c>
      <c r="G426" s="28" t="s">
        <v>285</v>
      </c>
      <c r="H426" s="28" t="s">
        <v>484</v>
      </c>
      <c r="I426" s="18">
        <v>1.75</v>
      </c>
      <c r="J426" s="12" t="s">
        <v>12</v>
      </c>
      <c r="K426" s="19">
        <v>37.5</v>
      </c>
      <c r="L426" s="13">
        <f t="shared" si="8"/>
        <v>3541.5</v>
      </c>
      <c r="M426" s="29">
        <v>50</v>
      </c>
      <c r="N426" s="13"/>
    </row>
    <row r="427" spans="2:14">
      <c r="B427" s="25">
        <v>45627</v>
      </c>
      <c r="C427" s="25" t="s">
        <v>485</v>
      </c>
      <c r="D427" s="25" t="s">
        <v>20</v>
      </c>
      <c r="E427" s="28" t="s">
        <v>58</v>
      </c>
      <c r="F427" s="28" t="s">
        <v>54</v>
      </c>
      <c r="G427" s="28" t="s">
        <v>486</v>
      </c>
      <c r="H427" s="28" t="s">
        <v>487</v>
      </c>
      <c r="I427" s="18">
        <v>1.75</v>
      </c>
      <c r="J427" s="12" t="s">
        <v>12</v>
      </c>
      <c r="K427" s="19">
        <v>37.5</v>
      </c>
      <c r="L427" s="13">
        <f t="shared" si="8"/>
        <v>3579</v>
      </c>
      <c r="M427" s="29">
        <v>50</v>
      </c>
      <c r="N427" s="13"/>
    </row>
    <row r="428" spans="2:14">
      <c r="B428" s="25">
        <v>45627</v>
      </c>
      <c r="C428" s="25" t="s">
        <v>48</v>
      </c>
      <c r="D428" s="25" t="s">
        <v>20</v>
      </c>
      <c r="E428" s="28" t="s">
        <v>265</v>
      </c>
      <c r="F428" s="28" t="s">
        <v>54</v>
      </c>
      <c r="G428" s="28" t="s">
        <v>84</v>
      </c>
      <c r="H428" s="28" t="s">
        <v>43</v>
      </c>
      <c r="I428" s="18">
        <v>1.6</v>
      </c>
      <c r="J428" s="12" t="s">
        <v>12</v>
      </c>
      <c r="K428" s="19">
        <v>30</v>
      </c>
      <c r="L428" s="13">
        <f t="shared" si="8"/>
        <v>3609</v>
      </c>
      <c r="M428" s="29">
        <v>50</v>
      </c>
      <c r="N428" s="13"/>
    </row>
    <row r="429" spans="2:14">
      <c r="B429" s="25">
        <v>45627</v>
      </c>
      <c r="C429" s="25" t="s">
        <v>48</v>
      </c>
      <c r="D429" s="25" t="s">
        <v>20</v>
      </c>
      <c r="E429" s="28" t="s">
        <v>166</v>
      </c>
      <c r="F429" s="28" t="s">
        <v>54</v>
      </c>
      <c r="G429" s="28" t="s">
        <v>434</v>
      </c>
      <c r="H429" s="28" t="s">
        <v>488</v>
      </c>
      <c r="I429" s="18">
        <v>1.8</v>
      </c>
      <c r="J429" s="12" t="s">
        <v>12</v>
      </c>
      <c r="K429" s="19">
        <v>40</v>
      </c>
      <c r="L429" s="13">
        <f t="shared" si="8"/>
        <v>3649</v>
      </c>
      <c r="M429" s="29">
        <v>50</v>
      </c>
      <c r="N429" s="13"/>
    </row>
    <row r="430" spans="2:14">
      <c r="B430" s="25">
        <v>45627</v>
      </c>
      <c r="C430" s="25" t="s">
        <v>48</v>
      </c>
      <c r="D430" s="25" t="s">
        <v>20</v>
      </c>
      <c r="E430" s="28" t="s">
        <v>196</v>
      </c>
      <c r="F430" s="28" t="s">
        <v>54</v>
      </c>
      <c r="G430" s="28" t="s">
        <v>173</v>
      </c>
      <c r="H430" s="28" t="s">
        <v>39</v>
      </c>
      <c r="I430" s="18">
        <v>1.8</v>
      </c>
      <c r="J430" s="12" t="s">
        <v>12</v>
      </c>
      <c r="K430" s="19">
        <v>40</v>
      </c>
      <c r="L430" s="13">
        <f t="shared" si="8"/>
        <v>3689</v>
      </c>
      <c r="M430" s="29">
        <v>50</v>
      </c>
      <c r="N430" s="13"/>
    </row>
    <row r="431" spans="2:14">
      <c r="B431" s="25">
        <v>45627</v>
      </c>
      <c r="C431" s="25" t="s">
        <v>15</v>
      </c>
      <c r="D431" s="25" t="s">
        <v>20</v>
      </c>
      <c r="E431" s="28" t="s">
        <v>388</v>
      </c>
      <c r="F431" s="28" t="s">
        <v>54</v>
      </c>
      <c r="G431" s="28" t="s">
        <v>455</v>
      </c>
      <c r="H431" s="28" t="s">
        <v>43</v>
      </c>
      <c r="I431" s="18">
        <v>1.65</v>
      </c>
      <c r="J431" s="12" t="s">
        <v>12</v>
      </c>
      <c r="K431" s="19">
        <v>32.5</v>
      </c>
      <c r="L431" s="13">
        <f t="shared" si="8"/>
        <v>3721.5</v>
      </c>
      <c r="M431" s="29">
        <v>50</v>
      </c>
      <c r="N431" s="13"/>
    </row>
    <row r="432" spans="2:14">
      <c r="B432" s="25">
        <v>45627</v>
      </c>
      <c r="C432" s="25" t="s">
        <v>73</v>
      </c>
      <c r="D432" s="25" t="s">
        <v>20</v>
      </c>
      <c r="E432" s="28" t="s">
        <v>75</v>
      </c>
      <c r="F432" s="28" t="s">
        <v>54</v>
      </c>
      <c r="G432" s="28" t="s">
        <v>247</v>
      </c>
      <c r="H432" s="28" t="s">
        <v>460</v>
      </c>
      <c r="I432" s="18">
        <v>1.72</v>
      </c>
      <c r="J432" s="12" t="s">
        <v>12</v>
      </c>
      <c r="K432" s="19">
        <v>36</v>
      </c>
      <c r="L432" s="13">
        <f t="shared" si="8"/>
        <v>3757.5</v>
      </c>
      <c r="M432" s="29">
        <v>50</v>
      </c>
      <c r="N432" s="13"/>
    </row>
    <row r="433" spans="2:14">
      <c r="B433" s="25">
        <v>45627</v>
      </c>
      <c r="C433" s="25" t="s">
        <v>57</v>
      </c>
      <c r="D433" s="25" t="s">
        <v>20</v>
      </c>
      <c r="E433" s="28" t="s">
        <v>66</v>
      </c>
      <c r="F433" s="28" t="s">
        <v>54</v>
      </c>
      <c r="G433" s="28" t="s">
        <v>77</v>
      </c>
      <c r="H433" s="28" t="s">
        <v>210</v>
      </c>
      <c r="I433" s="18">
        <v>1.5</v>
      </c>
      <c r="J433" s="12" t="s">
        <v>12</v>
      </c>
      <c r="K433" s="19">
        <v>50</v>
      </c>
      <c r="L433" s="13">
        <f t="shared" si="8"/>
        <v>3807.5</v>
      </c>
      <c r="M433" s="29">
        <v>100</v>
      </c>
      <c r="N433" s="13"/>
    </row>
    <row r="434" spans="2:14">
      <c r="B434" s="25">
        <v>45627</v>
      </c>
      <c r="C434" s="25" t="s">
        <v>57</v>
      </c>
      <c r="D434" s="25" t="s">
        <v>20</v>
      </c>
      <c r="E434" s="28" t="s">
        <v>271</v>
      </c>
      <c r="F434" s="28" t="s">
        <v>54</v>
      </c>
      <c r="G434" s="28" t="s">
        <v>58</v>
      </c>
      <c r="H434" s="28" t="s">
        <v>43</v>
      </c>
      <c r="I434" s="18">
        <v>1.57</v>
      </c>
      <c r="J434" s="12" t="s">
        <v>12</v>
      </c>
      <c r="K434" s="19">
        <v>28.5</v>
      </c>
      <c r="L434" s="13">
        <f t="shared" si="8"/>
        <v>3836</v>
      </c>
      <c r="M434" s="29">
        <v>50</v>
      </c>
      <c r="N434" s="13"/>
    </row>
    <row r="435" spans="2:14">
      <c r="B435" s="25">
        <v>45627</v>
      </c>
      <c r="C435" s="25" t="s">
        <v>436</v>
      </c>
      <c r="D435" s="25" t="s">
        <v>20</v>
      </c>
      <c r="E435" s="28" t="s">
        <v>489</v>
      </c>
      <c r="F435" s="28" t="s">
        <v>54</v>
      </c>
      <c r="G435" s="28" t="s">
        <v>490</v>
      </c>
      <c r="H435" s="28" t="s">
        <v>491</v>
      </c>
      <c r="I435" s="18">
        <v>1.9</v>
      </c>
      <c r="J435" s="12" t="s">
        <v>12</v>
      </c>
      <c r="K435" s="19">
        <v>45</v>
      </c>
      <c r="L435" s="13">
        <f t="shared" si="8"/>
        <v>3881</v>
      </c>
      <c r="M435" s="29">
        <v>50</v>
      </c>
      <c r="N435" s="13"/>
    </row>
    <row r="436" spans="2:14">
      <c r="B436" s="25">
        <v>45627</v>
      </c>
      <c r="C436" s="25" t="s">
        <v>15</v>
      </c>
      <c r="D436" s="25" t="s">
        <v>20</v>
      </c>
      <c r="E436" s="28" t="s">
        <v>23</v>
      </c>
      <c r="F436" s="28" t="s">
        <v>54</v>
      </c>
      <c r="G436" s="28" t="s">
        <v>308</v>
      </c>
      <c r="H436" s="28" t="s">
        <v>39</v>
      </c>
      <c r="I436" s="18">
        <v>1.6</v>
      </c>
      <c r="J436" s="12" t="s">
        <v>12</v>
      </c>
      <c r="K436" s="19">
        <v>30</v>
      </c>
      <c r="L436" s="13">
        <f t="shared" si="8"/>
        <v>3911</v>
      </c>
      <c r="M436" s="29">
        <v>50</v>
      </c>
      <c r="N436" s="13"/>
    </row>
    <row r="437" spans="2:14">
      <c r="B437" s="25">
        <v>45627</v>
      </c>
      <c r="C437" s="25" t="s">
        <v>62</v>
      </c>
      <c r="D437" s="25" t="s">
        <v>20</v>
      </c>
      <c r="E437" s="28" t="s">
        <v>79</v>
      </c>
      <c r="F437" s="28" t="s">
        <v>54</v>
      </c>
      <c r="G437" s="28" t="s">
        <v>259</v>
      </c>
      <c r="H437" s="28" t="s">
        <v>421</v>
      </c>
      <c r="I437" s="18">
        <v>1.6</v>
      </c>
      <c r="J437" s="12" t="s">
        <v>12</v>
      </c>
      <c r="K437" s="19">
        <v>30</v>
      </c>
      <c r="L437" s="13">
        <f t="shared" si="8"/>
        <v>3941</v>
      </c>
      <c r="M437" s="29">
        <v>50</v>
      </c>
      <c r="N437" s="13"/>
    </row>
    <row r="438" spans="2:14">
      <c r="B438" s="25">
        <v>45627</v>
      </c>
      <c r="C438" s="25" t="s">
        <v>62</v>
      </c>
      <c r="D438" s="25" t="s">
        <v>20</v>
      </c>
      <c r="E438" s="28" t="s">
        <v>125</v>
      </c>
      <c r="F438" s="28" t="s">
        <v>54</v>
      </c>
      <c r="G438" s="28" t="s">
        <v>236</v>
      </c>
      <c r="H438" s="28" t="s">
        <v>45</v>
      </c>
      <c r="I438" s="18">
        <v>1.6</v>
      </c>
      <c r="J438" s="12" t="s">
        <v>12</v>
      </c>
      <c r="K438" s="19">
        <v>60</v>
      </c>
      <c r="L438" s="13">
        <f t="shared" si="8"/>
        <v>4001</v>
      </c>
      <c r="M438" s="29">
        <v>100</v>
      </c>
      <c r="N438" s="13"/>
    </row>
    <row r="439" spans="2:14">
      <c r="B439" s="25">
        <v>45627</v>
      </c>
      <c r="C439" s="25" t="s">
        <v>177</v>
      </c>
      <c r="D439" s="25" t="s">
        <v>20</v>
      </c>
      <c r="E439" s="28" t="s">
        <v>466</v>
      </c>
      <c r="F439" s="28" t="s">
        <v>54</v>
      </c>
      <c r="G439" s="28" t="s">
        <v>492</v>
      </c>
      <c r="H439" s="28" t="s">
        <v>493</v>
      </c>
      <c r="I439" s="18">
        <v>1.62</v>
      </c>
      <c r="J439" s="12" t="s">
        <v>12</v>
      </c>
      <c r="K439" s="19">
        <v>31</v>
      </c>
      <c r="L439" s="13">
        <f t="shared" si="8"/>
        <v>4032</v>
      </c>
      <c r="M439" s="29">
        <v>50</v>
      </c>
      <c r="N439" s="13"/>
    </row>
    <row r="440" spans="2:14">
      <c r="B440" s="25">
        <v>45627</v>
      </c>
      <c r="C440" s="25" t="s">
        <v>48</v>
      </c>
      <c r="D440" s="25" t="s">
        <v>20</v>
      </c>
      <c r="E440" s="28" t="s">
        <v>196</v>
      </c>
      <c r="F440" s="28" t="s">
        <v>54</v>
      </c>
      <c r="G440" s="28" t="s">
        <v>166</v>
      </c>
      <c r="H440" s="28" t="s">
        <v>494</v>
      </c>
      <c r="I440" s="18">
        <v>1.88</v>
      </c>
      <c r="J440" s="12" t="s">
        <v>47</v>
      </c>
      <c r="K440" s="19">
        <v>-50</v>
      </c>
      <c r="L440" s="13">
        <f t="shared" si="8"/>
        <v>3982</v>
      </c>
      <c r="M440" s="29">
        <v>50</v>
      </c>
      <c r="N440" s="13"/>
    </row>
    <row r="441" spans="2:14">
      <c r="B441" s="25">
        <v>45627</v>
      </c>
      <c r="C441" s="25" t="s">
        <v>48</v>
      </c>
      <c r="D441" s="25" t="s">
        <v>20</v>
      </c>
      <c r="E441" s="28" t="s">
        <v>173</v>
      </c>
      <c r="F441" s="28" t="s">
        <v>54</v>
      </c>
      <c r="G441" s="28" t="s">
        <v>97</v>
      </c>
      <c r="H441" s="28" t="s">
        <v>487</v>
      </c>
      <c r="I441" s="18">
        <v>1.57</v>
      </c>
      <c r="J441" s="12" t="s">
        <v>12</v>
      </c>
      <c r="K441" s="19">
        <v>28.5</v>
      </c>
      <c r="L441" s="13">
        <f t="shared" si="8"/>
        <v>4010.5</v>
      </c>
      <c r="M441" s="29">
        <v>50</v>
      </c>
      <c r="N441" s="13"/>
    </row>
    <row r="442" spans="2:14">
      <c r="B442" s="25">
        <v>45627</v>
      </c>
      <c r="C442" s="25" t="s">
        <v>174</v>
      </c>
      <c r="D442" s="25" t="s">
        <v>20</v>
      </c>
      <c r="E442" s="28" t="s">
        <v>175</v>
      </c>
      <c r="F442" s="28" t="s">
        <v>54</v>
      </c>
      <c r="G442" s="28" t="s">
        <v>275</v>
      </c>
      <c r="H442" s="28" t="s">
        <v>269</v>
      </c>
      <c r="I442" s="18">
        <v>1.6</v>
      </c>
      <c r="J442" s="12" t="s">
        <v>12</v>
      </c>
      <c r="K442" s="19">
        <v>60</v>
      </c>
      <c r="L442" s="13">
        <f t="shared" si="8"/>
        <v>4070.5</v>
      </c>
      <c r="M442" s="29">
        <v>100</v>
      </c>
      <c r="N442" s="13"/>
    </row>
    <row r="443" spans="2:14">
      <c r="B443" s="25">
        <v>45627</v>
      </c>
      <c r="C443" s="25" t="s">
        <v>57</v>
      </c>
      <c r="D443" s="25" t="s">
        <v>20</v>
      </c>
      <c r="E443" s="28" t="s">
        <v>104</v>
      </c>
      <c r="F443" s="28" t="s">
        <v>54</v>
      </c>
      <c r="G443" s="28" t="s">
        <v>67</v>
      </c>
      <c r="H443" s="28" t="s">
        <v>39</v>
      </c>
      <c r="I443" s="18">
        <v>1.57</v>
      </c>
      <c r="J443" s="12" t="s">
        <v>12</v>
      </c>
      <c r="K443" s="19">
        <v>28.5</v>
      </c>
      <c r="L443" s="13">
        <f t="shared" si="8"/>
        <v>4099</v>
      </c>
      <c r="M443" s="29">
        <v>50</v>
      </c>
      <c r="N443" s="13"/>
    </row>
    <row r="444" spans="2:14">
      <c r="B444" s="25">
        <v>45627</v>
      </c>
      <c r="C444" s="25" t="s">
        <v>69</v>
      </c>
      <c r="D444" s="25" t="s">
        <v>20</v>
      </c>
      <c r="E444" s="28" t="s">
        <v>71</v>
      </c>
      <c r="F444" s="28" t="s">
        <v>54</v>
      </c>
      <c r="G444" s="28" t="s">
        <v>416</v>
      </c>
      <c r="H444" s="28" t="s">
        <v>495</v>
      </c>
      <c r="I444" s="18">
        <v>1.7</v>
      </c>
      <c r="J444" s="12" t="s">
        <v>12</v>
      </c>
      <c r="K444" s="19">
        <v>35</v>
      </c>
      <c r="L444" s="13">
        <f t="shared" si="8"/>
        <v>4134</v>
      </c>
      <c r="M444" s="29">
        <v>50</v>
      </c>
      <c r="N444" s="13"/>
    </row>
    <row r="445" spans="2:14">
      <c r="B445" s="25">
        <v>45627</v>
      </c>
      <c r="C445" s="25" t="s">
        <v>69</v>
      </c>
      <c r="D445" s="25" t="s">
        <v>20</v>
      </c>
      <c r="E445" s="28" t="s">
        <v>181</v>
      </c>
      <c r="F445" s="28" t="s">
        <v>54</v>
      </c>
      <c r="G445" s="28" t="s">
        <v>233</v>
      </c>
      <c r="H445" s="28" t="s">
        <v>39</v>
      </c>
      <c r="I445" s="18">
        <v>1.6</v>
      </c>
      <c r="J445" s="12" t="s">
        <v>12</v>
      </c>
      <c r="K445" s="19">
        <v>30</v>
      </c>
      <c r="L445" s="13">
        <f t="shared" si="8"/>
        <v>4164</v>
      </c>
      <c r="M445" s="29">
        <v>50</v>
      </c>
      <c r="N445" s="13"/>
    </row>
    <row r="446" spans="2:14">
      <c r="B446" s="25">
        <v>45627</v>
      </c>
      <c r="C446" s="25" t="s">
        <v>174</v>
      </c>
      <c r="D446" s="25" t="s">
        <v>20</v>
      </c>
      <c r="E446" s="28" t="s">
        <v>396</v>
      </c>
      <c r="F446" s="28" t="s">
        <v>54</v>
      </c>
      <c r="G446" s="28" t="s">
        <v>268</v>
      </c>
      <c r="H446" s="28" t="s">
        <v>39</v>
      </c>
      <c r="I446" s="18">
        <v>1.55</v>
      </c>
      <c r="J446" s="12" t="s">
        <v>47</v>
      </c>
      <c r="K446" s="19">
        <v>-50</v>
      </c>
      <c r="L446" s="13">
        <f t="shared" si="8"/>
        <v>4114</v>
      </c>
      <c r="M446" s="29">
        <v>50</v>
      </c>
      <c r="N446" s="13"/>
    </row>
    <row r="447" spans="2:14">
      <c r="B447" s="25">
        <v>45627</v>
      </c>
      <c r="C447" s="25" t="s">
        <v>73</v>
      </c>
      <c r="D447" s="25" t="s">
        <v>20</v>
      </c>
      <c r="E447" s="28" t="s">
        <v>496</v>
      </c>
      <c r="F447" s="28" t="s">
        <v>54</v>
      </c>
      <c r="G447" s="28" t="s">
        <v>211</v>
      </c>
      <c r="H447" s="28" t="s">
        <v>458</v>
      </c>
      <c r="I447" s="18">
        <v>1.75</v>
      </c>
      <c r="J447" s="12" t="s">
        <v>12</v>
      </c>
      <c r="K447" s="19">
        <v>37.5</v>
      </c>
      <c r="L447" s="13">
        <f t="shared" si="8"/>
        <v>4151.5</v>
      </c>
      <c r="M447" s="29">
        <v>50</v>
      </c>
      <c r="N447" s="13"/>
    </row>
    <row r="448" spans="2:14">
      <c r="B448" s="25">
        <v>45627</v>
      </c>
      <c r="C448" s="25" t="s">
        <v>370</v>
      </c>
      <c r="D448" s="25" t="s">
        <v>20</v>
      </c>
      <c r="E448" s="28" t="s">
        <v>231</v>
      </c>
      <c r="F448" s="28" t="s">
        <v>54</v>
      </c>
      <c r="G448" s="28" t="s">
        <v>371</v>
      </c>
      <c r="H448" s="28" t="s">
        <v>45</v>
      </c>
      <c r="I448" s="18">
        <v>1.55</v>
      </c>
      <c r="J448" s="12" t="s">
        <v>12</v>
      </c>
      <c r="K448" s="19">
        <v>27.5</v>
      </c>
      <c r="L448" s="13">
        <f t="shared" si="8"/>
        <v>4179</v>
      </c>
      <c r="M448" s="29">
        <v>50</v>
      </c>
      <c r="N448" s="13"/>
    </row>
    <row r="449" spans="2:14">
      <c r="B449" s="25">
        <v>45627</v>
      </c>
      <c r="C449" s="25" t="s">
        <v>15</v>
      </c>
      <c r="D449" s="25" t="s">
        <v>19</v>
      </c>
      <c r="E449" s="28" t="s">
        <v>27</v>
      </c>
      <c r="F449" s="28" t="s">
        <v>54</v>
      </c>
      <c r="G449" s="28" t="s">
        <v>497</v>
      </c>
      <c r="H449" s="28" t="s">
        <v>498</v>
      </c>
      <c r="I449" s="18">
        <v>2.2000000000000002</v>
      </c>
      <c r="J449" s="12" t="s">
        <v>47</v>
      </c>
      <c r="K449" s="19">
        <v>-50</v>
      </c>
      <c r="L449" s="13">
        <f t="shared" si="8"/>
        <v>4129</v>
      </c>
      <c r="M449" s="29">
        <v>50</v>
      </c>
      <c r="N449" s="13"/>
    </row>
    <row r="450" spans="2:14">
      <c r="B450" s="25">
        <v>45627</v>
      </c>
      <c r="C450" s="25" t="s">
        <v>62</v>
      </c>
      <c r="D450" s="25" t="s">
        <v>19</v>
      </c>
      <c r="E450" s="28" t="s">
        <v>499</v>
      </c>
      <c r="F450" s="28" t="s">
        <v>54</v>
      </c>
      <c r="G450" s="28" t="s">
        <v>223</v>
      </c>
      <c r="H450" s="28" t="s">
        <v>500</v>
      </c>
      <c r="I450" s="18">
        <v>1.75</v>
      </c>
      <c r="J450" s="12" t="s">
        <v>12</v>
      </c>
      <c r="K450" s="19">
        <v>37.5</v>
      </c>
      <c r="L450" s="13">
        <f t="shared" si="8"/>
        <v>4166.5</v>
      </c>
      <c r="M450" s="29">
        <v>50</v>
      </c>
      <c r="N450" s="13"/>
    </row>
    <row r="451" spans="2:14">
      <c r="B451" s="25">
        <v>45627</v>
      </c>
      <c r="C451" s="25" t="s">
        <v>48</v>
      </c>
      <c r="D451" s="25" t="s">
        <v>19</v>
      </c>
      <c r="E451" s="28" t="s">
        <v>35</v>
      </c>
      <c r="F451" s="28" t="s">
        <v>54</v>
      </c>
      <c r="G451" s="28" t="s">
        <v>127</v>
      </c>
      <c r="H451" s="28" t="s">
        <v>501</v>
      </c>
      <c r="I451" s="18">
        <v>1.65</v>
      </c>
      <c r="J451" s="12" t="s">
        <v>47</v>
      </c>
      <c r="K451" s="19">
        <v>-50</v>
      </c>
      <c r="L451" s="13">
        <f t="shared" si="8"/>
        <v>4116.5</v>
      </c>
      <c r="M451" s="29">
        <v>50</v>
      </c>
      <c r="N451" s="13"/>
    </row>
    <row r="452" spans="2:14">
      <c r="B452" s="25">
        <v>45627</v>
      </c>
      <c r="C452" s="25" t="s">
        <v>15</v>
      </c>
      <c r="D452" s="25" t="s">
        <v>20</v>
      </c>
      <c r="E452" s="28" t="s">
        <v>502</v>
      </c>
      <c r="F452" s="28" t="s">
        <v>54</v>
      </c>
      <c r="G452" s="28" t="s">
        <v>353</v>
      </c>
      <c r="H452" s="28" t="s">
        <v>503</v>
      </c>
      <c r="I452" s="18">
        <v>1.55</v>
      </c>
      <c r="J452" s="12" t="s">
        <v>12</v>
      </c>
      <c r="K452" s="19">
        <v>27.5</v>
      </c>
      <c r="L452" s="13">
        <f t="shared" si="8"/>
        <v>4144</v>
      </c>
      <c r="M452" s="29">
        <v>50</v>
      </c>
      <c r="N452" s="13"/>
    </row>
    <row r="453" spans="2:14">
      <c r="B453" s="25">
        <v>45627</v>
      </c>
      <c r="C453" s="25" t="s">
        <v>15</v>
      </c>
      <c r="D453" s="25" t="s">
        <v>20</v>
      </c>
      <c r="E453" s="28" t="s">
        <v>115</v>
      </c>
      <c r="F453" s="28" t="s">
        <v>54</v>
      </c>
      <c r="G453" s="28" t="s">
        <v>414</v>
      </c>
      <c r="H453" s="28" t="s">
        <v>480</v>
      </c>
      <c r="I453" s="18">
        <v>2.1</v>
      </c>
      <c r="J453" s="12" t="s">
        <v>12</v>
      </c>
      <c r="K453" s="19">
        <v>55</v>
      </c>
      <c r="L453" s="13">
        <f t="shared" si="8"/>
        <v>4199</v>
      </c>
      <c r="M453" s="29">
        <v>50</v>
      </c>
      <c r="N453" s="13"/>
    </row>
    <row r="454" spans="2:14">
      <c r="B454" s="25">
        <v>45627</v>
      </c>
      <c r="C454" s="25" t="s">
        <v>15</v>
      </c>
      <c r="D454" s="25" t="s">
        <v>20</v>
      </c>
      <c r="E454" s="28" t="s">
        <v>32</v>
      </c>
      <c r="F454" s="28" t="s">
        <v>54</v>
      </c>
      <c r="G454" s="28" t="s">
        <v>34</v>
      </c>
      <c r="H454" s="28" t="s">
        <v>45</v>
      </c>
      <c r="I454" s="18">
        <v>1.5</v>
      </c>
      <c r="J454" s="12" t="s">
        <v>12</v>
      </c>
      <c r="K454" s="19">
        <v>25</v>
      </c>
      <c r="L454" s="13">
        <f t="shared" si="8"/>
        <v>4224</v>
      </c>
      <c r="M454" s="29">
        <v>50</v>
      </c>
      <c r="N454" s="13"/>
    </row>
    <row r="455" spans="2:14">
      <c r="B455" s="25">
        <v>45627</v>
      </c>
      <c r="C455" s="25" t="s">
        <v>57</v>
      </c>
      <c r="D455" s="25" t="s">
        <v>20</v>
      </c>
      <c r="E455" s="28" t="s">
        <v>328</v>
      </c>
      <c r="F455" s="28" t="s">
        <v>54</v>
      </c>
      <c r="G455" s="28" t="s">
        <v>425</v>
      </c>
      <c r="H455" s="28" t="s">
        <v>39</v>
      </c>
      <c r="I455" s="18">
        <v>1.55</v>
      </c>
      <c r="J455" s="12" t="s">
        <v>12</v>
      </c>
      <c r="K455" s="19">
        <v>27.5</v>
      </c>
      <c r="L455" s="13">
        <f t="shared" si="8"/>
        <v>4251.5</v>
      </c>
      <c r="M455" s="29">
        <v>50</v>
      </c>
      <c r="N455" s="13"/>
    </row>
    <row r="456" spans="2:14">
      <c r="B456" s="25">
        <v>45627</v>
      </c>
      <c r="C456" s="25" t="s">
        <v>57</v>
      </c>
      <c r="D456" s="25" t="s">
        <v>19</v>
      </c>
      <c r="E456" s="28" t="s">
        <v>328</v>
      </c>
      <c r="F456" s="28" t="s">
        <v>54</v>
      </c>
      <c r="G456" s="28" t="s">
        <v>425</v>
      </c>
      <c r="H456" s="28" t="s">
        <v>504</v>
      </c>
      <c r="I456" s="18">
        <v>2</v>
      </c>
      <c r="J456" s="12" t="s">
        <v>47</v>
      </c>
      <c r="K456" s="19">
        <v>-50</v>
      </c>
      <c r="L456" s="13">
        <f t="shared" si="8"/>
        <v>4201.5</v>
      </c>
      <c r="M456" s="29">
        <v>50</v>
      </c>
      <c r="N456" s="13"/>
    </row>
    <row r="457" spans="2:14">
      <c r="B457" s="25">
        <v>45627</v>
      </c>
      <c r="C457" s="25" t="s">
        <v>73</v>
      </c>
      <c r="D457" s="25" t="s">
        <v>20</v>
      </c>
      <c r="E457" s="28" t="s">
        <v>74</v>
      </c>
      <c r="F457" s="28" t="s">
        <v>54</v>
      </c>
      <c r="G457" s="28" t="s">
        <v>282</v>
      </c>
      <c r="H457" s="28" t="s">
        <v>505</v>
      </c>
      <c r="I457" s="18">
        <v>1.62</v>
      </c>
      <c r="J457" s="12" t="s">
        <v>12</v>
      </c>
      <c r="K457" s="19">
        <v>62</v>
      </c>
      <c r="L457" s="13">
        <f t="shared" si="8"/>
        <v>4263.5</v>
      </c>
      <c r="M457" s="29">
        <v>100</v>
      </c>
      <c r="N457" s="13"/>
    </row>
    <row r="458" spans="2:14">
      <c r="B458" s="25">
        <v>45627</v>
      </c>
      <c r="C458" s="25" t="s">
        <v>57</v>
      </c>
      <c r="D458" s="25" t="s">
        <v>20</v>
      </c>
      <c r="E458" s="28" t="s">
        <v>304</v>
      </c>
      <c r="F458" s="28" t="s">
        <v>54</v>
      </c>
      <c r="G458" s="28" t="s">
        <v>130</v>
      </c>
      <c r="H458" s="28" t="s">
        <v>506</v>
      </c>
      <c r="I458" s="18">
        <v>1.7</v>
      </c>
      <c r="J458" s="12" t="s">
        <v>47</v>
      </c>
      <c r="K458" s="19">
        <v>-50</v>
      </c>
      <c r="L458" s="13">
        <f t="shared" si="8"/>
        <v>4213.5</v>
      </c>
      <c r="M458" s="29">
        <v>50</v>
      </c>
      <c r="N458" s="13"/>
    </row>
    <row r="459" spans="2:14">
      <c r="B459" s="25">
        <v>45627</v>
      </c>
      <c r="C459" s="25" t="s">
        <v>69</v>
      </c>
      <c r="D459" s="25" t="s">
        <v>19</v>
      </c>
      <c r="E459" s="28" t="s">
        <v>217</v>
      </c>
      <c r="F459" s="28" t="s">
        <v>54</v>
      </c>
      <c r="G459" s="28" t="s">
        <v>102</v>
      </c>
      <c r="H459" s="28" t="s">
        <v>507</v>
      </c>
      <c r="I459" s="18">
        <v>2.1</v>
      </c>
      <c r="J459" s="12" t="s">
        <v>47</v>
      </c>
      <c r="K459" s="19">
        <v>-50</v>
      </c>
      <c r="L459" s="13">
        <f t="shared" si="8"/>
        <v>4163.5</v>
      </c>
      <c r="M459" s="29">
        <v>50</v>
      </c>
      <c r="N459" s="13"/>
    </row>
    <row r="460" spans="2:14">
      <c r="B460" s="25">
        <v>45627</v>
      </c>
      <c r="C460" s="12" t="s">
        <v>177</v>
      </c>
      <c r="D460" s="12" t="s">
        <v>20</v>
      </c>
      <c r="E460" s="12" t="s">
        <v>466</v>
      </c>
      <c r="F460" s="12" t="s">
        <v>54</v>
      </c>
      <c r="G460" s="12" t="s">
        <v>508</v>
      </c>
      <c r="H460" s="12" t="s">
        <v>43</v>
      </c>
      <c r="I460" s="12">
        <v>1.8</v>
      </c>
      <c r="J460" s="12" t="s">
        <v>12</v>
      </c>
      <c r="K460" s="13">
        <v>40</v>
      </c>
      <c r="L460" s="13">
        <f>+L459+K460</f>
        <v>4203.5</v>
      </c>
      <c r="M460" s="29">
        <v>50</v>
      </c>
      <c r="N460" s="13"/>
    </row>
    <row r="461" spans="2:14">
      <c r="B461" s="25">
        <v>45627</v>
      </c>
      <c r="C461" s="12" t="s">
        <v>193</v>
      </c>
      <c r="D461" s="12" t="s">
        <v>20</v>
      </c>
      <c r="E461" s="12" t="s">
        <v>206</v>
      </c>
      <c r="F461" s="12" t="s">
        <v>54</v>
      </c>
      <c r="G461" s="12" t="s">
        <v>143</v>
      </c>
      <c r="H461" s="12" t="s">
        <v>509</v>
      </c>
      <c r="I461" s="12">
        <v>1.65</v>
      </c>
      <c r="J461" s="12" t="s">
        <v>46</v>
      </c>
      <c r="K461" s="13">
        <v>0</v>
      </c>
      <c r="L461" s="13">
        <f>+L460+K461</f>
        <v>4203.5</v>
      </c>
      <c r="M461" s="29">
        <v>50</v>
      </c>
      <c r="N461" s="13"/>
    </row>
    <row r="462" spans="2:14">
      <c r="B462" s="25">
        <v>45627</v>
      </c>
      <c r="C462" s="12" t="s">
        <v>193</v>
      </c>
      <c r="D462" s="12" t="s">
        <v>20</v>
      </c>
      <c r="E462" s="12" t="s">
        <v>212</v>
      </c>
      <c r="F462" s="12" t="s">
        <v>54</v>
      </c>
      <c r="G462" s="12" t="s">
        <v>66</v>
      </c>
      <c r="H462" s="12" t="s">
        <v>128</v>
      </c>
      <c r="I462" s="12">
        <v>1.65</v>
      </c>
      <c r="J462" s="12" t="s">
        <v>47</v>
      </c>
      <c r="K462" s="13">
        <v>-50</v>
      </c>
      <c r="L462" s="13">
        <f t="shared" ref="L462:L465" si="9">+L461+K462</f>
        <v>4153.5</v>
      </c>
      <c r="M462" s="29">
        <v>50</v>
      </c>
      <c r="N462" s="13"/>
    </row>
    <row r="463" spans="2:14">
      <c r="B463" s="25">
        <v>45627</v>
      </c>
      <c r="C463" s="12" t="s">
        <v>193</v>
      </c>
      <c r="D463" s="12" t="s">
        <v>19</v>
      </c>
      <c r="E463" s="12" t="s">
        <v>212</v>
      </c>
      <c r="F463" s="12" t="s">
        <v>54</v>
      </c>
      <c r="G463" s="12" t="s">
        <v>66</v>
      </c>
      <c r="H463" s="12" t="s">
        <v>45</v>
      </c>
      <c r="I463" s="12">
        <v>3.5</v>
      </c>
      <c r="J463" s="12" t="s">
        <v>47</v>
      </c>
      <c r="K463" s="13">
        <v>-50</v>
      </c>
      <c r="L463" s="13">
        <f t="shared" si="9"/>
        <v>4103.5</v>
      </c>
      <c r="M463" s="29">
        <v>50</v>
      </c>
      <c r="N463" s="13"/>
    </row>
    <row r="464" spans="2:14">
      <c r="B464" s="25">
        <v>45627</v>
      </c>
      <c r="C464" s="12" t="s">
        <v>193</v>
      </c>
      <c r="D464" s="12" t="s">
        <v>20</v>
      </c>
      <c r="E464" s="12" t="s">
        <v>31</v>
      </c>
      <c r="F464" s="12" t="s">
        <v>54</v>
      </c>
      <c r="G464" s="12" t="s">
        <v>287</v>
      </c>
      <c r="H464" s="12" t="s">
        <v>453</v>
      </c>
      <c r="I464" s="12">
        <v>1.8</v>
      </c>
      <c r="J464" s="12" t="s">
        <v>12</v>
      </c>
      <c r="K464" s="13">
        <v>40</v>
      </c>
      <c r="L464" s="13">
        <f t="shared" si="9"/>
        <v>4143.5</v>
      </c>
      <c r="M464" s="29">
        <v>50</v>
      </c>
      <c r="N464" s="13"/>
    </row>
    <row r="465" spans="2:14">
      <c r="B465" s="25">
        <v>45627</v>
      </c>
      <c r="C465" s="12" t="s">
        <v>193</v>
      </c>
      <c r="D465" s="12" t="s">
        <v>20</v>
      </c>
      <c r="E465" s="12" t="s">
        <v>271</v>
      </c>
      <c r="F465" s="12" t="s">
        <v>54</v>
      </c>
      <c r="G465" s="12" t="s">
        <v>99</v>
      </c>
      <c r="H465" s="12" t="s">
        <v>172</v>
      </c>
      <c r="I465" s="12">
        <v>1.55</v>
      </c>
      <c r="J465" s="12" t="s">
        <v>47</v>
      </c>
      <c r="K465" s="13">
        <v>-50</v>
      </c>
      <c r="L465" s="13">
        <f t="shared" si="9"/>
        <v>4093.5</v>
      </c>
      <c r="M465" s="29">
        <v>50</v>
      </c>
      <c r="N465" s="13"/>
    </row>
    <row r="466" spans="2:14">
      <c r="B466" s="25">
        <v>45627</v>
      </c>
      <c r="C466" s="12" t="s">
        <v>193</v>
      </c>
      <c r="D466" s="12" t="s">
        <v>20</v>
      </c>
      <c r="E466" s="12" t="s">
        <v>285</v>
      </c>
      <c r="F466" s="12" t="s">
        <v>54</v>
      </c>
      <c r="G466" s="12" t="s">
        <v>195</v>
      </c>
      <c r="H466" s="12" t="s">
        <v>480</v>
      </c>
      <c r="I466" s="12">
        <v>2</v>
      </c>
      <c r="J466" s="12" t="s">
        <v>12</v>
      </c>
      <c r="K466" s="13">
        <v>50</v>
      </c>
      <c r="L466" s="13">
        <f>+L465+K466</f>
        <v>4143.5</v>
      </c>
      <c r="M466" s="29">
        <v>50</v>
      </c>
      <c r="N466" s="13"/>
    </row>
    <row r="467" spans="2:14">
      <c r="B467" s="25">
        <v>45627</v>
      </c>
      <c r="C467" s="12" t="s">
        <v>193</v>
      </c>
      <c r="D467" s="12" t="s">
        <v>20</v>
      </c>
      <c r="E467" s="12" t="s">
        <v>138</v>
      </c>
      <c r="F467" s="12" t="s">
        <v>54</v>
      </c>
      <c r="G467" s="12" t="s">
        <v>371</v>
      </c>
      <c r="H467" s="12" t="s">
        <v>39</v>
      </c>
      <c r="I467" s="12">
        <v>1.55</v>
      </c>
      <c r="J467" s="12" t="s">
        <v>12</v>
      </c>
      <c r="K467" s="13">
        <v>27.5</v>
      </c>
      <c r="L467" s="13">
        <f t="shared" ref="L467:L470" si="10">+L466+K467</f>
        <v>4171</v>
      </c>
      <c r="M467" s="29">
        <v>50</v>
      </c>
      <c r="N467" s="13"/>
    </row>
    <row r="468" spans="2:14">
      <c r="B468" s="25">
        <v>45627</v>
      </c>
      <c r="C468" s="12" t="s">
        <v>193</v>
      </c>
      <c r="D468" s="12" t="s">
        <v>20</v>
      </c>
      <c r="E468" s="12" t="s">
        <v>58</v>
      </c>
      <c r="F468" s="12" t="s">
        <v>54</v>
      </c>
      <c r="G468" s="12" t="s">
        <v>465</v>
      </c>
      <c r="H468" s="12" t="s">
        <v>379</v>
      </c>
      <c r="I468" s="12">
        <v>1.85</v>
      </c>
      <c r="J468" s="12" t="s">
        <v>12</v>
      </c>
      <c r="K468" s="13">
        <v>42.5</v>
      </c>
      <c r="L468" s="13">
        <f t="shared" si="10"/>
        <v>4213.5</v>
      </c>
      <c r="M468" s="29">
        <v>50</v>
      </c>
      <c r="N468" s="13"/>
    </row>
    <row r="469" spans="2:14">
      <c r="B469" s="25">
        <v>45627</v>
      </c>
      <c r="C469" s="32" t="s">
        <v>15</v>
      </c>
      <c r="D469" s="32" t="s">
        <v>20</v>
      </c>
      <c r="E469" s="33" t="s">
        <v>432</v>
      </c>
      <c r="F469" s="33" t="s">
        <v>54</v>
      </c>
      <c r="G469" s="33" t="s">
        <v>32</v>
      </c>
      <c r="H469" s="33" t="s">
        <v>510</v>
      </c>
      <c r="I469" s="33">
        <v>1.5</v>
      </c>
      <c r="J469" s="12" t="s">
        <v>12</v>
      </c>
      <c r="K469" s="13">
        <v>25</v>
      </c>
      <c r="L469" s="13">
        <f t="shared" si="10"/>
        <v>4238.5</v>
      </c>
      <c r="M469" s="13">
        <v>50</v>
      </c>
      <c r="N469" s="13"/>
    </row>
    <row r="470" spans="2:14">
      <c r="B470" s="25">
        <v>45627</v>
      </c>
      <c r="C470" s="32" t="s">
        <v>15</v>
      </c>
      <c r="D470" s="32" t="s">
        <v>20</v>
      </c>
      <c r="E470" s="33" t="s">
        <v>276</v>
      </c>
      <c r="F470" s="33" t="s">
        <v>54</v>
      </c>
      <c r="G470" s="33" t="s">
        <v>26</v>
      </c>
      <c r="H470" s="33" t="s">
        <v>511</v>
      </c>
      <c r="I470" s="33">
        <v>1.65</v>
      </c>
      <c r="J470" s="12" t="s">
        <v>46</v>
      </c>
      <c r="K470" s="13">
        <v>0</v>
      </c>
      <c r="L470" s="13">
        <f t="shared" si="10"/>
        <v>4238.5</v>
      </c>
      <c r="M470" s="13">
        <v>50</v>
      </c>
      <c r="N470" s="13"/>
    </row>
    <row r="471" spans="2:14">
      <c r="B471" s="25">
        <v>45627</v>
      </c>
      <c r="C471" s="25" t="s">
        <v>15</v>
      </c>
      <c r="D471" s="25" t="s">
        <v>19</v>
      </c>
      <c r="E471" s="28" t="s">
        <v>276</v>
      </c>
      <c r="F471" s="28" t="s">
        <v>54</v>
      </c>
      <c r="G471" s="28" t="s">
        <v>26</v>
      </c>
      <c r="H471" s="28" t="s">
        <v>523</v>
      </c>
      <c r="I471" s="28">
        <v>1.6</v>
      </c>
      <c r="J471" s="12" t="s">
        <v>47</v>
      </c>
      <c r="K471" s="13">
        <v>-50</v>
      </c>
      <c r="L471" s="13">
        <f>+L470+K471</f>
        <v>4188.5</v>
      </c>
      <c r="M471" s="13">
        <v>50</v>
      </c>
      <c r="N471" s="13"/>
    </row>
    <row r="472" spans="2:14">
      <c r="B472" s="25">
        <v>45627</v>
      </c>
      <c r="C472" s="25" t="s">
        <v>15</v>
      </c>
      <c r="D472" s="25" t="s">
        <v>19</v>
      </c>
      <c r="E472" s="28" t="s">
        <v>308</v>
      </c>
      <c r="F472" s="28" t="s">
        <v>54</v>
      </c>
      <c r="G472" s="28" t="s">
        <v>115</v>
      </c>
      <c r="H472" s="28" t="s">
        <v>524</v>
      </c>
      <c r="I472" s="28">
        <v>2.0499999999999998</v>
      </c>
      <c r="J472" s="12" t="s">
        <v>47</v>
      </c>
      <c r="K472" s="13">
        <v>-50</v>
      </c>
      <c r="L472" s="13">
        <f>+L471+K472</f>
        <v>4138.5</v>
      </c>
      <c r="M472" s="13">
        <v>50</v>
      </c>
      <c r="N472" s="13"/>
    </row>
    <row r="473" spans="2:14">
      <c r="B473" s="25">
        <v>45627</v>
      </c>
      <c r="C473" s="32" t="s">
        <v>62</v>
      </c>
      <c r="D473" s="32" t="s">
        <v>20</v>
      </c>
      <c r="E473" s="33" t="s">
        <v>305</v>
      </c>
      <c r="F473" s="33" t="s">
        <v>54</v>
      </c>
      <c r="G473" s="33" t="s">
        <v>125</v>
      </c>
      <c r="H473" s="33" t="s">
        <v>43</v>
      </c>
      <c r="I473" s="33">
        <v>1.65</v>
      </c>
      <c r="J473" s="12" t="s">
        <v>12</v>
      </c>
      <c r="K473" s="13">
        <v>32.5</v>
      </c>
      <c r="L473" s="13">
        <f>+L472+K473</f>
        <v>4171</v>
      </c>
      <c r="M473" s="13">
        <v>50</v>
      </c>
      <c r="N473" s="13"/>
    </row>
    <row r="474" spans="2:14">
      <c r="B474" s="25">
        <v>45627</v>
      </c>
      <c r="C474" s="32" t="s">
        <v>62</v>
      </c>
      <c r="D474" s="32" t="s">
        <v>20</v>
      </c>
      <c r="E474" s="33" t="s">
        <v>259</v>
      </c>
      <c r="F474" s="33" t="s">
        <v>54</v>
      </c>
      <c r="G474" s="33" t="s">
        <v>212</v>
      </c>
      <c r="H474" s="33" t="s">
        <v>43</v>
      </c>
      <c r="I474" s="33">
        <v>1.7</v>
      </c>
      <c r="J474" s="12" t="s">
        <v>47</v>
      </c>
      <c r="K474" s="13">
        <v>-50</v>
      </c>
      <c r="L474" s="13">
        <f>+L473+K474</f>
        <v>4121</v>
      </c>
      <c r="M474" s="13">
        <v>50</v>
      </c>
      <c r="N474" s="13"/>
    </row>
    <row r="475" spans="2:14">
      <c r="B475" s="25">
        <v>45627</v>
      </c>
      <c r="C475" s="32" t="s">
        <v>15</v>
      </c>
      <c r="D475" s="32" t="s">
        <v>20</v>
      </c>
      <c r="E475" s="34" t="s">
        <v>400</v>
      </c>
      <c r="F475" s="35" t="s">
        <v>54</v>
      </c>
      <c r="G475" s="34" t="s">
        <v>227</v>
      </c>
      <c r="H475" s="34" t="s">
        <v>506</v>
      </c>
      <c r="I475" s="34">
        <v>1.55</v>
      </c>
      <c r="J475" s="12" t="s">
        <v>12</v>
      </c>
      <c r="K475" s="13">
        <v>27.5</v>
      </c>
      <c r="L475" s="13">
        <f t="shared" ref="L475:L505" si="11">+L474+K475</f>
        <v>4148.5</v>
      </c>
      <c r="M475" s="13">
        <v>50</v>
      </c>
      <c r="N475" s="13"/>
    </row>
    <row r="476" spans="2:14">
      <c r="B476" s="25">
        <v>45627</v>
      </c>
      <c r="C476" s="34" t="s">
        <v>48</v>
      </c>
      <c r="D476" s="32" t="s">
        <v>20</v>
      </c>
      <c r="E476" s="34" t="s">
        <v>512</v>
      </c>
      <c r="F476" s="35" t="s">
        <v>54</v>
      </c>
      <c r="G476" s="34" t="s">
        <v>86</v>
      </c>
      <c r="H476" s="34" t="s">
        <v>274</v>
      </c>
      <c r="I476" s="34">
        <v>1.72</v>
      </c>
      <c r="J476" s="12" t="s">
        <v>47</v>
      </c>
      <c r="K476" s="13">
        <v>-100</v>
      </c>
      <c r="L476" s="13">
        <f t="shared" si="11"/>
        <v>4048.5</v>
      </c>
      <c r="M476" s="13">
        <v>100</v>
      </c>
      <c r="N476" s="13"/>
    </row>
    <row r="477" spans="2:14">
      <c r="B477" s="25">
        <v>45627</v>
      </c>
      <c r="C477" s="34" t="s">
        <v>48</v>
      </c>
      <c r="D477" s="32" t="s">
        <v>20</v>
      </c>
      <c r="E477" s="34" t="s">
        <v>143</v>
      </c>
      <c r="F477" s="35" t="s">
        <v>54</v>
      </c>
      <c r="G477" s="34" t="s">
        <v>457</v>
      </c>
      <c r="H477" s="34" t="s">
        <v>68</v>
      </c>
      <c r="I477" s="34">
        <v>1.8</v>
      </c>
      <c r="J477" s="12" t="s">
        <v>47</v>
      </c>
      <c r="K477" s="13">
        <v>-50</v>
      </c>
      <c r="L477" s="13">
        <f t="shared" si="11"/>
        <v>3998.5</v>
      </c>
      <c r="M477" s="13">
        <v>50</v>
      </c>
      <c r="N477" s="13"/>
    </row>
    <row r="478" spans="2:14">
      <c r="B478" s="25">
        <v>45627</v>
      </c>
      <c r="C478" s="34" t="s">
        <v>48</v>
      </c>
      <c r="D478" s="32" t="s">
        <v>20</v>
      </c>
      <c r="E478" s="34" t="s">
        <v>93</v>
      </c>
      <c r="F478" s="35" t="s">
        <v>54</v>
      </c>
      <c r="G478" s="34" t="s">
        <v>88</v>
      </c>
      <c r="H478" s="34" t="s">
        <v>506</v>
      </c>
      <c r="I478" s="34">
        <v>1.57</v>
      </c>
      <c r="J478" s="12" t="s">
        <v>47</v>
      </c>
      <c r="K478" s="13">
        <v>-50</v>
      </c>
      <c r="L478" s="13">
        <f t="shared" si="11"/>
        <v>3948.5</v>
      </c>
      <c r="M478" s="13">
        <v>50</v>
      </c>
      <c r="N478" s="13"/>
    </row>
    <row r="479" spans="2:14">
      <c r="B479" s="25">
        <v>45627</v>
      </c>
      <c r="C479" s="34" t="s">
        <v>177</v>
      </c>
      <c r="D479" s="32" t="s">
        <v>20</v>
      </c>
      <c r="E479" s="34" t="s">
        <v>513</v>
      </c>
      <c r="F479" s="35" t="s">
        <v>54</v>
      </c>
      <c r="G479" s="34" t="s">
        <v>178</v>
      </c>
      <c r="H479" s="34" t="s">
        <v>68</v>
      </c>
      <c r="I479" s="34">
        <v>1.6</v>
      </c>
      <c r="J479" s="12" t="s">
        <v>12</v>
      </c>
      <c r="K479" s="13">
        <v>30</v>
      </c>
      <c r="L479" s="13">
        <f t="shared" si="11"/>
        <v>3978.5</v>
      </c>
      <c r="M479" s="13">
        <v>50</v>
      </c>
      <c r="N479" s="13"/>
    </row>
    <row r="480" spans="2:14">
      <c r="B480" s="25">
        <v>45627</v>
      </c>
      <c r="C480" s="34" t="s">
        <v>57</v>
      </c>
      <c r="D480" s="32" t="s">
        <v>20</v>
      </c>
      <c r="E480" s="34" t="s">
        <v>425</v>
      </c>
      <c r="F480" s="35" t="s">
        <v>54</v>
      </c>
      <c r="G480" s="34" t="s">
        <v>271</v>
      </c>
      <c r="H480" s="34" t="s">
        <v>514</v>
      </c>
      <c r="I480" s="34">
        <v>1.55</v>
      </c>
      <c r="J480" s="12" t="s">
        <v>47</v>
      </c>
      <c r="K480" s="13">
        <v>-50</v>
      </c>
      <c r="L480" s="13">
        <f t="shared" si="11"/>
        <v>3928.5</v>
      </c>
      <c r="M480" s="13">
        <v>50</v>
      </c>
      <c r="N480" s="13"/>
    </row>
    <row r="481" spans="2:14">
      <c r="B481" s="25">
        <v>45627</v>
      </c>
      <c r="C481" s="34" t="s">
        <v>57</v>
      </c>
      <c r="D481" s="32" t="s">
        <v>20</v>
      </c>
      <c r="E481" s="34" t="s">
        <v>262</v>
      </c>
      <c r="F481" s="35" t="s">
        <v>54</v>
      </c>
      <c r="G481" s="34" t="s">
        <v>61</v>
      </c>
      <c r="H481" s="34" t="s">
        <v>515</v>
      </c>
      <c r="I481" s="34">
        <v>1.95</v>
      </c>
      <c r="J481" s="12" t="s">
        <v>12</v>
      </c>
      <c r="K481" s="13">
        <v>47.5</v>
      </c>
      <c r="L481" s="13">
        <f t="shared" si="11"/>
        <v>3976</v>
      </c>
      <c r="M481" s="13">
        <v>50</v>
      </c>
      <c r="N481" s="13"/>
    </row>
    <row r="482" spans="2:14">
      <c r="B482" s="25">
        <v>45627</v>
      </c>
      <c r="C482" s="12" t="s">
        <v>98</v>
      </c>
      <c r="D482" s="25" t="s">
        <v>19</v>
      </c>
      <c r="E482" s="12" t="s">
        <v>298</v>
      </c>
      <c r="F482" s="28" t="s">
        <v>54</v>
      </c>
      <c r="G482" s="12" t="s">
        <v>522</v>
      </c>
      <c r="H482" s="12" t="s">
        <v>39</v>
      </c>
      <c r="I482" s="12">
        <v>1.9</v>
      </c>
      <c r="J482" s="12" t="s">
        <v>12</v>
      </c>
      <c r="K482" s="13">
        <v>90</v>
      </c>
      <c r="L482" s="13">
        <f>+L481+K482</f>
        <v>4066</v>
      </c>
      <c r="M482" s="13">
        <v>100</v>
      </c>
      <c r="N482" s="13"/>
    </row>
    <row r="483" spans="2:14">
      <c r="B483" s="25">
        <v>45627</v>
      </c>
      <c r="C483" s="34" t="s">
        <v>57</v>
      </c>
      <c r="D483" s="32" t="s">
        <v>20</v>
      </c>
      <c r="E483" s="34" t="s">
        <v>141</v>
      </c>
      <c r="F483" s="35" t="s">
        <v>54</v>
      </c>
      <c r="G483" s="34" t="s">
        <v>278</v>
      </c>
      <c r="H483" s="34" t="s">
        <v>493</v>
      </c>
      <c r="I483" s="34">
        <v>1.6</v>
      </c>
      <c r="J483" s="12" t="s">
        <v>47</v>
      </c>
      <c r="K483" s="13">
        <v>-50</v>
      </c>
      <c r="L483" s="13">
        <f>+L482+K483</f>
        <v>4016</v>
      </c>
      <c r="M483" s="13">
        <v>50</v>
      </c>
      <c r="N483" s="13"/>
    </row>
    <row r="484" spans="2:14">
      <c r="B484" s="25">
        <v>45627</v>
      </c>
      <c r="C484" s="34" t="s">
        <v>98</v>
      </c>
      <c r="D484" s="32" t="s">
        <v>20</v>
      </c>
      <c r="E484" s="34" t="s">
        <v>516</v>
      </c>
      <c r="F484" s="35" t="s">
        <v>54</v>
      </c>
      <c r="G484" s="34" t="s">
        <v>99</v>
      </c>
      <c r="H484" s="34" t="s">
        <v>45</v>
      </c>
      <c r="I484" s="34">
        <v>1.6</v>
      </c>
      <c r="J484" s="12" t="s">
        <v>47</v>
      </c>
      <c r="K484" s="13">
        <v>-50</v>
      </c>
      <c r="L484" s="13">
        <f t="shared" si="11"/>
        <v>3966</v>
      </c>
      <c r="M484" s="13">
        <v>50</v>
      </c>
      <c r="N484" s="13"/>
    </row>
    <row r="485" spans="2:14">
      <c r="B485" s="25">
        <v>45627</v>
      </c>
      <c r="C485" s="34" t="s">
        <v>73</v>
      </c>
      <c r="D485" s="32" t="s">
        <v>20</v>
      </c>
      <c r="E485" s="34" t="s">
        <v>33</v>
      </c>
      <c r="F485" s="35" t="s">
        <v>54</v>
      </c>
      <c r="G485" s="34" t="s">
        <v>75</v>
      </c>
      <c r="H485" s="34" t="s">
        <v>460</v>
      </c>
      <c r="I485" s="34">
        <v>1.6</v>
      </c>
      <c r="J485" s="12" t="s">
        <v>47</v>
      </c>
      <c r="K485" s="13">
        <v>-50</v>
      </c>
      <c r="L485" s="13">
        <f t="shared" si="11"/>
        <v>3916</v>
      </c>
      <c r="M485" s="13">
        <v>50</v>
      </c>
      <c r="N485" s="13"/>
    </row>
    <row r="486" spans="2:14">
      <c r="B486" s="25">
        <v>45627</v>
      </c>
      <c r="C486" s="34" t="s">
        <v>73</v>
      </c>
      <c r="D486" s="32" t="s">
        <v>20</v>
      </c>
      <c r="E486" s="34" t="s">
        <v>211</v>
      </c>
      <c r="F486" s="35" t="s">
        <v>54</v>
      </c>
      <c r="G486" s="34" t="s">
        <v>420</v>
      </c>
      <c r="H486" s="34" t="s">
        <v>458</v>
      </c>
      <c r="I486" s="34">
        <v>1.7</v>
      </c>
      <c r="J486" s="12" t="s">
        <v>12</v>
      </c>
      <c r="K486" s="13">
        <v>35</v>
      </c>
      <c r="L486" s="13">
        <f t="shared" si="11"/>
        <v>3951</v>
      </c>
      <c r="M486" s="13">
        <v>50</v>
      </c>
      <c r="N486" s="13"/>
    </row>
    <row r="487" spans="2:14">
      <c r="B487" s="25">
        <v>45627</v>
      </c>
      <c r="C487" s="34" t="s">
        <v>62</v>
      </c>
      <c r="D487" s="32" t="s">
        <v>20</v>
      </c>
      <c r="E487" s="34" t="s">
        <v>223</v>
      </c>
      <c r="F487" s="35" t="s">
        <v>54</v>
      </c>
      <c r="G487" s="34" t="s">
        <v>285</v>
      </c>
      <c r="H487" s="34" t="s">
        <v>505</v>
      </c>
      <c r="I487" s="34">
        <v>1.55</v>
      </c>
      <c r="J487" s="12" t="s">
        <v>12</v>
      </c>
      <c r="K487" s="13">
        <v>27.5</v>
      </c>
      <c r="L487" s="13">
        <f t="shared" si="11"/>
        <v>3978.5</v>
      </c>
      <c r="M487" s="13">
        <v>50</v>
      </c>
      <c r="N487" s="13"/>
    </row>
    <row r="488" spans="2:14">
      <c r="B488" s="25">
        <v>45627</v>
      </c>
      <c r="C488" s="34" t="s">
        <v>48</v>
      </c>
      <c r="D488" s="32" t="s">
        <v>20</v>
      </c>
      <c r="E488" s="34" t="s">
        <v>434</v>
      </c>
      <c r="F488" s="35" t="s">
        <v>54</v>
      </c>
      <c r="G488" s="34" t="s">
        <v>173</v>
      </c>
      <c r="H488" s="34" t="s">
        <v>480</v>
      </c>
      <c r="I488" s="34">
        <v>1.9</v>
      </c>
      <c r="J488" s="12" t="s">
        <v>47</v>
      </c>
      <c r="K488" s="13">
        <v>-100</v>
      </c>
      <c r="L488" s="13">
        <f t="shared" si="11"/>
        <v>3878.5</v>
      </c>
      <c r="M488" s="13">
        <v>100</v>
      </c>
      <c r="N488" s="13"/>
    </row>
    <row r="489" spans="2:14">
      <c r="B489" s="25">
        <v>45627</v>
      </c>
      <c r="C489" s="34" t="s">
        <v>69</v>
      </c>
      <c r="D489" s="32" t="s">
        <v>20</v>
      </c>
      <c r="E489" s="34" t="s">
        <v>233</v>
      </c>
      <c r="F489" s="35" t="s">
        <v>54</v>
      </c>
      <c r="G489" s="34" t="s">
        <v>283</v>
      </c>
      <c r="H489" s="34" t="s">
        <v>517</v>
      </c>
      <c r="I489" s="34">
        <v>1.65</v>
      </c>
      <c r="J489" s="12" t="s">
        <v>12</v>
      </c>
      <c r="K489" s="13">
        <v>32.5</v>
      </c>
      <c r="L489" s="13">
        <f t="shared" si="11"/>
        <v>3911</v>
      </c>
      <c r="M489" s="13">
        <v>50</v>
      </c>
      <c r="N489" s="13"/>
    </row>
    <row r="490" spans="2:14">
      <c r="B490" s="25">
        <v>45627</v>
      </c>
      <c r="C490" s="34" t="s">
        <v>57</v>
      </c>
      <c r="D490" s="32" t="s">
        <v>20</v>
      </c>
      <c r="E490" s="34" t="s">
        <v>280</v>
      </c>
      <c r="F490" s="35" t="s">
        <v>54</v>
      </c>
      <c r="G490" s="34" t="s">
        <v>104</v>
      </c>
      <c r="H490" s="34" t="s">
        <v>518</v>
      </c>
      <c r="I490" s="34">
        <v>1.57</v>
      </c>
      <c r="J490" s="12" t="s">
        <v>47</v>
      </c>
      <c r="K490" s="13">
        <v>-50</v>
      </c>
      <c r="L490" s="13">
        <f t="shared" si="11"/>
        <v>3861</v>
      </c>
      <c r="M490" s="13">
        <v>50</v>
      </c>
      <c r="N490" s="13"/>
    </row>
    <row r="491" spans="2:14">
      <c r="B491" s="25">
        <v>45627</v>
      </c>
      <c r="C491" s="34" t="s">
        <v>57</v>
      </c>
      <c r="D491" s="32" t="s">
        <v>20</v>
      </c>
      <c r="E491" s="34" t="s">
        <v>58</v>
      </c>
      <c r="F491" s="35" t="s">
        <v>54</v>
      </c>
      <c r="G491" s="34" t="s">
        <v>314</v>
      </c>
      <c r="H491" s="34" t="s">
        <v>493</v>
      </c>
      <c r="I491" s="34">
        <v>1.57</v>
      </c>
      <c r="J491" s="12" t="s">
        <v>47</v>
      </c>
      <c r="K491" s="13">
        <v>-50</v>
      </c>
      <c r="L491" s="13">
        <f t="shared" si="11"/>
        <v>3811</v>
      </c>
      <c r="M491" s="13">
        <v>50</v>
      </c>
      <c r="N491" s="13"/>
    </row>
    <row r="492" spans="2:14">
      <c r="B492" s="25">
        <v>45627</v>
      </c>
      <c r="C492" s="34" t="s">
        <v>73</v>
      </c>
      <c r="D492" s="32" t="s">
        <v>20</v>
      </c>
      <c r="E492" s="34" t="s">
        <v>247</v>
      </c>
      <c r="F492" s="35" t="s">
        <v>54</v>
      </c>
      <c r="G492" s="34" t="s">
        <v>459</v>
      </c>
      <c r="H492" s="34" t="s">
        <v>519</v>
      </c>
      <c r="I492" s="34">
        <v>1.52</v>
      </c>
      <c r="J492" s="12" t="s">
        <v>12</v>
      </c>
      <c r="K492" s="13">
        <v>26</v>
      </c>
      <c r="L492" s="13">
        <f t="shared" si="11"/>
        <v>3837</v>
      </c>
      <c r="M492" s="13">
        <v>50</v>
      </c>
      <c r="N492" s="13"/>
    </row>
    <row r="493" spans="2:14">
      <c r="B493" s="25">
        <v>45627</v>
      </c>
      <c r="C493" s="34" t="s">
        <v>73</v>
      </c>
      <c r="D493" s="32" t="s">
        <v>20</v>
      </c>
      <c r="E493" s="34" t="s">
        <v>25</v>
      </c>
      <c r="F493" s="35" t="s">
        <v>54</v>
      </c>
      <c r="G493" s="34" t="s">
        <v>74</v>
      </c>
      <c r="H493" s="34" t="s">
        <v>462</v>
      </c>
      <c r="I493" s="34">
        <v>1.57</v>
      </c>
      <c r="J493" s="12" t="s">
        <v>12</v>
      </c>
      <c r="K493" s="13">
        <v>57</v>
      </c>
      <c r="L493" s="13">
        <f t="shared" si="11"/>
        <v>3894</v>
      </c>
      <c r="M493" s="13">
        <v>100</v>
      </c>
      <c r="N493" s="13"/>
    </row>
    <row r="494" spans="2:14">
      <c r="B494" s="25">
        <v>45627</v>
      </c>
      <c r="C494" s="34" t="s">
        <v>73</v>
      </c>
      <c r="D494" s="32" t="s">
        <v>20</v>
      </c>
      <c r="E494" s="34" t="s">
        <v>520</v>
      </c>
      <c r="F494" s="35" t="s">
        <v>54</v>
      </c>
      <c r="G494" s="34" t="s">
        <v>111</v>
      </c>
      <c r="H494" s="34" t="s">
        <v>505</v>
      </c>
      <c r="I494" s="34">
        <v>1.72</v>
      </c>
      <c r="J494" s="12" t="s">
        <v>12</v>
      </c>
      <c r="K494" s="13">
        <v>36</v>
      </c>
      <c r="L494" s="13">
        <f t="shared" si="11"/>
        <v>3930</v>
      </c>
      <c r="M494" s="13">
        <v>50</v>
      </c>
      <c r="N494" s="13"/>
    </row>
    <row r="495" spans="2:14">
      <c r="B495" s="25">
        <v>45627</v>
      </c>
      <c r="C495" s="34" t="s">
        <v>436</v>
      </c>
      <c r="D495" s="32" t="s">
        <v>20</v>
      </c>
      <c r="E495" s="34" t="s">
        <v>238</v>
      </c>
      <c r="F495" s="35" t="s">
        <v>54</v>
      </c>
      <c r="G495" s="34" t="s">
        <v>36</v>
      </c>
      <c r="H495" s="34" t="s">
        <v>326</v>
      </c>
      <c r="I495" s="34">
        <v>1.78</v>
      </c>
      <c r="J495" s="12" t="s">
        <v>47</v>
      </c>
      <c r="K495" s="13">
        <v>-50</v>
      </c>
      <c r="L495" s="13">
        <f t="shared" si="11"/>
        <v>3880</v>
      </c>
      <c r="M495" s="13">
        <v>50</v>
      </c>
      <c r="N495" s="13"/>
    </row>
    <row r="496" spans="2:14">
      <c r="B496" s="25">
        <v>45627</v>
      </c>
      <c r="C496" s="34" t="s">
        <v>436</v>
      </c>
      <c r="D496" s="32" t="s">
        <v>20</v>
      </c>
      <c r="E496" s="34" t="s">
        <v>80</v>
      </c>
      <c r="F496" s="36" t="s">
        <v>54</v>
      </c>
      <c r="G496" s="34" t="s">
        <v>410</v>
      </c>
      <c r="H496" s="34" t="s">
        <v>521</v>
      </c>
      <c r="I496" s="34">
        <v>1.55</v>
      </c>
      <c r="J496" s="12" t="s">
        <v>12</v>
      </c>
      <c r="K496" s="13">
        <v>27.5</v>
      </c>
      <c r="L496" s="13">
        <f t="shared" si="11"/>
        <v>3907.5</v>
      </c>
      <c r="M496" s="13">
        <v>50</v>
      </c>
      <c r="N496" s="13"/>
    </row>
    <row r="497" spans="2:14">
      <c r="B497" s="25">
        <v>45627</v>
      </c>
      <c r="C497" s="32" t="s">
        <v>15</v>
      </c>
      <c r="D497" s="32" t="s">
        <v>20</v>
      </c>
      <c r="E497" s="33" t="s">
        <v>502</v>
      </c>
      <c r="F497" s="33" t="s">
        <v>54</v>
      </c>
      <c r="G497" s="33" t="s">
        <v>318</v>
      </c>
      <c r="H497" s="33" t="s">
        <v>43</v>
      </c>
      <c r="I497" s="33">
        <v>1.6</v>
      </c>
      <c r="J497" s="12" t="s">
        <v>12</v>
      </c>
      <c r="K497" s="13">
        <v>30</v>
      </c>
      <c r="L497" s="13">
        <f t="shared" si="11"/>
        <v>3937.5</v>
      </c>
      <c r="M497" s="13">
        <v>50</v>
      </c>
      <c r="N497" s="13"/>
    </row>
    <row r="498" spans="2:14">
      <c r="B498" s="25">
        <v>45627</v>
      </c>
      <c r="C498" s="32" t="s">
        <v>62</v>
      </c>
      <c r="D498" s="32" t="s">
        <v>20</v>
      </c>
      <c r="E498" s="33" t="s">
        <v>525</v>
      </c>
      <c r="F498" s="33" t="s">
        <v>54</v>
      </c>
      <c r="G498" s="33" t="s">
        <v>236</v>
      </c>
      <c r="H498" s="33" t="s">
        <v>526</v>
      </c>
      <c r="I498" s="33">
        <v>2.1</v>
      </c>
      <c r="J498" s="12" t="s">
        <v>47</v>
      </c>
      <c r="K498" s="13">
        <v>-50</v>
      </c>
      <c r="L498" s="13">
        <f t="shared" si="11"/>
        <v>3887.5</v>
      </c>
      <c r="M498" s="13">
        <v>50</v>
      </c>
      <c r="N498" s="13"/>
    </row>
    <row r="499" spans="2:14">
      <c r="B499" s="25">
        <v>45627</v>
      </c>
      <c r="C499" s="32" t="s">
        <v>57</v>
      </c>
      <c r="D499" s="32" t="s">
        <v>20</v>
      </c>
      <c r="E499" s="33" t="s">
        <v>60</v>
      </c>
      <c r="F499" s="33" t="s">
        <v>54</v>
      </c>
      <c r="G499" s="33" t="s">
        <v>58</v>
      </c>
      <c r="H499" s="33" t="s">
        <v>505</v>
      </c>
      <c r="I499" s="33">
        <v>1.5</v>
      </c>
      <c r="J499" s="12" t="s">
        <v>47</v>
      </c>
      <c r="K499" s="13">
        <v>-50</v>
      </c>
      <c r="L499" s="13">
        <f t="shared" si="11"/>
        <v>3837.5</v>
      </c>
      <c r="M499" s="13">
        <v>50</v>
      </c>
      <c r="N499" s="13"/>
    </row>
    <row r="500" spans="2:14">
      <c r="B500" s="25">
        <v>45627</v>
      </c>
      <c r="C500" s="32" t="s">
        <v>62</v>
      </c>
      <c r="D500" s="32" t="s">
        <v>20</v>
      </c>
      <c r="E500" s="33" t="s">
        <v>285</v>
      </c>
      <c r="F500" s="33" t="s">
        <v>54</v>
      </c>
      <c r="G500" s="33" t="s">
        <v>235</v>
      </c>
      <c r="H500" s="33" t="s">
        <v>421</v>
      </c>
      <c r="I500" s="33">
        <v>1.55</v>
      </c>
      <c r="J500" s="12" t="s">
        <v>12</v>
      </c>
      <c r="K500" s="13">
        <v>27.5</v>
      </c>
      <c r="L500" s="13">
        <f t="shared" si="11"/>
        <v>3865</v>
      </c>
      <c r="M500" s="13">
        <v>50</v>
      </c>
      <c r="N500" s="13"/>
    </row>
    <row r="501" spans="2:14">
      <c r="B501" s="25">
        <v>45627</v>
      </c>
      <c r="C501" s="32" t="s">
        <v>62</v>
      </c>
      <c r="D501" s="32" t="s">
        <v>20</v>
      </c>
      <c r="E501" s="34" t="s">
        <v>79</v>
      </c>
      <c r="F501" s="33" t="s">
        <v>54</v>
      </c>
      <c r="G501" s="34" t="s">
        <v>391</v>
      </c>
      <c r="H501" s="34" t="s">
        <v>43</v>
      </c>
      <c r="I501" s="34">
        <v>1.65</v>
      </c>
      <c r="J501" s="12" t="s">
        <v>12</v>
      </c>
      <c r="K501" s="13">
        <v>32.5</v>
      </c>
      <c r="L501" s="13">
        <f t="shared" si="11"/>
        <v>3897.5</v>
      </c>
      <c r="M501" s="13">
        <v>50</v>
      </c>
      <c r="N501" s="13"/>
    </row>
    <row r="502" spans="2:14">
      <c r="B502" s="25">
        <v>45627</v>
      </c>
      <c r="C502" s="32" t="s">
        <v>62</v>
      </c>
      <c r="D502" s="37" t="s">
        <v>19</v>
      </c>
      <c r="E502" s="34" t="s">
        <v>79</v>
      </c>
      <c r="F502" s="33" t="s">
        <v>54</v>
      </c>
      <c r="G502" s="34" t="s">
        <v>391</v>
      </c>
      <c r="H502" s="34" t="s">
        <v>480</v>
      </c>
      <c r="I502" s="34">
        <v>1.8</v>
      </c>
      <c r="J502" s="12" t="s">
        <v>12</v>
      </c>
      <c r="K502" s="13">
        <v>40</v>
      </c>
      <c r="L502" s="13">
        <f t="shared" si="11"/>
        <v>3937.5</v>
      </c>
      <c r="M502" s="13">
        <v>50</v>
      </c>
      <c r="N502" s="13"/>
    </row>
    <row r="503" spans="2:14">
      <c r="B503" s="25">
        <v>45627</v>
      </c>
      <c r="C503" s="34" t="s">
        <v>48</v>
      </c>
      <c r="D503" s="32" t="s">
        <v>20</v>
      </c>
      <c r="E503" s="34" t="s">
        <v>173</v>
      </c>
      <c r="F503" s="33" t="s">
        <v>54</v>
      </c>
      <c r="G503" s="34" t="s">
        <v>127</v>
      </c>
      <c r="H503" s="34" t="s">
        <v>506</v>
      </c>
      <c r="I503" s="34">
        <v>1.72</v>
      </c>
      <c r="J503" s="12" t="s">
        <v>47</v>
      </c>
      <c r="K503" s="13">
        <v>-50</v>
      </c>
      <c r="L503" s="13">
        <f t="shared" si="11"/>
        <v>3887.5</v>
      </c>
      <c r="M503" s="13">
        <v>50</v>
      </c>
      <c r="N503" s="13"/>
    </row>
    <row r="504" spans="2:14">
      <c r="B504" s="25">
        <v>45627</v>
      </c>
      <c r="C504" s="34" t="s">
        <v>177</v>
      </c>
      <c r="D504" s="32" t="s">
        <v>20</v>
      </c>
      <c r="E504" s="34" t="s">
        <v>466</v>
      </c>
      <c r="F504" s="33" t="s">
        <v>54</v>
      </c>
      <c r="G504" s="34" t="s">
        <v>527</v>
      </c>
      <c r="H504" s="34" t="s">
        <v>528</v>
      </c>
      <c r="I504" s="34">
        <v>1.75</v>
      </c>
      <c r="J504" s="12" t="s">
        <v>12</v>
      </c>
      <c r="K504" s="13">
        <v>75</v>
      </c>
      <c r="L504" s="13">
        <f t="shared" si="11"/>
        <v>3962.5</v>
      </c>
      <c r="M504" s="13">
        <v>100</v>
      </c>
      <c r="N504" s="13"/>
    </row>
    <row r="505" spans="2:14">
      <c r="B505" s="25">
        <v>45627</v>
      </c>
      <c r="C505" s="34" t="s">
        <v>57</v>
      </c>
      <c r="D505" s="32" t="s">
        <v>20</v>
      </c>
      <c r="E505" s="34" t="s">
        <v>264</v>
      </c>
      <c r="F505" s="33" t="s">
        <v>54</v>
      </c>
      <c r="G505" s="34" t="s">
        <v>61</v>
      </c>
      <c r="H505" s="34" t="s">
        <v>515</v>
      </c>
      <c r="I505" s="34">
        <v>1.9</v>
      </c>
      <c r="J505" s="12" t="s">
        <v>12</v>
      </c>
      <c r="K505" s="13">
        <v>45</v>
      </c>
      <c r="L505" s="13">
        <f t="shared" si="11"/>
        <v>4007.5</v>
      </c>
      <c r="M505" s="13">
        <v>50</v>
      </c>
      <c r="N505" s="13"/>
    </row>
    <row r="506" spans="2:14">
      <c r="B506" s="25">
        <v>45627</v>
      </c>
      <c r="C506" s="34" t="s">
        <v>174</v>
      </c>
      <c r="D506" s="32" t="s">
        <v>20</v>
      </c>
      <c r="E506" s="34" t="s">
        <v>250</v>
      </c>
      <c r="F506" s="33" t="s">
        <v>54</v>
      </c>
      <c r="G506" s="34" t="s">
        <v>529</v>
      </c>
      <c r="H506" s="34" t="s">
        <v>68</v>
      </c>
      <c r="I506" s="34">
        <v>1.6</v>
      </c>
      <c r="J506" s="12" t="s">
        <v>12</v>
      </c>
      <c r="K506" s="13">
        <v>30</v>
      </c>
      <c r="L506" s="13">
        <f t="shared" ref="L506:L516" si="12">+L505+K506</f>
        <v>4037.5</v>
      </c>
      <c r="M506" s="13">
        <v>50</v>
      </c>
      <c r="N506" s="13"/>
    </row>
    <row r="507" spans="2:14">
      <c r="B507" s="25">
        <v>45627</v>
      </c>
      <c r="C507" s="34" t="s">
        <v>73</v>
      </c>
      <c r="D507" s="32" t="s">
        <v>20</v>
      </c>
      <c r="E507" s="34" t="s">
        <v>74</v>
      </c>
      <c r="F507" s="33" t="s">
        <v>54</v>
      </c>
      <c r="G507" s="34" t="s">
        <v>33</v>
      </c>
      <c r="H507" s="34" t="s">
        <v>44</v>
      </c>
      <c r="I507" s="34">
        <v>1.62</v>
      </c>
      <c r="J507" s="12" t="s">
        <v>47</v>
      </c>
      <c r="K507" s="13">
        <v>-100</v>
      </c>
      <c r="L507" s="13">
        <f t="shared" si="12"/>
        <v>3937.5</v>
      </c>
      <c r="M507" s="13">
        <v>100</v>
      </c>
      <c r="N507" s="13"/>
    </row>
    <row r="508" spans="2:14">
      <c r="B508" s="25">
        <v>45627</v>
      </c>
      <c r="C508" s="34" t="s">
        <v>98</v>
      </c>
      <c r="D508" s="32" t="s">
        <v>20</v>
      </c>
      <c r="E508" s="34" t="s">
        <v>290</v>
      </c>
      <c r="F508" s="33" t="s">
        <v>54</v>
      </c>
      <c r="G508" s="34" t="s">
        <v>298</v>
      </c>
      <c r="H508" s="34" t="s">
        <v>487</v>
      </c>
      <c r="I508" s="34">
        <v>1.6</v>
      </c>
      <c r="J508" s="12" t="s">
        <v>12</v>
      </c>
      <c r="K508" s="13">
        <v>30</v>
      </c>
      <c r="L508" s="13">
        <f t="shared" si="12"/>
        <v>3967.5</v>
      </c>
      <c r="M508" s="13">
        <v>50</v>
      </c>
      <c r="N508" s="13"/>
    </row>
    <row r="509" spans="2:14">
      <c r="B509" s="25">
        <v>45627</v>
      </c>
      <c r="C509" s="34" t="s">
        <v>15</v>
      </c>
      <c r="D509" s="32" t="s">
        <v>20</v>
      </c>
      <c r="E509" s="34" t="s">
        <v>32</v>
      </c>
      <c r="F509" s="33" t="s">
        <v>54</v>
      </c>
      <c r="G509" s="34" t="s">
        <v>414</v>
      </c>
      <c r="H509" s="34" t="s">
        <v>505</v>
      </c>
      <c r="I509" s="34">
        <v>1.52</v>
      </c>
      <c r="J509" s="12" t="s">
        <v>47</v>
      </c>
      <c r="K509" s="13">
        <v>-50</v>
      </c>
      <c r="L509" s="13">
        <f t="shared" si="12"/>
        <v>3917.5</v>
      </c>
      <c r="M509" s="13">
        <v>50</v>
      </c>
      <c r="N509" s="13"/>
    </row>
    <row r="510" spans="2:14">
      <c r="B510" s="25">
        <v>45627</v>
      </c>
      <c r="C510" s="34" t="s">
        <v>48</v>
      </c>
      <c r="D510" s="32" t="s">
        <v>20</v>
      </c>
      <c r="E510" s="34" t="s">
        <v>86</v>
      </c>
      <c r="F510" s="33" t="s">
        <v>54</v>
      </c>
      <c r="G510" s="34" t="s">
        <v>434</v>
      </c>
      <c r="H510" s="34" t="s">
        <v>45</v>
      </c>
      <c r="I510" s="34">
        <v>1.62</v>
      </c>
      <c r="J510" s="12" t="s">
        <v>47</v>
      </c>
      <c r="K510" s="13">
        <v>-50</v>
      </c>
      <c r="L510" s="13">
        <f t="shared" si="12"/>
        <v>3867.5</v>
      </c>
      <c r="M510" s="13">
        <v>50</v>
      </c>
      <c r="N510" s="13"/>
    </row>
    <row r="511" spans="2:14">
      <c r="B511" s="25">
        <v>45627</v>
      </c>
      <c r="C511" s="34" t="s">
        <v>57</v>
      </c>
      <c r="D511" s="32" t="s">
        <v>20</v>
      </c>
      <c r="E511" s="34" t="s">
        <v>271</v>
      </c>
      <c r="F511" s="33" t="s">
        <v>54</v>
      </c>
      <c r="G511" s="34" t="s">
        <v>105</v>
      </c>
      <c r="H511" s="34" t="s">
        <v>68</v>
      </c>
      <c r="I511" s="34">
        <v>1.6</v>
      </c>
      <c r="J511" s="12" t="s">
        <v>47</v>
      </c>
      <c r="K511" s="13">
        <v>-50</v>
      </c>
      <c r="L511" s="13">
        <f t="shared" si="12"/>
        <v>3817.5</v>
      </c>
      <c r="M511" s="13">
        <v>50</v>
      </c>
      <c r="N511" s="13"/>
    </row>
    <row r="512" spans="2:14">
      <c r="B512" s="25">
        <v>45627</v>
      </c>
      <c r="C512" s="34" t="s">
        <v>73</v>
      </c>
      <c r="D512" s="32" t="s">
        <v>20</v>
      </c>
      <c r="E512" s="34" t="s">
        <v>282</v>
      </c>
      <c r="F512" s="33" t="s">
        <v>54</v>
      </c>
      <c r="G512" s="34" t="s">
        <v>209</v>
      </c>
      <c r="H512" s="34" t="s">
        <v>530</v>
      </c>
      <c r="I512" s="34">
        <v>1.7</v>
      </c>
      <c r="J512" s="12" t="s">
        <v>12</v>
      </c>
      <c r="K512" s="13">
        <v>35</v>
      </c>
      <c r="L512" s="13">
        <f t="shared" si="12"/>
        <v>3852.5</v>
      </c>
      <c r="M512" s="13">
        <v>50</v>
      </c>
      <c r="N512" s="13"/>
    </row>
    <row r="513" spans="2:14">
      <c r="B513" s="25">
        <v>45627</v>
      </c>
      <c r="C513" s="34" t="s">
        <v>73</v>
      </c>
      <c r="D513" s="32" t="s">
        <v>20</v>
      </c>
      <c r="E513" s="34" t="s">
        <v>531</v>
      </c>
      <c r="F513" s="33" t="s">
        <v>54</v>
      </c>
      <c r="G513" s="34" t="s">
        <v>25</v>
      </c>
      <c r="H513" s="34" t="s">
        <v>45</v>
      </c>
      <c r="I513" s="34">
        <v>1.7</v>
      </c>
      <c r="J513" s="12" t="s">
        <v>12</v>
      </c>
      <c r="K513" s="13">
        <v>70</v>
      </c>
      <c r="L513" s="13">
        <f t="shared" si="12"/>
        <v>3922.5</v>
      </c>
      <c r="M513" s="13">
        <v>50</v>
      </c>
      <c r="N513" s="13"/>
    </row>
    <row r="514" spans="2:14">
      <c r="B514" s="25">
        <v>45627</v>
      </c>
      <c r="C514" s="38" t="s">
        <v>174</v>
      </c>
      <c r="D514" s="38" t="s">
        <v>20</v>
      </c>
      <c r="E514" s="38" t="s">
        <v>186</v>
      </c>
      <c r="F514" s="38" t="s">
        <v>54</v>
      </c>
      <c r="G514" s="38" t="s">
        <v>175</v>
      </c>
      <c r="H514" s="38" t="s">
        <v>151</v>
      </c>
      <c r="I514" s="38">
        <v>1.8</v>
      </c>
      <c r="J514" s="12" t="s">
        <v>47</v>
      </c>
      <c r="K514" s="13">
        <v>-50</v>
      </c>
      <c r="L514" s="13">
        <f t="shared" si="12"/>
        <v>3872.5</v>
      </c>
      <c r="M514" s="13">
        <v>50</v>
      </c>
      <c r="N514" s="13"/>
    </row>
    <row r="515" spans="2:14">
      <c r="B515" s="25">
        <v>45627</v>
      </c>
      <c r="C515" s="34" t="s">
        <v>436</v>
      </c>
      <c r="D515" s="37" t="s">
        <v>19</v>
      </c>
      <c r="E515" s="34" t="s">
        <v>273</v>
      </c>
      <c r="F515" s="39" t="s">
        <v>54</v>
      </c>
      <c r="G515" s="34" t="s">
        <v>163</v>
      </c>
      <c r="H515" s="34" t="s">
        <v>45</v>
      </c>
      <c r="I515" s="34">
        <v>1.85</v>
      </c>
      <c r="J515" s="12" t="s">
        <v>47</v>
      </c>
      <c r="K515" s="13">
        <v>-50</v>
      </c>
      <c r="L515" s="13">
        <f t="shared" si="12"/>
        <v>3822.5</v>
      </c>
      <c r="M515" s="13">
        <v>50</v>
      </c>
      <c r="N515" s="13"/>
    </row>
    <row r="516" spans="2:14">
      <c r="B516" s="25">
        <v>45627</v>
      </c>
      <c r="C516" s="34" t="s">
        <v>57</v>
      </c>
      <c r="D516" s="37" t="s">
        <v>20</v>
      </c>
      <c r="E516" s="34" t="s">
        <v>532</v>
      </c>
      <c r="F516" s="35" t="s">
        <v>54</v>
      </c>
      <c r="G516" s="34" t="s">
        <v>280</v>
      </c>
      <c r="H516" s="34" t="s">
        <v>493</v>
      </c>
      <c r="I516" s="34">
        <v>1.55</v>
      </c>
      <c r="J516" s="12" t="s">
        <v>12</v>
      </c>
      <c r="K516" s="13">
        <v>55</v>
      </c>
      <c r="L516" s="13">
        <f t="shared" si="12"/>
        <v>3877.5</v>
      </c>
      <c r="M516" s="13">
        <v>100</v>
      </c>
      <c r="N516" s="13"/>
    </row>
    <row r="517" spans="2:14">
      <c r="B517" s="25">
        <v>45627</v>
      </c>
      <c r="C517" s="12" t="s">
        <v>48</v>
      </c>
      <c r="D517" s="12" t="s">
        <v>20</v>
      </c>
      <c r="E517" s="12" t="s">
        <v>96</v>
      </c>
      <c r="F517" s="12" t="s">
        <v>54</v>
      </c>
      <c r="G517" s="12" t="s">
        <v>83</v>
      </c>
      <c r="H517" s="12" t="s">
        <v>128</v>
      </c>
      <c r="I517" s="12">
        <v>1.9</v>
      </c>
      <c r="J517" s="12" t="s">
        <v>12</v>
      </c>
      <c r="K517" s="13">
        <v>45</v>
      </c>
      <c r="L517" s="13">
        <f>+L516+K517</f>
        <v>3922.5</v>
      </c>
      <c r="M517" s="13">
        <v>50</v>
      </c>
      <c r="N517" s="13"/>
    </row>
    <row r="518" spans="2:14">
      <c r="B518" s="25">
        <v>45627</v>
      </c>
      <c r="C518" s="12" t="s">
        <v>174</v>
      </c>
      <c r="D518" s="12" t="s">
        <v>19</v>
      </c>
      <c r="E518" s="12" t="s">
        <v>533</v>
      </c>
      <c r="F518" s="12" t="s">
        <v>54</v>
      </c>
      <c r="G518" s="12" t="s">
        <v>250</v>
      </c>
      <c r="H518" s="12" t="s">
        <v>128</v>
      </c>
      <c r="I518" s="12">
        <v>1.55</v>
      </c>
      <c r="J518" s="12" t="s">
        <v>47</v>
      </c>
      <c r="K518" s="13">
        <v>-50</v>
      </c>
      <c r="L518" s="13">
        <f>+L517+K518</f>
        <v>3872.5</v>
      </c>
      <c r="M518" s="13">
        <v>50</v>
      </c>
      <c r="N518" s="13"/>
    </row>
    <row r="519" spans="2:14">
      <c r="B519" s="25">
        <v>45627</v>
      </c>
      <c r="C519" s="12" t="s">
        <v>57</v>
      </c>
      <c r="D519" s="12" t="s">
        <v>20</v>
      </c>
      <c r="E519" s="12" t="s">
        <v>425</v>
      </c>
      <c r="F519" s="12" t="s">
        <v>54</v>
      </c>
      <c r="G519" s="12" t="s">
        <v>66</v>
      </c>
      <c r="H519" s="12" t="s">
        <v>184</v>
      </c>
      <c r="I519" s="12">
        <v>1.52</v>
      </c>
      <c r="J519" s="12" t="s">
        <v>12</v>
      </c>
      <c r="K519" s="13">
        <v>26</v>
      </c>
      <c r="L519" s="13">
        <f t="shared" ref="L519:L523" si="13">+L518+K519</f>
        <v>3898.5</v>
      </c>
      <c r="M519" s="13">
        <v>50</v>
      </c>
      <c r="N519" s="13"/>
    </row>
    <row r="520" spans="2:14">
      <c r="B520" s="25">
        <v>45627</v>
      </c>
      <c r="C520" s="12" t="s">
        <v>57</v>
      </c>
      <c r="D520" s="12" t="s">
        <v>20</v>
      </c>
      <c r="E520" s="12" t="s">
        <v>130</v>
      </c>
      <c r="F520" s="12" t="s">
        <v>54</v>
      </c>
      <c r="G520" s="12" t="s">
        <v>271</v>
      </c>
      <c r="H520" s="12" t="s">
        <v>487</v>
      </c>
      <c r="I520" s="12">
        <v>1.9</v>
      </c>
      <c r="J520" s="12" t="s">
        <v>47</v>
      </c>
      <c r="K520" s="13">
        <v>-50</v>
      </c>
      <c r="L520" s="13">
        <f t="shared" si="13"/>
        <v>3848.5</v>
      </c>
      <c r="M520" s="13">
        <v>50</v>
      </c>
      <c r="N520" s="13"/>
    </row>
    <row r="521" spans="2:14">
      <c r="B521" s="25">
        <v>45627</v>
      </c>
      <c r="C521" s="12" t="s">
        <v>57</v>
      </c>
      <c r="D521" s="12" t="s">
        <v>19</v>
      </c>
      <c r="E521" s="12" t="s">
        <v>130</v>
      </c>
      <c r="F521" s="12" t="s">
        <v>54</v>
      </c>
      <c r="G521" s="12" t="s">
        <v>271</v>
      </c>
      <c r="H521" s="12" t="s">
        <v>480</v>
      </c>
      <c r="I521" s="12">
        <v>1.6</v>
      </c>
      <c r="J521" s="12" t="s">
        <v>12</v>
      </c>
      <c r="K521" s="13">
        <v>60</v>
      </c>
      <c r="L521" s="13">
        <f t="shared" si="13"/>
        <v>3908.5</v>
      </c>
      <c r="M521" s="13">
        <v>100</v>
      </c>
      <c r="N521" s="13"/>
    </row>
    <row r="522" spans="2:14">
      <c r="B522" s="25">
        <v>45627</v>
      </c>
      <c r="C522" s="12" t="s">
        <v>57</v>
      </c>
      <c r="D522" s="12" t="s">
        <v>19</v>
      </c>
      <c r="E522" s="12" t="s">
        <v>130</v>
      </c>
      <c r="F522" s="12" t="s">
        <v>54</v>
      </c>
      <c r="G522" s="12" t="s">
        <v>271</v>
      </c>
      <c r="H522" s="12" t="s">
        <v>128</v>
      </c>
      <c r="I522" s="12">
        <v>2.65</v>
      </c>
      <c r="J522" s="12" t="s">
        <v>12</v>
      </c>
      <c r="K522" s="13">
        <v>82.5</v>
      </c>
      <c r="L522" s="13">
        <f t="shared" si="13"/>
        <v>3991</v>
      </c>
      <c r="M522" s="13">
        <v>50</v>
      </c>
      <c r="N522" s="13"/>
    </row>
    <row r="523" spans="2:14">
      <c r="B523" s="25">
        <v>45627</v>
      </c>
      <c r="C523" s="12" t="s">
        <v>174</v>
      </c>
      <c r="D523" s="12" t="s">
        <v>20</v>
      </c>
      <c r="E523" s="12" t="s">
        <v>175</v>
      </c>
      <c r="F523" s="12" t="s">
        <v>54</v>
      </c>
      <c r="G523" s="12" t="s">
        <v>268</v>
      </c>
      <c r="H523" s="12" t="s">
        <v>534</v>
      </c>
      <c r="I523" s="12">
        <v>1.75</v>
      </c>
      <c r="J523" s="12" t="s">
        <v>12</v>
      </c>
      <c r="K523" s="13">
        <v>37.5</v>
      </c>
      <c r="L523" s="13">
        <f t="shared" si="13"/>
        <v>4028.5</v>
      </c>
      <c r="M523" s="13">
        <v>50</v>
      </c>
      <c r="N523" s="13"/>
    </row>
    <row r="524" spans="2:14">
      <c r="B524" s="25">
        <v>45627</v>
      </c>
      <c r="C524" s="12" t="s">
        <v>48</v>
      </c>
      <c r="D524" s="12" t="s">
        <v>19</v>
      </c>
      <c r="E524" s="12" t="s">
        <v>83</v>
      </c>
      <c r="F524" s="12" t="s">
        <v>54</v>
      </c>
      <c r="G524" s="12" t="s">
        <v>166</v>
      </c>
      <c r="H524" s="12" t="s">
        <v>480</v>
      </c>
      <c r="I524" s="12">
        <v>1.9</v>
      </c>
      <c r="J524" s="12" t="s">
        <v>12</v>
      </c>
      <c r="K524" s="13">
        <v>45</v>
      </c>
      <c r="L524" s="13">
        <f>+L523+K524</f>
        <v>4073.5</v>
      </c>
      <c r="M524" s="13">
        <v>50</v>
      </c>
      <c r="N524" s="13"/>
    </row>
    <row r="525" spans="2:14">
      <c r="B525" s="25">
        <v>45627</v>
      </c>
      <c r="C525" s="12" t="s">
        <v>48</v>
      </c>
      <c r="D525" s="12" t="s">
        <v>19</v>
      </c>
      <c r="E525" s="12" t="s">
        <v>457</v>
      </c>
      <c r="F525" s="12" t="s">
        <v>54</v>
      </c>
      <c r="G525" s="12" t="s">
        <v>96</v>
      </c>
      <c r="H525" s="12" t="s">
        <v>45</v>
      </c>
      <c r="I525" s="12">
        <v>3.4</v>
      </c>
      <c r="J525" s="12" t="s">
        <v>47</v>
      </c>
      <c r="K525" s="13">
        <v>-50</v>
      </c>
      <c r="L525" s="13">
        <f t="shared" ref="L525:L526" si="14">+L524+K525</f>
        <v>4023.5</v>
      </c>
      <c r="M525" s="13">
        <v>50</v>
      </c>
      <c r="N525" s="13"/>
    </row>
    <row r="526" spans="2:14">
      <c r="B526" s="25">
        <v>45627</v>
      </c>
      <c r="C526" s="12" t="s">
        <v>57</v>
      </c>
      <c r="D526" s="12" t="s">
        <v>19</v>
      </c>
      <c r="E526" s="12" t="s">
        <v>58</v>
      </c>
      <c r="F526" s="12" t="s">
        <v>54</v>
      </c>
      <c r="G526" s="12" t="s">
        <v>104</v>
      </c>
      <c r="H526" s="12" t="s">
        <v>535</v>
      </c>
      <c r="I526" s="12">
        <v>1.5</v>
      </c>
      <c r="J526" s="12" t="s">
        <v>12</v>
      </c>
      <c r="K526" s="13">
        <v>50</v>
      </c>
      <c r="L526" s="13">
        <f t="shared" si="14"/>
        <v>4073.5</v>
      </c>
      <c r="M526" s="13">
        <v>100</v>
      </c>
      <c r="N526" s="13"/>
    </row>
    <row r="527" spans="2:14">
      <c r="B527" s="25">
        <v>45627</v>
      </c>
      <c r="C527" s="12" t="s">
        <v>57</v>
      </c>
      <c r="D527" s="12" t="s">
        <v>19</v>
      </c>
      <c r="E527" s="12" t="s">
        <v>58</v>
      </c>
      <c r="F527" s="12" t="s">
        <v>54</v>
      </c>
      <c r="G527" s="12" t="s">
        <v>104</v>
      </c>
      <c r="H527" s="12" t="s">
        <v>536</v>
      </c>
      <c r="I527" s="12">
        <v>2.15</v>
      </c>
      <c r="J527" s="12" t="s">
        <v>47</v>
      </c>
      <c r="K527" s="13">
        <v>-50</v>
      </c>
      <c r="L527" s="13">
        <f>+L526+K527</f>
        <v>4023.5</v>
      </c>
      <c r="M527" s="13">
        <v>50</v>
      </c>
      <c r="N527" s="13"/>
    </row>
    <row r="528" spans="2:14">
      <c r="B528" s="40">
        <v>45658</v>
      </c>
      <c r="C528" s="25" t="s">
        <v>436</v>
      </c>
      <c r="D528" s="25" t="s">
        <v>20</v>
      </c>
      <c r="E528" s="28" t="s">
        <v>325</v>
      </c>
      <c r="F528" s="28" t="s">
        <v>54</v>
      </c>
      <c r="G528" s="28" t="s">
        <v>80</v>
      </c>
      <c r="H528" s="28" t="s">
        <v>151</v>
      </c>
      <c r="I528" s="28">
        <v>1.6</v>
      </c>
      <c r="J528" s="12" t="s">
        <v>46</v>
      </c>
      <c r="K528" s="13">
        <v>0</v>
      </c>
      <c r="L528" s="13">
        <f t="shared" ref="L528:L540" si="15">+L527+K528</f>
        <v>4023.5</v>
      </c>
      <c r="M528" s="13">
        <v>50</v>
      </c>
      <c r="N528" s="13" t="s">
        <v>538</v>
      </c>
    </row>
    <row r="529" spans="1:14">
      <c r="B529" s="40">
        <v>45658</v>
      </c>
      <c r="C529" s="25" t="s">
        <v>69</v>
      </c>
      <c r="D529" s="25" t="s">
        <v>20</v>
      </c>
      <c r="E529" s="28" t="s">
        <v>181</v>
      </c>
      <c r="F529" s="28" t="s">
        <v>54</v>
      </c>
      <c r="G529" s="28" t="s">
        <v>136</v>
      </c>
      <c r="H529" s="28" t="s">
        <v>43</v>
      </c>
      <c r="I529" s="28">
        <v>1.72</v>
      </c>
      <c r="J529" s="12" t="s">
        <v>12</v>
      </c>
      <c r="K529" s="13">
        <v>36</v>
      </c>
      <c r="L529" s="13">
        <f t="shared" si="15"/>
        <v>4059.5</v>
      </c>
      <c r="M529" s="13">
        <v>50</v>
      </c>
      <c r="N529" s="13"/>
    </row>
    <row r="530" spans="1:14">
      <c r="B530" s="40">
        <v>45658</v>
      </c>
      <c r="C530" s="25" t="s">
        <v>48</v>
      </c>
      <c r="D530" s="25" t="s">
        <v>20</v>
      </c>
      <c r="E530" s="28" t="s">
        <v>85</v>
      </c>
      <c r="F530" s="28" t="s">
        <v>54</v>
      </c>
      <c r="G530" s="28" t="s">
        <v>97</v>
      </c>
      <c r="H530" s="28" t="s">
        <v>480</v>
      </c>
      <c r="I530" s="28">
        <v>1.95</v>
      </c>
      <c r="J530" s="12" t="s">
        <v>12</v>
      </c>
      <c r="K530" s="13">
        <v>47.5</v>
      </c>
      <c r="L530" s="13">
        <f t="shared" si="15"/>
        <v>4107</v>
      </c>
      <c r="M530" s="13">
        <v>50</v>
      </c>
      <c r="N530" s="13"/>
    </row>
    <row r="531" spans="1:14">
      <c r="B531" s="40">
        <v>45658</v>
      </c>
      <c r="C531" s="25" t="s">
        <v>57</v>
      </c>
      <c r="D531" s="25" t="s">
        <v>20</v>
      </c>
      <c r="E531" s="28" t="s">
        <v>278</v>
      </c>
      <c r="F531" s="28" t="s">
        <v>54</v>
      </c>
      <c r="G531" s="28" t="s">
        <v>105</v>
      </c>
      <c r="H531" s="28" t="s">
        <v>128</v>
      </c>
      <c r="I531" s="28">
        <v>1.62</v>
      </c>
      <c r="J531" s="12" t="s">
        <v>12</v>
      </c>
      <c r="K531" s="13">
        <v>31</v>
      </c>
      <c r="L531" s="13">
        <f t="shared" si="15"/>
        <v>4138</v>
      </c>
      <c r="M531" s="13">
        <v>50</v>
      </c>
      <c r="N531" s="13"/>
    </row>
    <row r="532" spans="1:14">
      <c r="B532" s="40">
        <v>45658</v>
      </c>
      <c r="C532" s="25" t="s">
        <v>57</v>
      </c>
      <c r="D532" s="25" t="s">
        <v>20</v>
      </c>
      <c r="E532" s="12" t="s">
        <v>60</v>
      </c>
      <c r="F532" s="28" t="s">
        <v>54</v>
      </c>
      <c r="G532" s="12" t="s">
        <v>262</v>
      </c>
      <c r="H532" s="12" t="s">
        <v>537</v>
      </c>
      <c r="I532" s="12">
        <v>1.7</v>
      </c>
      <c r="J532" s="12" t="s">
        <v>47</v>
      </c>
      <c r="K532" s="13">
        <v>-50</v>
      </c>
      <c r="L532" s="13">
        <f t="shared" si="15"/>
        <v>4088</v>
      </c>
      <c r="M532" s="13">
        <v>50</v>
      </c>
      <c r="N532" s="13"/>
    </row>
    <row r="533" spans="1:14">
      <c r="B533" s="40">
        <v>45658</v>
      </c>
      <c r="C533" s="25" t="s">
        <v>69</v>
      </c>
      <c r="D533" s="25" t="s">
        <v>20</v>
      </c>
      <c r="E533" s="12" t="s">
        <v>138</v>
      </c>
      <c r="F533" s="28" t="s">
        <v>54</v>
      </c>
      <c r="G533" s="12" t="s">
        <v>428</v>
      </c>
      <c r="H533" s="12" t="s">
        <v>39</v>
      </c>
      <c r="I533" s="12">
        <v>1.55</v>
      </c>
      <c r="J533" s="12" t="s">
        <v>47</v>
      </c>
      <c r="K533" s="13">
        <v>-50</v>
      </c>
      <c r="L533" s="13">
        <f t="shared" si="15"/>
        <v>4038</v>
      </c>
      <c r="M533" s="13">
        <v>50</v>
      </c>
      <c r="N533" s="13"/>
    </row>
    <row r="534" spans="1:14">
      <c r="B534" s="40">
        <v>45658</v>
      </c>
      <c r="C534" s="12" t="s">
        <v>48</v>
      </c>
      <c r="D534" s="25" t="s">
        <v>20</v>
      </c>
      <c r="E534" s="12" t="s">
        <v>143</v>
      </c>
      <c r="F534" s="28" t="s">
        <v>54</v>
      </c>
      <c r="G534" s="12" t="s">
        <v>35</v>
      </c>
      <c r="H534" s="12" t="s">
        <v>480</v>
      </c>
      <c r="I534" s="12">
        <v>2.1</v>
      </c>
      <c r="J534" s="12" t="s">
        <v>47</v>
      </c>
      <c r="K534" s="13">
        <v>-50</v>
      </c>
      <c r="L534" s="13">
        <f t="shared" si="15"/>
        <v>3988</v>
      </c>
      <c r="M534" s="13">
        <v>50</v>
      </c>
      <c r="N534" s="13"/>
    </row>
    <row r="535" spans="1:14">
      <c r="B535" s="40">
        <v>45658</v>
      </c>
      <c r="C535" s="12" t="s">
        <v>48</v>
      </c>
      <c r="D535" s="25" t="s">
        <v>19</v>
      </c>
      <c r="E535" s="12" t="s">
        <v>143</v>
      </c>
      <c r="F535" s="28" t="s">
        <v>54</v>
      </c>
      <c r="G535" s="12" t="s">
        <v>35</v>
      </c>
      <c r="H535" s="12" t="s">
        <v>540</v>
      </c>
      <c r="I535" s="12">
        <v>2</v>
      </c>
      <c r="J535" s="12" t="s">
        <v>12</v>
      </c>
      <c r="K535" s="13">
        <v>50</v>
      </c>
      <c r="L535" s="13">
        <f>+L534+K535</f>
        <v>4038</v>
      </c>
      <c r="M535" s="13">
        <v>50</v>
      </c>
      <c r="N535" s="13"/>
    </row>
    <row r="536" spans="1:14">
      <c r="B536" s="40">
        <v>45658</v>
      </c>
      <c r="C536" s="12" t="s">
        <v>69</v>
      </c>
      <c r="D536" s="25" t="s">
        <v>20</v>
      </c>
      <c r="E536" s="12" t="s">
        <v>102</v>
      </c>
      <c r="F536" s="28" t="s">
        <v>54</v>
      </c>
      <c r="G536" s="12" t="s">
        <v>233</v>
      </c>
      <c r="H536" s="12" t="s">
        <v>493</v>
      </c>
      <c r="I536" s="12">
        <v>1.5</v>
      </c>
      <c r="J536" s="12" t="s">
        <v>12</v>
      </c>
      <c r="K536" s="13">
        <v>25</v>
      </c>
      <c r="L536" s="13">
        <f>+L535+K536</f>
        <v>4063</v>
      </c>
      <c r="M536" s="13">
        <v>50</v>
      </c>
      <c r="N536" s="13"/>
    </row>
    <row r="537" spans="1:14">
      <c r="B537" s="40">
        <v>45658</v>
      </c>
      <c r="C537" s="12" t="s">
        <v>57</v>
      </c>
      <c r="D537" s="25" t="s">
        <v>20</v>
      </c>
      <c r="E537" s="12" t="s">
        <v>104</v>
      </c>
      <c r="F537" s="28" t="s">
        <v>54</v>
      </c>
      <c r="G537" s="12" t="s">
        <v>130</v>
      </c>
      <c r="H537" s="12" t="s">
        <v>487</v>
      </c>
      <c r="I537" s="12">
        <v>2</v>
      </c>
      <c r="J537" s="12" t="s">
        <v>47</v>
      </c>
      <c r="K537" s="13">
        <v>-50</v>
      </c>
      <c r="L537" s="13">
        <f t="shared" si="15"/>
        <v>4013</v>
      </c>
      <c r="M537" s="13">
        <v>50</v>
      </c>
      <c r="N537" s="13"/>
    </row>
    <row r="538" spans="1:14">
      <c r="B538" s="40">
        <v>45658</v>
      </c>
      <c r="C538" s="12" t="s">
        <v>57</v>
      </c>
      <c r="D538" s="25" t="s">
        <v>19</v>
      </c>
      <c r="E538" s="12" t="s">
        <v>104</v>
      </c>
      <c r="F538" s="28" t="s">
        <v>54</v>
      </c>
      <c r="G538" s="12" t="s">
        <v>130</v>
      </c>
      <c r="H538" s="12" t="s">
        <v>480</v>
      </c>
      <c r="I538" s="12">
        <v>1.7</v>
      </c>
      <c r="J538" s="12" t="s">
        <v>12</v>
      </c>
      <c r="K538" s="13">
        <v>35</v>
      </c>
      <c r="L538" s="13">
        <f>+L537+K538</f>
        <v>4048</v>
      </c>
      <c r="M538" s="13">
        <v>50</v>
      </c>
      <c r="N538" s="13"/>
    </row>
    <row r="539" spans="1:14">
      <c r="B539" s="40">
        <v>45658</v>
      </c>
      <c r="C539" s="12" t="s">
        <v>174</v>
      </c>
      <c r="D539" s="25" t="s">
        <v>20</v>
      </c>
      <c r="E539" s="12" t="s">
        <v>175</v>
      </c>
      <c r="F539" s="28" t="s">
        <v>54</v>
      </c>
      <c r="G539" s="12" t="s">
        <v>533</v>
      </c>
      <c r="H539" s="12" t="s">
        <v>269</v>
      </c>
      <c r="I539" s="12">
        <v>1.6</v>
      </c>
      <c r="J539" s="12" t="s">
        <v>12</v>
      </c>
      <c r="K539" s="13">
        <v>30</v>
      </c>
      <c r="L539" s="13">
        <f>+L538+K539</f>
        <v>4078</v>
      </c>
      <c r="M539" s="13">
        <v>50</v>
      </c>
      <c r="N539" s="13"/>
    </row>
    <row r="540" spans="1:14">
      <c r="B540" s="40">
        <v>45658</v>
      </c>
      <c r="C540" s="12" t="s">
        <v>48</v>
      </c>
      <c r="D540" s="25" t="s">
        <v>20</v>
      </c>
      <c r="E540" s="12" t="s">
        <v>93</v>
      </c>
      <c r="F540" s="28" t="s">
        <v>54</v>
      </c>
      <c r="G540" s="12" t="s">
        <v>127</v>
      </c>
      <c r="H540" s="12" t="s">
        <v>43</v>
      </c>
      <c r="I540" s="12">
        <v>1.8</v>
      </c>
      <c r="J540" s="12" t="s">
        <v>47</v>
      </c>
      <c r="K540" s="13">
        <v>-50</v>
      </c>
      <c r="L540" s="13">
        <f t="shared" si="15"/>
        <v>4028</v>
      </c>
      <c r="M540" s="13">
        <v>50</v>
      </c>
      <c r="N540" s="13"/>
    </row>
    <row r="541" spans="1:14">
      <c r="B541" s="40">
        <v>45658</v>
      </c>
      <c r="C541" s="12" t="s">
        <v>541</v>
      </c>
      <c r="D541" s="12" t="s">
        <v>19</v>
      </c>
      <c r="E541" s="12" t="s">
        <v>66</v>
      </c>
      <c r="F541" s="12" t="s">
        <v>54</v>
      </c>
      <c r="G541" s="12" t="s">
        <v>58</v>
      </c>
      <c r="H541" s="12" t="s">
        <v>542</v>
      </c>
      <c r="I541" s="12">
        <v>2.15</v>
      </c>
      <c r="J541" s="12" t="s">
        <v>12</v>
      </c>
      <c r="K541" s="13">
        <v>57.5</v>
      </c>
      <c r="L541" s="13">
        <f t="shared" ref="L541:L552" si="16">+L540+K541</f>
        <v>4085.5</v>
      </c>
      <c r="M541" s="13">
        <v>50</v>
      </c>
      <c r="N541" s="13"/>
    </row>
    <row r="542" spans="1:14">
      <c r="B542" s="40">
        <v>45658</v>
      </c>
      <c r="C542" s="12" t="s">
        <v>174</v>
      </c>
      <c r="D542" s="12" t="s">
        <v>19</v>
      </c>
      <c r="E542" s="12" t="s">
        <v>529</v>
      </c>
      <c r="F542" s="12" t="s">
        <v>54</v>
      </c>
      <c r="G542" s="12" t="s">
        <v>250</v>
      </c>
      <c r="H542" s="12" t="s">
        <v>45</v>
      </c>
      <c r="I542" s="12">
        <v>1.6</v>
      </c>
      <c r="J542" s="12" t="s">
        <v>47</v>
      </c>
      <c r="K542" s="13">
        <v>-100</v>
      </c>
      <c r="L542" s="13">
        <f t="shared" si="16"/>
        <v>3985.5</v>
      </c>
      <c r="M542" s="13">
        <v>100</v>
      </c>
      <c r="N542" s="13"/>
    </row>
    <row r="543" spans="1:14">
      <c r="B543" s="40">
        <v>45658</v>
      </c>
      <c r="C543" s="12" t="s">
        <v>69</v>
      </c>
      <c r="D543" s="12" t="s">
        <v>20</v>
      </c>
      <c r="E543" s="12" t="s">
        <v>428</v>
      </c>
      <c r="F543" s="12" t="s">
        <v>54</v>
      </c>
      <c r="G543" s="12" t="s">
        <v>71</v>
      </c>
      <c r="H543" s="12" t="s">
        <v>505</v>
      </c>
      <c r="I543" s="12">
        <v>1.6</v>
      </c>
      <c r="J543" s="12" t="s">
        <v>12</v>
      </c>
      <c r="K543" s="13">
        <v>30</v>
      </c>
      <c r="L543" s="13">
        <f t="shared" si="16"/>
        <v>4015.5</v>
      </c>
      <c r="M543" s="13">
        <v>50</v>
      </c>
      <c r="N543" s="13"/>
    </row>
    <row r="544" spans="1:14">
      <c r="A544" s="41"/>
      <c r="B544" s="40">
        <v>45658</v>
      </c>
      <c r="C544" s="12" t="s">
        <v>62</v>
      </c>
      <c r="D544" s="12" t="s">
        <v>20</v>
      </c>
      <c r="E544" s="12" t="s">
        <v>355</v>
      </c>
      <c r="F544" s="12" t="s">
        <v>54</v>
      </c>
      <c r="G544" s="12" t="s">
        <v>212</v>
      </c>
      <c r="H544" s="12" t="s">
        <v>543</v>
      </c>
      <c r="I544" s="12">
        <v>1.65</v>
      </c>
      <c r="J544" s="12" t="s">
        <v>12</v>
      </c>
      <c r="K544" s="13">
        <v>65</v>
      </c>
      <c r="L544" s="13">
        <f t="shared" si="16"/>
        <v>4080.5</v>
      </c>
      <c r="M544" s="13">
        <v>100</v>
      </c>
      <c r="N544" s="13"/>
    </row>
    <row r="545" spans="2:14">
      <c r="B545" s="40">
        <v>45658</v>
      </c>
      <c r="C545" s="12" t="s">
        <v>62</v>
      </c>
      <c r="D545" s="12" t="s">
        <v>19</v>
      </c>
      <c r="E545" s="12" t="s">
        <v>355</v>
      </c>
      <c r="F545" s="12" t="s">
        <v>54</v>
      </c>
      <c r="G545" s="12" t="s">
        <v>212</v>
      </c>
      <c r="H545" s="12" t="s">
        <v>544</v>
      </c>
      <c r="I545" s="12">
        <v>2</v>
      </c>
      <c r="J545" s="12" t="s">
        <v>12</v>
      </c>
      <c r="K545" s="13">
        <v>50</v>
      </c>
      <c r="L545" s="13">
        <f t="shared" si="16"/>
        <v>4130.5</v>
      </c>
      <c r="M545" s="13">
        <v>50</v>
      </c>
      <c r="N545" s="13"/>
    </row>
    <row r="546" spans="2:14">
      <c r="B546" s="40">
        <v>45658</v>
      </c>
      <c r="C546" s="12" t="s">
        <v>62</v>
      </c>
      <c r="D546" s="12" t="s">
        <v>19</v>
      </c>
      <c r="E546" s="12" t="s">
        <v>355</v>
      </c>
      <c r="F546" s="12" t="s">
        <v>54</v>
      </c>
      <c r="G546" s="12" t="s">
        <v>212</v>
      </c>
      <c r="H546" s="12" t="s">
        <v>545</v>
      </c>
      <c r="I546" s="12">
        <v>2</v>
      </c>
      <c r="J546" s="12" t="s">
        <v>47</v>
      </c>
      <c r="K546" s="13">
        <v>-50</v>
      </c>
      <c r="L546" s="13">
        <f t="shared" si="16"/>
        <v>4080.5</v>
      </c>
      <c r="M546" s="13">
        <v>50</v>
      </c>
      <c r="N546" s="13"/>
    </row>
    <row r="547" spans="2:14">
      <c r="B547" s="40">
        <v>45658</v>
      </c>
      <c r="C547" s="12" t="s">
        <v>62</v>
      </c>
      <c r="D547" s="12" t="s">
        <v>19</v>
      </c>
      <c r="E547" s="12" t="s">
        <v>355</v>
      </c>
      <c r="F547" s="12" t="s">
        <v>54</v>
      </c>
      <c r="G547" s="12" t="s">
        <v>212</v>
      </c>
      <c r="H547" s="12" t="s">
        <v>546</v>
      </c>
      <c r="I547" s="12">
        <v>1.65</v>
      </c>
      <c r="J547" s="12" t="s">
        <v>47</v>
      </c>
      <c r="K547" s="13">
        <v>-50</v>
      </c>
      <c r="L547" s="13">
        <f t="shared" si="16"/>
        <v>4030.5</v>
      </c>
      <c r="M547" s="13">
        <v>50</v>
      </c>
      <c r="N547" s="13"/>
    </row>
    <row r="548" spans="2:14">
      <c r="B548" s="40">
        <v>45658</v>
      </c>
      <c r="C548" s="12" t="s">
        <v>57</v>
      </c>
      <c r="D548" s="12" t="s">
        <v>19</v>
      </c>
      <c r="E548" s="12" t="s">
        <v>130</v>
      </c>
      <c r="F548" s="12" t="s">
        <v>54</v>
      </c>
      <c r="G548" s="12" t="s">
        <v>280</v>
      </c>
      <c r="H548" s="12" t="s">
        <v>487</v>
      </c>
      <c r="I548" s="12">
        <v>2.8</v>
      </c>
      <c r="J548" s="12" t="s">
        <v>47</v>
      </c>
      <c r="K548" s="13">
        <v>-50</v>
      </c>
      <c r="L548" s="13">
        <f t="shared" si="16"/>
        <v>3980.5</v>
      </c>
      <c r="M548" s="13">
        <v>50</v>
      </c>
      <c r="N548" s="13"/>
    </row>
    <row r="549" spans="2:14">
      <c r="B549" s="40">
        <v>45658</v>
      </c>
      <c r="C549" s="12" t="s">
        <v>174</v>
      </c>
      <c r="D549" s="12" t="s">
        <v>20</v>
      </c>
      <c r="E549" s="12" t="s">
        <v>319</v>
      </c>
      <c r="F549" s="12" t="s">
        <v>54</v>
      </c>
      <c r="G549" s="12" t="s">
        <v>175</v>
      </c>
      <c r="H549" s="12" t="s">
        <v>151</v>
      </c>
      <c r="I549" s="12">
        <v>1.65</v>
      </c>
      <c r="J549" s="12" t="s">
        <v>47</v>
      </c>
      <c r="K549" s="13">
        <v>-50</v>
      </c>
      <c r="L549" s="13">
        <f t="shared" si="16"/>
        <v>3930.5</v>
      </c>
      <c r="M549" s="13">
        <v>50</v>
      </c>
      <c r="N549" s="13"/>
    </row>
    <row r="550" spans="2:14">
      <c r="B550" s="40">
        <v>45658</v>
      </c>
      <c r="C550" s="12" t="s">
        <v>174</v>
      </c>
      <c r="D550" s="12" t="s">
        <v>19</v>
      </c>
      <c r="E550" s="12" t="s">
        <v>319</v>
      </c>
      <c r="F550" s="12" t="s">
        <v>54</v>
      </c>
      <c r="G550" s="12" t="s">
        <v>175</v>
      </c>
      <c r="H550" s="12" t="s">
        <v>547</v>
      </c>
      <c r="I550" s="12">
        <v>1.6</v>
      </c>
      <c r="J550" s="12" t="s">
        <v>12</v>
      </c>
      <c r="K550" s="13">
        <v>30</v>
      </c>
      <c r="L550" s="13">
        <f t="shared" si="16"/>
        <v>3960.5</v>
      </c>
      <c r="M550" s="13">
        <v>50</v>
      </c>
      <c r="N550" s="13"/>
    </row>
    <row r="551" spans="2:14">
      <c r="B551" s="40">
        <v>45658</v>
      </c>
      <c r="C551" s="12" t="s">
        <v>62</v>
      </c>
      <c r="D551" s="12" t="s">
        <v>20</v>
      </c>
      <c r="E551" s="12" t="s">
        <v>356</v>
      </c>
      <c r="F551" s="12" t="s">
        <v>54</v>
      </c>
      <c r="G551" s="12" t="s">
        <v>79</v>
      </c>
      <c r="H551" s="12" t="s">
        <v>548</v>
      </c>
      <c r="I551" s="12">
        <v>1.55</v>
      </c>
      <c r="J551" s="12" t="s">
        <v>12</v>
      </c>
      <c r="K551" s="13">
        <v>27.5</v>
      </c>
      <c r="L551" s="13">
        <f t="shared" si="16"/>
        <v>3988</v>
      </c>
      <c r="M551" s="13">
        <v>50</v>
      </c>
      <c r="N551" s="13"/>
    </row>
    <row r="552" spans="2:14">
      <c r="B552" s="40">
        <v>45658</v>
      </c>
      <c r="C552" s="12" t="s">
        <v>62</v>
      </c>
      <c r="D552" s="12" t="s">
        <v>20</v>
      </c>
      <c r="E552" s="12" t="s">
        <v>391</v>
      </c>
      <c r="F552" s="12" t="s">
        <v>54</v>
      </c>
      <c r="G552" s="12" t="s">
        <v>311</v>
      </c>
      <c r="H552" s="12" t="s">
        <v>511</v>
      </c>
      <c r="I552" s="12">
        <v>1.7</v>
      </c>
      <c r="J552" s="12" t="s">
        <v>46</v>
      </c>
      <c r="K552" s="13">
        <v>0</v>
      </c>
      <c r="L552" s="13">
        <f t="shared" si="16"/>
        <v>3988</v>
      </c>
      <c r="M552" s="13">
        <v>100</v>
      </c>
      <c r="N552" s="13"/>
    </row>
    <row r="553" spans="2:14">
      <c r="B553" s="40">
        <v>45658</v>
      </c>
      <c r="C553" s="12" t="s">
        <v>62</v>
      </c>
      <c r="D553" s="12" t="s">
        <v>20</v>
      </c>
      <c r="E553" s="12" t="s">
        <v>305</v>
      </c>
      <c r="F553" s="12" t="s">
        <v>54</v>
      </c>
      <c r="G553" s="12" t="s">
        <v>525</v>
      </c>
      <c r="H553" s="12" t="s">
        <v>550</v>
      </c>
      <c r="I553" s="12">
        <v>2.8</v>
      </c>
      <c r="J553" s="12" t="s">
        <v>47</v>
      </c>
      <c r="K553" s="13">
        <v>-50</v>
      </c>
      <c r="L553" s="13">
        <f>+L552+K553</f>
        <v>3938</v>
      </c>
      <c r="M553" s="13">
        <v>50</v>
      </c>
      <c r="N553" s="13"/>
    </row>
    <row r="554" spans="2:14">
      <c r="B554" s="40">
        <v>45658</v>
      </c>
      <c r="C554" s="12" t="s">
        <v>57</v>
      </c>
      <c r="D554" s="12" t="s">
        <v>20</v>
      </c>
      <c r="E554" s="12" t="s">
        <v>262</v>
      </c>
      <c r="F554" s="12" t="s">
        <v>54</v>
      </c>
      <c r="G554" s="12" t="s">
        <v>271</v>
      </c>
      <c r="H554" s="12" t="s">
        <v>43</v>
      </c>
      <c r="I554" s="12">
        <v>1.8</v>
      </c>
      <c r="J554" s="12" t="s">
        <v>47</v>
      </c>
      <c r="K554" s="13">
        <v>-50</v>
      </c>
      <c r="L554" s="13">
        <f>+L553+K554</f>
        <v>3888</v>
      </c>
      <c r="M554" s="13">
        <v>50</v>
      </c>
      <c r="N554" s="13"/>
    </row>
    <row r="555" spans="2:14">
      <c r="B555" s="40">
        <v>45658</v>
      </c>
      <c r="C555" s="12" t="s">
        <v>57</v>
      </c>
      <c r="D555" s="12" t="s">
        <v>20</v>
      </c>
      <c r="E555" s="12" t="s">
        <v>58</v>
      </c>
      <c r="F555" s="12" t="s">
        <v>54</v>
      </c>
      <c r="G555" s="12" t="s">
        <v>425</v>
      </c>
      <c r="H555" s="12" t="s">
        <v>493</v>
      </c>
      <c r="I555" s="12">
        <v>1.5</v>
      </c>
      <c r="J555" s="12" t="s">
        <v>47</v>
      </c>
      <c r="K555" s="13">
        <v>-50</v>
      </c>
      <c r="L555" s="13">
        <f>+L554+K555</f>
        <v>3838</v>
      </c>
      <c r="M555" s="13">
        <v>50</v>
      </c>
      <c r="N555" s="13"/>
    </row>
    <row r="556" spans="2:14">
      <c r="B556" s="40">
        <v>45658</v>
      </c>
      <c r="C556" s="12" t="s">
        <v>69</v>
      </c>
      <c r="D556" s="12" t="s">
        <v>20</v>
      </c>
      <c r="E556" s="12" t="s">
        <v>136</v>
      </c>
      <c r="F556" s="12" t="s">
        <v>54</v>
      </c>
      <c r="G556" s="12" t="s">
        <v>102</v>
      </c>
      <c r="H556" s="12" t="s">
        <v>167</v>
      </c>
      <c r="I556" s="12">
        <v>1.55</v>
      </c>
      <c r="J556" s="12" t="s">
        <v>12</v>
      </c>
      <c r="K556" s="13">
        <v>27.5</v>
      </c>
      <c r="L556" s="13">
        <f>+L555+K556</f>
        <v>3865.5</v>
      </c>
      <c r="M556" s="13">
        <v>50</v>
      </c>
      <c r="N556" s="13"/>
    </row>
    <row r="557" spans="2:14">
      <c r="B557" s="40">
        <v>45658</v>
      </c>
      <c r="C557" s="12" t="s">
        <v>73</v>
      </c>
      <c r="D557" s="12" t="s">
        <v>20</v>
      </c>
      <c r="E557" s="12" t="s">
        <v>25</v>
      </c>
      <c r="F557" s="12" t="s">
        <v>54</v>
      </c>
      <c r="G557" s="12" t="s">
        <v>496</v>
      </c>
      <c r="H557" s="12" t="s">
        <v>480</v>
      </c>
      <c r="I557" s="12">
        <v>1.75</v>
      </c>
      <c r="J557" s="12" t="s">
        <v>12</v>
      </c>
      <c r="K557" s="13">
        <v>37.5</v>
      </c>
      <c r="L557" s="13">
        <f t="shared" ref="L557:L591" si="17">+L556+K557</f>
        <v>3903</v>
      </c>
      <c r="M557" s="13">
        <v>50</v>
      </c>
      <c r="N557" s="13"/>
    </row>
    <row r="558" spans="2:14">
      <c r="B558" s="40">
        <v>45658</v>
      </c>
      <c r="C558" s="12" t="s">
        <v>73</v>
      </c>
      <c r="D558" s="12" t="s">
        <v>20</v>
      </c>
      <c r="E558" s="12" t="s">
        <v>75</v>
      </c>
      <c r="F558" s="12" t="s">
        <v>54</v>
      </c>
      <c r="G558" s="12" t="s">
        <v>111</v>
      </c>
      <c r="H558" s="12" t="s">
        <v>234</v>
      </c>
      <c r="I558" s="12">
        <v>1.9</v>
      </c>
      <c r="J558" s="12" t="s">
        <v>47</v>
      </c>
      <c r="K558" s="13">
        <v>-100</v>
      </c>
      <c r="L558" s="13">
        <f t="shared" si="17"/>
        <v>3803</v>
      </c>
      <c r="M558" s="13">
        <v>100</v>
      </c>
      <c r="N558" s="13"/>
    </row>
    <row r="559" spans="2:14">
      <c r="B559" s="40">
        <v>45658</v>
      </c>
      <c r="C559" s="12" t="s">
        <v>57</v>
      </c>
      <c r="D559" s="12" t="s">
        <v>20</v>
      </c>
      <c r="E559" s="12" t="s">
        <v>278</v>
      </c>
      <c r="F559" s="12" t="s">
        <v>54</v>
      </c>
      <c r="G559" s="12" t="s">
        <v>66</v>
      </c>
      <c r="H559" s="12" t="s">
        <v>551</v>
      </c>
      <c r="I559" s="12">
        <v>1.8</v>
      </c>
      <c r="J559" s="12" t="s">
        <v>47</v>
      </c>
      <c r="K559" s="13">
        <v>-50</v>
      </c>
      <c r="L559" s="13">
        <f t="shared" si="17"/>
        <v>3753</v>
      </c>
      <c r="M559" s="13">
        <v>50</v>
      </c>
      <c r="N559" s="13"/>
    </row>
    <row r="560" spans="2:14">
      <c r="B560" s="40">
        <v>45658</v>
      </c>
      <c r="C560" s="12" t="s">
        <v>57</v>
      </c>
      <c r="D560" s="12" t="s">
        <v>20</v>
      </c>
      <c r="E560" s="12" t="s">
        <v>304</v>
      </c>
      <c r="F560" s="12" t="s">
        <v>54</v>
      </c>
      <c r="G560" s="12" t="s">
        <v>60</v>
      </c>
      <c r="H560" s="12" t="s">
        <v>552</v>
      </c>
      <c r="I560" s="12">
        <v>1.9</v>
      </c>
      <c r="J560" s="12" t="s">
        <v>12</v>
      </c>
      <c r="K560" s="13">
        <v>45</v>
      </c>
      <c r="L560" s="13">
        <f t="shared" si="17"/>
        <v>3798</v>
      </c>
      <c r="M560" s="13">
        <v>50</v>
      </c>
      <c r="N560" s="13"/>
    </row>
    <row r="561" spans="2:14">
      <c r="B561" s="40">
        <v>45658</v>
      </c>
      <c r="C561" s="12" t="s">
        <v>69</v>
      </c>
      <c r="D561" s="12" t="s">
        <v>20</v>
      </c>
      <c r="E561" s="12" t="s">
        <v>233</v>
      </c>
      <c r="F561" s="12" t="s">
        <v>54</v>
      </c>
      <c r="G561" s="12" t="s">
        <v>427</v>
      </c>
      <c r="H561" s="12" t="s">
        <v>230</v>
      </c>
      <c r="I561" s="12">
        <v>1.55</v>
      </c>
      <c r="J561" s="12" t="s">
        <v>12</v>
      </c>
      <c r="K561" s="13">
        <v>27.5</v>
      </c>
      <c r="L561" s="13">
        <f t="shared" si="17"/>
        <v>3825.5</v>
      </c>
      <c r="M561" s="13">
        <v>50</v>
      </c>
      <c r="N561" s="13"/>
    </row>
    <row r="562" spans="2:14">
      <c r="B562" s="40">
        <v>45658</v>
      </c>
      <c r="C562" s="12" t="s">
        <v>69</v>
      </c>
      <c r="D562" s="12" t="s">
        <v>20</v>
      </c>
      <c r="E562" s="12" t="s">
        <v>287</v>
      </c>
      <c r="F562" s="12" t="s">
        <v>54</v>
      </c>
      <c r="G562" s="12" t="s">
        <v>217</v>
      </c>
      <c r="H562" s="12" t="s">
        <v>291</v>
      </c>
      <c r="I562" s="12">
        <v>1.75</v>
      </c>
      <c r="J562" s="12" t="s">
        <v>47</v>
      </c>
      <c r="K562" s="13">
        <v>-50</v>
      </c>
      <c r="L562" s="13">
        <f t="shared" si="17"/>
        <v>3775.5</v>
      </c>
      <c r="M562" s="13">
        <v>50</v>
      </c>
      <c r="N562" s="13"/>
    </row>
    <row r="563" spans="2:14">
      <c r="B563" s="40">
        <v>45658</v>
      </c>
      <c r="C563" s="12" t="s">
        <v>98</v>
      </c>
      <c r="D563" s="12" t="s">
        <v>20</v>
      </c>
      <c r="E563" s="12" t="s">
        <v>298</v>
      </c>
      <c r="F563" s="12" t="s">
        <v>54</v>
      </c>
      <c r="G563" s="12" t="s">
        <v>429</v>
      </c>
      <c r="H563" s="12" t="s">
        <v>493</v>
      </c>
      <c r="I563" s="12">
        <v>1.55</v>
      </c>
      <c r="J563" s="12" t="s">
        <v>47</v>
      </c>
      <c r="K563" s="13">
        <v>-50</v>
      </c>
      <c r="L563" s="13">
        <f t="shared" si="17"/>
        <v>3725.5</v>
      </c>
      <c r="M563" s="13">
        <v>50</v>
      </c>
      <c r="N563" s="13"/>
    </row>
    <row r="564" spans="2:14">
      <c r="B564" s="40">
        <v>45658</v>
      </c>
      <c r="C564" s="12" t="s">
        <v>73</v>
      </c>
      <c r="D564" s="12" t="s">
        <v>20</v>
      </c>
      <c r="E564" s="12" t="s">
        <v>247</v>
      </c>
      <c r="F564" s="12" t="s">
        <v>54</v>
      </c>
      <c r="G564" s="12" t="s">
        <v>553</v>
      </c>
      <c r="H564" s="12" t="s">
        <v>526</v>
      </c>
      <c r="I564" s="12">
        <v>1.72</v>
      </c>
      <c r="J564" s="12" t="s">
        <v>47</v>
      </c>
      <c r="K564" s="13">
        <v>-50</v>
      </c>
      <c r="L564" s="13">
        <f t="shared" si="17"/>
        <v>3675.5</v>
      </c>
      <c r="M564" s="13">
        <v>50</v>
      </c>
      <c r="N564" s="13"/>
    </row>
    <row r="565" spans="2:14">
      <c r="B565" s="40">
        <v>45658</v>
      </c>
      <c r="C565" s="12" t="s">
        <v>73</v>
      </c>
      <c r="D565" s="12" t="s">
        <v>20</v>
      </c>
      <c r="E565" s="12" t="s">
        <v>211</v>
      </c>
      <c r="F565" s="12" t="s">
        <v>54</v>
      </c>
      <c r="G565" s="12" t="s">
        <v>282</v>
      </c>
      <c r="H565" s="12" t="s">
        <v>487</v>
      </c>
      <c r="I565" s="12">
        <v>1.55</v>
      </c>
      <c r="J565" s="12" t="s">
        <v>12</v>
      </c>
      <c r="K565" s="13">
        <v>27.5</v>
      </c>
      <c r="L565" s="13">
        <f t="shared" si="17"/>
        <v>3703</v>
      </c>
      <c r="M565" s="13">
        <v>50</v>
      </c>
      <c r="N565" s="13"/>
    </row>
    <row r="566" spans="2:14">
      <c r="B566" s="40">
        <v>45658</v>
      </c>
      <c r="C566" s="12" t="s">
        <v>174</v>
      </c>
      <c r="D566" s="12" t="s">
        <v>20</v>
      </c>
      <c r="E566" s="12" t="s">
        <v>250</v>
      </c>
      <c r="F566" s="12" t="s">
        <v>54</v>
      </c>
      <c r="G566" s="12" t="s">
        <v>268</v>
      </c>
      <c r="H566" s="12" t="s">
        <v>461</v>
      </c>
      <c r="I566" s="12">
        <v>1.55</v>
      </c>
      <c r="J566" s="12" t="s">
        <v>47</v>
      </c>
      <c r="K566" s="13">
        <v>-50</v>
      </c>
      <c r="L566" s="13">
        <f t="shared" si="17"/>
        <v>3653</v>
      </c>
      <c r="M566" s="13">
        <v>50</v>
      </c>
      <c r="N566" s="13"/>
    </row>
    <row r="567" spans="2:14">
      <c r="B567" s="40">
        <v>45658</v>
      </c>
      <c r="C567" s="12" t="s">
        <v>57</v>
      </c>
      <c r="D567" s="12" t="s">
        <v>19</v>
      </c>
      <c r="E567" s="12" t="s">
        <v>58</v>
      </c>
      <c r="F567" s="12" t="s">
        <v>54</v>
      </c>
      <c r="G567" s="12" t="s">
        <v>425</v>
      </c>
      <c r="H567" s="12" t="s">
        <v>39</v>
      </c>
      <c r="I567" s="12">
        <v>1.75</v>
      </c>
      <c r="J567" s="12" t="s">
        <v>47</v>
      </c>
      <c r="K567" s="13">
        <v>-100</v>
      </c>
      <c r="L567" s="13">
        <f t="shared" si="17"/>
        <v>3553</v>
      </c>
      <c r="M567" s="13">
        <v>100</v>
      </c>
      <c r="N567" s="13"/>
    </row>
    <row r="568" spans="2:14">
      <c r="B568" s="40">
        <v>45658</v>
      </c>
      <c r="C568" s="12" t="s">
        <v>48</v>
      </c>
      <c r="D568" s="12" t="s">
        <v>20</v>
      </c>
      <c r="E568" s="12" t="s">
        <v>173</v>
      </c>
      <c r="F568" s="12" t="s">
        <v>54</v>
      </c>
      <c r="G568" s="12" t="s">
        <v>28</v>
      </c>
      <c r="H568" s="12" t="s">
        <v>45</v>
      </c>
      <c r="I568" s="12">
        <v>1.65</v>
      </c>
      <c r="J568" s="12" t="s">
        <v>47</v>
      </c>
      <c r="K568" s="13">
        <v>-100</v>
      </c>
      <c r="L568" s="13">
        <f t="shared" si="17"/>
        <v>3453</v>
      </c>
      <c r="M568" s="13">
        <v>100</v>
      </c>
      <c r="N568" s="13"/>
    </row>
    <row r="569" spans="2:14">
      <c r="B569" s="40">
        <v>45658</v>
      </c>
      <c r="C569" s="12" t="s">
        <v>62</v>
      </c>
      <c r="D569" s="12" t="s">
        <v>19</v>
      </c>
      <c r="E569" s="12" t="s">
        <v>125</v>
      </c>
      <c r="F569" s="12" t="s">
        <v>54</v>
      </c>
      <c r="G569" s="12" t="s">
        <v>355</v>
      </c>
      <c r="H569" s="12" t="s">
        <v>549</v>
      </c>
      <c r="I569" s="12">
        <v>2.1</v>
      </c>
      <c r="J569" s="12" t="s">
        <v>12</v>
      </c>
      <c r="K569" s="13">
        <v>55</v>
      </c>
      <c r="L569" s="13">
        <f t="shared" si="17"/>
        <v>3508</v>
      </c>
      <c r="M569" s="13">
        <v>50</v>
      </c>
      <c r="N569" s="13"/>
    </row>
    <row r="570" spans="2:14">
      <c r="B570" s="40">
        <v>45658</v>
      </c>
      <c r="C570" s="12" t="s">
        <v>62</v>
      </c>
      <c r="D570" s="12" t="s">
        <v>19</v>
      </c>
      <c r="E570" s="12" t="s">
        <v>125</v>
      </c>
      <c r="F570" s="12" t="s">
        <v>54</v>
      </c>
      <c r="G570" s="12" t="s">
        <v>355</v>
      </c>
      <c r="H570" s="12" t="s">
        <v>554</v>
      </c>
      <c r="I570" s="12">
        <v>1.9</v>
      </c>
      <c r="J570" s="12" t="s">
        <v>12</v>
      </c>
      <c r="K570" s="13">
        <v>45</v>
      </c>
      <c r="L570" s="13">
        <f t="shared" si="17"/>
        <v>3553</v>
      </c>
      <c r="M570" s="13">
        <v>50</v>
      </c>
      <c r="N570" s="13"/>
    </row>
    <row r="571" spans="2:14">
      <c r="B571" s="40">
        <v>45658</v>
      </c>
      <c r="C571" s="12" t="s">
        <v>62</v>
      </c>
      <c r="D571" s="12" t="s">
        <v>19</v>
      </c>
      <c r="E571" s="12" t="s">
        <v>312</v>
      </c>
      <c r="F571" s="12" t="s">
        <v>54</v>
      </c>
      <c r="G571" s="12" t="s">
        <v>305</v>
      </c>
      <c r="H571" s="12" t="s">
        <v>480</v>
      </c>
      <c r="I571" s="12">
        <v>1.6</v>
      </c>
      <c r="J571" s="12" t="s">
        <v>47</v>
      </c>
      <c r="K571" s="13">
        <v>-50</v>
      </c>
      <c r="L571" s="13">
        <f t="shared" si="17"/>
        <v>3503</v>
      </c>
      <c r="M571" s="13">
        <v>50</v>
      </c>
      <c r="N571" s="13"/>
    </row>
    <row r="572" spans="2:14">
      <c r="B572" s="40">
        <v>45658</v>
      </c>
      <c r="C572" s="32" t="s">
        <v>62</v>
      </c>
      <c r="D572" s="32" t="s">
        <v>20</v>
      </c>
      <c r="E572" s="33" t="s">
        <v>79</v>
      </c>
      <c r="F572" s="33" t="s">
        <v>54</v>
      </c>
      <c r="G572" s="33" t="s">
        <v>355</v>
      </c>
      <c r="H572" s="33" t="s">
        <v>172</v>
      </c>
      <c r="I572" s="33">
        <v>1.65</v>
      </c>
      <c r="J572" s="12" t="s">
        <v>12</v>
      </c>
      <c r="K572" s="13">
        <v>32.5</v>
      </c>
      <c r="L572" s="13">
        <f t="shared" si="17"/>
        <v>3535.5</v>
      </c>
      <c r="M572" s="13">
        <v>50</v>
      </c>
      <c r="N572" s="13"/>
    </row>
    <row r="573" spans="2:14">
      <c r="B573" s="40">
        <v>45658</v>
      </c>
      <c r="C573" s="32" t="s">
        <v>57</v>
      </c>
      <c r="D573" s="32" t="s">
        <v>20</v>
      </c>
      <c r="E573" s="33" t="s">
        <v>104</v>
      </c>
      <c r="F573" s="33" t="s">
        <v>54</v>
      </c>
      <c r="G573" s="33" t="s">
        <v>314</v>
      </c>
      <c r="H573" s="33" t="s">
        <v>39</v>
      </c>
      <c r="I573" s="33">
        <v>1.52</v>
      </c>
      <c r="J573" s="12" t="s">
        <v>12</v>
      </c>
      <c r="K573" s="13">
        <v>26</v>
      </c>
      <c r="L573" s="13">
        <f t="shared" si="17"/>
        <v>3561.5</v>
      </c>
      <c r="M573" s="13">
        <v>50</v>
      </c>
      <c r="N573" s="13"/>
    </row>
    <row r="574" spans="2:14">
      <c r="B574" s="40">
        <v>45658</v>
      </c>
      <c r="C574" s="32" t="s">
        <v>62</v>
      </c>
      <c r="D574" s="32" t="s">
        <v>20</v>
      </c>
      <c r="E574" s="33" t="s">
        <v>125</v>
      </c>
      <c r="F574" s="33" t="s">
        <v>54</v>
      </c>
      <c r="G574" s="33" t="s">
        <v>124</v>
      </c>
      <c r="H574" s="33" t="s">
        <v>43</v>
      </c>
      <c r="I574" s="33">
        <v>1.55</v>
      </c>
      <c r="J574" s="12" t="s">
        <v>12</v>
      </c>
      <c r="K574" s="13">
        <v>27.5</v>
      </c>
      <c r="L574" s="13">
        <f t="shared" si="17"/>
        <v>3589</v>
      </c>
      <c r="M574" s="13">
        <v>50</v>
      </c>
      <c r="N574" s="13"/>
    </row>
    <row r="575" spans="2:14">
      <c r="B575" s="40">
        <v>45658</v>
      </c>
      <c r="C575" s="32" t="s">
        <v>62</v>
      </c>
      <c r="D575" s="32" t="s">
        <v>20</v>
      </c>
      <c r="E575" s="34" t="s">
        <v>212</v>
      </c>
      <c r="F575" s="33" t="s">
        <v>54</v>
      </c>
      <c r="G575" s="34" t="s">
        <v>305</v>
      </c>
      <c r="H575" s="34" t="s">
        <v>480</v>
      </c>
      <c r="I575" s="34">
        <v>2.02</v>
      </c>
      <c r="J575" s="12" t="s">
        <v>47</v>
      </c>
      <c r="K575" s="13">
        <v>-50</v>
      </c>
      <c r="L575" s="13">
        <f t="shared" si="17"/>
        <v>3539</v>
      </c>
      <c r="M575" s="13">
        <v>50</v>
      </c>
      <c r="N575" s="13"/>
    </row>
    <row r="576" spans="2:14">
      <c r="B576" s="40">
        <v>45658</v>
      </c>
      <c r="C576" s="32" t="s">
        <v>48</v>
      </c>
      <c r="D576" s="32" t="s">
        <v>20</v>
      </c>
      <c r="E576" s="34" t="s">
        <v>97</v>
      </c>
      <c r="F576" s="33" t="s">
        <v>54</v>
      </c>
      <c r="G576" s="34" t="s">
        <v>96</v>
      </c>
      <c r="H576" s="34" t="s">
        <v>555</v>
      </c>
      <c r="I576" s="34">
        <v>1.55</v>
      </c>
      <c r="J576" s="12" t="s">
        <v>47</v>
      </c>
      <c r="K576" s="13">
        <v>-50</v>
      </c>
      <c r="L576" s="13">
        <f t="shared" si="17"/>
        <v>3489</v>
      </c>
      <c r="M576" s="13">
        <v>50</v>
      </c>
      <c r="N576" s="13"/>
    </row>
    <row r="577" spans="2:14">
      <c r="B577" s="40">
        <v>45658</v>
      </c>
      <c r="C577" s="34" t="s">
        <v>98</v>
      </c>
      <c r="D577" s="32" t="s">
        <v>20</v>
      </c>
      <c r="E577" s="34" t="s">
        <v>375</v>
      </c>
      <c r="F577" s="33" t="s">
        <v>54</v>
      </c>
      <c r="G577" s="34" t="s">
        <v>298</v>
      </c>
      <c r="H577" s="34" t="s">
        <v>45</v>
      </c>
      <c r="I577" s="34">
        <v>1.55</v>
      </c>
      <c r="J577" s="12" t="s">
        <v>47</v>
      </c>
      <c r="K577" s="13">
        <v>-50</v>
      </c>
      <c r="L577" s="13">
        <f t="shared" si="17"/>
        <v>3439</v>
      </c>
      <c r="M577" s="13">
        <v>50</v>
      </c>
      <c r="N577" s="13"/>
    </row>
    <row r="578" spans="2:14">
      <c r="B578" s="40">
        <v>45658</v>
      </c>
      <c r="C578" s="34" t="s">
        <v>73</v>
      </c>
      <c r="D578" s="32" t="s">
        <v>20</v>
      </c>
      <c r="E578" s="34" t="s">
        <v>215</v>
      </c>
      <c r="F578" s="33" t="s">
        <v>54</v>
      </c>
      <c r="G578" s="34" t="s">
        <v>75</v>
      </c>
      <c r="H578" s="34" t="s">
        <v>234</v>
      </c>
      <c r="I578" s="34">
        <v>1.62</v>
      </c>
      <c r="J578" s="12" t="s">
        <v>47</v>
      </c>
      <c r="K578" s="13">
        <v>-50</v>
      </c>
      <c r="L578" s="13">
        <f t="shared" si="17"/>
        <v>3389</v>
      </c>
      <c r="M578" s="13">
        <v>50</v>
      </c>
      <c r="N578" s="13"/>
    </row>
    <row r="579" spans="2:14">
      <c r="B579" s="40">
        <v>45658</v>
      </c>
      <c r="C579" s="34" t="s">
        <v>556</v>
      </c>
      <c r="D579" s="32" t="s">
        <v>20</v>
      </c>
      <c r="E579" s="34" t="s">
        <v>557</v>
      </c>
      <c r="F579" s="33" t="s">
        <v>54</v>
      </c>
      <c r="G579" s="34" t="s">
        <v>558</v>
      </c>
      <c r="H579" s="34" t="s">
        <v>559</v>
      </c>
      <c r="I579" s="34">
        <v>1.55</v>
      </c>
      <c r="J579" s="12" t="s">
        <v>12</v>
      </c>
      <c r="K579" s="13">
        <v>27.5</v>
      </c>
      <c r="L579" s="13">
        <f t="shared" si="17"/>
        <v>3416.5</v>
      </c>
      <c r="M579" s="13">
        <v>50</v>
      </c>
      <c r="N579" s="13"/>
    </row>
    <row r="580" spans="2:14">
      <c r="B580" s="40">
        <v>45658</v>
      </c>
      <c r="C580" s="34" t="s">
        <v>15</v>
      </c>
      <c r="D580" s="32" t="s">
        <v>20</v>
      </c>
      <c r="E580" s="34" t="s">
        <v>388</v>
      </c>
      <c r="F580" s="33" t="s">
        <v>54</v>
      </c>
      <c r="G580" s="34" t="s">
        <v>276</v>
      </c>
      <c r="H580" s="34" t="s">
        <v>128</v>
      </c>
      <c r="I580" s="34">
        <v>1.65</v>
      </c>
      <c r="J580" s="12" t="s">
        <v>12</v>
      </c>
      <c r="K580" s="13">
        <v>32.5</v>
      </c>
      <c r="L580" s="13">
        <f t="shared" si="17"/>
        <v>3449</v>
      </c>
      <c r="M580" s="13">
        <v>50</v>
      </c>
      <c r="N580" s="13"/>
    </row>
    <row r="581" spans="2:14">
      <c r="B581" s="40">
        <v>45658</v>
      </c>
      <c r="C581" s="34" t="s">
        <v>48</v>
      </c>
      <c r="D581" s="32" t="s">
        <v>20</v>
      </c>
      <c r="E581" s="34" t="s">
        <v>127</v>
      </c>
      <c r="F581" s="33" t="s">
        <v>54</v>
      </c>
      <c r="G581" s="34" t="s">
        <v>166</v>
      </c>
      <c r="H581" s="34" t="s">
        <v>68</v>
      </c>
      <c r="I581" s="34">
        <v>1.7</v>
      </c>
      <c r="J581" s="12" t="s">
        <v>47</v>
      </c>
      <c r="K581" s="13">
        <v>-50</v>
      </c>
      <c r="L581" s="13">
        <f t="shared" si="17"/>
        <v>3399</v>
      </c>
      <c r="M581" s="13">
        <v>50</v>
      </c>
      <c r="N581" s="13"/>
    </row>
    <row r="582" spans="2:14">
      <c r="B582" s="40">
        <v>45658</v>
      </c>
      <c r="C582" s="34" t="s">
        <v>177</v>
      </c>
      <c r="D582" s="32" t="s">
        <v>20</v>
      </c>
      <c r="E582" s="34" t="s">
        <v>466</v>
      </c>
      <c r="F582" s="33" t="s">
        <v>54</v>
      </c>
      <c r="G582" s="34" t="s">
        <v>560</v>
      </c>
      <c r="H582" s="34" t="s">
        <v>68</v>
      </c>
      <c r="I582" s="34">
        <v>1.62</v>
      </c>
      <c r="J582" s="12" t="s">
        <v>12</v>
      </c>
      <c r="K582" s="13">
        <v>31</v>
      </c>
      <c r="L582" s="13">
        <f t="shared" si="17"/>
        <v>3430</v>
      </c>
      <c r="M582" s="13">
        <v>50</v>
      </c>
      <c r="N582" s="13"/>
    </row>
    <row r="583" spans="2:14">
      <c r="B583" s="40">
        <v>45658</v>
      </c>
      <c r="C583" s="38" t="s">
        <v>57</v>
      </c>
      <c r="D583" s="32" t="s">
        <v>20</v>
      </c>
      <c r="E583" s="38" t="s">
        <v>60</v>
      </c>
      <c r="F583" s="33" t="s">
        <v>54</v>
      </c>
      <c r="G583" s="38" t="s">
        <v>130</v>
      </c>
      <c r="H583" s="34" t="s">
        <v>505</v>
      </c>
      <c r="I583" s="34">
        <v>1.6</v>
      </c>
      <c r="J583" s="12" t="s">
        <v>12</v>
      </c>
      <c r="K583" s="13">
        <v>30</v>
      </c>
      <c r="L583" s="13">
        <f t="shared" si="17"/>
        <v>3460</v>
      </c>
      <c r="M583" s="13">
        <v>50</v>
      </c>
      <c r="N583" s="13"/>
    </row>
    <row r="584" spans="2:14">
      <c r="B584" s="40">
        <v>45658</v>
      </c>
      <c r="C584" s="34" t="s">
        <v>57</v>
      </c>
      <c r="D584" s="32" t="s">
        <v>20</v>
      </c>
      <c r="E584" s="34" t="s">
        <v>66</v>
      </c>
      <c r="F584" s="33" t="s">
        <v>54</v>
      </c>
      <c r="G584" s="34" t="s">
        <v>105</v>
      </c>
      <c r="H584" s="38" t="s">
        <v>381</v>
      </c>
      <c r="I584" s="38">
        <v>1.85</v>
      </c>
      <c r="J584" s="12" t="s">
        <v>47</v>
      </c>
      <c r="K584" s="13">
        <v>-50</v>
      </c>
      <c r="L584" s="13">
        <f t="shared" si="17"/>
        <v>3410</v>
      </c>
      <c r="M584" s="13">
        <v>50</v>
      </c>
      <c r="N584" s="13"/>
    </row>
    <row r="585" spans="2:14">
      <c r="B585" s="40">
        <v>45658</v>
      </c>
      <c r="C585" s="34" t="s">
        <v>69</v>
      </c>
      <c r="D585" s="32" t="s">
        <v>20</v>
      </c>
      <c r="E585" s="34" t="s">
        <v>103</v>
      </c>
      <c r="F585" s="33" t="s">
        <v>54</v>
      </c>
      <c r="G585" s="34" t="s">
        <v>233</v>
      </c>
      <c r="H585" s="34" t="s">
        <v>506</v>
      </c>
      <c r="I585" s="34">
        <v>1.55</v>
      </c>
      <c r="J585" s="12" t="s">
        <v>12</v>
      </c>
      <c r="K585" s="13">
        <v>27.5</v>
      </c>
      <c r="L585" s="13">
        <f t="shared" si="17"/>
        <v>3437.5</v>
      </c>
      <c r="M585" s="13">
        <v>50</v>
      </c>
      <c r="N585" s="13"/>
    </row>
    <row r="586" spans="2:14">
      <c r="B586" s="40">
        <v>45658</v>
      </c>
      <c r="C586" s="34" t="s">
        <v>69</v>
      </c>
      <c r="D586" s="32" t="s">
        <v>20</v>
      </c>
      <c r="E586" s="34" t="s">
        <v>102</v>
      </c>
      <c r="F586" s="33" t="s">
        <v>54</v>
      </c>
      <c r="G586" s="34" t="s">
        <v>283</v>
      </c>
      <c r="H586" s="34" t="s">
        <v>487</v>
      </c>
      <c r="I586" s="34">
        <v>1.65</v>
      </c>
      <c r="J586" s="12" t="s">
        <v>47</v>
      </c>
      <c r="K586" s="13">
        <v>-50</v>
      </c>
      <c r="L586" s="13">
        <f t="shared" si="17"/>
        <v>3387.5</v>
      </c>
      <c r="M586" s="13">
        <v>50</v>
      </c>
      <c r="N586" s="13"/>
    </row>
    <row r="587" spans="2:14">
      <c r="B587" s="40">
        <v>45658</v>
      </c>
      <c r="C587" s="34" t="s">
        <v>436</v>
      </c>
      <c r="D587" s="32" t="s">
        <v>20</v>
      </c>
      <c r="E587" s="34" t="s">
        <v>273</v>
      </c>
      <c r="F587" s="33" t="s">
        <v>54</v>
      </c>
      <c r="G587" s="34" t="s">
        <v>80</v>
      </c>
      <c r="H587" s="34" t="s">
        <v>151</v>
      </c>
      <c r="I587" s="34">
        <v>1.6</v>
      </c>
      <c r="J587" s="12" t="s">
        <v>47</v>
      </c>
      <c r="K587" s="13">
        <v>-50</v>
      </c>
      <c r="L587" s="13">
        <f t="shared" si="17"/>
        <v>3337.5</v>
      </c>
      <c r="M587" s="13">
        <v>50</v>
      </c>
      <c r="N587" s="13"/>
    </row>
    <row r="588" spans="2:14">
      <c r="B588" s="40">
        <v>45658</v>
      </c>
      <c r="C588" s="12" t="s">
        <v>193</v>
      </c>
      <c r="D588" s="12" t="s">
        <v>19</v>
      </c>
      <c r="E588" s="12" t="s">
        <v>207</v>
      </c>
      <c r="F588" s="12" t="s">
        <v>54</v>
      </c>
      <c r="G588" s="12" t="s">
        <v>285</v>
      </c>
      <c r="H588" s="12" t="s">
        <v>480</v>
      </c>
      <c r="I588" s="12">
        <v>1.6</v>
      </c>
      <c r="J588" s="12" t="s">
        <v>12</v>
      </c>
      <c r="K588" s="13">
        <v>30</v>
      </c>
      <c r="L588" s="13">
        <f t="shared" si="17"/>
        <v>3367.5</v>
      </c>
      <c r="M588" s="13">
        <v>50</v>
      </c>
      <c r="N588" s="13"/>
    </row>
    <row r="589" spans="2:14">
      <c r="B589" s="40">
        <v>45658</v>
      </c>
      <c r="C589" s="12" t="s">
        <v>193</v>
      </c>
      <c r="D589" s="12" t="s">
        <v>20</v>
      </c>
      <c r="E589" s="12" t="s">
        <v>211</v>
      </c>
      <c r="F589" s="12" t="s">
        <v>54</v>
      </c>
      <c r="G589" s="12" t="s">
        <v>525</v>
      </c>
      <c r="H589" s="12" t="s">
        <v>200</v>
      </c>
      <c r="I589" s="12">
        <v>1.9</v>
      </c>
      <c r="J589" s="12" t="s">
        <v>47</v>
      </c>
      <c r="K589" s="13">
        <v>-50</v>
      </c>
      <c r="L589" s="13">
        <f t="shared" si="17"/>
        <v>3317.5</v>
      </c>
      <c r="M589" s="13">
        <v>50</v>
      </c>
      <c r="N589" s="13"/>
    </row>
    <row r="590" spans="2:14">
      <c r="B590" s="40">
        <v>45658</v>
      </c>
      <c r="C590" s="12" t="s">
        <v>193</v>
      </c>
      <c r="D590" s="12" t="s">
        <v>19</v>
      </c>
      <c r="E590" s="12" t="s">
        <v>118</v>
      </c>
      <c r="F590" s="12" t="s">
        <v>54</v>
      </c>
      <c r="G590" s="12" t="s">
        <v>199</v>
      </c>
      <c r="H590" s="12" t="s">
        <v>561</v>
      </c>
      <c r="I590" s="12">
        <v>1.65</v>
      </c>
      <c r="J590" s="12" t="s">
        <v>47</v>
      </c>
      <c r="K590" s="13">
        <v>-50</v>
      </c>
      <c r="L590" s="13">
        <f t="shared" si="17"/>
        <v>3267.5</v>
      </c>
      <c r="M590" s="13">
        <v>50</v>
      </c>
      <c r="N590" s="13"/>
    </row>
    <row r="591" spans="2:14">
      <c r="B591" s="40">
        <v>45658</v>
      </c>
      <c r="C591" s="12" t="s">
        <v>240</v>
      </c>
      <c r="D591" s="12" t="s">
        <v>19</v>
      </c>
      <c r="E591" s="12" t="s">
        <v>111</v>
      </c>
      <c r="F591" s="12" t="s">
        <v>54</v>
      </c>
      <c r="G591" s="12" t="s">
        <v>104</v>
      </c>
      <c r="H591" s="12" t="s">
        <v>562</v>
      </c>
      <c r="I591" s="12">
        <v>1.65</v>
      </c>
      <c r="J591" s="12" t="s">
        <v>47</v>
      </c>
      <c r="K591" s="13">
        <v>-50</v>
      </c>
      <c r="L591" s="13">
        <f t="shared" si="17"/>
        <v>3217.5</v>
      </c>
      <c r="M591" s="13">
        <v>50</v>
      </c>
      <c r="N591" s="13"/>
    </row>
    <row r="592" spans="2:14">
      <c r="B592" s="40">
        <v>45658</v>
      </c>
      <c r="C592" s="12" t="s">
        <v>193</v>
      </c>
      <c r="D592" s="12" t="s">
        <v>20</v>
      </c>
      <c r="E592" s="12" t="s">
        <v>28</v>
      </c>
      <c r="F592" s="12" t="s">
        <v>54</v>
      </c>
      <c r="G592" s="12" t="s">
        <v>563</v>
      </c>
      <c r="H592" s="12" t="s">
        <v>89</v>
      </c>
      <c r="I592" s="12">
        <v>1.65</v>
      </c>
      <c r="J592" s="12" t="s">
        <v>47</v>
      </c>
      <c r="K592" s="13">
        <v>-100</v>
      </c>
      <c r="L592" s="13">
        <f t="shared" ref="L592:L595" si="18">+L591+K592</f>
        <v>3117.5</v>
      </c>
      <c r="M592" s="13">
        <v>100</v>
      </c>
      <c r="N592" s="13"/>
    </row>
    <row r="593" spans="2:14">
      <c r="B593" s="40">
        <v>45658</v>
      </c>
      <c r="C593" s="12" t="s">
        <v>193</v>
      </c>
      <c r="D593" s="12" t="s">
        <v>20</v>
      </c>
      <c r="E593" s="12" t="s">
        <v>322</v>
      </c>
      <c r="F593" s="12" t="s">
        <v>54</v>
      </c>
      <c r="G593" s="12" t="s">
        <v>99</v>
      </c>
      <c r="H593" s="12" t="s">
        <v>564</v>
      </c>
      <c r="I593" s="12">
        <v>1.55</v>
      </c>
      <c r="J593" s="12" t="s">
        <v>12</v>
      </c>
      <c r="K593" s="13">
        <v>55</v>
      </c>
      <c r="L593" s="13">
        <f t="shared" si="18"/>
        <v>3172.5</v>
      </c>
      <c r="M593" s="13">
        <v>100</v>
      </c>
      <c r="N593" s="13"/>
    </row>
    <row r="594" spans="2:14">
      <c r="B594" s="40">
        <v>45658</v>
      </c>
      <c r="C594" s="12" t="s">
        <v>193</v>
      </c>
      <c r="D594" s="12" t="s">
        <v>20</v>
      </c>
      <c r="E594" s="12" t="s">
        <v>212</v>
      </c>
      <c r="F594" s="12" t="s">
        <v>54</v>
      </c>
      <c r="G594" s="12" t="s">
        <v>286</v>
      </c>
      <c r="H594" s="12" t="s">
        <v>565</v>
      </c>
      <c r="I594" s="12">
        <v>1.91</v>
      </c>
      <c r="J594" s="12" t="s">
        <v>47</v>
      </c>
      <c r="K594" s="13">
        <v>-100</v>
      </c>
      <c r="L594" s="13">
        <f t="shared" si="18"/>
        <v>3072.5</v>
      </c>
      <c r="M594" s="13">
        <v>100</v>
      </c>
      <c r="N594" s="13"/>
    </row>
    <row r="595" spans="2:14">
      <c r="B595" s="40">
        <v>45658</v>
      </c>
      <c r="C595" s="12" t="s">
        <v>240</v>
      </c>
      <c r="D595" s="12" t="s">
        <v>19</v>
      </c>
      <c r="E595" s="12" t="s">
        <v>566</v>
      </c>
      <c r="F595" s="12" t="s">
        <v>54</v>
      </c>
      <c r="G595" s="12" t="s">
        <v>79</v>
      </c>
      <c r="H595" s="12" t="s">
        <v>567</v>
      </c>
      <c r="I595" s="12">
        <v>1.8</v>
      </c>
      <c r="J595" s="12" t="s">
        <v>12</v>
      </c>
      <c r="K595" s="13">
        <v>40</v>
      </c>
      <c r="L595" s="13">
        <f t="shared" si="18"/>
        <v>3112.5</v>
      </c>
      <c r="M595" s="13">
        <v>50</v>
      </c>
      <c r="N595" s="13"/>
    </row>
    <row r="596" spans="2:14">
      <c r="B596" s="40">
        <v>45658</v>
      </c>
      <c r="C596" s="12" t="s">
        <v>62</v>
      </c>
      <c r="D596" s="12" t="s">
        <v>20</v>
      </c>
      <c r="E596" s="12" t="s">
        <v>221</v>
      </c>
      <c r="F596" s="12" t="s">
        <v>54</v>
      </c>
      <c r="G596" s="12" t="s">
        <v>391</v>
      </c>
      <c r="H596" s="12" t="s">
        <v>128</v>
      </c>
      <c r="I596" s="12">
        <v>1.65</v>
      </c>
      <c r="J596" s="12" t="s">
        <v>47</v>
      </c>
      <c r="K596" s="13">
        <v>-50</v>
      </c>
      <c r="L596" s="13">
        <f t="shared" ref="L596:L598" si="19">+L595+K596</f>
        <v>3062.5</v>
      </c>
      <c r="M596" s="13">
        <v>50</v>
      </c>
      <c r="N596" s="13"/>
    </row>
    <row r="597" spans="2:14">
      <c r="B597" s="40">
        <v>45658</v>
      </c>
      <c r="C597" s="12" t="s">
        <v>15</v>
      </c>
      <c r="D597" s="12" t="s">
        <v>20</v>
      </c>
      <c r="E597" s="12" t="s">
        <v>27</v>
      </c>
      <c r="F597" s="12" t="s">
        <v>54</v>
      </c>
      <c r="G597" s="12" t="s">
        <v>432</v>
      </c>
      <c r="H597" s="12" t="s">
        <v>568</v>
      </c>
      <c r="I597" s="12">
        <v>1.55</v>
      </c>
      <c r="J597" s="12" t="s">
        <v>46</v>
      </c>
      <c r="K597" s="13">
        <v>0</v>
      </c>
      <c r="L597" s="13">
        <f t="shared" si="19"/>
        <v>3062.5</v>
      </c>
      <c r="M597" s="13">
        <v>50</v>
      </c>
      <c r="N597" s="13"/>
    </row>
    <row r="598" spans="2:14">
      <c r="B598" s="40">
        <v>45689</v>
      </c>
      <c r="C598" s="12" t="s">
        <v>15</v>
      </c>
      <c r="D598" s="12" t="s">
        <v>20</v>
      </c>
      <c r="E598" s="12" t="s">
        <v>32</v>
      </c>
      <c r="F598" s="12" t="s">
        <v>54</v>
      </c>
      <c r="G598" s="12" t="s">
        <v>276</v>
      </c>
      <c r="H598" s="12" t="s">
        <v>523</v>
      </c>
      <c r="I598" s="12">
        <v>1.72</v>
      </c>
      <c r="J598" s="12" t="s">
        <v>47</v>
      </c>
      <c r="K598" s="13">
        <v>-50</v>
      </c>
      <c r="L598" s="13">
        <f t="shared" si="19"/>
        <v>3012.5</v>
      </c>
      <c r="M598" s="13">
        <v>50</v>
      </c>
      <c r="N598" s="13"/>
    </row>
    <row r="599" spans="2:14">
      <c r="B599" s="40">
        <v>45689</v>
      </c>
      <c r="C599" s="12" t="s">
        <v>48</v>
      </c>
      <c r="D599" s="12" t="s">
        <v>20</v>
      </c>
      <c r="E599" s="12" t="s">
        <v>96</v>
      </c>
      <c r="F599" s="12" t="s">
        <v>54</v>
      </c>
      <c r="G599" s="12" t="s">
        <v>143</v>
      </c>
      <c r="H599" s="12" t="s">
        <v>296</v>
      </c>
      <c r="I599" s="12">
        <v>1.6</v>
      </c>
      <c r="J599" s="12" t="s">
        <v>12</v>
      </c>
      <c r="K599" s="13">
        <v>30</v>
      </c>
      <c r="L599" s="13">
        <f t="shared" ref="L599:L617" si="20">+L598+K599</f>
        <v>3042.5</v>
      </c>
      <c r="M599" s="13">
        <v>50</v>
      </c>
      <c r="N599" s="13"/>
    </row>
    <row r="600" spans="2:14">
      <c r="B600" s="40">
        <v>45689</v>
      </c>
      <c r="C600" s="12" t="s">
        <v>57</v>
      </c>
      <c r="D600" s="12" t="s">
        <v>20</v>
      </c>
      <c r="E600" s="12" t="s">
        <v>271</v>
      </c>
      <c r="F600" s="12" t="s">
        <v>54</v>
      </c>
      <c r="G600" s="12" t="s">
        <v>188</v>
      </c>
      <c r="H600" s="12" t="s">
        <v>514</v>
      </c>
      <c r="I600" s="12">
        <v>1.6</v>
      </c>
      <c r="J600" s="12" t="s">
        <v>47</v>
      </c>
      <c r="K600" s="13">
        <v>-50</v>
      </c>
      <c r="L600" s="13">
        <f t="shared" si="20"/>
        <v>2992.5</v>
      </c>
      <c r="M600" s="13">
        <v>50</v>
      </c>
      <c r="N600" s="13"/>
    </row>
    <row r="601" spans="2:14">
      <c r="B601" s="40">
        <v>45689</v>
      </c>
      <c r="C601" s="12" t="s">
        <v>69</v>
      </c>
      <c r="D601" s="12" t="s">
        <v>20</v>
      </c>
      <c r="E601" s="12" t="s">
        <v>138</v>
      </c>
      <c r="F601" s="12" t="s">
        <v>54</v>
      </c>
      <c r="G601" s="12" t="s">
        <v>217</v>
      </c>
      <c r="H601" s="12" t="s">
        <v>493</v>
      </c>
      <c r="I601" s="12">
        <v>1.65</v>
      </c>
      <c r="J601" s="12" t="s">
        <v>12</v>
      </c>
      <c r="K601" s="13">
        <v>32.5</v>
      </c>
      <c r="L601" s="13">
        <f t="shared" si="20"/>
        <v>3025</v>
      </c>
      <c r="M601" s="13">
        <v>50</v>
      </c>
      <c r="N601" s="13"/>
    </row>
    <row r="602" spans="2:14">
      <c r="B602" s="40">
        <v>45689</v>
      </c>
      <c r="C602" s="12" t="s">
        <v>73</v>
      </c>
      <c r="D602" s="12" t="s">
        <v>20</v>
      </c>
      <c r="E602" s="12" t="s">
        <v>215</v>
      </c>
      <c r="F602" s="12" t="s">
        <v>54</v>
      </c>
      <c r="G602" s="12" t="s">
        <v>282</v>
      </c>
      <c r="H602" s="12" t="s">
        <v>296</v>
      </c>
      <c r="I602" s="12">
        <v>1.65</v>
      </c>
      <c r="J602" s="12" t="s">
        <v>47</v>
      </c>
      <c r="K602" s="13">
        <v>-50</v>
      </c>
      <c r="L602" s="13">
        <f t="shared" si="20"/>
        <v>2975</v>
      </c>
      <c r="M602" s="13">
        <v>50</v>
      </c>
      <c r="N602" s="13"/>
    </row>
    <row r="603" spans="2:14">
      <c r="B603" s="40">
        <v>45689</v>
      </c>
      <c r="C603" s="12" t="s">
        <v>73</v>
      </c>
      <c r="D603" s="12" t="s">
        <v>20</v>
      </c>
      <c r="E603" s="12" t="s">
        <v>180</v>
      </c>
      <c r="F603" s="12" t="s">
        <v>54</v>
      </c>
      <c r="G603" s="12" t="s">
        <v>75</v>
      </c>
      <c r="H603" s="12" t="s">
        <v>45</v>
      </c>
      <c r="I603" s="12">
        <v>1.5</v>
      </c>
      <c r="J603" s="12" t="s">
        <v>47</v>
      </c>
      <c r="K603" s="13">
        <v>-50</v>
      </c>
      <c r="L603" s="13">
        <f t="shared" si="20"/>
        <v>2925</v>
      </c>
      <c r="M603" s="13">
        <v>50</v>
      </c>
      <c r="N603" s="13"/>
    </row>
    <row r="604" spans="2:14">
      <c r="B604" s="40">
        <v>45689</v>
      </c>
      <c r="C604" s="12" t="s">
        <v>556</v>
      </c>
      <c r="D604" s="12" t="s">
        <v>20</v>
      </c>
      <c r="E604" s="12" t="s">
        <v>569</v>
      </c>
      <c r="F604" s="12" t="s">
        <v>54</v>
      </c>
      <c r="G604" s="12" t="s">
        <v>570</v>
      </c>
      <c r="H604" s="12" t="s">
        <v>571</v>
      </c>
      <c r="I604" s="12">
        <v>1.75</v>
      </c>
      <c r="J604" s="12" t="s">
        <v>47</v>
      </c>
      <c r="K604" s="13">
        <v>-50</v>
      </c>
      <c r="L604" s="13">
        <f t="shared" si="20"/>
        <v>2875</v>
      </c>
      <c r="M604" s="13">
        <v>50</v>
      </c>
      <c r="N604" s="13"/>
    </row>
    <row r="605" spans="2:14">
      <c r="B605" s="40">
        <v>45689</v>
      </c>
      <c r="C605" s="12" t="s">
        <v>98</v>
      </c>
      <c r="D605" s="12" t="s">
        <v>20</v>
      </c>
      <c r="E605" s="12" t="s">
        <v>298</v>
      </c>
      <c r="F605" s="12" t="s">
        <v>54</v>
      </c>
      <c r="G605" s="12" t="s">
        <v>168</v>
      </c>
      <c r="H605" s="12" t="s">
        <v>68</v>
      </c>
      <c r="I605" s="12">
        <v>1.6</v>
      </c>
      <c r="J605" s="12" t="s">
        <v>12</v>
      </c>
      <c r="K605" s="13">
        <v>30</v>
      </c>
      <c r="L605" s="13">
        <f t="shared" si="20"/>
        <v>2905</v>
      </c>
      <c r="M605" s="13">
        <v>50</v>
      </c>
      <c r="N605" s="13"/>
    </row>
    <row r="606" spans="2:14">
      <c r="B606" s="40">
        <v>45689</v>
      </c>
      <c r="C606" s="12" t="s">
        <v>62</v>
      </c>
      <c r="D606" s="12" t="s">
        <v>20</v>
      </c>
      <c r="E606" s="12" t="s">
        <v>79</v>
      </c>
      <c r="F606" s="12" t="s">
        <v>54</v>
      </c>
      <c r="G606" s="12" t="s">
        <v>312</v>
      </c>
      <c r="H606" s="12" t="s">
        <v>511</v>
      </c>
      <c r="I606" s="12">
        <v>1.51</v>
      </c>
      <c r="J606" s="12" t="s">
        <v>47</v>
      </c>
      <c r="K606" s="13">
        <v>-50</v>
      </c>
      <c r="L606" s="13">
        <f t="shared" si="20"/>
        <v>2855</v>
      </c>
      <c r="M606" s="13">
        <v>50</v>
      </c>
      <c r="N606" s="13"/>
    </row>
    <row r="607" spans="2:14">
      <c r="B607" s="40">
        <v>45689</v>
      </c>
      <c r="C607" s="12" t="s">
        <v>48</v>
      </c>
      <c r="D607" s="12" t="s">
        <v>20</v>
      </c>
      <c r="E607" s="12" t="s">
        <v>173</v>
      </c>
      <c r="F607" s="12" t="s">
        <v>54</v>
      </c>
      <c r="G607" s="12" t="s">
        <v>85</v>
      </c>
      <c r="H607" s="12" t="s">
        <v>482</v>
      </c>
      <c r="I607" s="12">
        <v>1.9</v>
      </c>
      <c r="J607" s="12" t="s">
        <v>12</v>
      </c>
      <c r="K607" s="13">
        <v>45</v>
      </c>
      <c r="L607" s="13">
        <f t="shared" si="20"/>
        <v>2900</v>
      </c>
      <c r="M607" s="13">
        <v>50</v>
      </c>
      <c r="N607" s="13"/>
    </row>
    <row r="608" spans="2:14">
      <c r="B608" s="40">
        <v>45689</v>
      </c>
      <c r="C608" s="12" t="s">
        <v>69</v>
      </c>
      <c r="D608" s="12" t="s">
        <v>20</v>
      </c>
      <c r="E608" s="12" t="s">
        <v>70</v>
      </c>
      <c r="F608" s="12" t="s">
        <v>54</v>
      </c>
      <c r="G608" s="12" t="s">
        <v>102</v>
      </c>
      <c r="H608" s="12" t="s">
        <v>511</v>
      </c>
      <c r="I608" s="12">
        <v>1.55</v>
      </c>
      <c r="J608" s="12" t="s">
        <v>47</v>
      </c>
      <c r="K608" s="13">
        <v>-50</v>
      </c>
      <c r="L608" s="13">
        <f t="shared" si="20"/>
        <v>2850</v>
      </c>
      <c r="M608" s="13">
        <v>50</v>
      </c>
      <c r="N608" s="13"/>
    </row>
    <row r="609" spans="2:14">
      <c r="B609" s="40">
        <v>45689</v>
      </c>
      <c r="C609" s="12" t="s">
        <v>98</v>
      </c>
      <c r="D609" s="12" t="s">
        <v>20</v>
      </c>
      <c r="E609" s="12" t="s">
        <v>364</v>
      </c>
      <c r="F609" s="12" t="s">
        <v>54</v>
      </c>
      <c r="G609" s="12" t="s">
        <v>99</v>
      </c>
      <c r="H609" s="12" t="s">
        <v>564</v>
      </c>
      <c r="I609" s="12">
        <v>1.5</v>
      </c>
      <c r="J609" s="12" t="s">
        <v>47</v>
      </c>
      <c r="K609" s="13">
        <v>-100</v>
      </c>
      <c r="L609" s="13">
        <f t="shared" si="20"/>
        <v>2750</v>
      </c>
      <c r="M609" s="13">
        <v>100</v>
      </c>
      <c r="N609" s="13"/>
    </row>
    <row r="610" spans="2:14">
      <c r="B610" s="40">
        <v>45689</v>
      </c>
      <c r="C610" s="12" t="s">
        <v>57</v>
      </c>
      <c r="D610" s="12" t="s">
        <v>19</v>
      </c>
      <c r="E610" s="12" t="s">
        <v>58</v>
      </c>
      <c r="F610" s="12" t="s">
        <v>54</v>
      </c>
      <c r="G610" s="12" t="s">
        <v>66</v>
      </c>
      <c r="H610" s="12" t="s">
        <v>572</v>
      </c>
      <c r="I610" s="12">
        <v>1.9</v>
      </c>
      <c r="J610" s="12" t="s">
        <v>12</v>
      </c>
      <c r="K610" s="13">
        <v>45</v>
      </c>
      <c r="L610" s="13">
        <f t="shared" si="20"/>
        <v>2795</v>
      </c>
      <c r="M610" s="13">
        <v>50</v>
      </c>
      <c r="N610" s="13"/>
    </row>
    <row r="611" spans="2:14">
      <c r="B611" s="40">
        <v>45689</v>
      </c>
      <c r="C611" s="12" t="s">
        <v>174</v>
      </c>
      <c r="D611" s="12" t="s">
        <v>19</v>
      </c>
      <c r="E611" s="12" t="s">
        <v>175</v>
      </c>
      <c r="F611" s="12" t="s">
        <v>54</v>
      </c>
      <c r="G611" s="12" t="s">
        <v>529</v>
      </c>
      <c r="H611" s="12" t="s">
        <v>480</v>
      </c>
      <c r="I611" s="12">
        <v>1.7</v>
      </c>
      <c r="J611" s="12" t="s">
        <v>12</v>
      </c>
      <c r="K611" s="13">
        <v>35</v>
      </c>
      <c r="L611" s="13">
        <f t="shared" si="20"/>
        <v>2830</v>
      </c>
      <c r="M611" s="13">
        <v>50</v>
      </c>
      <c r="N611" s="13"/>
    </row>
    <row r="612" spans="2:14">
      <c r="B612" s="40">
        <v>45689</v>
      </c>
      <c r="C612" s="12" t="s">
        <v>57</v>
      </c>
      <c r="D612" s="12" t="s">
        <v>19</v>
      </c>
      <c r="E612" s="12" t="s">
        <v>58</v>
      </c>
      <c r="F612" s="12" t="s">
        <v>54</v>
      </c>
      <c r="G612" s="12" t="s">
        <v>104</v>
      </c>
      <c r="H612" s="12" t="s">
        <v>573</v>
      </c>
      <c r="I612" s="12">
        <v>1.9</v>
      </c>
      <c r="J612" s="12" t="s">
        <v>12</v>
      </c>
      <c r="K612" s="13">
        <v>45</v>
      </c>
      <c r="L612" s="13">
        <f t="shared" si="20"/>
        <v>2875</v>
      </c>
      <c r="M612" s="13">
        <v>50</v>
      </c>
      <c r="N612" s="13"/>
    </row>
    <row r="613" spans="2:14">
      <c r="B613" s="40">
        <v>45689</v>
      </c>
      <c r="C613" s="12" t="s">
        <v>15</v>
      </c>
      <c r="D613" s="12" t="s">
        <v>20</v>
      </c>
      <c r="E613" s="12" t="s">
        <v>574</v>
      </c>
      <c r="F613" s="12" t="s">
        <v>54</v>
      </c>
      <c r="G613" s="12" t="s">
        <v>115</v>
      </c>
      <c r="H613" s="12" t="s">
        <v>43</v>
      </c>
      <c r="I613" s="12">
        <v>1.6</v>
      </c>
      <c r="J613" s="12" t="s">
        <v>12</v>
      </c>
      <c r="K613" s="13">
        <v>30</v>
      </c>
      <c r="L613" s="13">
        <f t="shared" si="20"/>
        <v>2905</v>
      </c>
      <c r="M613" s="13">
        <v>50</v>
      </c>
      <c r="N613" s="13"/>
    </row>
    <row r="614" spans="2:14">
      <c r="B614" s="40">
        <v>45689</v>
      </c>
      <c r="C614" s="12" t="s">
        <v>15</v>
      </c>
      <c r="D614" s="12" t="s">
        <v>19</v>
      </c>
      <c r="E614" s="12" t="s">
        <v>108</v>
      </c>
      <c r="F614" s="12" t="s">
        <v>54</v>
      </c>
      <c r="G614" s="12" t="s">
        <v>32</v>
      </c>
      <c r="H614" s="12" t="s">
        <v>480</v>
      </c>
      <c r="I614" s="12">
        <v>1.6</v>
      </c>
      <c r="J614" s="12" t="s">
        <v>12</v>
      </c>
      <c r="K614" s="13">
        <v>30</v>
      </c>
      <c r="L614" s="13">
        <f t="shared" si="20"/>
        <v>2935</v>
      </c>
      <c r="M614" s="13">
        <v>50</v>
      </c>
      <c r="N614" s="13"/>
    </row>
    <row r="615" spans="2:14">
      <c r="B615" s="40">
        <v>45689</v>
      </c>
      <c r="C615" s="12" t="s">
        <v>15</v>
      </c>
      <c r="D615" s="12" t="s">
        <v>20</v>
      </c>
      <c r="E615" s="12" t="s">
        <v>400</v>
      </c>
      <c r="F615" s="12" t="s">
        <v>54</v>
      </c>
      <c r="G615" s="12" t="s">
        <v>27</v>
      </c>
      <c r="H615" s="12" t="s">
        <v>481</v>
      </c>
      <c r="I615" s="12">
        <v>1.57</v>
      </c>
      <c r="J615" s="12" t="s">
        <v>47</v>
      </c>
      <c r="K615" s="13">
        <v>-50</v>
      </c>
      <c r="L615" s="13">
        <f t="shared" si="20"/>
        <v>2885</v>
      </c>
      <c r="M615" s="13">
        <v>50</v>
      </c>
      <c r="N615" s="13"/>
    </row>
    <row r="616" spans="2:14">
      <c r="B616" s="40">
        <v>45689</v>
      </c>
      <c r="C616" s="12" t="s">
        <v>62</v>
      </c>
      <c r="D616" s="12" t="s">
        <v>20</v>
      </c>
      <c r="E616" s="12" t="s">
        <v>355</v>
      </c>
      <c r="F616" s="12" t="s">
        <v>54</v>
      </c>
      <c r="G616" s="12" t="s">
        <v>285</v>
      </c>
      <c r="H616" s="12" t="s">
        <v>172</v>
      </c>
      <c r="I616" s="12">
        <v>1.6</v>
      </c>
      <c r="J616" s="12" t="s">
        <v>12</v>
      </c>
      <c r="K616" s="13">
        <v>30</v>
      </c>
      <c r="L616" s="13">
        <f t="shared" si="20"/>
        <v>2915</v>
      </c>
      <c r="M616" s="13">
        <v>50</v>
      </c>
      <c r="N616" s="13"/>
    </row>
    <row r="617" spans="2:14">
      <c r="B617" s="40">
        <v>45689</v>
      </c>
      <c r="C617" s="12" t="s">
        <v>98</v>
      </c>
      <c r="D617" s="12" t="s">
        <v>20</v>
      </c>
      <c r="E617" s="12" t="s">
        <v>99</v>
      </c>
      <c r="F617" s="12" t="s">
        <v>54</v>
      </c>
      <c r="G617" s="12" t="s">
        <v>298</v>
      </c>
      <c r="H617" s="12" t="s">
        <v>128</v>
      </c>
      <c r="I617" s="12">
        <v>1.95</v>
      </c>
      <c r="J617" s="12" t="s">
        <v>12</v>
      </c>
      <c r="K617" s="13">
        <v>47.5</v>
      </c>
      <c r="L617" s="13">
        <f t="shared" si="20"/>
        <v>2962.5</v>
      </c>
      <c r="M617" s="13">
        <v>50</v>
      </c>
      <c r="N617" s="13"/>
    </row>
    <row r="618" spans="2:14">
      <c r="B618" s="40">
        <v>45689</v>
      </c>
      <c r="C618" s="12" t="s">
        <v>575</v>
      </c>
      <c r="D618" s="12" t="s">
        <v>20</v>
      </c>
      <c r="E618" s="12" t="s">
        <v>178</v>
      </c>
      <c r="F618" s="12" t="s">
        <v>54</v>
      </c>
      <c r="G618" s="12" t="s">
        <v>143</v>
      </c>
      <c r="H618" s="12" t="s">
        <v>299</v>
      </c>
      <c r="I618" s="12">
        <v>1.65</v>
      </c>
      <c r="J618" s="12" t="s">
        <v>47</v>
      </c>
      <c r="K618" s="13">
        <v>-50</v>
      </c>
      <c r="L618" s="13">
        <f t="shared" ref="L618:L621" si="21">+L617+K618</f>
        <v>2912.5</v>
      </c>
      <c r="M618" s="13">
        <v>50</v>
      </c>
      <c r="N618" s="13"/>
    </row>
    <row r="619" spans="2:14">
      <c r="B619" s="40">
        <v>45689</v>
      </c>
      <c r="C619" s="12" t="s">
        <v>57</v>
      </c>
      <c r="D619" s="12" t="s">
        <v>19</v>
      </c>
      <c r="E619" s="12" t="s">
        <v>130</v>
      </c>
      <c r="F619" s="12" t="s">
        <v>54</v>
      </c>
      <c r="G619" s="12" t="s">
        <v>192</v>
      </c>
      <c r="H619" s="12" t="s">
        <v>535</v>
      </c>
      <c r="I619" s="12">
        <v>2.25</v>
      </c>
      <c r="J619" s="12" t="s">
        <v>12</v>
      </c>
      <c r="K619" s="13">
        <v>62.5</v>
      </c>
      <c r="L619" s="13">
        <f t="shared" si="21"/>
        <v>2975</v>
      </c>
      <c r="M619" s="13">
        <v>50</v>
      </c>
      <c r="N619" s="13"/>
    </row>
    <row r="620" spans="2:14">
      <c r="B620" s="40">
        <v>45689</v>
      </c>
      <c r="C620" s="12" t="s">
        <v>385</v>
      </c>
      <c r="D620" s="12" t="s">
        <v>19</v>
      </c>
      <c r="E620" s="12" t="s">
        <v>576</v>
      </c>
      <c r="F620" s="12" t="s">
        <v>54</v>
      </c>
      <c r="G620" s="12" t="s">
        <v>577</v>
      </c>
      <c r="H620" s="12" t="s">
        <v>487</v>
      </c>
      <c r="I620" s="12">
        <v>1.9</v>
      </c>
      <c r="J620" s="12" t="s">
        <v>12</v>
      </c>
      <c r="K620" s="13">
        <v>45</v>
      </c>
      <c r="L620" s="13">
        <f t="shared" si="21"/>
        <v>3020</v>
      </c>
      <c r="M620" s="13">
        <v>50</v>
      </c>
      <c r="N620" s="13"/>
    </row>
    <row r="621" spans="2:14">
      <c r="B621" s="40">
        <v>45689</v>
      </c>
      <c r="C621" s="12" t="s">
        <v>240</v>
      </c>
      <c r="D621" s="12" t="s">
        <v>19</v>
      </c>
      <c r="E621" s="12" t="s">
        <v>578</v>
      </c>
      <c r="F621" s="12" t="s">
        <v>54</v>
      </c>
      <c r="G621" s="12" t="s">
        <v>579</v>
      </c>
      <c r="H621" s="12" t="s">
        <v>547</v>
      </c>
      <c r="I621" s="12">
        <v>1.8</v>
      </c>
      <c r="J621" s="12" t="s">
        <v>12</v>
      </c>
      <c r="K621" s="13">
        <v>40</v>
      </c>
      <c r="L621" s="13">
        <f t="shared" si="21"/>
        <v>3060</v>
      </c>
      <c r="M621" s="13">
        <v>50</v>
      </c>
      <c r="N621" s="13"/>
    </row>
    <row r="622" spans="2:14">
      <c r="B622" s="40">
        <v>45689</v>
      </c>
      <c r="C622" s="12" t="s">
        <v>240</v>
      </c>
      <c r="D622" s="12" t="s">
        <v>19</v>
      </c>
      <c r="E622" s="12" t="s">
        <v>578</v>
      </c>
      <c r="F622" s="12" t="s">
        <v>54</v>
      </c>
      <c r="G622" s="12" t="s">
        <v>579</v>
      </c>
      <c r="H622" s="12" t="s">
        <v>487</v>
      </c>
      <c r="I622" s="12">
        <v>1.7</v>
      </c>
      <c r="J622" s="12" t="s">
        <v>12</v>
      </c>
      <c r="K622" s="13">
        <v>35</v>
      </c>
      <c r="L622" s="13">
        <f>+L621+K622</f>
        <v>3095</v>
      </c>
      <c r="M622" s="13">
        <v>50</v>
      </c>
      <c r="N622" s="13"/>
    </row>
    <row r="623" spans="2:14">
      <c r="B623" s="40">
        <v>45689</v>
      </c>
      <c r="C623" s="12" t="s">
        <v>385</v>
      </c>
      <c r="D623" s="12" t="s">
        <v>19</v>
      </c>
      <c r="E623" s="12" t="s">
        <v>580</v>
      </c>
      <c r="F623" s="12" t="s">
        <v>54</v>
      </c>
      <c r="G623" s="12" t="s">
        <v>223</v>
      </c>
      <c r="H623" s="12" t="s">
        <v>487</v>
      </c>
      <c r="I623" s="12">
        <v>1.85</v>
      </c>
      <c r="J623" s="12" t="s">
        <v>12</v>
      </c>
      <c r="K623" s="13">
        <v>42.5</v>
      </c>
      <c r="L623" s="13">
        <f>+L622+K623</f>
        <v>3137.5</v>
      </c>
      <c r="M623" s="13">
        <v>50</v>
      </c>
      <c r="N623" s="13"/>
    </row>
    <row r="624" spans="2:14">
      <c r="B624" s="40">
        <v>45689</v>
      </c>
      <c r="C624" s="12" t="s">
        <v>57</v>
      </c>
      <c r="D624" s="12" t="s">
        <v>20</v>
      </c>
      <c r="E624" s="12" t="s">
        <v>129</v>
      </c>
      <c r="F624" s="12" t="s">
        <v>54</v>
      </c>
      <c r="G624" s="12" t="s">
        <v>188</v>
      </c>
      <c r="H624" s="12" t="s">
        <v>581</v>
      </c>
      <c r="I624" s="12">
        <v>1.75</v>
      </c>
      <c r="J624" s="12" t="s">
        <v>12</v>
      </c>
      <c r="K624" s="13">
        <v>37.5</v>
      </c>
      <c r="L624" s="13">
        <f t="shared" ref="L624:L644" si="22">+L623+K624</f>
        <v>3175</v>
      </c>
      <c r="M624" s="13">
        <v>50</v>
      </c>
      <c r="N624" s="13"/>
    </row>
    <row r="625" spans="2:14">
      <c r="B625" s="40">
        <v>45689</v>
      </c>
      <c r="C625" s="12" t="s">
        <v>57</v>
      </c>
      <c r="D625" s="12" t="s">
        <v>20</v>
      </c>
      <c r="E625" s="12" t="s">
        <v>271</v>
      </c>
      <c r="F625" s="12" t="s">
        <v>54</v>
      </c>
      <c r="G625" s="12" t="s">
        <v>425</v>
      </c>
      <c r="H625" s="12" t="s">
        <v>582</v>
      </c>
      <c r="I625" s="12">
        <v>1.6</v>
      </c>
      <c r="J625" s="12" t="s">
        <v>47</v>
      </c>
      <c r="K625" s="13">
        <v>-50</v>
      </c>
      <c r="L625" s="13">
        <f t="shared" si="22"/>
        <v>3125</v>
      </c>
      <c r="M625" s="13">
        <v>50</v>
      </c>
      <c r="N625" s="13"/>
    </row>
    <row r="626" spans="2:14">
      <c r="B626" s="40">
        <v>45689</v>
      </c>
      <c r="C626" s="12" t="s">
        <v>57</v>
      </c>
      <c r="D626" s="12" t="s">
        <v>20</v>
      </c>
      <c r="E626" s="12" t="s">
        <v>58</v>
      </c>
      <c r="F626" s="12" t="s">
        <v>54</v>
      </c>
      <c r="G626" s="12" t="s">
        <v>60</v>
      </c>
      <c r="H626" s="12" t="s">
        <v>493</v>
      </c>
      <c r="I626" s="12">
        <v>1.57</v>
      </c>
      <c r="J626" s="12" t="s">
        <v>47</v>
      </c>
      <c r="K626" s="13">
        <v>-50</v>
      </c>
      <c r="L626" s="13">
        <f t="shared" si="22"/>
        <v>3075</v>
      </c>
      <c r="M626" s="13">
        <v>50</v>
      </c>
      <c r="N626" s="13"/>
    </row>
    <row r="627" spans="2:14">
      <c r="B627" s="40">
        <v>45689</v>
      </c>
      <c r="C627" s="12" t="s">
        <v>98</v>
      </c>
      <c r="D627" s="12" t="s">
        <v>20</v>
      </c>
      <c r="E627" s="12" t="s">
        <v>583</v>
      </c>
      <c r="F627" s="12" t="s">
        <v>54</v>
      </c>
      <c r="G627" s="12" t="s">
        <v>584</v>
      </c>
      <c r="H627" s="12" t="s">
        <v>585</v>
      </c>
      <c r="I627" s="12">
        <v>1.6</v>
      </c>
      <c r="J627" s="12" t="s">
        <v>12</v>
      </c>
      <c r="K627" s="13">
        <v>30</v>
      </c>
      <c r="L627" s="13">
        <f t="shared" si="22"/>
        <v>3105</v>
      </c>
      <c r="M627" s="13">
        <v>50</v>
      </c>
      <c r="N627" s="13"/>
    </row>
    <row r="628" spans="2:14">
      <c r="B628" s="40">
        <v>45689</v>
      </c>
      <c r="C628" s="12" t="s">
        <v>15</v>
      </c>
      <c r="D628" s="12" t="s">
        <v>19</v>
      </c>
      <c r="E628" s="12" t="s">
        <v>502</v>
      </c>
      <c r="F628" s="12" t="s">
        <v>54</v>
      </c>
      <c r="G628" s="12" t="s">
        <v>276</v>
      </c>
      <c r="H628" s="12" t="s">
        <v>586</v>
      </c>
      <c r="I628" s="12">
        <v>2.1</v>
      </c>
      <c r="J628" s="12" t="s">
        <v>47</v>
      </c>
      <c r="K628" s="13">
        <v>-50</v>
      </c>
      <c r="L628" s="13">
        <f t="shared" si="22"/>
        <v>3055</v>
      </c>
      <c r="M628" s="13">
        <v>50</v>
      </c>
      <c r="N628" s="13"/>
    </row>
    <row r="629" spans="2:14">
      <c r="B629" s="40">
        <v>45689</v>
      </c>
      <c r="C629" s="12" t="s">
        <v>57</v>
      </c>
      <c r="D629" s="12" t="s">
        <v>19</v>
      </c>
      <c r="E629" s="12" t="s">
        <v>262</v>
      </c>
      <c r="F629" s="12" t="s">
        <v>54</v>
      </c>
      <c r="G629" s="12" t="s">
        <v>105</v>
      </c>
      <c r="H629" s="12" t="s">
        <v>587</v>
      </c>
      <c r="I629" s="12">
        <v>1.65</v>
      </c>
      <c r="J629" s="12" t="s">
        <v>47</v>
      </c>
      <c r="K629" s="13">
        <v>-50</v>
      </c>
      <c r="L629" s="13">
        <f t="shared" si="22"/>
        <v>3005</v>
      </c>
      <c r="M629" s="13">
        <v>50</v>
      </c>
      <c r="N629" s="13"/>
    </row>
    <row r="630" spans="2:14">
      <c r="B630" s="40">
        <v>45689</v>
      </c>
      <c r="C630" s="12" t="s">
        <v>193</v>
      </c>
      <c r="D630" s="12" t="s">
        <v>19</v>
      </c>
      <c r="E630" s="12" t="s">
        <v>58</v>
      </c>
      <c r="F630" s="12" t="s">
        <v>54</v>
      </c>
      <c r="G630" s="12" t="s">
        <v>211</v>
      </c>
      <c r="H630" s="12" t="s">
        <v>480</v>
      </c>
      <c r="I630" s="12">
        <v>1.7</v>
      </c>
      <c r="J630" s="12" t="s">
        <v>47</v>
      </c>
      <c r="K630" s="13">
        <v>-50</v>
      </c>
      <c r="L630" s="13">
        <f t="shared" si="22"/>
        <v>2955</v>
      </c>
      <c r="M630" s="13">
        <v>50</v>
      </c>
      <c r="N630" s="13"/>
    </row>
    <row r="631" spans="2:14">
      <c r="B631" s="40">
        <v>45689</v>
      </c>
      <c r="C631" s="12" t="s">
        <v>240</v>
      </c>
      <c r="D631" s="12" t="s">
        <v>19</v>
      </c>
      <c r="E631" s="12" t="s">
        <v>588</v>
      </c>
      <c r="F631" s="12" t="s">
        <v>54</v>
      </c>
      <c r="G631" s="12" t="s">
        <v>471</v>
      </c>
      <c r="H631" s="12" t="s">
        <v>507</v>
      </c>
      <c r="I631" s="12">
        <v>1.6</v>
      </c>
      <c r="J631" s="12" t="s">
        <v>12</v>
      </c>
      <c r="K631" s="13">
        <v>30</v>
      </c>
      <c r="L631" s="13">
        <f t="shared" si="22"/>
        <v>2985</v>
      </c>
      <c r="M631" s="13">
        <v>50</v>
      </c>
      <c r="N631" s="13"/>
    </row>
    <row r="632" spans="2:14">
      <c r="B632" s="40">
        <v>45689</v>
      </c>
      <c r="C632" s="12" t="s">
        <v>48</v>
      </c>
      <c r="D632" s="12" t="s">
        <v>20</v>
      </c>
      <c r="E632" s="12" t="s">
        <v>96</v>
      </c>
      <c r="F632" s="12" t="s">
        <v>54</v>
      </c>
      <c r="G632" s="12" t="s">
        <v>93</v>
      </c>
      <c r="H632" s="12" t="s">
        <v>43</v>
      </c>
      <c r="I632" s="12">
        <v>1.7</v>
      </c>
      <c r="J632" s="12" t="s">
        <v>47</v>
      </c>
      <c r="K632" s="13">
        <v>-50</v>
      </c>
      <c r="L632" s="13">
        <f t="shared" si="22"/>
        <v>2935</v>
      </c>
      <c r="M632" s="13">
        <v>50</v>
      </c>
      <c r="N632" s="13"/>
    </row>
    <row r="633" spans="2:14">
      <c r="B633" s="40">
        <v>45689</v>
      </c>
      <c r="C633" s="12" t="s">
        <v>48</v>
      </c>
      <c r="D633" s="12" t="s">
        <v>20</v>
      </c>
      <c r="E633" s="12" t="s">
        <v>88</v>
      </c>
      <c r="F633" s="12" t="s">
        <v>54</v>
      </c>
      <c r="G633" s="12" t="s">
        <v>85</v>
      </c>
      <c r="H633" s="12" t="s">
        <v>45</v>
      </c>
      <c r="I633" s="12">
        <v>1.95</v>
      </c>
      <c r="J633" s="12" t="s">
        <v>12</v>
      </c>
      <c r="K633" s="13">
        <v>47.5</v>
      </c>
      <c r="L633" s="13">
        <f t="shared" si="22"/>
        <v>2982.5</v>
      </c>
      <c r="M633" s="13">
        <v>50</v>
      </c>
      <c r="N633" s="13"/>
    </row>
    <row r="634" spans="2:14">
      <c r="B634" s="40">
        <v>45689</v>
      </c>
      <c r="C634" s="12" t="s">
        <v>57</v>
      </c>
      <c r="D634" s="12" t="s">
        <v>20</v>
      </c>
      <c r="E634" s="12" t="s">
        <v>66</v>
      </c>
      <c r="F634" s="12" t="s">
        <v>54</v>
      </c>
      <c r="G634" s="12" t="s">
        <v>314</v>
      </c>
      <c r="H634" s="12" t="s">
        <v>493</v>
      </c>
      <c r="I634" s="12">
        <v>1.6</v>
      </c>
      <c r="J634" s="12" t="s">
        <v>47</v>
      </c>
      <c r="K634" s="13">
        <v>-50</v>
      </c>
      <c r="L634" s="13">
        <f t="shared" si="22"/>
        <v>2932.5</v>
      </c>
      <c r="M634" s="13">
        <v>50</v>
      </c>
      <c r="N634" s="13"/>
    </row>
    <row r="635" spans="2:14">
      <c r="B635" s="40">
        <v>45689</v>
      </c>
      <c r="C635" s="12" t="s">
        <v>62</v>
      </c>
      <c r="D635" s="12" t="s">
        <v>20</v>
      </c>
      <c r="E635" s="12" t="s">
        <v>525</v>
      </c>
      <c r="F635" s="12" t="s">
        <v>54</v>
      </c>
      <c r="G635" s="12" t="s">
        <v>79</v>
      </c>
      <c r="H635" s="12" t="s">
        <v>45</v>
      </c>
      <c r="I635" s="12">
        <v>9.5</v>
      </c>
      <c r="J635" s="12" t="s">
        <v>47</v>
      </c>
      <c r="K635" s="13">
        <v>-50</v>
      </c>
      <c r="L635" s="13">
        <f t="shared" si="22"/>
        <v>2882.5</v>
      </c>
      <c r="M635" s="13">
        <v>50</v>
      </c>
      <c r="N635" s="13"/>
    </row>
    <row r="636" spans="2:14">
      <c r="B636" s="40">
        <v>45689</v>
      </c>
      <c r="C636" s="12" t="s">
        <v>483</v>
      </c>
      <c r="D636" s="12" t="s">
        <v>19</v>
      </c>
      <c r="E636" s="12" t="s">
        <v>589</v>
      </c>
      <c r="F636" s="12" t="s">
        <v>54</v>
      </c>
      <c r="G636" s="12" t="s">
        <v>221</v>
      </c>
      <c r="H636" s="12" t="s">
        <v>540</v>
      </c>
      <c r="I636" s="12">
        <v>1.8</v>
      </c>
      <c r="J636" s="12" t="s">
        <v>47</v>
      </c>
      <c r="K636" s="13">
        <v>-50</v>
      </c>
      <c r="L636" s="13">
        <f t="shared" si="22"/>
        <v>2832.5</v>
      </c>
      <c r="M636" s="13">
        <v>50</v>
      </c>
      <c r="N636" s="13"/>
    </row>
    <row r="637" spans="2:14">
      <c r="B637" s="40">
        <v>45717</v>
      </c>
      <c r="C637" s="12" t="s">
        <v>69</v>
      </c>
      <c r="D637" s="12" t="s">
        <v>20</v>
      </c>
      <c r="E637" s="12" t="s">
        <v>287</v>
      </c>
      <c r="F637" s="12" t="s">
        <v>54</v>
      </c>
      <c r="G637" s="12" t="s">
        <v>138</v>
      </c>
      <c r="H637" s="12" t="s">
        <v>43</v>
      </c>
      <c r="I637" s="12">
        <v>1.75</v>
      </c>
      <c r="J637" s="12" t="s">
        <v>12</v>
      </c>
      <c r="K637" s="13">
        <v>37.5</v>
      </c>
      <c r="L637" s="13">
        <f t="shared" si="22"/>
        <v>2870</v>
      </c>
      <c r="M637" s="13">
        <v>50</v>
      </c>
      <c r="N637" s="13"/>
    </row>
    <row r="638" spans="2:14">
      <c r="B638" s="40">
        <v>45717</v>
      </c>
      <c r="C638" s="12" t="s">
        <v>62</v>
      </c>
      <c r="D638" s="12" t="s">
        <v>20</v>
      </c>
      <c r="E638" s="12" t="s">
        <v>311</v>
      </c>
      <c r="F638" s="12" t="s">
        <v>54</v>
      </c>
      <c r="G638" s="12" t="s">
        <v>124</v>
      </c>
      <c r="H638" s="12" t="s">
        <v>481</v>
      </c>
      <c r="I638" s="12">
        <v>1.75</v>
      </c>
      <c r="J638" s="12" t="s">
        <v>47</v>
      </c>
      <c r="K638" s="13">
        <v>-50</v>
      </c>
      <c r="L638" s="13">
        <f t="shared" si="22"/>
        <v>2820</v>
      </c>
      <c r="M638" s="13">
        <v>50</v>
      </c>
      <c r="N638" s="13"/>
    </row>
    <row r="639" spans="2:14">
      <c r="B639" s="40">
        <v>45717</v>
      </c>
      <c r="C639" s="12" t="s">
        <v>62</v>
      </c>
      <c r="D639" s="12" t="s">
        <v>20</v>
      </c>
      <c r="E639" s="12" t="s">
        <v>221</v>
      </c>
      <c r="F639" s="12" t="s">
        <v>54</v>
      </c>
      <c r="G639" s="12" t="s">
        <v>312</v>
      </c>
      <c r="H639" s="12" t="s">
        <v>44</v>
      </c>
      <c r="I639" s="12">
        <v>1.8</v>
      </c>
      <c r="J639" s="12" t="s">
        <v>12</v>
      </c>
      <c r="K639" s="13">
        <v>40</v>
      </c>
      <c r="L639" s="13">
        <f t="shared" si="22"/>
        <v>2860</v>
      </c>
      <c r="M639" s="13">
        <v>50</v>
      </c>
      <c r="N639" s="13"/>
    </row>
    <row r="640" spans="2:14">
      <c r="B640" s="40">
        <v>45717</v>
      </c>
      <c r="C640" s="12" t="s">
        <v>15</v>
      </c>
      <c r="D640" s="12" t="s">
        <v>20</v>
      </c>
      <c r="E640" s="12" t="s">
        <v>27</v>
      </c>
      <c r="F640" s="12" t="s">
        <v>54</v>
      </c>
      <c r="G640" s="12" t="s">
        <v>276</v>
      </c>
      <c r="H640" s="12" t="s">
        <v>128</v>
      </c>
      <c r="I640" s="12">
        <v>1.62</v>
      </c>
      <c r="J640" s="12" t="s">
        <v>47</v>
      </c>
      <c r="K640" s="13">
        <v>-50</v>
      </c>
      <c r="L640" s="13">
        <f t="shared" si="22"/>
        <v>2810</v>
      </c>
      <c r="M640" s="13">
        <v>50</v>
      </c>
      <c r="N640" s="13"/>
    </row>
    <row r="641" spans="2:14">
      <c r="B641" s="40">
        <v>45717</v>
      </c>
      <c r="C641" s="12" t="s">
        <v>69</v>
      </c>
      <c r="D641" s="12" t="s">
        <v>20</v>
      </c>
      <c r="E641" s="12" t="s">
        <v>416</v>
      </c>
      <c r="F641" s="12" t="s">
        <v>54</v>
      </c>
      <c r="G641" s="12" t="s">
        <v>71</v>
      </c>
      <c r="H641" s="12" t="s">
        <v>123</v>
      </c>
      <c r="I641" s="12">
        <v>1.75</v>
      </c>
      <c r="J641" s="12" t="s">
        <v>12</v>
      </c>
      <c r="K641" s="13">
        <v>37.5</v>
      </c>
      <c r="L641" s="13">
        <f t="shared" si="22"/>
        <v>2847.5</v>
      </c>
      <c r="M641" s="13">
        <v>50</v>
      </c>
      <c r="N641" s="13"/>
    </row>
    <row r="642" spans="2:14">
      <c r="B642" s="40">
        <v>45717</v>
      </c>
      <c r="C642" s="12" t="s">
        <v>62</v>
      </c>
      <c r="D642" s="12" t="s">
        <v>20</v>
      </c>
      <c r="E642" s="12" t="s">
        <v>355</v>
      </c>
      <c r="F642" s="12" t="s">
        <v>54</v>
      </c>
      <c r="G642" s="12" t="s">
        <v>259</v>
      </c>
      <c r="H642" s="12" t="s">
        <v>39</v>
      </c>
      <c r="I642" s="12">
        <v>1.55</v>
      </c>
      <c r="J642" s="12" t="s">
        <v>47</v>
      </c>
      <c r="K642" s="13">
        <v>-50</v>
      </c>
      <c r="L642" s="13">
        <f t="shared" si="22"/>
        <v>2797.5</v>
      </c>
      <c r="M642" s="13">
        <v>50</v>
      </c>
      <c r="N642" s="13"/>
    </row>
    <row r="643" spans="2:14">
      <c r="B643" s="40">
        <v>45717</v>
      </c>
      <c r="C643" s="12" t="s">
        <v>62</v>
      </c>
      <c r="D643" s="12" t="s">
        <v>20</v>
      </c>
      <c r="E643" s="12" t="s">
        <v>125</v>
      </c>
      <c r="F643" s="12" t="s">
        <v>54</v>
      </c>
      <c r="G643" s="12" t="s">
        <v>285</v>
      </c>
      <c r="H643" s="12" t="s">
        <v>511</v>
      </c>
      <c r="I643" s="12">
        <v>1.47</v>
      </c>
      <c r="J643" s="12" t="s">
        <v>12</v>
      </c>
      <c r="K643" s="13">
        <v>23.5</v>
      </c>
      <c r="L643" s="13">
        <f t="shared" si="22"/>
        <v>2821</v>
      </c>
      <c r="M643" s="13">
        <v>50</v>
      </c>
      <c r="N643" s="13"/>
    </row>
    <row r="644" spans="2:14">
      <c r="B644" s="40">
        <v>45717</v>
      </c>
      <c r="C644" s="12" t="s">
        <v>62</v>
      </c>
      <c r="D644" s="12" t="s">
        <v>20</v>
      </c>
      <c r="E644" s="12" t="s">
        <v>312</v>
      </c>
      <c r="F644" s="12" t="s">
        <v>54</v>
      </c>
      <c r="G644" s="12" t="s">
        <v>235</v>
      </c>
      <c r="H644" s="12" t="s">
        <v>590</v>
      </c>
      <c r="I644" s="12">
        <v>1.85</v>
      </c>
      <c r="J644" s="12" t="s">
        <v>47</v>
      </c>
      <c r="K644" s="13">
        <v>-50</v>
      </c>
      <c r="L644" s="13">
        <f t="shared" si="22"/>
        <v>2771</v>
      </c>
      <c r="M644" s="13">
        <v>50</v>
      </c>
      <c r="N644" s="13"/>
    </row>
    <row r="645" spans="2:14">
      <c r="B645" s="40">
        <v>45717</v>
      </c>
      <c r="C645" s="12" t="s">
        <v>62</v>
      </c>
      <c r="D645" s="12" t="s">
        <v>20</v>
      </c>
      <c r="E645" s="12" t="s">
        <v>63</v>
      </c>
      <c r="F645" s="12" t="s">
        <v>54</v>
      </c>
      <c r="G645" s="12" t="s">
        <v>236</v>
      </c>
      <c r="H645" s="12" t="s">
        <v>43</v>
      </c>
      <c r="I645" s="12">
        <v>1.65</v>
      </c>
      <c r="J645" s="12" t="s">
        <v>47</v>
      </c>
      <c r="K645" s="13">
        <v>-50</v>
      </c>
      <c r="L645" s="13">
        <f t="shared" ref="L645:L651" si="23">+L644+K645</f>
        <v>2721</v>
      </c>
      <c r="M645" s="13">
        <v>50</v>
      </c>
      <c r="N645" s="13"/>
    </row>
    <row r="646" spans="2:14">
      <c r="B646" s="40">
        <v>45717</v>
      </c>
      <c r="C646" s="12" t="s">
        <v>48</v>
      </c>
      <c r="D646" s="12" t="s">
        <v>20</v>
      </c>
      <c r="E646" s="12" t="s">
        <v>127</v>
      </c>
      <c r="F646" s="12" t="s">
        <v>54</v>
      </c>
      <c r="G646" s="12" t="s">
        <v>28</v>
      </c>
      <c r="H646" s="12" t="s">
        <v>591</v>
      </c>
      <c r="I646" s="12">
        <v>1.47</v>
      </c>
      <c r="J646" s="12" t="s">
        <v>47</v>
      </c>
      <c r="K646" s="13">
        <v>-50</v>
      </c>
      <c r="L646" s="13">
        <f t="shared" si="23"/>
        <v>2671</v>
      </c>
      <c r="M646" s="13">
        <v>50</v>
      </c>
      <c r="N646" s="13"/>
    </row>
    <row r="647" spans="2:14">
      <c r="B647" s="40">
        <v>45717</v>
      </c>
      <c r="C647" s="12" t="s">
        <v>48</v>
      </c>
      <c r="D647" s="12" t="s">
        <v>20</v>
      </c>
      <c r="E647" s="12" t="s">
        <v>361</v>
      </c>
      <c r="F647" s="12" t="s">
        <v>54</v>
      </c>
      <c r="G647" s="12" t="s">
        <v>457</v>
      </c>
      <c r="H647" s="12" t="s">
        <v>511</v>
      </c>
      <c r="I647" s="12">
        <v>1.68</v>
      </c>
      <c r="J647" s="12" t="s">
        <v>12</v>
      </c>
      <c r="K647" s="13">
        <v>34</v>
      </c>
      <c r="L647" s="13">
        <f t="shared" si="23"/>
        <v>2705</v>
      </c>
      <c r="M647" s="13">
        <v>50</v>
      </c>
      <c r="N647" s="13"/>
    </row>
    <row r="648" spans="2:14">
      <c r="B648" s="40">
        <v>45717</v>
      </c>
      <c r="C648" s="12" t="s">
        <v>48</v>
      </c>
      <c r="D648" s="12" t="s">
        <v>20</v>
      </c>
      <c r="E648" s="12" t="s">
        <v>173</v>
      </c>
      <c r="F648" s="12" t="s">
        <v>54</v>
      </c>
      <c r="G648" s="12" t="s">
        <v>196</v>
      </c>
      <c r="H648" s="12" t="s">
        <v>487</v>
      </c>
      <c r="I648" s="12">
        <v>1.55</v>
      </c>
      <c r="J648" s="12" t="s">
        <v>47</v>
      </c>
      <c r="K648" s="13">
        <v>-50</v>
      </c>
      <c r="L648" s="13">
        <f t="shared" si="23"/>
        <v>2655</v>
      </c>
      <c r="M648" s="13">
        <v>50</v>
      </c>
      <c r="N648" s="13"/>
    </row>
    <row r="649" spans="2:14">
      <c r="B649" s="40">
        <v>45717</v>
      </c>
      <c r="C649" s="12" t="s">
        <v>69</v>
      </c>
      <c r="D649" s="12" t="s">
        <v>20</v>
      </c>
      <c r="E649" s="12" t="s">
        <v>138</v>
      </c>
      <c r="F649" s="12" t="s">
        <v>54</v>
      </c>
      <c r="G649" s="12" t="s">
        <v>592</v>
      </c>
      <c r="H649" s="12" t="s">
        <v>593</v>
      </c>
      <c r="I649" s="12">
        <v>1.65</v>
      </c>
      <c r="J649" s="12" t="s">
        <v>12</v>
      </c>
      <c r="K649" s="13">
        <v>32.5</v>
      </c>
      <c r="L649" s="13">
        <f t="shared" si="23"/>
        <v>2687.5</v>
      </c>
      <c r="M649" s="13">
        <v>50</v>
      </c>
      <c r="N649" s="13"/>
    </row>
    <row r="650" spans="2:14">
      <c r="B650" s="40">
        <v>45717</v>
      </c>
      <c r="C650" s="12" t="s">
        <v>69</v>
      </c>
      <c r="D650" s="12" t="s">
        <v>20</v>
      </c>
      <c r="E650" s="12" t="s">
        <v>136</v>
      </c>
      <c r="F650" s="12" t="s">
        <v>54</v>
      </c>
      <c r="G650" s="12" t="s">
        <v>287</v>
      </c>
      <c r="H650" s="12" t="s">
        <v>123</v>
      </c>
      <c r="I650" s="12">
        <v>2.2000000000000002</v>
      </c>
      <c r="J650" s="12" t="s">
        <v>47</v>
      </c>
      <c r="K650" s="13">
        <v>-50</v>
      </c>
      <c r="L650" s="13">
        <f t="shared" si="23"/>
        <v>2637.5</v>
      </c>
      <c r="M650" s="13">
        <v>50</v>
      </c>
      <c r="N650" s="13"/>
    </row>
    <row r="651" spans="2:14">
      <c r="B651" s="40">
        <v>45717</v>
      </c>
      <c r="C651" s="12" t="s">
        <v>15</v>
      </c>
      <c r="D651" s="12" t="s">
        <v>19</v>
      </c>
      <c r="E651" s="12" t="s">
        <v>400</v>
      </c>
      <c r="F651" s="12" t="s">
        <v>54</v>
      </c>
      <c r="G651" s="12" t="s">
        <v>432</v>
      </c>
      <c r="H651" s="12" t="s">
        <v>507</v>
      </c>
      <c r="I651" s="12">
        <v>1.6</v>
      </c>
      <c r="J651" s="12" t="s">
        <v>47</v>
      </c>
      <c r="K651" s="13">
        <v>-50</v>
      </c>
      <c r="L651" s="13">
        <f t="shared" si="23"/>
        <v>2587.5</v>
      </c>
      <c r="M651" s="13">
        <v>50</v>
      </c>
      <c r="N651" s="13"/>
    </row>
    <row r="652" spans="2:14">
      <c r="B652" s="40">
        <v>45717</v>
      </c>
      <c r="C652" s="12" t="s">
        <v>57</v>
      </c>
      <c r="D652" s="12" t="s">
        <v>20</v>
      </c>
      <c r="E652" s="12" t="s">
        <v>105</v>
      </c>
      <c r="F652" s="12" t="s">
        <v>54</v>
      </c>
      <c r="G652" s="12" t="s">
        <v>104</v>
      </c>
      <c r="H652" s="12" t="s">
        <v>45</v>
      </c>
      <c r="I652" s="12">
        <v>2</v>
      </c>
      <c r="J652" s="12" t="s">
        <v>12</v>
      </c>
      <c r="K652" s="13">
        <v>50</v>
      </c>
      <c r="L652" s="13">
        <f t="shared" ref="L652:L674" si="24">+L651+K652</f>
        <v>2637.5</v>
      </c>
      <c r="M652" s="13">
        <v>50</v>
      </c>
      <c r="N652" s="13"/>
    </row>
    <row r="653" spans="2:14">
      <c r="B653" s="40">
        <v>45717</v>
      </c>
      <c r="C653" s="12" t="s">
        <v>69</v>
      </c>
      <c r="D653" s="12" t="s">
        <v>20</v>
      </c>
      <c r="E653" s="12" t="s">
        <v>181</v>
      </c>
      <c r="F653" s="12" t="s">
        <v>54</v>
      </c>
      <c r="G653" s="12" t="s">
        <v>70</v>
      </c>
      <c r="H653" s="12" t="s">
        <v>481</v>
      </c>
      <c r="I653" s="12">
        <v>1.5</v>
      </c>
      <c r="J653" s="12" t="s">
        <v>47</v>
      </c>
      <c r="K653" s="13">
        <v>-50</v>
      </c>
      <c r="L653" s="13">
        <f t="shared" si="24"/>
        <v>2587.5</v>
      </c>
      <c r="M653" s="13">
        <v>50</v>
      </c>
      <c r="N653" s="13"/>
    </row>
    <row r="654" spans="2:14">
      <c r="B654" s="40">
        <v>45717</v>
      </c>
      <c r="C654" s="12" t="s">
        <v>62</v>
      </c>
      <c r="D654" s="12" t="s">
        <v>19</v>
      </c>
      <c r="E654" s="12" t="s">
        <v>223</v>
      </c>
      <c r="F654" s="12" t="s">
        <v>54</v>
      </c>
      <c r="G654" s="12" t="s">
        <v>124</v>
      </c>
      <c r="H654" s="12" t="s">
        <v>487</v>
      </c>
      <c r="I654" s="12">
        <v>1.75</v>
      </c>
      <c r="J654" s="12" t="s">
        <v>47</v>
      </c>
      <c r="K654" s="13">
        <v>-50</v>
      </c>
      <c r="L654" s="13">
        <f t="shared" si="24"/>
        <v>2537.5</v>
      </c>
      <c r="M654" s="13">
        <v>50</v>
      </c>
      <c r="N654" s="13"/>
    </row>
    <row r="655" spans="2:14">
      <c r="B655" s="40">
        <v>45717</v>
      </c>
      <c r="C655" s="12" t="s">
        <v>177</v>
      </c>
      <c r="D655" s="12" t="s">
        <v>19</v>
      </c>
      <c r="E655" s="12" t="s">
        <v>594</v>
      </c>
      <c r="F655" s="12" t="s">
        <v>54</v>
      </c>
      <c r="G655" s="12" t="s">
        <v>595</v>
      </c>
      <c r="H655" s="12" t="s">
        <v>596</v>
      </c>
      <c r="I655" s="12">
        <v>1.45</v>
      </c>
      <c r="J655" s="12" t="s">
        <v>47</v>
      </c>
      <c r="K655" s="13">
        <v>-50</v>
      </c>
      <c r="L655" s="13">
        <f t="shared" si="24"/>
        <v>2487.5</v>
      </c>
      <c r="M655" s="13">
        <v>50</v>
      </c>
      <c r="N655" s="13"/>
    </row>
    <row r="656" spans="2:14">
      <c r="B656" s="40">
        <v>45717</v>
      </c>
      <c r="C656" s="12" t="s">
        <v>57</v>
      </c>
      <c r="D656" s="12" t="s">
        <v>19</v>
      </c>
      <c r="E656" s="12" t="s">
        <v>192</v>
      </c>
      <c r="F656" s="12" t="s">
        <v>54</v>
      </c>
      <c r="G656" s="12" t="s">
        <v>77</v>
      </c>
      <c r="H656" s="12" t="s">
        <v>597</v>
      </c>
      <c r="I656" s="12">
        <v>1.65</v>
      </c>
      <c r="J656" s="12" t="s">
        <v>12</v>
      </c>
      <c r="K656" s="13">
        <v>32.5</v>
      </c>
      <c r="L656" s="13">
        <f t="shared" si="24"/>
        <v>2520</v>
      </c>
      <c r="M656" s="13">
        <v>50</v>
      </c>
      <c r="N656" s="13"/>
    </row>
    <row r="657" spans="2:14">
      <c r="B657" s="40">
        <v>45717</v>
      </c>
      <c r="C657" s="12" t="s">
        <v>598</v>
      </c>
      <c r="D657" s="12" t="s">
        <v>19</v>
      </c>
      <c r="E657" s="12" t="s">
        <v>599</v>
      </c>
      <c r="F657" s="12" t="s">
        <v>54</v>
      </c>
      <c r="G657" s="12" t="s">
        <v>600</v>
      </c>
      <c r="H657" s="12" t="s">
        <v>128</v>
      </c>
      <c r="I657" s="12">
        <v>1.95</v>
      </c>
      <c r="J657" s="12" t="s">
        <v>12</v>
      </c>
      <c r="K657" s="13">
        <v>47.5</v>
      </c>
      <c r="L657" s="13">
        <f t="shared" si="24"/>
        <v>2567.5</v>
      </c>
      <c r="M657" s="13">
        <v>50</v>
      </c>
      <c r="N657" s="13"/>
    </row>
    <row r="658" spans="2:14">
      <c r="B658" s="40">
        <v>45717</v>
      </c>
      <c r="C658" s="12" t="s">
        <v>57</v>
      </c>
      <c r="D658" s="12" t="s">
        <v>20</v>
      </c>
      <c r="E658" s="12" t="s">
        <v>278</v>
      </c>
      <c r="F658" s="12" t="s">
        <v>54</v>
      </c>
      <c r="G658" s="12" t="s">
        <v>61</v>
      </c>
      <c r="H658" s="12" t="s">
        <v>45</v>
      </c>
      <c r="I658" s="12">
        <v>1.55</v>
      </c>
      <c r="J658" s="12" t="s">
        <v>47</v>
      </c>
      <c r="K658" s="13">
        <v>-100</v>
      </c>
      <c r="L658" s="13">
        <f t="shared" si="24"/>
        <v>2467.5</v>
      </c>
      <c r="M658" s="13">
        <v>100</v>
      </c>
      <c r="N658" s="13"/>
    </row>
    <row r="659" spans="2:14">
      <c r="B659" s="40">
        <v>45717</v>
      </c>
      <c r="C659" s="12" t="s">
        <v>144</v>
      </c>
      <c r="D659" s="12" t="s">
        <v>20</v>
      </c>
      <c r="E659" s="12" t="s">
        <v>155</v>
      </c>
      <c r="F659" s="12" t="s">
        <v>54</v>
      </c>
      <c r="G659" s="12" t="s">
        <v>334</v>
      </c>
      <c r="H659" s="12" t="s">
        <v>601</v>
      </c>
      <c r="I659" s="12">
        <v>4</v>
      </c>
      <c r="J659" s="12" t="s">
        <v>12</v>
      </c>
      <c r="K659" s="13">
        <v>150</v>
      </c>
      <c r="L659" s="13">
        <f t="shared" si="24"/>
        <v>2617.5</v>
      </c>
      <c r="M659" s="13">
        <v>50</v>
      </c>
      <c r="N659" s="13"/>
    </row>
    <row r="660" spans="2:14">
      <c r="B660" s="40">
        <v>45717</v>
      </c>
      <c r="C660" s="12" t="s">
        <v>602</v>
      </c>
      <c r="D660" s="12" t="s">
        <v>20</v>
      </c>
      <c r="E660" s="12" t="s">
        <v>603</v>
      </c>
      <c r="F660" s="12" t="s">
        <v>54</v>
      </c>
      <c r="G660" s="12" t="s">
        <v>347</v>
      </c>
      <c r="H660" s="12" t="s">
        <v>44</v>
      </c>
      <c r="I660" s="12">
        <v>1.55</v>
      </c>
      <c r="J660" s="12" t="s">
        <v>46</v>
      </c>
      <c r="K660" s="13">
        <v>0</v>
      </c>
      <c r="L660" s="13">
        <f t="shared" si="24"/>
        <v>2617.5</v>
      </c>
      <c r="M660" s="13">
        <v>50</v>
      </c>
      <c r="N660" s="13"/>
    </row>
    <row r="661" spans="2:14">
      <c r="B661" s="40">
        <v>45717</v>
      </c>
      <c r="C661" s="12" t="s">
        <v>602</v>
      </c>
      <c r="D661" s="12" t="s">
        <v>20</v>
      </c>
      <c r="E661" s="12" t="s">
        <v>344</v>
      </c>
      <c r="F661" s="12" t="s">
        <v>54</v>
      </c>
      <c r="G661" s="12" t="s">
        <v>604</v>
      </c>
      <c r="H661" s="12" t="s">
        <v>521</v>
      </c>
      <c r="I661" s="12">
        <v>1.61</v>
      </c>
      <c r="J661" s="12" t="s">
        <v>12</v>
      </c>
      <c r="K661" s="13">
        <v>30.5</v>
      </c>
      <c r="L661" s="13">
        <f t="shared" si="24"/>
        <v>2648</v>
      </c>
      <c r="M661" s="13">
        <v>50</v>
      </c>
      <c r="N661" s="13"/>
    </row>
    <row r="662" spans="2:14">
      <c r="B662" s="40">
        <v>45717</v>
      </c>
      <c r="C662" s="12" t="s">
        <v>159</v>
      </c>
      <c r="D662" s="12" t="s">
        <v>20</v>
      </c>
      <c r="E662" s="12" t="s">
        <v>605</v>
      </c>
      <c r="F662" s="12" t="s">
        <v>54</v>
      </c>
      <c r="G662" s="12" t="s">
        <v>606</v>
      </c>
      <c r="H662" s="12" t="s">
        <v>607</v>
      </c>
      <c r="I662" s="12">
        <v>1.5</v>
      </c>
      <c r="J662" s="12" t="s">
        <v>12</v>
      </c>
      <c r="K662" s="13">
        <v>25</v>
      </c>
      <c r="L662" s="13">
        <f t="shared" si="24"/>
        <v>2673</v>
      </c>
      <c r="M662" s="13">
        <v>50</v>
      </c>
      <c r="N662" s="13"/>
    </row>
    <row r="663" spans="2:14">
      <c r="B663" s="40">
        <v>45717</v>
      </c>
      <c r="C663" s="12" t="s">
        <v>159</v>
      </c>
      <c r="D663" s="12" t="s">
        <v>20</v>
      </c>
      <c r="E663" s="12" t="s">
        <v>350</v>
      </c>
      <c r="F663" s="12" t="s">
        <v>54</v>
      </c>
      <c r="G663" s="12" t="s">
        <v>608</v>
      </c>
      <c r="H663" s="12" t="s">
        <v>609</v>
      </c>
      <c r="I663" s="12">
        <v>1.85</v>
      </c>
      <c r="J663" s="12" t="s">
        <v>12</v>
      </c>
      <c r="K663" s="13">
        <v>42.5</v>
      </c>
      <c r="L663" s="13">
        <f t="shared" si="24"/>
        <v>2715.5</v>
      </c>
      <c r="M663" s="13">
        <v>50</v>
      </c>
      <c r="N663" s="13"/>
    </row>
    <row r="664" spans="2:14">
      <c r="B664" s="40">
        <v>45717</v>
      </c>
      <c r="C664" s="12" t="s">
        <v>62</v>
      </c>
      <c r="D664" s="12" t="s">
        <v>20</v>
      </c>
      <c r="E664" s="12" t="s">
        <v>312</v>
      </c>
      <c r="F664" s="12" t="s">
        <v>54</v>
      </c>
      <c r="G664" s="12" t="s">
        <v>223</v>
      </c>
      <c r="H664" s="12" t="s">
        <v>487</v>
      </c>
      <c r="I664" s="12">
        <v>1.75</v>
      </c>
      <c r="J664" s="12" t="s">
        <v>47</v>
      </c>
      <c r="K664" s="13">
        <v>-50</v>
      </c>
      <c r="L664" s="13">
        <f t="shared" si="24"/>
        <v>2665.5</v>
      </c>
      <c r="M664" s="13">
        <v>50</v>
      </c>
      <c r="N664" s="13"/>
    </row>
    <row r="665" spans="2:14">
      <c r="B665" s="40">
        <v>45717</v>
      </c>
      <c r="C665" s="12" t="s">
        <v>57</v>
      </c>
      <c r="D665" s="12" t="s">
        <v>20</v>
      </c>
      <c r="E665" s="12" t="s">
        <v>280</v>
      </c>
      <c r="F665" s="12" t="s">
        <v>54</v>
      </c>
      <c r="G665" s="12" t="s">
        <v>105</v>
      </c>
      <c r="H665" s="12" t="s">
        <v>43</v>
      </c>
      <c r="I665" s="12">
        <v>1.9</v>
      </c>
      <c r="J665" s="12" t="s">
        <v>12</v>
      </c>
      <c r="K665" s="13">
        <v>45</v>
      </c>
      <c r="L665" s="13">
        <f t="shared" si="24"/>
        <v>2710.5</v>
      </c>
      <c r="M665" s="13">
        <v>50</v>
      </c>
      <c r="N665" s="13"/>
    </row>
    <row r="666" spans="2:14">
      <c r="B666" s="40">
        <v>45717</v>
      </c>
      <c r="C666" s="12" t="s">
        <v>57</v>
      </c>
      <c r="D666" s="12" t="s">
        <v>20</v>
      </c>
      <c r="E666" s="12" t="s">
        <v>67</v>
      </c>
      <c r="F666" s="12" t="s">
        <v>54</v>
      </c>
      <c r="G666" s="12" t="s">
        <v>104</v>
      </c>
      <c r="H666" s="12" t="s">
        <v>505</v>
      </c>
      <c r="I666" s="12">
        <v>1.65</v>
      </c>
      <c r="J666" s="12" t="s">
        <v>47</v>
      </c>
      <c r="K666" s="13">
        <v>-50</v>
      </c>
      <c r="L666" s="13">
        <f t="shared" si="24"/>
        <v>2660.5</v>
      </c>
      <c r="M666" s="13">
        <v>50</v>
      </c>
      <c r="N666" s="13"/>
    </row>
    <row r="667" spans="2:14">
      <c r="B667" s="40">
        <v>45717</v>
      </c>
      <c r="C667" s="12" t="s">
        <v>98</v>
      </c>
      <c r="D667" s="12" t="s">
        <v>20</v>
      </c>
      <c r="E667" s="12" t="s">
        <v>229</v>
      </c>
      <c r="F667" s="12" t="s">
        <v>54</v>
      </c>
      <c r="G667" s="12" t="s">
        <v>228</v>
      </c>
      <c r="H667" s="12" t="s">
        <v>629</v>
      </c>
      <c r="I667" s="12">
        <v>1.62</v>
      </c>
      <c r="J667" s="12" t="s">
        <v>12</v>
      </c>
      <c r="K667" s="13">
        <v>31</v>
      </c>
      <c r="L667" s="13">
        <f t="shared" si="24"/>
        <v>2691.5</v>
      </c>
      <c r="M667" s="13">
        <v>50</v>
      </c>
      <c r="N667" s="13"/>
    </row>
    <row r="668" spans="2:14">
      <c r="B668" s="40">
        <v>45717</v>
      </c>
      <c r="C668" s="12" t="s">
        <v>174</v>
      </c>
      <c r="D668" s="12" t="s">
        <v>20</v>
      </c>
      <c r="E668" s="12" t="s">
        <v>175</v>
      </c>
      <c r="F668" s="12" t="s">
        <v>54</v>
      </c>
      <c r="G668" s="12" t="s">
        <v>176</v>
      </c>
      <c r="H668" s="12" t="s">
        <v>630</v>
      </c>
      <c r="I668" s="12">
        <v>1.7</v>
      </c>
      <c r="J668" s="12" t="s">
        <v>47</v>
      </c>
      <c r="K668" s="13">
        <v>-50</v>
      </c>
      <c r="L668" s="13">
        <f t="shared" si="24"/>
        <v>2641.5</v>
      </c>
      <c r="M668" s="13">
        <v>50</v>
      </c>
      <c r="N668" s="13"/>
    </row>
    <row r="669" spans="2:14">
      <c r="B669" s="40">
        <v>45717</v>
      </c>
      <c r="C669" s="12" t="s">
        <v>73</v>
      </c>
      <c r="D669" s="12" t="s">
        <v>20</v>
      </c>
      <c r="E669" s="12" t="s">
        <v>215</v>
      </c>
      <c r="F669" s="12" t="s">
        <v>54</v>
      </c>
      <c r="G669" s="12" t="s">
        <v>496</v>
      </c>
      <c r="H669" s="12" t="s">
        <v>128</v>
      </c>
      <c r="I669" s="12">
        <v>1.78</v>
      </c>
      <c r="J669" s="12" t="s">
        <v>47</v>
      </c>
      <c r="K669" s="13">
        <v>-50</v>
      </c>
      <c r="L669" s="13">
        <f t="shared" si="24"/>
        <v>2591.5</v>
      </c>
      <c r="M669" s="13">
        <v>50</v>
      </c>
      <c r="N669" s="13"/>
    </row>
    <row r="670" spans="2:14">
      <c r="B670" s="40">
        <v>45717</v>
      </c>
      <c r="C670" s="12" t="s">
        <v>177</v>
      </c>
      <c r="D670" s="12" t="s">
        <v>20</v>
      </c>
      <c r="E670" s="12" t="s">
        <v>508</v>
      </c>
      <c r="F670" s="12" t="s">
        <v>54</v>
      </c>
      <c r="G670" s="12" t="s">
        <v>527</v>
      </c>
      <c r="H670" s="12" t="s">
        <v>39</v>
      </c>
      <c r="I670" s="12">
        <v>1.62</v>
      </c>
      <c r="J670" s="12" t="s">
        <v>12</v>
      </c>
      <c r="K670" s="13">
        <v>31</v>
      </c>
      <c r="L670" s="13">
        <f t="shared" si="24"/>
        <v>2622.5</v>
      </c>
      <c r="M670" s="13">
        <v>50</v>
      </c>
      <c r="N670" s="13"/>
    </row>
    <row r="671" spans="2:14">
      <c r="B671" s="40">
        <v>45717</v>
      </c>
      <c r="C671" s="12" t="s">
        <v>73</v>
      </c>
      <c r="D671" s="12" t="s">
        <v>20</v>
      </c>
      <c r="E671" s="12" t="s">
        <v>180</v>
      </c>
      <c r="F671" s="12" t="s">
        <v>54</v>
      </c>
      <c r="G671" s="12" t="s">
        <v>111</v>
      </c>
      <c r="H671" s="12" t="s">
        <v>43</v>
      </c>
      <c r="I671" s="12">
        <v>1.72</v>
      </c>
      <c r="J671" s="12" t="s">
        <v>12</v>
      </c>
      <c r="K671" s="13">
        <v>36</v>
      </c>
      <c r="L671" s="13">
        <f t="shared" si="24"/>
        <v>2658.5</v>
      </c>
      <c r="M671" s="13">
        <v>50</v>
      </c>
      <c r="N671" s="13"/>
    </row>
    <row r="672" spans="2:14">
      <c r="B672" s="40">
        <v>45717</v>
      </c>
      <c r="C672" s="12" t="s">
        <v>436</v>
      </c>
      <c r="D672" s="12" t="s">
        <v>20</v>
      </c>
      <c r="E672" s="12" t="s">
        <v>437</v>
      </c>
      <c r="F672" s="12" t="s">
        <v>54</v>
      </c>
      <c r="G672" s="12" t="s">
        <v>162</v>
      </c>
      <c r="H672" s="12" t="s">
        <v>373</v>
      </c>
      <c r="I672" s="12">
        <v>1.47</v>
      </c>
      <c r="J672" s="12" t="s">
        <v>12</v>
      </c>
      <c r="K672" s="13">
        <v>23.5</v>
      </c>
      <c r="L672" s="13">
        <f t="shared" si="24"/>
        <v>2682</v>
      </c>
      <c r="M672" s="13">
        <v>50</v>
      </c>
      <c r="N672" s="13"/>
    </row>
    <row r="673" spans="2:14">
      <c r="B673" s="40">
        <v>45717</v>
      </c>
      <c r="C673" s="12" t="s">
        <v>69</v>
      </c>
      <c r="D673" s="12" t="s">
        <v>20</v>
      </c>
      <c r="E673" s="12" t="s">
        <v>217</v>
      </c>
      <c r="F673" s="12" t="s">
        <v>54</v>
      </c>
      <c r="G673" s="12" t="s">
        <v>287</v>
      </c>
      <c r="H673" s="12" t="s">
        <v>631</v>
      </c>
      <c r="I673" s="12">
        <v>1.53</v>
      </c>
      <c r="J673" s="12" t="s">
        <v>47</v>
      </c>
      <c r="K673" s="13">
        <v>-50</v>
      </c>
      <c r="L673" s="13">
        <f t="shared" si="24"/>
        <v>2632</v>
      </c>
      <c r="M673" s="13">
        <v>50</v>
      </c>
      <c r="N673" s="13"/>
    </row>
    <row r="674" spans="2:14">
      <c r="B674" s="40">
        <v>45717</v>
      </c>
      <c r="C674" s="12" t="s">
        <v>632</v>
      </c>
      <c r="D674" s="12" t="s">
        <v>20</v>
      </c>
      <c r="E674" s="12" t="s">
        <v>256</v>
      </c>
      <c r="F674" s="12" t="s">
        <v>54</v>
      </c>
      <c r="G674" s="12" t="s">
        <v>303</v>
      </c>
      <c r="H674" s="12" t="s">
        <v>505</v>
      </c>
      <c r="I674" s="12">
        <v>1.65</v>
      </c>
      <c r="J674" s="12" t="s">
        <v>47</v>
      </c>
      <c r="K674" s="13">
        <v>-50</v>
      </c>
      <c r="L674" s="13">
        <f t="shared" si="24"/>
        <v>2582</v>
      </c>
      <c r="M674" s="13">
        <v>50</v>
      </c>
      <c r="N674" s="13"/>
    </row>
    <row r="675" spans="2:14">
      <c r="B675" s="40">
        <v>45717</v>
      </c>
      <c r="C675" s="12" t="s">
        <v>69</v>
      </c>
      <c r="D675" s="12" t="s">
        <v>20</v>
      </c>
      <c r="E675" s="12" t="s">
        <v>185</v>
      </c>
      <c r="F675" s="12" t="s">
        <v>54</v>
      </c>
      <c r="G675" s="12" t="s">
        <v>592</v>
      </c>
      <c r="H675" s="12" t="s">
        <v>506</v>
      </c>
      <c r="I675" s="12">
        <v>1.5</v>
      </c>
      <c r="J675" s="12" t="s">
        <v>47</v>
      </c>
      <c r="K675" s="13">
        <v>-50</v>
      </c>
      <c r="L675" s="13">
        <f t="shared" ref="L675:L688" si="25">+L674+K675</f>
        <v>2532</v>
      </c>
      <c r="M675" s="13">
        <v>50</v>
      </c>
      <c r="N675" s="13"/>
    </row>
    <row r="676" spans="2:14">
      <c r="B676" s="40">
        <v>45717</v>
      </c>
      <c r="C676" s="12" t="s">
        <v>436</v>
      </c>
      <c r="D676" s="12" t="s">
        <v>20</v>
      </c>
      <c r="E676" s="12" t="s">
        <v>490</v>
      </c>
      <c r="F676" s="12" t="s">
        <v>54</v>
      </c>
      <c r="G676" s="12" t="s">
        <v>80</v>
      </c>
      <c r="H676" s="12" t="s">
        <v>45</v>
      </c>
      <c r="I676" s="12">
        <v>1.6</v>
      </c>
      <c r="J676" s="12" t="s">
        <v>12</v>
      </c>
      <c r="K676" s="13">
        <v>30</v>
      </c>
      <c r="L676" s="13">
        <f t="shared" si="25"/>
        <v>2562</v>
      </c>
      <c r="M676" s="13">
        <v>50</v>
      </c>
      <c r="N676" s="13"/>
    </row>
    <row r="677" spans="2:14">
      <c r="B677" s="40">
        <v>45748</v>
      </c>
      <c r="C677" s="12" t="s">
        <v>598</v>
      </c>
      <c r="D677" s="12" t="s">
        <v>20</v>
      </c>
      <c r="E677" s="12" t="s">
        <v>600</v>
      </c>
      <c r="F677" s="12" t="s">
        <v>54</v>
      </c>
      <c r="G677" s="12" t="s">
        <v>633</v>
      </c>
      <c r="H677" s="12" t="s">
        <v>43</v>
      </c>
      <c r="I677" s="12">
        <v>1.8</v>
      </c>
      <c r="J677" s="12" t="s">
        <v>12</v>
      </c>
      <c r="K677" s="13">
        <v>40</v>
      </c>
      <c r="L677" s="13">
        <f t="shared" si="25"/>
        <v>2602</v>
      </c>
      <c r="M677" s="13">
        <v>50</v>
      </c>
      <c r="N677" s="13"/>
    </row>
    <row r="678" spans="2:14">
      <c r="B678" s="40">
        <v>45748</v>
      </c>
      <c r="C678" s="12" t="s">
        <v>436</v>
      </c>
      <c r="D678" s="12" t="s">
        <v>20</v>
      </c>
      <c r="E678" s="12" t="s">
        <v>36</v>
      </c>
      <c r="F678" s="12" t="s">
        <v>54</v>
      </c>
      <c r="G678" s="12" t="s">
        <v>190</v>
      </c>
      <c r="H678" s="12" t="s">
        <v>326</v>
      </c>
      <c r="I678" s="12">
        <v>1.7</v>
      </c>
      <c r="J678" s="12" t="s">
        <v>12</v>
      </c>
      <c r="K678" s="13">
        <v>35</v>
      </c>
      <c r="L678" s="13">
        <f t="shared" si="25"/>
        <v>2637</v>
      </c>
      <c r="M678" s="13">
        <v>50</v>
      </c>
      <c r="N678" s="13"/>
    </row>
    <row r="679" spans="2:14">
      <c r="B679" s="40">
        <v>45748</v>
      </c>
      <c r="C679" s="12" t="s">
        <v>598</v>
      </c>
      <c r="D679" s="12" t="s">
        <v>20</v>
      </c>
      <c r="E679" s="12" t="s">
        <v>600</v>
      </c>
      <c r="F679" s="12" t="s">
        <v>54</v>
      </c>
      <c r="G679" s="12" t="s">
        <v>1034</v>
      </c>
      <c r="H679" s="12" t="s">
        <v>1035</v>
      </c>
      <c r="I679" s="12">
        <v>1.7</v>
      </c>
      <c r="J679" s="12" t="s">
        <v>47</v>
      </c>
      <c r="K679" s="13">
        <v>-50</v>
      </c>
      <c r="L679" s="13">
        <f t="shared" si="25"/>
        <v>2587</v>
      </c>
      <c r="M679" s="13">
        <v>50</v>
      </c>
      <c r="N679" s="13"/>
    </row>
    <row r="680" spans="2:14">
      <c r="B680" s="40">
        <v>45748</v>
      </c>
      <c r="C680" s="12" t="s">
        <v>48</v>
      </c>
      <c r="D680" s="12" t="s">
        <v>20</v>
      </c>
      <c r="E680" s="12" t="s">
        <v>86</v>
      </c>
      <c r="F680" s="12" t="s">
        <v>54</v>
      </c>
      <c r="G680" s="12" t="s">
        <v>512</v>
      </c>
      <c r="H680" s="12" t="s">
        <v>230</v>
      </c>
      <c r="I680" s="12">
        <v>1.57</v>
      </c>
      <c r="J680" s="12" t="s">
        <v>12</v>
      </c>
      <c r="K680" s="13">
        <v>28.5</v>
      </c>
      <c r="L680" s="13">
        <f t="shared" si="25"/>
        <v>2615.5</v>
      </c>
      <c r="M680" s="13">
        <v>50</v>
      </c>
      <c r="N680" s="13"/>
    </row>
    <row r="681" spans="2:14">
      <c r="B681" s="40">
        <v>45748</v>
      </c>
      <c r="C681" s="12" t="s">
        <v>48</v>
      </c>
      <c r="D681" s="12" t="s">
        <v>19</v>
      </c>
      <c r="E681" s="12" t="s">
        <v>88</v>
      </c>
      <c r="F681" s="12" t="s">
        <v>54</v>
      </c>
      <c r="G681" s="12" t="s">
        <v>93</v>
      </c>
      <c r="H681" s="12" t="s">
        <v>507</v>
      </c>
      <c r="I681" s="12">
        <v>2.1</v>
      </c>
      <c r="J681" s="12" t="s">
        <v>47</v>
      </c>
      <c r="K681" s="13">
        <v>-50</v>
      </c>
      <c r="L681" s="13">
        <f t="shared" si="25"/>
        <v>2565.5</v>
      </c>
      <c r="M681" s="13">
        <v>50</v>
      </c>
      <c r="N681" s="13"/>
    </row>
    <row r="682" spans="2:14">
      <c r="B682" s="40">
        <v>45748</v>
      </c>
      <c r="C682" s="12" t="s">
        <v>73</v>
      </c>
      <c r="D682" s="12" t="s">
        <v>20</v>
      </c>
      <c r="E682" s="12" t="s">
        <v>111</v>
      </c>
      <c r="F682" s="12" t="s">
        <v>54</v>
      </c>
      <c r="G682" s="12" t="s">
        <v>211</v>
      </c>
      <c r="H682" s="12" t="s">
        <v>43</v>
      </c>
      <c r="I682" s="12">
        <v>1.65</v>
      </c>
      <c r="J682" s="12" t="s">
        <v>47</v>
      </c>
      <c r="K682" s="13">
        <v>-50</v>
      </c>
      <c r="L682" s="13">
        <f t="shared" si="25"/>
        <v>2515.5</v>
      </c>
      <c r="M682" s="13">
        <v>50</v>
      </c>
      <c r="N682" s="13"/>
    </row>
    <row r="683" spans="2:14">
      <c r="B683" s="40">
        <v>45748</v>
      </c>
      <c r="C683" s="12" t="s">
        <v>98</v>
      </c>
      <c r="D683" s="12" t="s">
        <v>20</v>
      </c>
      <c r="E683" s="12" t="s">
        <v>290</v>
      </c>
      <c r="F683" s="12" t="s">
        <v>54</v>
      </c>
      <c r="G683" s="12" t="s">
        <v>1042</v>
      </c>
      <c r="H683" s="12" t="s">
        <v>43</v>
      </c>
      <c r="I683" s="12">
        <v>1.65</v>
      </c>
      <c r="J683" s="12" t="s">
        <v>12</v>
      </c>
      <c r="K683" s="13">
        <v>32.5</v>
      </c>
      <c r="L683" s="13">
        <f t="shared" si="25"/>
        <v>2548</v>
      </c>
      <c r="M683" s="13">
        <v>50</v>
      </c>
      <c r="N683" s="13"/>
    </row>
    <row r="684" spans="2:14">
      <c r="B684" s="40">
        <v>45748</v>
      </c>
      <c r="C684" s="12" t="s">
        <v>48</v>
      </c>
      <c r="D684" s="12" t="s">
        <v>20</v>
      </c>
      <c r="E684" s="12" t="s">
        <v>85</v>
      </c>
      <c r="F684" s="12" t="s">
        <v>54</v>
      </c>
      <c r="G684" s="12" t="s">
        <v>166</v>
      </c>
      <c r="H684" s="12" t="s">
        <v>493</v>
      </c>
      <c r="I684" s="12">
        <v>1.6</v>
      </c>
      <c r="J684" s="12" t="s">
        <v>12</v>
      </c>
      <c r="K684" s="13">
        <v>30</v>
      </c>
      <c r="L684" s="13">
        <f t="shared" si="25"/>
        <v>2578</v>
      </c>
      <c r="M684" s="13">
        <v>50</v>
      </c>
      <c r="N684" s="13"/>
    </row>
    <row r="685" spans="2:14">
      <c r="B685" s="40">
        <v>45748</v>
      </c>
      <c r="C685" s="12" t="s">
        <v>48</v>
      </c>
      <c r="D685" s="12" t="s">
        <v>19</v>
      </c>
      <c r="E685" s="12" t="s">
        <v>85</v>
      </c>
      <c r="F685" s="12" t="s">
        <v>54</v>
      </c>
      <c r="G685" s="12" t="s">
        <v>166</v>
      </c>
      <c r="H685" s="12" t="s">
        <v>507</v>
      </c>
      <c r="I685" s="12">
        <v>2</v>
      </c>
      <c r="J685" s="12" t="s">
        <v>12</v>
      </c>
      <c r="K685" s="13">
        <v>50</v>
      </c>
      <c r="L685" s="13">
        <f t="shared" si="25"/>
        <v>2628</v>
      </c>
      <c r="M685" s="13">
        <v>50</v>
      </c>
      <c r="N685" s="13"/>
    </row>
    <row r="686" spans="2:14">
      <c r="B686" s="40">
        <v>45748</v>
      </c>
      <c r="C686" s="12" t="s">
        <v>15</v>
      </c>
      <c r="D686" s="12" t="s">
        <v>19</v>
      </c>
      <c r="E686" s="12" t="s">
        <v>455</v>
      </c>
      <c r="F686" s="12" t="s">
        <v>54</v>
      </c>
      <c r="G686" s="12" t="s">
        <v>308</v>
      </c>
      <c r="H686" s="12" t="s">
        <v>487</v>
      </c>
      <c r="I686" s="12">
        <v>1.6</v>
      </c>
      <c r="J686" s="12" t="s">
        <v>12</v>
      </c>
      <c r="K686" s="13">
        <v>30</v>
      </c>
      <c r="L686" s="13">
        <f t="shared" si="25"/>
        <v>2658</v>
      </c>
      <c r="M686" s="13">
        <v>50</v>
      </c>
      <c r="N686" s="13"/>
    </row>
    <row r="687" spans="2:14">
      <c r="B687" s="40">
        <v>45748</v>
      </c>
      <c r="C687" s="12" t="s">
        <v>48</v>
      </c>
      <c r="D687" s="12" t="s">
        <v>19</v>
      </c>
      <c r="E687" s="12" t="s">
        <v>173</v>
      </c>
      <c r="F687" s="12" t="s">
        <v>54</v>
      </c>
      <c r="G687" s="12" t="s">
        <v>434</v>
      </c>
      <c r="H687" s="12" t="s">
        <v>1045</v>
      </c>
      <c r="I687" s="12">
        <v>1.9</v>
      </c>
      <c r="J687" s="12" t="s">
        <v>47</v>
      </c>
      <c r="K687" s="13">
        <v>-50</v>
      </c>
      <c r="L687" s="13">
        <f t="shared" si="25"/>
        <v>2608</v>
      </c>
      <c r="M687" s="13">
        <v>50</v>
      </c>
      <c r="N687" s="13"/>
    </row>
    <row r="688" spans="2:14">
      <c r="B688" s="40">
        <v>45748</v>
      </c>
      <c r="C688" s="12" t="s">
        <v>57</v>
      </c>
      <c r="D688" s="12" t="s">
        <v>20</v>
      </c>
      <c r="E688" s="12" t="s">
        <v>271</v>
      </c>
      <c r="F688" s="12" t="s">
        <v>54</v>
      </c>
      <c r="G688" s="12" t="s">
        <v>130</v>
      </c>
      <c r="H688" s="12" t="s">
        <v>1043</v>
      </c>
      <c r="I688" s="12">
        <v>1.53</v>
      </c>
      <c r="J688" s="12" t="s">
        <v>12</v>
      </c>
      <c r="K688" s="13">
        <v>26.5</v>
      </c>
      <c r="L688" s="13">
        <f t="shared" si="25"/>
        <v>2634.5</v>
      </c>
      <c r="M688" s="13">
        <v>50</v>
      </c>
      <c r="N688" s="13"/>
    </row>
    <row r="689" spans="2:14">
      <c r="B689" s="40">
        <v>45748</v>
      </c>
      <c r="C689" s="12" t="s">
        <v>57</v>
      </c>
      <c r="D689" s="12" t="s">
        <v>20</v>
      </c>
      <c r="E689" s="12" t="s">
        <v>104</v>
      </c>
      <c r="F689" s="12" t="s">
        <v>54</v>
      </c>
      <c r="G689" s="12" t="s">
        <v>141</v>
      </c>
      <c r="H689" s="12" t="s">
        <v>1044</v>
      </c>
      <c r="I689" s="12">
        <v>1.6</v>
      </c>
      <c r="J689" s="12" t="s">
        <v>12</v>
      </c>
      <c r="K689" s="13">
        <v>30</v>
      </c>
      <c r="L689" s="13">
        <f>+L688+K689</f>
        <v>2664.5</v>
      </c>
      <c r="M689" s="13">
        <v>50</v>
      </c>
      <c r="N689" s="13"/>
    </row>
    <row r="690" spans="2:14">
      <c r="B690" s="40">
        <v>45748</v>
      </c>
      <c r="C690" s="12" t="s">
        <v>193</v>
      </c>
      <c r="D690" s="12" t="s">
        <v>20</v>
      </c>
      <c r="E690" s="12" t="s">
        <v>499</v>
      </c>
      <c r="F690" s="12" t="s">
        <v>54</v>
      </c>
      <c r="G690" s="12" t="s">
        <v>66</v>
      </c>
      <c r="H690" s="12" t="s">
        <v>128</v>
      </c>
      <c r="I690" s="12">
        <v>1.93</v>
      </c>
      <c r="J690" s="12" t="s">
        <v>12</v>
      </c>
      <c r="K690" s="13">
        <v>46.5</v>
      </c>
      <c r="L690" s="13">
        <f t="shared" ref="L690:L723" si="26">+L689+K690</f>
        <v>2711</v>
      </c>
      <c r="M690" s="13">
        <v>50</v>
      </c>
      <c r="N690" s="13"/>
    </row>
    <row r="691" spans="2:14">
      <c r="B691" s="40">
        <v>45748</v>
      </c>
      <c r="C691" s="12" t="s">
        <v>193</v>
      </c>
      <c r="D691" s="12" t="s">
        <v>20</v>
      </c>
      <c r="E691" s="12" t="s">
        <v>290</v>
      </c>
      <c r="F691" s="12" t="s">
        <v>54</v>
      </c>
      <c r="G691" s="12" t="s">
        <v>355</v>
      </c>
      <c r="H691" s="12" t="s">
        <v>337</v>
      </c>
      <c r="I691" s="12">
        <v>1.91</v>
      </c>
      <c r="J691" s="12" t="s">
        <v>12</v>
      </c>
      <c r="K691" s="13">
        <v>45.5</v>
      </c>
      <c r="L691" s="13">
        <f t="shared" si="26"/>
        <v>2756.5</v>
      </c>
      <c r="M691" s="13">
        <v>50</v>
      </c>
      <c r="N691" s="13"/>
    </row>
    <row r="692" spans="2:14">
      <c r="B692" s="40">
        <v>45748</v>
      </c>
      <c r="C692" s="12" t="s">
        <v>15</v>
      </c>
      <c r="D692" s="12" t="s">
        <v>20</v>
      </c>
      <c r="E692" s="12" t="s">
        <v>115</v>
      </c>
      <c r="F692" s="12" t="s">
        <v>54</v>
      </c>
      <c r="G692" s="12" t="s">
        <v>353</v>
      </c>
      <c r="H692" s="12" t="s">
        <v>493</v>
      </c>
      <c r="I692" s="12">
        <v>1.52</v>
      </c>
      <c r="J692" s="12" t="s">
        <v>47</v>
      </c>
      <c r="K692" s="13">
        <v>-50</v>
      </c>
      <c r="L692" s="13">
        <f t="shared" si="26"/>
        <v>2706.5</v>
      </c>
      <c r="M692" s="13">
        <v>50</v>
      </c>
      <c r="N692" s="13"/>
    </row>
    <row r="693" spans="2:14">
      <c r="B693" s="40">
        <v>45748</v>
      </c>
      <c r="C693" s="12" t="s">
        <v>69</v>
      </c>
      <c r="D693" s="12" t="s">
        <v>20</v>
      </c>
      <c r="E693" s="12" t="s">
        <v>427</v>
      </c>
      <c r="F693" s="12" t="s">
        <v>54</v>
      </c>
      <c r="G693" s="12" t="s">
        <v>103</v>
      </c>
      <c r="H693" s="12" t="s">
        <v>1057</v>
      </c>
      <c r="I693" s="12">
        <v>1.6</v>
      </c>
      <c r="J693" s="12" t="s">
        <v>12</v>
      </c>
      <c r="K693" s="13">
        <v>30</v>
      </c>
      <c r="L693" s="13">
        <f t="shared" si="26"/>
        <v>2736.5</v>
      </c>
      <c r="M693" s="13">
        <v>50</v>
      </c>
      <c r="N693" s="13"/>
    </row>
    <row r="694" spans="2:14">
      <c r="B694" s="40">
        <v>45748</v>
      </c>
      <c r="C694" s="12" t="s">
        <v>177</v>
      </c>
      <c r="D694" s="12" t="s">
        <v>20</v>
      </c>
      <c r="E694" s="12" t="s">
        <v>1040</v>
      </c>
      <c r="F694" s="12" t="s">
        <v>54</v>
      </c>
      <c r="G694" s="12" t="s">
        <v>1058</v>
      </c>
      <c r="H694" s="12" t="s">
        <v>208</v>
      </c>
      <c r="I694" s="12">
        <v>1.55</v>
      </c>
      <c r="J694" s="12" t="s">
        <v>12</v>
      </c>
      <c r="K694" s="13">
        <v>27.5</v>
      </c>
      <c r="L694" s="13">
        <f t="shared" si="26"/>
        <v>2764</v>
      </c>
      <c r="M694" s="13">
        <v>50</v>
      </c>
      <c r="N694" s="13"/>
    </row>
    <row r="695" spans="2:14">
      <c r="B695" s="40">
        <v>45748</v>
      </c>
      <c r="C695" s="12" t="s">
        <v>62</v>
      </c>
      <c r="D695" s="12" t="s">
        <v>20</v>
      </c>
      <c r="E695" s="12" t="s">
        <v>212</v>
      </c>
      <c r="F695" s="12" t="s">
        <v>54</v>
      </c>
      <c r="G695" s="12" t="s">
        <v>402</v>
      </c>
      <c r="H695" s="12" t="s">
        <v>1059</v>
      </c>
      <c r="I695" s="12">
        <v>1.66</v>
      </c>
      <c r="J695" s="12" t="s">
        <v>47</v>
      </c>
      <c r="K695" s="13">
        <v>-100</v>
      </c>
      <c r="L695" s="13">
        <f t="shared" si="26"/>
        <v>2664</v>
      </c>
      <c r="M695" s="13">
        <v>100</v>
      </c>
      <c r="N695" s="13"/>
    </row>
    <row r="696" spans="2:14">
      <c r="B696" s="40">
        <v>45748</v>
      </c>
      <c r="C696" s="12" t="s">
        <v>62</v>
      </c>
      <c r="D696" s="12" t="s">
        <v>20</v>
      </c>
      <c r="E696" s="12" t="s">
        <v>499</v>
      </c>
      <c r="F696" s="12" t="s">
        <v>54</v>
      </c>
      <c r="G696" s="12" t="s">
        <v>355</v>
      </c>
      <c r="H696" s="12" t="s">
        <v>43</v>
      </c>
      <c r="I696" s="12">
        <v>1.57</v>
      </c>
      <c r="J696" s="12" t="s">
        <v>12</v>
      </c>
      <c r="K696" s="13">
        <v>28.5</v>
      </c>
      <c r="L696" s="13">
        <f t="shared" si="26"/>
        <v>2692.5</v>
      </c>
      <c r="M696" s="13">
        <v>50</v>
      </c>
      <c r="N696" s="13"/>
    </row>
    <row r="697" spans="2:14">
      <c r="B697" s="40">
        <v>45748</v>
      </c>
      <c r="C697" s="12" t="s">
        <v>177</v>
      </c>
      <c r="D697" s="12" t="s">
        <v>20</v>
      </c>
      <c r="E697" s="12" t="s">
        <v>466</v>
      </c>
      <c r="F697" s="12" t="s">
        <v>54</v>
      </c>
      <c r="G697" s="12" t="s">
        <v>1060</v>
      </c>
      <c r="H697" s="12" t="s">
        <v>528</v>
      </c>
      <c r="I697" s="12">
        <v>1.9</v>
      </c>
      <c r="J697" s="12" t="s">
        <v>47</v>
      </c>
      <c r="K697" s="13">
        <v>-50</v>
      </c>
      <c r="L697" s="13">
        <f t="shared" si="26"/>
        <v>2642.5</v>
      </c>
      <c r="M697" s="13">
        <v>50</v>
      </c>
      <c r="N697" s="13"/>
    </row>
    <row r="698" spans="2:14">
      <c r="B698" s="40">
        <v>45748</v>
      </c>
      <c r="C698" s="12" t="s">
        <v>98</v>
      </c>
      <c r="D698" s="12" t="s">
        <v>20</v>
      </c>
      <c r="E698" s="12" t="s">
        <v>229</v>
      </c>
      <c r="F698" s="12" t="s">
        <v>54</v>
      </c>
      <c r="G698" s="12" t="s">
        <v>168</v>
      </c>
      <c r="H698" s="12" t="s">
        <v>373</v>
      </c>
      <c r="I698" s="12">
        <v>1.6</v>
      </c>
      <c r="J698" s="12" t="s">
        <v>47</v>
      </c>
      <c r="K698" s="13">
        <v>-50</v>
      </c>
      <c r="L698" s="13">
        <f t="shared" si="26"/>
        <v>2592.5</v>
      </c>
      <c r="M698" s="13">
        <v>50</v>
      </c>
      <c r="N698" s="13"/>
    </row>
    <row r="699" spans="2:14">
      <c r="B699" s="40">
        <v>45748</v>
      </c>
      <c r="C699" s="12" t="s">
        <v>69</v>
      </c>
      <c r="D699" s="12" t="s">
        <v>20</v>
      </c>
      <c r="E699" s="12" t="s">
        <v>71</v>
      </c>
      <c r="F699" s="12" t="s">
        <v>54</v>
      </c>
      <c r="G699" s="12" t="s">
        <v>102</v>
      </c>
      <c r="H699" s="12" t="s">
        <v>495</v>
      </c>
      <c r="I699" s="12">
        <v>1.7</v>
      </c>
      <c r="J699" s="12" t="s">
        <v>12</v>
      </c>
      <c r="K699" s="13">
        <v>35</v>
      </c>
      <c r="L699" s="13">
        <f t="shared" si="26"/>
        <v>2627.5</v>
      </c>
      <c r="M699" s="13">
        <v>50</v>
      </c>
      <c r="N699" s="13"/>
    </row>
    <row r="700" spans="2:14">
      <c r="B700" s="40">
        <v>45748</v>
      </c>
      <c r="C700" s="12" t="s">
        <v>436</v>
      </c>
      <c r="D700" s="12" t="s">
        <v>20</v>
      </c>
      <c r="E700" s="12" t="s">
        <v>1061</v>
      </c>
      <c r="F700" s="12" t="s">
        <v>54</v>
      </c>
      <c r="G700" s="12" t="s">
        <v>163</v>
      </c>
      <c r="H700" s="12" t="s">
        <v>45</v>
      </c>
      <c r="I700" s="12">
        <v>1.62</v>
      </c>
      <c r="J700" s="12" t="s">
        <v>12</v>
      </c>
      <c r="K700" s="13">
        <v>31</v>
      </c>
      <c r="L700" s="13">
        <f t="shared" si="26"/>
        <v>2658.5</v>
      </c>
      <c r="M700" s="13">
        <v>50</v>
      </c>
      <c r="N700" s="13"/>
    </row>
    <row r="701" spans="2:14">
      <c r="B701" s="40">
        <v>45748</v>
      </c>
      <c r="C701" s="12" t="s">
        <v>48</v>
      </c>
      <c r="D701" s="12" t="s">
        <v>19</v>
      </c>
      <c r="E701" s="12" t="s">
        <v>166</v>
      </c>
      <c r="F701" s="12" t="s">
        <v>54</v>
      </c>
      <c r="G701" s="12" t="s">
        <v>196</v>
      </c>
      <c r="H701" s="12" t="s">
        <v>1063</v>
      </c>
      <c r="I701" s="12">
        <v>1.6</v>
      </c>
      <c r="J701" s="12" t="s">
        <v>47</v>
      </c>
      <c r="K701" s="13">
        <v>-100</v>
      </c>
      <c r="L701" s="13">
        <f t="shared" si="26"/>
        <v>2558.5</v>
      </c>
      <c r="M701" s="13">
        <v>100</v>
      </c>
      <c r="N701" s="13"/>
    </row>
    <row r="702" spans="2:14">
      <c r="B702" s="40">
        <v>45748</v>
      </c>
      <c r="C702" s="12" t="s">
        <v>598</v>
      </c>
      <c r="D702" s="12" t="s">
        <v>20</v>
      </c>
      <c r="E702" s="12" t="s">
        <v>1064</v>
      </c>
      <c r="F702" s="12" t="s">
        <v>54</v>
      </c>
      <c r="G702" s="12" t="s">
        <v>1065</v>
      </c>
      <c r="H702" s="12" t="s">
        <v>208</v>
      </c>
      <c r="I702" s="12">
        <v>1.65</v>
      </c>
      <c r="J702" s="12" t="s">
        <v>12</v>
      </c>
      <c r="K702" s="13">
        <v>32.5</v>
      </c>
      <c r="L702" s="13">
        <f t="shared" si="26"/>
        <v>2591</v>
      </c>
      <c r="M702" s="13">
        <v>50</v>
      </c>
      <c r="N702" s="13"/>
    </row>
    <row r="703" spans="2:14">
      <c r="B703" s="40">
        <v>45748</v>
      </c>
      <c r="C703" s="12" t="s">
        <v>57</v>
      </c>
      <c r="D703" s="12" t="s">
        <v>20</v>
      </c>
      <c r="E703" s="12" t="s">
        <v>271</v>
      </c>
      <c r="F703" s="12" t="s">
        <v>54</v>
      </c>
      <c r="G703" s="12" t="s">
        <v>129</v>
      </c>
      <c r="H703" s="12" t="s">
        <v>43</v>
      </c>
      <c r="I703" s="12">
        <v>1.78</v>
      </c>
      <c r="J703" s="12" t="s">
        <v>47</v>
      </c>
      <c r="K703" s="13">
        <v>-50</v>
      </c>
      <c r="L703" s="13">
        <f t="shared" si="26"/>
        <v>2541</v>
      </c>
      <c r="M703" s="13">
        <v>50</v>
      </c>
      <c r="N703" s="13"/>
    </row>
    <row r="704" spans="2:14">
      <c r="B704" s="40">
        <v>45748</v>
      </c>
      <c r="C704" s="12" t="s">
        <v>15</v>
      </c>
      <c r="D704" s="12" t="s">
        <v>20</v>
      </c>
      <c r="E704" s="12" t="s">
        <v>388</v>
      </c>
      <c r="F704" s="12" t="s">
        <v>54</v>
      </c>
      <c r="G704" s="12" t="s">
        <v>502</v>
      </c>
      <c r="H704" s="12" t="s">
        <v>409</v>
      </c>
      <c r="I704" s="12">
        <v>1.57</v>
      </c>
      <c r="J704" s="12" t="s">
        <v>12</v>
      </c>
      <c r="K704" s="13">
        <v>28.5</v>
      </c>
      <c r="L704" s="13">
        <f t="shared" si="26"/>
        <v>2569.5</v>
      </c>
      <c r="M704" s="13">
        <v>50</v>
      </c>
      <c r="N704" s="13"/>
    </row>
    <row r="705" spans="2:14">
      <c r="B705" s="40">
        <v>45748</v>
      </c>
      <c r="C705" s="12" t="s">
        <v>15</v>
      </c>
      <c r="D705" s="12" t="s">
        <v>20</v>
      </c>
      <c r="E705" s="12" t="s">
        <v>32</v>
      </c>
      <c r="F705" s="12" t="s">
        <v>54</v>
      </c>
      <c r="G705" s="12" t="s">
        <v>455</v>
      </c>
      <c r="H705" s="12" t="s">
        <v>43</v>
      </c>
      <c r="I705" s="12">
        <v>1.7</v>
      </c>
      <c r="J705" s="12" t="s">
        <v>47</v>
      </c>
      <c r="K705" s="13">
        <v>-50</v>
      </c>
      <c r="L705" s="13">
        <f t="shared" si="26"/>
        <v>2519.5</v>
      </c>
      <c r="M705" s="13">
        <v>50</v>
      </c>
      <c r="N705" s="13"/>
    </row>
    <row r="706" spans="2:14">
      <c r="B706" s="40">
        <v>45748</v>
      </c>
      <c r="C706" s="12" t="s">
        <v>193</v>
      </c>
      <c r="D706" s="12" t="s">
        <v>20</v>
      </c>
      <c r="E706" s="12" t="s">
        <v>196</v>
      </c>
      <c r="F706" s="12" t="s">
        <v>54</v>
      </c>
      <c r="G706" s="12" t="s">
        <v>287</v>
      </c>
      <c r="H706" s="12" t="s">
        <v>172</v>
      </c>
      <c r="I706" s="12">
        <v>1.62</v>
      </c>
      <c r="J706" s="12" t="s">
        <v>47</v>
      </c>
      <c r="K706" s="13">
        <v>-50</v>
      </c>
      <c r="L706" s="13">
        <f t="shared" si="26"/>
        <v>2469.5</v>
      </c>
      <c r="M706" s="13">
        <v>50</v>
      </c>
      <c r="N706" s="13"/>
    </row>
    <row r="707" spans="2:14">
      <c r="B707" s="40">
        <v>45748</v>
      </c>
      <c r="C707" s="12" t="s">
        <v>193</v>
      </c>
      <c r="D707" s="12" t="s">
        <v>19</v>
      </c>
      <c r="E707" s="12" t="s">
        <v>66</v>
      </c>
      <c r="F707" s="12" t="s">
        <v>54</v>
      </c>
      <c r="G707" s="12" t="s">
        <v>499</v>
      </c>
      <c r="H707" s="12" t="s">
        <v>572</v>
      </c>
      <c r="I707" s="12">
        <v>1.85</v>
      </c>
      <c r="J707" s="12" t="s">
        <v>12</v>
      </c>
      <c r="K707" s="13">
        <v>47.5</v>
      </c>
      <c r="L707" s="13">
        <f t="shared" si="26"/>
        <v>2517</v>
      </c>
      <c r="M707" s="13">
        <v>50</v>
      </c>
      <c r="N707" s="13"/>
    </row>
    <row r="708" spans="2:14">
      <c r="B708" s="40">
        <v>45748</v>
      </c>
      <c r="C708" s="12" t="s">
        <v>240</v>
      </c>
      <c r="D708" s="12" t="s">
        <v>20</v>
      </c>
      <c r="E708" s="12" t="s">
        <v>130</v>
      </c>
      <c r="F708" s="12" t="s">
        <v>54</v>
      </c>
      <c r="G708" s="12" t="s">
        <v>243</v>
      </c>
      <c r="H708" s="12" t="s">
        <v>1081</v>
      </c>
      <c r="I708" s="12">
        <v>2</v>
      </c>
      <c r="J708" s="12" t="s">
        <v>47</v>
      </c>
      <c r="K708" s="13">
        <v>-50</v>
      </c>
      <c r="L708" s="13">
        <f t="shared" si="26"/>
        <v>2467</v>
      </c>
      <c r="M708" s="13">
        <v>50</v>
      </c>
      <c r="N708" s="13"/>
    </row>
    <row r="709" spans="2:14">
      <c r="B709" s="40">
        <v>45748</v>
      </c>
      <c r="C709" s="12" t="s">
        <v>62</v>
      </c>
      <c r="D709" s="12" t="s">
        <v>20</v>
      </c>
      <c r="E709" s="12" t="s">
        <v>236</v>
      </c>
      <c r="F709" s="12" t="s">
        <v>54</v>
      </c>
      <c r="G709" s="12" t="s">
        <v>125</v>
      </c>
      <c r="H709" s="12" t="s">
        <v>493</v>
      </c>
      <c r="I709" s="12">
        <v>1.5</v>
      </c>
      <c r="J709" s="12" t="s">
        <v>47</v>
      </c>
      <c r="K709" s="13">
        <v>-50</v>
      </c>
      <c r="L709" s="13">
        <f t="shared" si="26"/>
        <v>2417</v>
      </c>
      <c r="M709" s="13">
        <v>50</v>
      </c>
      <c r="N709" s="13"/>
    </row>
    <row r="710" spans="2:14">
      <c r="B710" s="40">
        <v>45748</v>
      </c>
      <c r="C710" s="12" t="s">
        <v>62</v>
      </c>
      <c r="D710" s="12" t="s">
        <v>20</v>
      </c>
      <c r="E710" s="12" t="s">
        <v>221</v>
      </c>
      <c r="F710" s="12" t="s">
        <v>54</v>
      </c>
      <c r="G710" s="12" t="s">
        <v>311</v>
      </c>
      <c r="H710" s="12" t="s">
        <v>43</v>
      </c>
      <c r="I710" s="12">
        <v>1.6</v>
      </c>
      <c r="J710" s="12" t="s">
        <v>47</v>
      </c>
      <c r="K710" s="13">
        <v>-50</v>
      </c>
      <c r="L710" s="13">
        <f t="shared" si="26"/>
        <v>2367</v>
      </c>
      <c r="M710" s="13">
        <v>50</v>
      </c>
      <c r="N710" s="13"/>
    </row>
    <row r="711" spans="2:14">
      <c r="B711" s="40">
        <v>45748</v>
      </c>
      <c r="C711" s="12" t="s">
        <v>57</v>
      </c>
      <c r="D711" s="12" t="s">
        <v>20</v>
      </c>
      <c r="E711" s="12" t="s">
        <v>192</v>
      </c>
      <c r="F711" s="12" t="s">
        <v>54</v>
      </c>
      <c r="G711" s="12" t="s">
        <v>61</v>
      </c>
      <c r="H711" s="12" t="s">
        <v>831</v>
      </c>
      <c r="I711" s="12">
        <v>1.53</v>
      </c>
      <c r="J711" s="12" t="s">
        <v>47</v>
      </c>
      <c r="K711" s="13">
        <v>-100</v>
      </c>
      <c r="L711" s="13">
        <f t="shared" si="26"/>
        <v>2267</v>
      </c>
      <c r="M711" s="13">
        <v>100</v>
      </c>
      <c r="N711" s="13"/>
    </row>
    <row r="712" spans="2:14">
      <c r="B712" s="40">
        <v>45748</v>
      </c>
      <c r="C712" s="12" t="s">
        <v>57</v>
      </c>
      <c r="D712" s="12" t="s">
        <v>20</v>
      </c>
      <c r="E712" s="12" t="s">
        <v>104</v>
      </c>
      <c r="F712" s="12" t="s">
        <v>54</v>
      </c>
      <c r="G712" s="12" t="s">
        <v>60</v>
      </c>
      <c r="H712" s="12" t="s">
        <v>39</v>
      </c>
      <c r="I712" s="12">
        <v>1.5</v>
      </c>
      <c r="J712" s="12" t="s">
        <v>12</v>
      </c>
      <c r="K712" s="13">
        <v>50</v>
      </c>
      <c r="L712" s="13">
        <f t="shared" si="26"/>
        <v>2317</v>
      </c>
      <c r="M712" s="13">
        <v>100</v>
      </c>
      <c r="N712" s="13"/>
    </row>
    <row r="713" spans="2:14">
      <c r="B713" s="40">
        <v>45748</v>
      </c>
      <c r="C713" s="12" t="s">
        <v>69</v>
      </c>
      <c r="D713" s="12" t="s">
        <v>20</v>
      </c>
      <c r="E713" s="12" t="s">
        <v>102</v>
      </c>
      <c r="F713" s="12" t="s">
        <v>54</v>
      </c>
      <c r="G713" s="12" t="s">
        <v>592</v>
      </c>
      <c r="H713" s="12" t="s">
        <v>521</v>
      </c>
      <c r="I713" s="12">
        <v>1.6</v>
      </c>
      <c r="J713" s="12" t="s">
        <v>12</v>
      </c>
      <c r="K713" s="13">
        <v>30</v>
      </c>
      <c r="L713" s="13">
        <f t="shared" si="26"/>
        <v>2347</v>
      </c>
      <c r="M713" s="13">
        <v>50</v>
      </c>
      <c r="N713" s="13"/>
    </row>
    <row r="714" spans="2:14">
      <c r="B714" s="40">
        <v>45748</v>
      </c>
      <c r="C714" s="12" t="s">
        <v>598</v>
      </c>
      <c r="D714" s="12" t="s">
        <v>19</v>
      </c>
      <c r="E714" s="12" t="s">
        <v>600</v>
      </c>
      <c r="F714" s="12" t="s">
        <v>54</v>
      </c>
      <c r="G714" s="12" t="s">
        <v>1082</v>
      </c>
      <c r="H714" s="12" t="s">
        <v>1079</v>
      </c>
      <c r="I714" s="12">
        <v>1.6</v>
      </c>
      <c r="J714" s="12" t="s">
        <v>47</v>
      </c>
      <c r="K714" s="13">
        <v>-50</v>
      </c>
      <c r="L714" s="13">
        <f t="shared" si="26"/>
        <v>2297</v>
      </c>
      <c r="M714" s="13">
        <v>50</v>
      </c>
      <c r="N714" s="13"/>
    </row>
    <row r="715" spans="2:14">
      <c r="B715" s="40">
        <v>45748</v>
      </c>
      <c r="C715" s="12" t="s">
        <v>98</v>
      </c>
      <c r="D715" s="12" t="s">
        <v>19</v>
      </c>
      <c r="E715" s="12" t="s">
        <v>516</v>
      </c>
      <c r="F715" s="12" t="s">
        <v>54</v>
      </c>
      <c r="G715" s="12" t="s">
        <v>584</v>
      </c>
      <c r="H715" s="12" t="s">
        <v>1057</v>
      </c>
      <c r="I715" s="12">
        <v>1.85</v>
      </c>
      <c r="J715" s="12" t="s">
        <v>12</v>
      </c>
      <c r="K715" s="13">
        <v>42.5</v>
      </c>
      <c r="L715" s="13">
        <f t="shared" si="26"/>
        <v>2339.5</v>
      </c>
      <c r="M715" s="13">
        <v>50</v>
      </c>
      <c r="N715" s="13"/>
    </row>
    <row r="716" spans="2:14">
      <c r="B716" s="40">
        <v>45748</v>
      </c>
      <c r="C716" s="12" t="s">
        <v>62</v>
      </c>
      <c r="D716" s="12" t="s">
        <v>19</v>
      </c>
      <c r="E716" s="12" t="s">
        <v>391</v>
      </c>
      <c r="F716" s="12" t="s">
        <v>54</v>
      </c>
      <c r="G716" s="12" t="s">
        <v>312</v>
      </c>
      <c r="H716" s="12" t="s">
        <v>565</v>
      </c>
      <c r="I716" s="12">
        <v>1.65</v>
      </c>
      <c r="J716" s="12" t="s">
        <v>12</v>
      </c>
      <c r="K716" s="13">
        <v>32.5</v>
      </c>
      <c r="L716" s="13">
        <f t="shared" si="26"/>
        <v>2372</v>
      </c>
      <c r="M716" s="13">
        <v>50</v>
      </c>
      <c r="N716" s="13"/>
    </row>
    <row r="717" spans="2:14">
      <c r="B717" s="40">
        <v>45748</v>
      </c>
      <c r="C717" s="12" t="s">
        <v>62</v>
      </c>
      <c r="D717" s="12" t="s">
        <v>20</v>
      </c>
      <c r="E717" s="12" t="s">
        <v>259</v>
      </c>
      <c r="F717" s="12" t="s">
        <v>54</v>
      </c>
      <c r="G717" s="12" t="s">
        <v>79</v>
      </c>
      <c r="H717" s="12" t="s">
        <v>568</v>
      </c>
      <c r="I717" s="12">
        <v>1.75</v>
      </c>
      <c r="J717" s="12" t="s">
        <v>47</v>
      </c>
      <c r="K717" s="13">
        <v>-50</v>
      </c>
      <c r="L717" s="13">
        <f t="shared" si="26"/>
        <v>2322</v>
      </c>
      <c r="M717" s="13">
        <v>50</v>
      </c>
      <c r="N717" s="13"/>
    </row>
    <row r="718" spans="2:14">
      <c r="B718" s="40">
        <v>45748</v>
      </c>
      <c r="C718" s="12" t="s">
        <v>15</v>
      </c>
      <c r="D718" s="12" t="s">
        <v>20</v>
      </c>
      <c r="E718" s="12" t="s">
        <v>34</v>
      </c>
      <c r="F718" s="12" t="s">
        <v>54</v>
      </c>
      <c r="G718" s="12" t="s">
        <v>574</v>
      </c>
      <c r="H718" s="12" t="s">
        <v>487</v>
      </c>
      <c r="I718" s="12">
        <v>1.6</v>
      </c>
      <c r="J718" s="12" t="s">
        <v>12</v>
      </c>
      <c r="K718" s="13">
        <v>30</v>
      </c>
      <c r="L718" s="13">
        <f t="shared" si="26"/>
        <v>2352</v>
      </c>
      <c r="M718" s="13">
        <v>50</v>
      </c>
      <c r="N718" s="13"/>
    </row>
    <row r="719" spans="2:14">
      <c r="B719" s="40">
        <v>45748</v>
      </c>
      <c r="C719" s="12" t="s">
        <v>48</v>
      </c>
      <c r="D719" s="12" t="s">
        <v>20</v>
      </c>
      <c r="E719" s="12" t="s">
        <v>35</v>
      </c>
      <c r="F719" s="12" t="s">
        <v>54</v>
      </c>
      <c r="G719" s="12" t="s">
        <v>93</v>
      </c>
      <c r="H719" s="12" t="s">
        <v>43</v>
      </c>
      <c r="I719" s="12">
        <v>1.71</v>
      </c>
      <c r="J719" s="12" t="s">
        <v>47</v>
      </c>
      <c r="K719" s="13">
        <v>-50</v>
      </c>
      <c r="L719" s="13">
        <f t="shared" si="26"/>
        <v>2302</v>
      </c>
      <c r="M719" s="13">
        <v>50</v>
      </c>
      <c r="N719" s="13"/>
    </row>
    <row r="720" spans="2:14">
      <c r="B720" s="40">
        <v>45748</v>
      </c>
      <c r="C720" s="12" t="s">
        <v>69</v>
      </c>
      <c r="D720" s="12" t="s">
        <v>20</v>
      </c>
      <c r="E720" s="12" t="s">
        <v>103</v>
      </c>
      <c r="F720" s="12" t="s">
        <v>54</v>
      </c>
      <c r="G720" s="12" t="s">
        <v>416</v>
      </c>
      <c r="H720" s="12" t="s">
        <v>1083</v>
      </c>
      <c r="I720" s="12">
        <v>1.48</v>
      </c>
      <c r="J720" s="12" t="s">
        <v>47</v>
      </c>
      <c r="K720" s="13">
        <v>-50</v>
      </c>
      <c r="L720" s="13">
        <f t="shared" si="26"/>
        <v>2252</v>
      </c>
      <c r="M720" s="13">
        <v>50</v>
      </c>
      <c r="N720" s="13"/>
    </row>
    <row r="721" spans="2:14">
      <c r="B721" s="40">
        <v>45748</v>
      </c>
      <c r="C721" s="12" t="s">
        <v>370</v>
      </c>
      <c r="D721" s="12" t="s">
        <v>20</v>
      </c>
      <c r="E721" s="12" t="s">
        <v>371</v>
      </c>
      <c r="F721" s="12" t="s">
        <v>54</v>
      </c>
      <c r="G721" s="12" t="s">
        <v>1075</v>
      </c>
      <c r="H721" s="12" t="s">
        <v>39</v>
      </c>
      <c r="I721" s="12">
        <v>1.6</v>
      </c>
      <c r="J721" s="12" t="s">
        <v>12</v>
      </c>
      <c r="K721" s="13">
        <v>30</v>
      </c>
      <c r="L721" s="13">
        <f t="shared" si="26"/>
        <v>2282</v>
      </c>
      <c r="M721" s="13">
        <v>50</v>
      </c>
      <c r="N721" s="13"/>
    </row>
    <row r="722" spans="2:14">
      <c r="B722" s="40">
        <v>45748</v>
      </c>
      <c r="C722" s="12" t="s">
        <v>48</v>
      </c>
      <c r="D722" s="12" t="s">
        <v>19</v>
      </c>
      <c r="E722" s="12" t="s">
        <v>457</v>
      </c>
      <c r="F722" s="12" t="s">
        <v>54</v>
      </c>
      <c r="G722" s="12" t="s">
        <v>434</v>
      </c>
      <c r="H722" s="12" t="s">
        <v>1083</v>
      </c>
      <c r="I722" s="12">
        <v>1.7</v>
      </c>
      <c r="J722" s="12" t="s">
        <v>12</v>
      </c>
      <c r="K722" s="13">
        <v>35</v>
      </c>
      <c r="L722" s="13">
        <f t="shared" si="26"/>
        <v>2317</v>
      </c>
      <c r="M722" s="13">
        <v>50</v>
      </c>
      <c r="N722" s="13"/>
    </row>
    <row r="723" spans="2:14">
      <c r="B723" s="40">
        <v>45748</v>
      </c>
      <c r="C723" s="12" t="s">
        <v>370</v>
      </c>
      <c r="D723" s="12" t="s">
        <v>19</v>
      </c>
      <c r="E723" s="12" t="s">
        <v>1084</v>
      </c>
      <c r="F723" s="12" t="s">
        <v>54</v>
      </c>
      <c r="G723" s="12" t="s">
        <v>31</v>
      </c>
      <c r="H723" s="12" t="s">
        <v>1085</v>
      </c>
      <c r="I723" s="12">
        <v>1.7</v>
      </c>
      <c r="J723" s="12" t="s">
        <v>12</v>
      </c>
      <c r="K723" s="13">
        <v>35</v>
      </c>
      <c r="L723" s="13">
        <f t="shared" si="26"/>
        <v>2352</v>
      </c>
      <c r="M723" s="13">
        <v>50</v>
      </c>
      <c r="N723" s="13"/>
    </row>
    <row r="724" spans="2:14">
      <c r="B724" s="40">
        <v>45748</v>
      </c>
      <c r="C724" s="12" t="s">
        <v>370</v>
      </c>
      <c r="D724" s="12" t="s">
        <v>19</v>
      </c>
      <c r="E724" s="12" t="s">
        <v>1084</v>
      </c>
      <c r="F724" s="12" t="s">
        <v>54</v>
      </c>
      <c r="G724" s="12" t="s">
        <v>31</v>
      </c>
      <c r="H724" s="12" t="s">
        <v>1079</v>
      </c>
      <c r="I724" s="12">
        <v>2</v>
      </c>
      <c r="J724" s="12" t="s">
        <v>47</v>
      </c>
      <c r="K724" s="13">
        <v>-50</v>
      </c>
      <c r="L724" s="13">
        <f t="shared" ref="L724:L733" si="27">+L723+K724</f>
        <v>2302</v>
      </c>
      <c r="M724" s="13">
        <v>50</v>
      </c>
      <c r="N724" s="13"/>
    </row>
    <row r="725" spans="2:14">
      <c r="B725" s="40">
        <v>45748</v>
      </c>
      <c r="C725" s="12" t="s">
        <v>57</v>
      </c>
      <c r="D725" s="12" t="s">
        <v>20</v>
      </c>
      <c r="E725" s="12" t="s">
        <v>77</v>
      </c>
      <c r="F725" s="12" t="s">
        <v>54</v>
      </c>
      <c r="G725" s="12" t="s">
        <v>141</v>
      </c>
      <c r="H725" s="12" t="s">
        <v>776</v>
      </c>
      <c r="I725" s="12">
        <v>1.57</v>
      </c>
      <c r="J725" s="12" t="s">
        <v>47</v>
      </c>
      <c r="K725" s="13">
        <v>-50</v>
      </c>
      <c r="L725" s="13">
        <f t="shared" si="27"/>
        <v>2252</v>
      </c>
      <c r="M725" s="13">
        <v>50</v>
      </c>
      <c r="N725" s="13"/>
    </row>
    <row r="726" spans="2:14">
      <c r="B726" s="40">
        <v>45748</v>
      </c>
      <c r="C726" s="12" t="s">
        <v>98</v>
      </c>
      <c r="D726" s="12" t="s">
        <v>20</v>
      </c>
      <c r="E726" s="12" t="s">
        <v>1086</v>
      </c>
      <c r="F726" s="12" t="s">
        <v>54</v>
      </c>
      <c r="G726" s="12" t="s">
        <v>583</v>
      </c>
      <c r="H726" s="12" t="s">
        <v>568</v>
      </c>
      <c r="I726" s="12">
        <v>1.6</v>
      </c>
      <c r="J726" s="12" t="s">
        <v>46</v>
      </c>
      <c r="K726" s="13">
        <v>0</v>
      </c>
      <c r="L726" s="13">
        <f t="shared" si="27"/>
        <v>2252</v>
      </c>
      <c r="M726" s="13">
        <v>50</v>
      </c>
      <c r="N726" s="13"/>
    </row>
    <row r="727" spans="2:14">
      <c r="B727" s="40">
        <v>45748</v>
      </c>
      <c r="C727" s="12" t="s">
        <v>98</v>
      </c>
      <c r="D727" s="12" t="s">
        <v>20</v>
      </c>
      <c r="E727" s="12" t="s">
        <v>522</v>
      </c>
      <c r="F727" s="12" t="s">
        <v>54</v>
      </c>
      <c r="G727" s="12" t="s">
        <v>99</v>
      </c>
      <c r="H727" s="12" t="s">
        <v>45</v>
      </c>
      <c r="I727" s="12">
        <v>1.7</v>
      </c>
      <c r="J727" s="12" t="s">
        <v>12</v>
      </c>
      <c r="K727" s="13">
        <v>35</v>
      </c>
      <c r="L727" s="13">
        <f t="shared" si="27"/>
        <v>2287</v>
      </c>
      <c r="M727" s="13">
        <v>50</v>
      </c>
      <c r="N727" s="13"/>
    </row>
    <row r="728" spans="2:14">
      <c r="B728" s="40">
        <v>45748</v>
      </c>
      <c r="C728" s="12" t="s">
        <v>556</v>
      </c>
      <c r="D728" s="12" t="s">
        <v>20</v>
      </c>
      <c r="E728" s="12" t="s">
        <v>1087</v>
      </c>
      <c r="F728" s="12" t="s">
        <v>54</v>
      </c>
      <c r="G728" s="12" t="s">
        <v>569</v>
      </c>
      <c r="H728" s="12" t="s">
        <v>1088</v>
      </c>
      <c r="I728" s="12">
        <v>1.6</v>
      </c>
      <c r="J728" s="12" t="s">
        <v>12</v>
      </c>
      <c r="K728" s="13">
        <v>30</v>
      </c>
      <c r="L728" s="13">
        <f t="shared" si="27"/>
        <v>2317</v>
      </c>
      <c r="M728" s="13">
        <v>50</v>
      </c>
      <c r="N728" s="13"/>
    </row>
    <row r="729" spans="2:14">
      <c r="B729" s="40">
        <v>45748</v>
      </c>
      <c r="C729" s="32" t="s">
        <v>62</v>
      </c>
      <c r="D729" s="32" t="s">
        <v>20</v>
      </c>
      <c r="E729" s="33" t="s">
        <v>285</v>
      </c>
      <c r="F729" s="33" t="s">
        <v>54</v>
      </c>
      <c r="G729" s="33" t="s">
        <v>223</v>
      </c>
      <c r="H729" s="33" t="s">
        <v>1089</v>
      </c>
      <c r="I729" s="33">
        <v>1.45</v>
      </c>
      <c r="J729" s="12" t="s">
        <v>47</v>
      </c>
      <c r="K729" s="13">
        <v>-50</v>
      </c>
      <c r="L729" s="13">
        <f t="shared" si="27"/>
        <v>2267</v>
      </c>
      <c r="M729" s="13">
        <v>50</v>
      </c>
      <c r="N729" s="13"/>
    </row>
    <row r="730" spans="2:14">
      <c r="B730" s="40">
        <v>45748</v>
      </c>
      <c r="C730" s="32" t="s">
        <v>69</v>
      </c>
      <c r="D730" s="32" t="s">
        <v>20</v>
      </c>
      <c r="E730" s="33" t="s">
        <v>287</v>
      </c>
      <c r="F730" s="33" t="s">
        <v>54</v>
      </c>
      <c r="G730" s="33" t="s">
        <v>181</v>
      </c>
      <c r="H730" s="33" t="s">
        <v>43</v>
      </c>
      <c r="I730" s="33">
        <v>1.65</v>
      </c>
      <c r="J730" s="12" t="s">
        <v>12</v>
      </c>
      <c r="K730" s="13">
        <v>32.5</v>
      </c>
      <c r="L730" s="13">
        <f t="shared" si="27"/>
        <v>2299.5</v>
      </c>
      <c r="M730" s="13">
        <v>50</v>
      </c>
      <c r="N730" s="13"/>
    </row>
    <row r="731" spans="2:14">
      <c r="B731" s="40">
        <v>45748</v>
      </c>
      <c r="C731" s="32" t="s">
        <v>73</v>
      </c>
      <c r="D731" s="32" t="s">
        <v>20</v>
      </c>
      <c r="E731" s="33" t="s">
        <v>496</v>
      </c>
      <c r="F731" s="33" t="s">
        <v>54</v>
      </c>
      <c r="G731" s="33" t="s">
        <v>282</v>
      </c>
      <c r="H731" s="33" t="s">
        <v>487</v>
      </c>
      <c r="I731" s="34">
        <v>1.55</v>
      </c>
      <c r="J731" s="12" t="s">
        <v>12</v>
      </c>
      <c r="K731" s="13">
        <v>55</v>
      </c>
      <c r="L731" s="13">
        <f t="shared" si="27"/>
        <v>2354.5</v>
      </c>
      <c r="M731" s="13">
        <v>100</v>
      </c>
      <c r="N731" s="13"/>
    </row>
    <row r="732" spans="2:14">
      <c r="B732" s="40">
        <v>45748</v>
      </c>
      <c r="C732" s="32" t="s">
        <v>73</v>
      </c>
      <c r="D732" s="32" t="s">
        <v>20</v>
      </c>
      <c r="E732" s="34" t="s">
        <v>211</v>
      </c>
      <c r="F732" s="33" t="s">
        <v>54</v>
      </c>
      <c r="G732" s="34" t="s">
        <v>215</v>
      </c>
      <c r="H732" s="34" t="s">
        <v>1081</v>
      </c>
      <c r="I732" s="34">
        <v>1.65</v>
      </c>
      <c r="J732" s="12" t="s">
        <v>12</v>
      </c>
      <c r="K732" s="13">
        <v>32.5</v>
      </c>
      <c r="L732" s="13">
        <f t="shared" si="27"/>
        <v>2387</v>
      </c>
      <c r="M732" s="13">
        <v>50</v>
      </c>
      <c r="N732" s="13"/>
    </row>
    <row r="733" spans="2:14">
      <c r="B733" s="40">
        <v>45748</v>
      </c>
      <c r="C733" s="32" t="s">
        <v>1090</v>
      </c>
      <c r="D733" s="32" t="s">
        <v>20</v>
      </c>
      <c r="E733" s="34" t="s">
        <v>1091</v>
      </c>
      <c r="F733" s="33" t="s">
        <v>54</v>
      </c>
      <c r="G733" s="34" t="s">
        <v>1092</v>
      </c>
      <c r="H733" s="34" t="s">
        <v>44</v>
      </c>
      <c r="I733" s="34">
        <v>1.55</v>
      </c>
      <c r="J733" s="12" t="s">
        <v>12</v>
      </c>
      <c r="K733" s="13">
        <v>27.5</v>
      </c>
      <c r="L733" s="13">
        <f t="shared" si="27"/>
        <v>2414.5</v>
      </c>
      <c r="M733" s="13">
        <v>50</v>
      </c>
      <c r="N733" s="13"/>
    </row>
    <row r="734" spans="2:14">
      <c r="B734" s="40">
        <v>45748</v>
      </c>
      <c r="C734" s="32" t="s">
        <v>62</v>
      </c>
      <c r="D734" s="32" t="s">
        <v>20</v>
      </c>
      <c r="E734" s="34" t="s">
        <v>212</v>
      </c>
      <c r="F734" s="33" t="s">
        <v>54</v>
      </c>
      <c r="G734" s="34" t="s">
        <v>259</v>
      </c>
      <c r="H734" s="34" t="s">
        <v>421</v>
      </c>
      <c r="I734" s="34">
        <v>1.5</v>
      </c>
      <c r="J734" s="12" t="s">
        <v>47</v>
      </c>
      <c r="K734" s="13">
        <v>-50</v>
      </c>
      <c r="L734" s="13">
        <f t="shared" ref="L734:L743" si="28">+L733+K734</f>
        <v>2364.5</v>
      </c>
      <c r="M734" s="13">
        <v>50</v>
      </c>
      <c r="N734" s="13"/>
    </row>
    <row r="735" spans="2:14">
      <c r="B735" s="40">
        <v>45748</v>
      </c>
      <c r="C735" s="32" t="s">
        <v>62</v>
      </c>
      <c r="D735" s="32" t="s">
        <v>20</v>
      </c>
      <c r="E735" s="34" t="s">
        <v>212</v>
      </c>
      <c r="F735" s="33" t="s">
        <v>54</v>
      </c>
      <c r="G735" s="34" t="s">
        <v>259</v>
      </c>
      <c r="H735" s="34" t="s">
        <v>357</v>
      </c>
      <c r="I735" s="34">
        <v>1.85</v>
      </c>
      <c r="J735" s="12" t="s">
        <v>47</v>
      </c>
      <c r="K735" s="13">
        <v>-50</v>
      </c>
      <c r="L735" s="13">
        <f t="shared" si="28"/>
        <v>2314.5</v>
      </c>
      <c r="M735" s="13">
        <v>50</v>
      </c>
      <c r="N735" s="13"/>
    </row>
    <row r="736" spans="2:14">
      <c r="B736" s="40">
        <v>45748</v>
      </c>
      <c r="C736" s="32" t="s">
        <v>62</v>
      </c>
      <c r="D736" s="32" t="s">
        <v>20</v>
      </c>
      <c r="E736" s="34" t="s">
        <v>525</v>
      </c>
      <c r="F736" s="33" t="s">
        <v>54</v>
      </c>
      <c r="G736" s="34" t="s">
        <v>391</v>
      </c>
      <c r="H736" s="34" t="s">
        <v>1081</v>
      </c>
      <c r="I736" s="34">
        <v>1.5</v>
      </c>
      <c r="J736" s="12" t="s">
        <v>12</v>
      </c>
      <c r="K736" s="13">
        <v>25</v>
      </c>
      <c r="L736" s="13">
        <f t="shared" si="28"/>
        <v>2339.5</v>
      </c>
      <c r="M736" s="13">
        <v>50</v>
      </c>
      <c r="N736" s="13"/>
    </row>
    <row r="737" spans="2:14">
      <c r="B737" s="40">
        <v>45748</v>
      </c>
      <c r="C737" s="34" t="s">
        <v>62</v>
      </c>
      <c r="D737" s="32" t="s">
        <v>20</v>
      </c>
      <c r="E737" s="34" t="s">
        <v>124</v>
      </c>
      <c r="F737" s="33" t="s">
        <v>54</v>
      </c>
      <c r="G737" s="34" t="s">
        <v>355</v>
      </c>
      <c r="H737" s="34" t="s">
        <v>1093</v>
      </c>
      <c r="I737" s="34">
        <v>1.5</v>
      </c>
      <c r="J737" s="12" t="s">
        <v>12</v>
      </c>
      <c r="K737" s="13">
        <v>25</v>
      </c>
      <c r="L737" s="13">
        <f t="shared" si="28"/>
        <v>2364.5</v>
      </c>
      <c r="M737" s="13">
        <v>50</v>
      </c>
      <c r="N737" s="13"/>
    </row>
    <row r="738" spans="2:14">
      <c r="B738" s="40">
        <v>45748</v>
      </c>
      <c r="C738" s="34" t="s">
        <v>15</v>
      </c>
      <c r="D738" s="32" t="s">
        <v>20</v>
      </c>
      <c r="E738" s="34" t="s">
        <v>388</v>
      </c>
      <c r="F738" s="33" t="s">
        <v>54</v>
      </c>
      <c r="G738" s="34" t="s">
        <v>27</v>
      </c>
      <c r="H738" s="34" t="s">
        <v>511</v>
      </c>
      <c r="I738" s="34">
        <v>1.51</v>
      </c>
      <c r="J738" s="12" t="s">
        <v>47</v>
      </c>
      <c r="K738" s="13">
        <v>-50</v>
      </c>
      <c r="L738" s="13">
        <f t="shared" si="28"/>
        <v>2314.5</v>
      </c>
      <c r="M738" s="13">
        <v>50</v>
      </c>
      <c r="N738" s="13"/>
    </row>
    <row r="739" spans="2:14">
      <c r="B739" s="40">
        <v>45748</v>
      </c>
      <c r="C739" s="34" t="s">
        <v>48</v>
      </c>
      <c r="D739" s="32" t="s">
        <v>20</v>
      </c>
      <c r="E739" s="34" t="s">
        <v>361</v>
      </c>
      <c r="F739" s="33" t="s">
        <v>54</v>
      </c>
      <c r="G739" s="34" t="s">
        <v>84</v>
      </c>
      <c r="H739" s="34" t="s">
        <v>1094</v>
      </c>
      <c r="I739" s="34">
        <v>1.45</v>
      </c>
      <c r="J739" s="12" t="s">
        <v>12</v>
      </c>
      <c r="K739" s="13">
        <v>45</v>
      </c>
      <c r="L739" s="13">
        <f t="shared" si="28"/>
        <v>2359.5</v>
      </c>
      <c r="M739" s="13">
        <v>100</v>
      </c>
      <c r="N739" s="13"/>
    </row>
    <row r="740" spans="2:14">
      <c r="B740" s="40">
        <v>45748</v>
      </c>
      <c r="C740" s="34" t="s">
        <v>48</v>
      </c>
      <c r="D740" s="32" t="s">
        <v>20</v>
      </c>
      <c r="E740" s="34" t="s">
        <v>97</v>
      </c>
      <c r="F740" s="33" t="s">
        <v>54</v>
      </c>
      <c r="G740" s="34" t="s">
        <v>88</v>
      </c>
      <c r="H740" s="34" t="s">
        <v>43</v>
      </c>
      <c r="I740" s="34">
        <v>1.9</v>
      </c>
      <c r="J740" s="12" t="s">
        <v>47</v>
      </c>
      <c r="K740" s="13">
        <v>-50</v>
      </c>
      <c r="L740" s="13">
        <f t="shared" si="28"/>
        <v>2309.5</v>
      </c>
      <c r="M740" s="13">
        <v>50</v>
      </c>
      <c r="N740" s="13"/>
    </row>
    <row r="741" spans="2:14">
      <c r="B741" s="40">
        <v>45748</v>
      </c>
      <c r="C741" s="34" t="s">
        <v>48</v>
      </c>
      <c r="D741" s="32" t="s">
        <v>20</v>
      </c>
      <c r="E741" s="34" t="s">
        <v>1095</v>
      </c>
      <c r="F741" s="33" t="s">
        <v>54</v>
      </c>
      <c r="G741" s="34" t="s">
        <v>265</v>
      </c>
      <c r="H741" s="34" t="s">
        <v>511</v>
      </c>
      <c r="I741" s="34">
        <v>1.66</v>
      </c>
      <c r="J741" s="12" t="s">
        <v>46</v>
      </c>
      <c r="K741" s="13">
        <v>0</v>
      </c>
      <c r="L741" s="13">
        <f t="shared" si="28"/>
        <v>2309.5</v>
      </c>
      <c r="M741" s="13">
        <v>50</v>
      </c>
      <c r="N741" s="13"/>
    </row>
    <row r="742" spans="2:14">
      <c r="B742" s="40">
        <v>45748</v>
      </c>
      <c r="C742" s="34" t="s">
        <v>177</v>
      </c>
      <c r="D742" s="32" t="s">
        <v>20</v>
      </c>
      <c r="E742" s="34" t="s">
        <v>508</v>
      </c>
      <c r="F742" s="33" t="s">
        <v>54</v>
      </c>
      <c r="G742" s="34" t="s">
        <v>1058</v>
      </c>
      <c r="H742" s="34" t="s">
        <v>487</v>
      </c>
      <c r="I742" s="38">
        <v>1.55</v>
      </c>
      <c r="J742" s="12" t="s">
        <v>47</v>
      </c>
      <c r="K742" s="13">
        <v>-100</v>
      </c>
      <c r="L742" s="13">
        <f t="shared" si="28"/>
        <v>2209.5</v>
      </c>
      <c r="M742" s="13">
        <v>100</v>
      </c>
      <c r="N742" s="13"/>
    </row>
    <row r="743" spans="2:14">
      <c r="B743" s="40">
        <v>45748</v>
      </c>
      <c r="C743" s="34" t="s">
        <v>177</v>
      </c>
      <c r="D743" s="32" t="s">
        <v>20</v>
      </c>
      <c r="E743" s="34" t="s">
        <v>467</v>
      </c>
      <c r="F743" s="33" t="s">
        <v>54</v>
      </c>
      <c r="G743" s="34" t="s">
        <v>1039</v>
      </c>
      <c r="H743" s="34" t="s">
        <v>1083</v>
      </c>
      <c r="I743" s="34">
        <v>1.46</v>
      </c>
      <c r="J743" s="12" t="s">
        <v>47</v>
      </c>
      <c r="K743" s="13">
        <v>-50</v>
      </c>
      <c r="L743" s="13">
        <f t="shared" si="28"/>
        <v>2159.5</v>
      </c>
      <c r="M743" s="13">
        <v>50</v>
      </c>
      <c r="N743" s="13"/>
    </row>
    <row r="744" spans="2:14">
      <c r="B744" s="40">
        <v>45748</v>
      </c>
      <c r="C744" s="34" t="s">
        <v>69</v>
      </c>
      <c r="D744" s="32" t="s">
        <v>20</v>
      </c>
      <c r="E744" s="34" t="s">
        <v>283</v>
      </c>
      <c r="F744" s="33" t="s">
        <v>54</v>
      </c>
      <c r="G744" s="34" t="s">
        <v>1096</v>
      </c>
      <c r="H744" s="34" t="s">
        <v>1097</v>
      </c>
      <c r="I744" s="34">
        <v>1.5</v>
      </c>
      <c r="J744" s="12" t="s">
        <v>12</v>
      </c>
      <c r="K744" s="13">
        <v>25</v>
      </c>
      <c r="L744" s="13">
        <f t="shared" ref="L744:L775" si="29">+L743+K744</f>
        <v>2184.5</v>
      </c>
      <c r="M744" s="13">
        <v>50</v>
      </c>
      <c r="N744" s="13"/>
    </row>
    <row r="745" spans="2:14">
      <c r="B745" s="40">
        <v>45748</v>
      </c>
      <c r="C745" s="34" t="s">
        <v>69</v>
      </c>
      <c r="D745" s="32" t="s">
        <v>20</v>
      </c>
      <c r="E745" s="34" t="s">
        <v>233</v>
      </c>
      <c r="F745" s="33" t="s">
        <v>54</v>
      </c>
      <c r="G745" s="34" t="s">
        <v>71</v>
      </c>
      <c r="H745" s="34" t="s">
        <v>1098</v>
      </c>
      <c r="I745" s="34">
        <v>1.7</v>
      </c>
      <c r="J745" s="12" t="s">
        <v>47</v>
      </c>
      <c r="K745" s="13">
        <v>-50</v>
      </c>
      <c r="L745" s="13">
        <f t="shared" si="29"/>
        <v>2134.5</v>
      </c>
      <c r="M745" s="13">
        <v>50</v>
      </c>
      <c r="N745" s="13"/>
    </row>
    <row r="746" spans="2:14">
      <c r="B746" s="40">
        <v>45748</v>
      </c>
      <c r="C746" s="34" t="s">
        <v>436</v>
      </c>
      <c r="D746" s="32" t="s">
        <v>20</v>
      </c>
      <c r="E746" s="34" t="s">
        <v>410</v>
      </c>
      <c r="F746" s="33" t="s">
        <v>54</v>
      </c>
      <c r="G746" s="34" t="s">
        <v>80</v>
      </c>
      <c r="H746" s="34" t="s">
        <v>45</v>
      </c>
      <c r="I746" s="34">
        <v>1.55</v>
      </c>
      <c r="J746" s="12" t="s">
        <v>47</v>
      </c>
      <c r="K746" s="13">
        <v>-50</v>
      </c>
      <c r="L746" s="13">
        <f t="shared" si="29"/>
        <v>2084.5</v>
      </c>
      <c r="M746" s="13">
        <v>50</v>
      </c>
      <c r="N746" s="13"/>
    </row>
    <row r="747" spans="2:14">
      <c r="B747" s="40">
        <v>45748</v>
      </c>
      <c r="C747" s="34" t="s">
        <v>15</v>
      </c>
      <c r="D747" s="32" t="s">
        <v>20</v>
      </c>
      <c r="E747" s="34" t="s">
        <v>948</v>
      </c>
      <c r="F747" s="33" t="s">
        <v>54</v>
      </c>
      <c r="G747" s="34" t="s">
        <v>455</v>
      </c>
      <c r="H747" s="34" t="s">
        <v>487</v>
      </c>
      <c r="I747" s="34">
        <v>1.6</v>
      </c>
      <c r="J747" s="12" t="s">
        <v>12</v>
      </c>
      <c r="K747" s="13">
        <v>30</v>
      </c>
      <c r="L747" s="13">
        <f t="shared" si="29"/>
        <v>2114.5</v>
      </c>
      <c r="M747" s="13">
        <v>50</v>
      </c>
      <c r="N747" s="13"/>
    </row>
    <row r="748" spans="2:14">
      <c r="B748" s="40">
        <v>45748</v>
      </c>
      <c r="C748" s="34" t="s">
        <v>57</v>
      </c>
      <c r="D748" s="32" t="s">
        <v>20</v>
      </c>
      <c r="E748" s="34" t="s">
        <v>66</v>
      </c>
      <c r="F748" s="33" t="s">
        <v>54</v>
      </c>
      <c r="G748" s="34" t="s">
        <v>104</v>
      </c>
      <c r="H748" s="34" t="s">
        <v>1057</v>
      </c>
      <c r="I748" s="34">
        <v>1.55</v>
      </c>
      <c r="J748" s="12" t="s">
        <v>12</v>
      </c>
      <c r="K748" s="13">
        <v>27.5</v>
      </c>
      <c r="L748" s="13">
        <f t="shared" si="29"/>
        <v>2142</v>
      </c>
      <c r="M748" s="13">
        <v>50</v>
      </c>
      <c r="N748" s="13"/>
    </row>
    <row r="749" spans="2:14">
      <c r="B749" s="40">
        <v>45748</v>
      </c>
      <c r="C749" s="34" t="s">
        <v>57</v>
      </c>
      <c r="D749" s="32" t="s">
        <v>20</v>
      </c>
      <c r="E749" s="34" t="s">
        <v>61</v>
      </c>
      <c r="F749" s="33" t="s">
        <v>54</v>
      </c>
      <c r="G749" s="34" t="s">
        <v>188</v>
      </c>
      <c r="H749" s="34" t="s">
        <v>68</v>
      </c>
      <c r="I749" s="34">
        <v>1.65</v>
      </c>
      <c r="J749" s="12" t="s">
        <v>12</v>
      </c>
      <c r="K749" s="13">
        <v>32.5</v>
      </c>
      <c r="L749" s="13">
        <f t="shared" si="29"/>
        <v>2174.5</v>
      </c>
      <c r="M749" s="13">
        <v>50</v>
      </c>
      <c r="N749" s="13"/>
    </row>
    <row r="750" spans="2:14">
      <c r="B750" s="40">
        <v>45748</v>
      </c>
      <c r="C750" s="34" t="s">
        <v>69</v>
      </c>
      <c r="D750" s="32" t="s">
        <v>20</v>
      </c>
      <c r="E750" s="34" t="s">
        <v>306</v>
      </c>
      <c r="F750" s="33" t="s">
        <v>54</v>
      </c>
      <c r="G750" s="34" t="s">
        <v>138</v>
      </c>
      <c r="H750" s="34" t="s">
        <v>1099</v>
      </c>
      <c r="I750" s="34">
        <v>1.75</v>
      </c>
      <c r="J750" s="12" t="s">
        <v>12</v>
      </c>
      <c r="K750" s="13">
        <v>37.5</v>
      </c>
      <c r="L750" s="13">
        <f t="shared" si="29"/>
        <v>2212</v>
      </c>
      <c r="M750" s="13">
        <v>50</v>
      </c>
      <c r="N750" s="13"/>
    </row>
    <row r="751" spans="2:14">
      <c r="B751" s="40">
        <v>45748</v>
      </c>
      <c r="C751" s="34" t="s">
        <v>69</v>
      </c>
      <c r="D751" s="32" t="s">
        <v>20</v>
      </c>
      <c r="E751" s="34" t="s">
        <v>592</v>
      </c>
      <c r="F751" s="33" t="s">
        <v>54</v>
      </c>
      <c r="G751" s="34" t="s">
        <v>103</v>
      </c>
      <c r="H751" s="34" t="s">
        <v>1100</v>
      </c>
      <c r="I751" s="34">
        <v>1.45</v>
      </c>
      <c r="J751" s="12" t="s">
        <v>47</v>
      </c>
      <c r="K751" s="13">
        <v>-50</v>
      </c>
      <c r="L751" s="13">
        <f t="shared" si="29"/>
        <v>2162</v>
      </c>
      <c r="M751" s="13">
        <v>50</v>
      </c>
      <c r="N751" s="13"/>
    </row>
    <row r="752" spans="2:14">
      <c r="B752" s="40">
        <v>45748</v>
      </c>
      <c r="C752" s="34" t="s">
        <v>73</v>
      </c>
      <c r="D752" s="32" t="s">
        <v>20</v>
      </c>
      <c r="E752" s="34" t="s">
        <v>25</v>
      </c>
      <c r="F752" s="33" t="s">
        <v>54</v>
      </c>
      <c r="G752" s="34" t="s">
        <v>531</v>
      </c>
      <c r="H752" s="34" t="s">
        <v>1101</v>
      </c>
      <c r="I752" s="34">
        <v>1.45</v>
      </c>
      <c r="J752" s="12" t="s">
        <v>47</v>
      </c>
      <c r="K752" s="13">
        <v>-50</v>
      </c>
      <c r="L752" s="13">
        <f t="shared" si="29"/>
        <v>2112</v>
      </c>
      <c r="M752" s="13">
        <v>50</v>
      </c>
      <c r="N752" s="13"/>
    </row>
    <row r="753" spans="2:14">
      <c r="B753" s="40">
        <v>45748</v>
      </c>
      <c r="C753" s="34" t="s">
        <v>436</v>
      </c>
      <c r="D753" s="32" t="s">
        <v>20</v>
      </c>
      <c r="E753" s="34" t="s">
        <v>36</v>
      </c>
      <c r="F753" s="33" t="s">
        <v>54</v>
      </c>
      <c r="G753" s="34" t="s">
        <v>1102</v>
      </c>
      <c r="H753" s="34" t="s">
        <v>480</v>
      </c>
      <c r="I753" s="34">
        <v>1.85</v>
      </c>
      <c r="J753" s="12" t="s">
        <v>12</v>
      </c>
      <c r="K753" s="13">
        <v>42.5</v>
      </c>
      <c r="L753" s="13">
        <f t="shared" si="29"/>
        <v>2154.5</v>
      </c>
      <c r="M753" s="13">
        <v>50</v>
      </c>
      <c r="N753" s="13"/>
    </row>
    <row r="754" spans="2:14">
      <c r="B754" s="40">
        <v>45748</v>
      </c>
      <c r="C754" s="34" t="s">
        <v>436</v>
      </c>
      <c r="D754" s="32" t="s">
        <v>20</v>
      </c>
      <c r="E754" s="34" t="s">
        <v>1103</v>
      </c>
      <c r="F754" s="33" t="s">
        <v>54</v>
      </c>
      <c r="G754" s="34" t="s">
        <v>163</v>
      </c>
      <c r="H754" s="34" t="s">
        <v>479</v>
      </c>
      <c r="I754" s="34">
        <v>1.55</v>
      </c>
      <c r="J754" s="12" t="s">
        <v>12</v>
      </c>
      <c r="K754" s="13">
        <v>27.5</v>
      </c>
      <c r="L754" s="13">
        <f t="shared" si="29"/>
        <v>2182</v>
      </c>
      <c r="M754" s="13">
        <v>50</v>
      </c>
      <c r="N754" s="13"/>
    </row>
    <row r="755" spans="2:14">
      <c r="B755" s="40">
        <v>45748</v>
      </c>
      <c r="C755" s="34" t="s">
        <v>62</v>
      </c>
      <c r="D755" s="37" t="s">
        <v>20</v>
      </c>
      <c r="E755" s="34" t="s">
        <v>525</v>
      </c>
      <c r="F755" s="33" t="s">
        <v>54</v>
      </c>
      <c r="G755" s="34" t="s">
        <v>391</v>
      </c>
      <c r="H755" s="34" t="s">
        <v>1104</v>
      </c>
      <c r="I755" s="34">
        <v>2.4500000000000002</v>
      </c>
      <c r="J755" s="12" t="s">
        <v>47</v>
      </c>
      <c r="K755" s="13">
        <v>-25</v>
      </c>
      <c r="L755" s="13">
        <f t="shared" si="29"/>
        <v>2157</v>
      </c>
      <c r="M755" s="13">
        <v>25</v>
      </c>
      <c r="N755" s="13"/>
    </row>
    <row r="756" spans="2:14">
      <c r="B756" s="40">
        <v>45748</v>
      </c>
      <c r="C756" s="34" t="s">
        <v>62</v>
      </c>
      <c r="D756" s="37" t="s">
        <v>19</v>
      </c>
      <c r="E756" s="34" t="s">
        <v>124</v>
      </c>
      <c r="F756" s="33" t="s">
        <v>54</v>
      </c>
      <c r="G756" s="34" t="s">
        <v>355</v>
      </c>
      <c r="H756" s="34" t="s">
        <v>487</v>
      </c>
      <c r="I756" s="34">
        <v>1.5</v>
      </c>
      <c r="J756" s="12" t="s">
        <v>12</v>
      </c>
      <c r="K756" s="13">
        <v>25</v>
      </c>
      <c r="L756" s="13">
        <f t="shared" si="29"/>
        <v>2182</v>
      </c>
      <c r="M756" s="13">
        <v>50</v>
      </c>
      <c r="N756" s="13"/>
    </row>
    <row r="757" spans="2:14">
      <c r="B757" s="40">
        <v>45748</v>
      </c>
      <c r="C757" s="34" t="s">
        <v>15</v>
      </c>
      <c r="D757" s="37" t="s">
        <v>20</v>
      </c>
      <c r="E757" s="34" t="s">
        <v>115</v>
      </c>
      <c r="F757" s="33" t="s">
        <v>54</v>
      </c>
      <c r="G757" s="34" t="s">
        <v>1015</v>
      </c>
      <c r="H757" s="34" t="s">
        <v>1105</v>
      </c>
      <c r="I757" s="34">
        <v>1.4</v>
      </c>
      <c r="J757" s="12" t="s">
        <v>12</v>
      </c>
      <c r="K757" s="13">
        <v>40</v>
      </c>
      <c r="L757" s="13">
        <f t="shared" si="29"/>
        <v>2222</v>
      </c>
      <c r="M757" s="13">
        <v>100</v>
      </c>
      <c r="N757" s="13"/>
    </row>
    <row r="758" spans="2:14">
      <c r="B758" s="40">
        <v>45748</v>
      </c>
      <c r="C758" s="34" t="s">
        <v>15</v>
      </c>
      <c r="D758" s="37" t="s">
        <v>19</v>
      </c>
      <c r="E758" s="34" t="s">
        <v>948</v>
      </c>
      <c r="F758" s="33" t="s">
        <v>54</v>
      </c>
      <c r="G758" s="34" t="s">
        <v>455</v>
      </c>
      <c r="H758" s="34" t="s">
        <v>1079</v>
      </c>
      <c r="I758" s="34">
        <v>1.5</v>
      </c>
      <c r="J758" s="12" t="s">
        <v>12</v>
      </c>
      <c r="K758" s="13">
        <v>50</v>
      </c>
      <c r="L758" s="13">
        <f t="shared" si="29"/>
        <v>2272</v>
      </c>
      <c r="M758" s="13">
        <v>100</v>
      </c>
      <c r="N758" s="13"/>
    </row>
    <row r="759" spans="2:14">
      <c r="B759" s="40">
        <v>45748</v>
      </c>
      <c r="C759" s="34" t="s">
        <v>57</v>
      </c>
      <c r="D759" s="37" t="s">
        <v>20</v>
      </c>
      <c r="E759" s="34" t="s">
        <v>61</v>
      </c>
      <c r="F759" s="33" t="s">
        <v>54</v>
      </c>
      <c r="G759" s="34" t="s">
        <v>188</v>
      </c>
      <c r="H759" s="34" t="s">
        <v>39</v>
      </c>
      <c r="I759" s="34">
        <v>1.41</v>
      </c>
      <c r="J759" s="12" t="s">
        <v>12</v>
      </c>
      <c r="K759" s="13">
        <v>41</v>
      </c>
      <c r="L759" s="13">
        <f t="shared" si="29"/>
        <v>2313</v>
      </c>
      <c r="M759" s="13">
        <v>100</v>
      </c>
      <c r="N759" s="13"/>
    </row>
    <row r="760" spans="2:14">
      <c r="B760" s="40">
        <v>45748</v>
      </c>
      <c r="C760" s="12" t="s">
        <v>193</v>
      </c>
      <c r="D760" s="12" t="s">
        <v>20</v>
      </c>
      <c r="E760" s="12" t="s">
        <v>512</v>
      </c>
      <c r="F760" s="12" t="s">
        <v>54</v>
      </c>
      <c r="G760" s="12" t="s">
        <v>287</v>
      </c>
      <c r="H760" s="12" t="s">
        <v>164</v>
      </c>
      <c r="I760" s="12">
        <v>1.45</v>
      </c>
      <c r="J760" s="12" t="s">
        <v>12</v>
      </c>
      <c r="K760" s="13">
        <v>22.5</v>
      </c>
      <c r="L760" s="13">
        <f t="shared" si="29"/>
        <v>2335.5</v>
      </c>
      <c r="M760" s="13">
        <v>50</v>
      </c>
      <c r="N760" s="13"/>
    </row>
    <row r="761" spans="2:14">
      <c r="B761" s="40">
        <v>45748</v>
      </c>
      <c r="C761" s="12" t="s">
        <v>193</v>
      </c>
      <c r="D761" s="12" t="s">
        <v>20</v>
      </c>
      <c r="E761" s="12" t="s">
        <v>290</v>
      </c>
      <c r="F761" s="12" t="s">
        <v>54</v>
      </c>
      <c r="G761" s="12" t="s">
        <v>66</v>
      </c>
      <c r="H761" s="12" t="s">
        <v>1057</v>
      </c>
      <c r="I761" s="12">
        <v>1.45</v>
      </c>
      <c r="J761" s="12" t="s">
        <v>12</v>
      </c>
      <c r="K761" s="13">
        <v>22.5</v>
      </c>
      <c r="L761" s="13">
        <f t="shared" si="29"/>
        <v>2358</v>
      </c>
      <c r="M761" s="13">
        <v>50</v>
      </c>
      <c r="N761" s="13"/>
    </row>
    <row r="762" spans="2:14">
      <c r="B762" s="40">
        <v>45748</v>
      </c>
      <c r="C762" s="12" t="s">
        <v>193</v>
      </c>
      <c r="D762" s="12" t="s">
        <v>19</v>
      </c>
      <c r="E762" s="12" t="s">
        <v>290</v>
      </c>
      <c r="F762" s="12" t="s">
        <v>54</v>
      </c>
      <c r="G762" s="12" t="s">
        <v>66</v>
      </c>
      <c r="H762" s="12" t="s">
        <v>1106</v>
      </c>
      <c r="I762" s="12">
        <v>2</v>
      </c>
      <c r="J762" s="12" t="s">
        <v>12</v>
      </c>
      <c r="K762" s="13">
        <v>50</v>
      </c>
      <c r="L762" s="13">
        <f t="shared" si="29"/>
        <v>2408</v>
      </c>
      <c r="M762" s="13">
        <v>50</v>
      </c>
      <c r="N762" s="13"/>
    </row>
    <row r="763" spans="2:14">
      <c r="B763" s="40">
        <v>45778</v>
      </c>
      <c r="C763" s="12" t="s">
        <v>556</v>
      </c>
      <c r="D763" s="12" t="s">
        <v>19</v>
      </c>
      <c r="E763" s="12" t="s">
        <v>563</v>
      </c>
      <c r="F763" s="12" t="s">
        <v>54</v>
      </c>
      <c r="G763" s="12" t="s">
        <v>1107</v>
      </c>
      <c r="H763" s="12" t="s">
        <v>540</v>
      </c>
      <c r="I763" s="12">
        <v>1.5</v>
      </c>
      <c r="J763" s="12" t="s">
        <v>12</v>
      </c>
      <c r="K763" s="13">
        <v>25</v>
      </c>
      <c r="L763" s="13">
        <f t="shared" si="29"/>
        <v>2433</v>
      </c>
      <c r="M763" s="13">
        <v>50</v>
      </c>
      <c r="N763" s="13"/>
    </row>
    <row r="764" spans="2:14">
      <c r="B764" s="40">
        <v>45778</v>
      </c>
      <c r="C764" s="32" t="s">
        <v>15</v>
      </c>
      <c r="D764" s="32" t="s">
        <v>20</v>
      </c>
      <c r="E764" s="33" t="s">
        <v>400</v>
      </c>
      <c r="F764" s="33" t="s">
        <v>54</v>
      </c>
      <c r="G764" s="33" t="s">
        <v>115</v>
      </c>
      <c r="H764" s="33" t="s">
        <v>1109</v>
      </c>
      <c r="I764" s="33">
        <v>1.45</v>
      </c>
      <c r="J764" s="12" t="s">
        <v>12</v>
      </c>
      <c r="K764" s="13">
        <v>22.5</v>
      </c>
      <c r="L764" s="13">
        <f t="shared" si="29"/>
        <v>2455.5</v>
      </c>
      <c r="M764" s="13">
        <v>50</v>
      </c>
      <c r="N764" s="13"/>
    </row>
    <row r="765" spans="2:14">
      <c r="B765" s="40">
        <v>45778</v>
      </c>
      <c r="C765" s="32" t="s">
        <v>15</v>
      </c>
      <c r="D765" s="32" t="s">
        <v>20</v>
      </c>
      <c r="E765" s="33" t="s">
        <v>34</v>
      </c>
      <c r="F765" s="33" t="s">
        <v>54</v>
      </c>
      <c r="G765" s="33" t="s">
        <v>32</v>
      </c>
      <c r="H765" s="33" t="s">
        <v>1110</v>
      </c>
      <c r="I765" s="33">
        <v>1.75</v>
      </c>
      <c r="J765" s="12" t="s">
        <v>47</v>
      </c>
      <c r="K765" s="13">
        <v>-50</v>
      </c>
      <c r="L765" s="13">
        <f t="shared" si="29"/>
        <v>2405.5</v>
      </c>
      <c r="M765" s="13">
        <v>50</v>
      </c>
      <c r="N765" s="13"/>
    </row>
    <row r="766" spans="2:14">
      <c r="B766" s="40">
        <v>45778</v>
      </c>
      <c r="C766" s="32" t="s">
        <v>436</v>
      </c>
      <c r="D766" s="32" t="s">
        <v>20</v>
      </c>
      <c r="E766" s="33" t="s">
        <v>489</v>
      </c>
      <c r="F766" s="33" t="s">
        <v>54</v>
      </c>
      <c r="G766" s="33" t="s">
        <v>1061</v>
      </c>
      <c r="H766" s="33" t="s">
        <v>1083</v>
      </c>
      <c r="I766" s="33">
        <v>1.7</v>
      </c>
      <c r="J766" s="12" t="s">
        <v>46</v>
      </c>
      <c r="K766" s="13">
        <v>0</v>
      </c>
      <c r="L766" s="13">
        <f t="shared" si="29"/>
        <v>2405.5</v>
      </c>
      <c r="M766" s="13">
        <v>50</v>
      </c>
      <c r="N766" s="13"/>
    </row>
    <row r="767" spans="2:14">
      <c r="B767" s="40">
        <v>45778</v>
      </c>
      <c r="C767" s="32" t="s">
        <v>73</v>
      </c>
      <c r="D767" s="32" t="s">
        <v>20</v>
      </c>
      <c r="E767" s="33" t="s">
        <v>420</v>
      </c>
      <c r="F767" s="33" t="s">
        <v>54</v>
      </c>
      <c r="G767" s="33" t="s">
        <v>211</v>
      </c>
      <c r="H767" s="33" t="s">
        <v>43</v>
      </c>
      <c r="I767" s="34">
        <v>1.75</v>
      </c>
      <c r="J767" s="12" t="s">
        <v>12</v>
      </c>
      <c r="K767" s="13">
        <v>37.5</v>
      </c>
      <c r="L767" s="13">
        <f t="shared" si="29"/>
        <v>2443</v>
      </c>
      <c r="M767" s="13">
        <v>50</v>
      </c>
      <c r="N767" s="13"/>
    </row>
    <row r="768" spans="2:14">
      <c r="B768" s="40">
        <v>45778</v>
      </c>
      <c r="C768" s="32" t="s">
        <v>57</v>
      </c>
      <c r="D768" s="32" t="s">
        <v>20</v>
      </c>
      <c r="E768" s="34" t="s">
        <v>66</v>
      </c>
      <c r="F768" s="33" t="s">
        <v>54</v>
      </c>
      <c r="G768" s="34" t="s">
        <v>60</v>
      </c>
      <c r="H768" s="34" t="s">
        <v>39</v>
      </c>
      <c r="I768" s="34">
        <v>1.42</v>
      </c>
      <c r="J768" s="12" t="s">
        <v>12</v>
      </c>
      <c r="K768" s="13">
        <v>21</v>
      </c>
      <c r="L768" s="13">
        <f t="shared" si="29"/>
        <v>2464</v>
      </c>
      <c r="M768" s="13">
        <v>100</v>
      </c>
      <c r="N768" s="13"/>
    </row>
    <row r="769" spans="2:14">
      <c r="B769" s="40">
        <v>45778</v>
      </c>
      <c r="C769" s="32" t="s">
        <v>48</v>
      </c>
      <c r="D769" s="32" t="s">
        <v>20</v>
      </c>
      <c r="E769" s="34" t="s">
        <v>196</v>
      </c>
      <c r="F769" s="33" t="s">
        <v>54</v>
      </c>
      <c r="G769" s="34" t="s">
        <v>457</v>
      </c>
      <c r="H769" s="34" t="s">
        <v>39</v>
      </c>
      <c r="I769" s="34">
        <v>1.76</v>
      </c>
      <c r="J769" s="12" t="s">
        <v>12</v>
      </c>
      <c r="K769" s="13">
        <v>76</v>
      </c>
      <c r="L769" s="13">
        <f t="shared" si="29"/>
        <v>2540</v>
      </c>
      <c r="M769" s="13">
        <v>50</v>
      </c>
      <c r="N769" s="13"/>
    </row>
    <row r="770" spans="2:14">
      <c r="B770" s="40">
        <v>45778</v>
      </c>
      <c r="C770" s="32" t="s">
        <v>48</v>
      </c>
      <c r="D770" s="32" t="s">
        <v>20</v>
      </c>
      <c r="E770" s="34" t="s">
        <v>265</v>
      </c>
      <c r="F770" s="33" t="s">
        <v>54</v>
      </c>
      <c r="G770" s="34" t="s">
        <v>166</v>
      </c>
      <c r="H770" s="34" t="s">
        <v>1111</v>
      </c>
      <c r="I770" s="34">
        <v>2.7</v>
      </c>
      <c r="J770" s="12" t="s">
        <v>12</v>
      </c>
      <c r="K770" s="13">
        <v>170</v>
      </c>
      <c r="L770" s="13">
        <f t="shared" si="29"/>
        <v>2710</v>
      </c>
      <c r="M770" s="13">
        <v>100</v>
      </c>
      <c r="N770" s="13"/>
    </row>
    <row r="771" spans="2:14">
      <c r="B771" s="40">
        <v>45778</v>
      </c>
      <c r="C771" s="32" t="s">
        <v>73</v>
      </c>
      <c r="D771" s="32" t="s">
        <v>20</v>
      </c>
      <c r="E771" s="34" t="s">
        <v>420</v>
      </c>
      <c r="F771" s="33" t="s">
        <v>54</v>
      </c>
      <c r="G771" s="34" t="s">
        <v>211</v>
      </c>
      <c r="H771" s="34" t="s">
        <v>45</v>
      </c>
      <c r="I771" s="34">
        <v>1.55</v>
      </c>
      <c r="J771" s="12" t="s">
        <v>12</v>
      </c>
      <c r="K771" s="13">
        <v>55</v>
      </c>
      <c r="L771" s="13">
        <f t="shared" si="29"/>
        <v>2765</v>
      </c>
      <c r="M771" s="13">
        <v>100</v>
      </c>
      <c r="N771" s="13"/>
    </row>
    <row r="772" spans="2:14">
      <c r="B772" s="40">
        <v>45778</v>
      </c>
      <c r="C772" s="34" t="s">
        <v>598</v>
      </c>
      <c r="D772" s="32" t="s">
        <v>20</v>
      </c>
      <c r="E772" s="34" t="s">
        <v>1112</v>
      </c>
      <c r="F772" s="33" t="s">
        <v>54</v>
      </c>
      <c r="G772" s="34" t="s">
        <v>1113</v>
      </c>
      <c r="H772" s="34" t="s">
        <v>1114</v>
      </c>
      <c r="I772" s="34">
        <v>1.65</v>
      </c>
      <c r="J772" s="12" t="s">
        <v>47</v>
      </c>
      <c r="K772" s="13">
        <v>-50</v>
      </c>
      <c r="L772" s="13">
        <f t="shared" si="29"/>
        <v>2715</v>
      </c>
      <c r="M772" s="13">
        <v>50</v>
      </c>
      <c r="N772" s="13"/>
    </row>
    <row r="773" spans="2:14">
      <c r="B773" s="40">
        <v>45778</v>
      </c>
      <c r="C773" s="34" t="s">
        <v>57</v>
      </c>
      <c r="D773" s="32" t="s">
        <v>20</v>
      </c>
      <c r="E773" s="34" t="s">
        <v>105</v>
      </c>
      <c r="F773" s="33" t="s">
        <v>54</v>
      </c>
      <c r="G773" s="34" t="s">
        <v>130</v>
      </c>
      <c r="H773" s="34" t="s">
        <v>1083</v>
      </c>
      <c r="I773" s="34">
        <v>1.5</v>
      </c>
      <c r="J773" s="12" t="s">
        <v>47</v>
      </c>
      <c r="K773" s="13">
        <v>-100</v>
      </c>
      <c r="L773" s="13">
        <f t="shared" si="29"/>
        <v>2615</v>
      </c>
      <c r="M773" s="13">
        <v>100</v>
      </c>
      <c r="N773" s="13"/>
    </row>
    <row r="774" spans="2:14">
      <c r="B774" s="40">
        <v>45778</v>
      </c>
      <c r="C774" s="34" t="s">
        <v>1115</v>
      </c>
      <c r="D774" s="32" t="s">
        <v>20</v>
      </c>
      <c r="E774" s="34" t="s">
        <v>1075</v>
      </c>
      <c r="F774" s="33" t="s">
        <v>54</v>
      </c>
      <c r="G774" s="34" t="s">
        <v>371</v>
      </c>
      <c r="H774" s="34" t="s">
        <v>776</v>
      </c>
      <c r="I774" s="34">
        <v>1.61</v>
      </c>
      <c r="J774" s="12" t="s">
        <v>47</v>
      </c>
      <c r="K774" s="13">
        <v>-100</v>
      </c>
      <c r="L774" s="13">
        <f t="shared" si="29"/>
        <v>2515</v>
      </c>
      <c r="M774" s="13">
        <v>100</v>
      </c>
      <c r="N774" s="13"/>
    </row>
    <row r="775" spans="2:14">
      <c r="B775" s="40">
        <v>45778</v>
      </c>
      <c r="C775" s="34" t="s">
        <v>1115</v>
      </c>
      <c r="D775" s="32" t="s">
        <v>20</v>
      </c>
      <c r="E775" s="34" t="s">
        <v>1116</v>
      </c>
      <c r="F775" s="33" t="s">
        <v>54</v>
      </c>
      <c r="G775" s="34" t="s">
        <v>1117</v>
      </c>
      <c r="H775" s="34" t="s">
        <v>1118</v>
      </c>
      <c r="I775" s="34">
        <v>1.6</v>
      </c>
      <c r="J775" s="12" t="s">
        <v>12</v>
      </c>
      <c r="K775" s="13">
        <v>60</v>
      </c>
      <c r="L775" s="13">
        <f t="shared" si="29"/>
        <v>2575</v>
      </c>
      <c r="M775" s="13">
        <v>100</v>
      </c>
      <c r="N775" s="13"/>
    </row>
    <row r="776" spans="2:14">
      <c r="B776" s="40">
        <v>45778</v>
      </c>
      <c r="C776" s="34" t="s">
        <v>598</v>
      </c>
      <c r="D776" s="12" t="s">
        <v>19</v>
      </c>
      <c r="E776" s="12" t="s">
        <v>1034</v>
      </c>
      <c r="F776" s="12" t="s">
        <v>54</v>
      </c>
      <c r="G776" s="12" t="s">
        <v>1092</v>
      </c>
      <c r="H776" s="12" t="s">
        <v>1099</v>
      </c>
      <c r="I776" s="12">
        <v>2.2999999999999998</v>
      </c>
      <c r="J776" s="12" t="s">
        <v>47</v>
      </c>
      <c r="K776" s="13">
        <v>-50</v>
      </c>
      <c r="L776" s="13">
        <f t="shared" ref="L776:L807" si="30">+L775+K776</f>
        <v>2525</v>
      </c>
      <c r="M776" s="13">
        <v>50</v>
      </c>
      <c r="N776" s="13"/>
    </row>
    <row r="777" spans="2:14">
      <c r="B777" s="40">
        <v>45778</v>
      </c>
      <c r="C777" s="12" t="s">
        <v>57</v>
      </c>
      <c r="D777" s="12" t="s">
        <v>19</v>
      </c>
      <c r="E777" s="12" t="s">
        <v>105</v>
      </c>
      <c r="F777" s="12" t="s">
        <v>54</v>
      </c>
      <c r="G777" s="12" t="s">
        <v>130</v>
      </c>
      <c r="H777" s="12" t="s">
        <v>565</v>
      </c>
      <c r="I777" s="12">
        <v>1.85</v>
      </c>
      <c r="J777" s="12" t="s">
        <v>47</v>
      </c>
      <c r="K777" s="13">
        <v>-50</v>
      </c>
      <c r="L777" s="13">
        <f t="shared" si="30"/>
        <v>2475</v>
      </c>
      <c r="M777" s="13">
        <v>50</v>
      </c>
      <c r="N777" s="13"/>
    </row>
    <row r="778" spans="2:14">
      <c r="B778" s="40">
        <v>45778</v>
      </c>
      <c r="C778" s="12" t="s">
        <v>1115</v>
      </c>
      <c r="D778" s="12" t="s">
        <v>19</v>
      </c>
      <c r="E778" s="12" t="s">
        <v>1075</v>
      </c>
      <c r="F778" s="12" t="s">
        <v>54</v>
      </c>
      <c r="G778" s="12" t="s">
        <v>371</v>
      </c>
      <c r="H778" s="12" t="s">
        <v>567</v>
      </c>
      <c r="I778" s="12">
        <v>2.25</v>
      </c>
      <c r="J778" s="12" t="s">
        <v>47</v>
      </c>
      <c r="K778" s="13">
        <v>-50</v>
      </c>
      <c r="L778" s="13">
        <f t="shared" si="30"/>
        <v>2425</v>
      </c>
      <c r="M778" s="13">
        <v>50</v>
      </c>
      <c r="N778" s="13"/>
    </row>
    <row r="779" spans="2:14">
      <c r="B779" s="40">
        <v>45778</v>
      </c>
      <c r="C779" s="12" t="s">
        <v>598</v>
      </c>
      <c r="D779" s="12" t="s">
        <v>20</v>
      </c>
      <c r="E779" s="12" t="s">
        <v>1119</v>
      </c>
      <c r="F779" s="12" t="s">
        <v>54</v>
      </c>
      <c r="G779" s="12" t="s">
        <v>1034</v>
      </c>
      <c r="H779" s="12" t="s">
        <v>1100</v>
      </c>
      <c r="I779" s="12">
        <v>1.5</v>
      </c>
      <c r="J779" s="12" t="s">
        <v>47</v>
      </c>
      <c r="K779" s="13">
        <v>-100</v>
      </c>
      <c r="L779" s="13">
        <f t="shared" si="30"/>
        <v>2325</v>
      </c>
      <c r="M779" s="13">
        <v>100</v>
      </c>
      <c r="N779" s="13"/>
    </row>
    <row r="780" spans="2:14">
      <c r="B780" s="40">
        <v>45778</v>
      </c>
      <c r="C780" s="12" t="s">
        <v>193</v>
      </c>
      <c r="D780" s="12" t="s">
        <v>19</v>
      </c>
      <c r="E780" s="12" t="s">
        <v>66</v>
      </c>
      <c r="F780" s="12" t="s">
        <v>54</v>
      </c>
      <c r="G780" s="12" t="s">
        <v>290</v>
      </c>
      <c r="H780" s="12" t="s">
        <v>1120</v>
      </c>
      <c r="I780" s="12">
        <v>1.6</v>
      </c>
      <c r="J780" s="12" t="s">
        <v>12</v>
      </c>
      <c r="K780" s="13">
        <v>30</v>
      </c>
      <c r="L780" s="13">
        <f t="shared" si="30"/>
        <v>2355</v>
      </c>
      <c r="M780" s="13">
        <v>50</v>
      </c>
      <c r="N780" s="13"/>
    </row>
    <row r="781" spans="2:14">
      <c r="B781" s="40">
        <v>45778</v>
      </c>
      <c r="C781" s="12" t="s">
        <v>193</v>
      </c>
      <c r="D781" s="12" t="s">
        <v>19</v>
      </c>
      <c r="E781" s="12" t="s">
        <v>287</v>
      </c>
      <c r="F781" s="12" t="s">
        <v>54</v>
      </c>
      <c r="G781" s="12" t="s">
        <v>512</v>
      </c>
      <c r="H781" s="12" t="s">
        <v>487</v>
      </c>
      <c r="I781" s="12">
        <v>1.8</v>
      </c>
      <c r="J781" s="12" t="s">
        <v>12</v>
      </c>
      <c r="K781" s="13">
        <v>40</v>
      </c>
      <c r="L781" s="13">
        <f t="shared" si="30"/>
        <v>2395</v>
      </c>
      <c r="M781" s="13">
        <v>50</v>
      </c>
      <c r="N781" s="13"/>
    </row>
    <row r="782" spans="2:14">
      <c r="B782" s="40">
        <v>45778</v>
      </c>
      <c r="C782" s="12" t="s">
        <v>15</v>
      </c>
      <c r="D782" s="12" t="s">
        <v>20</v>
      </c>
      <c r="E782" s="12" t="s">
        <v>574</v>
      </c>
      <c r="F782" s="12" t="s">
        <v>54</v>
      </c>
      <c r="G782" s="12" t="s">
        <v>276</v>
      </c>
      <c r="H782" s="12" t="s">
        <v>43</v>
      </c>
      <c r="I782" s="12">
        <v>1.5</v>
      </c>
      <c r="J782" s="12" t="s">
        <v>47</v>
      </c>
      <c r="K782" s="13">
        <v>-100</v>
      </c>
      <c r="L782" s="13">
        <f t="shared" si="30"/>
        <v>2295</v>
      </c>
      <c r="M782" s="13">
        <v>100</v>
      </c>
      <c r="N782" s="13"/>
    </row>
    <row r="783" spans="2:14">
      <c r="B783" s="40">
        <v>45778</v>
      </c>
      <c r="C783" s="12" t="s">
        <v>15</v>
      </c>
      <c r="D783" s="12" t="s">
        <v>19</v>
      </c>
      <c r="E783" s="12" t="s">
        <v>388</v>
      </c>
      <c r="F783" s="12" t="s">
        <v>54</v>
      </c>
      <c r="G783" s="12" t="s">
        <v>1046</v>
      </c>
      <c r="H783" s="12" t="s">
        <v>540</v>
      </c>
      <c r="I783" s="12">
        <v>1.6</v>
      </c>
      <c r="J783" s="12" t="s">
        <v>47</v>
      </c>
      <c r="K783" s="13">
        <v>-100</v>
      </c>
      <c r="L783" s="13">
        <f t="shared" si="30"/>
        <v>2195</v>
      </c>
      <c r="M783" s="13">
        <v>100</v>
      </c>
      <c r="N783" s="13"/>
    </row>
    <row r="784" spans="2:14">
      <c r="B784" s="40">
        <v>45778</v>
      </c>
      <c r="C784" s="12" t="s">
        <v>57</v>
      </c>
      <c r="D784" s="12" t="s">
        <v>20</v>
      </c>
      <c r="E784" s="12" t="s">
        <v>188</v>
      </c>
      <c r="F784" s="12" t="s">
        <v>54</v>
      </c>
      <c r="G784" s="12" t="s">
        <v>66</v>
      </c>
      <c r="H784" s="12" t="s">
        <v>45</v>
      </c>
      <c r="I784" s="12">
        <v>1.75</v>
      </c>
      <c r="J784" s="12" t="s">
        <v>12</v>
      </c>
      <c r="K784" s="13">
        <v>75</v>
      </c>
      <c r="L784" s="13">
        <f t="shared" si="30"/>
        <v>2270</v>
      </c>
      <c r="M784" s="13">
        <v>100</v>
      </c>
      <c r="N784" s="13"/>
    </row>
    <row r="785" spans="2:14">
      <c r="B785" s="40">
        <v>45778</v>
      </c>
      <c r="C785" s="12" t="s">
        <v>98</v>
      </c>
      <c r="D785" s="12" t="s">
        <v>20</v>
      </c>
      <c r="E785" s="12" t="s">
        <v>290</v>
      </c>
      <c r="F785" s="12" t="s">
        <v>54</v>
      </c>
      <c r="G785" s="12" t="s">
        <v>99</v>
      </c>
      <c r="H785" s="12" t="s">
        <v>1121</v>
      </c>
      <c r="I785" s="12">
        <v>2.9</v>
      </c>
      <c r="J785" s="12" t="s">
        <v>47</v>
      </c>
      <c r="K785" s="13">
        <v>-50</v>
      </c>
      <c r="L785" s="13">
        <f t="shared" si="30"/>
        <v>2220</v>
      </c>
      <c r="M785" s="13">
        <v>50</v>
      </c>
      <c r="N785" s="13"/>
    </row>
    <row r="786" spans="2:14">
      <c r="B786" s="40">
        <v>45778</v>
      </c>
      <c r="C786" s="12" t="s">
        <v>98</v>
      </c>
      <c r="D786" s="12" t="s">
        <v>20</v>
      </c>
      <c r="E786" s="12" t="s">
        <v>290</v>
      </c>
      <c r="F786" s="12" t="s">
        <v>54</v>
      </c>
      <c r="G786" s="12" t="s">
        <v>99</v>
      </c>
      <c r="H786" s="12" t="s">
        <v>1122</v>
      </c>
      <c r="I786" s="12">
        <v>2.95</v>
      </c>
      <c r="J786" s="12" t="s">
        <v>47</v>
      </c>
      <c r="K786" s="13">
        <v>-50</v>
      </c>
      <c r="L786" s="13">
        <f t="shared" si="30"/>
        <v>2170</v>
      </c>
      <c r="M786" s="13">
        <v>50</v>
      </c>
      <c r="N786" s="13"/>
    </row>
    <row r="787" spans="2:14">
      <c r="B787" s="40">
        <v>45778</v>
      </c>
      <c r="C787" s="12" t="s">
        <v>98</v>
      </c>
      <c r="D787" s="12" t="s">
        <v>20</v>
      </c>
      <c r="E787" s="12" t="s">
        <v>290</v>
      </c>
      <c r="F787" s="12" t="s">
        <v>54</v>
      </c>
      <c r="G787" s="12" t="s">
        <v>99</v>
      </c>
      <c r="H787" s="12" t="s">
        <v>1123</v>
      </c>
      <c r="I787" s="12">
        <v>4</v>
      </c>
      <c r="J787" s="12" t="s">
        <v>12</v>
      </c>
      <c r="K787" s="13">
        <v>150</v>
      </c>
      <c r="L787" s="13">
        <f t="shared" si="30"/>
        <v>2320</v>
      </c>
      <c r="M787" s="13">
        <v>50</v>
      </c>
      <c r="N787" s="13"/>
    </row>
    <row r="788" spans="2:14">
      <c r="B788" s="40">
        <v>45778</v>
      </c>
      <c r="C788" s="12" t="s">
        <v>485</v>
      </c>
      <c r="D788" s="12" t="s">
        <v>20</v>
      </c>
      <c r="E788" s="12" t="s">
        <v>58</v>
      </c>
      <c r="F788" s="12" t="s">
        <v>54</v>
      </c>
      <c r="G788" s="12" t="s">
        <v>129</v>
      </c>
      <c r="H788" s="12" t="s">
        <v>1124</v>
      </c>
      <c r="I788" s="12">
        <v>1.85</v>
      </c>
      <c r="J788" s="12" t="s">
        <v>47</v>
      </c>
      <c r="K788" s="13">
        <v>-50</v>
      </c>
      <c r="L788" s="13">
        <f t="shared" si="30"/>
        <v>2270</v>
      </c>
      <c r="M788" s="13">
        <v>50</v>
      </c>
      <c r="N788" s="13"/>
    </row>
    <row r="789" spans="2:14">
      <c r="B789" s="40">
        <v>45778</v>
      </c>
      <c r="C789" s="12" t="s">
        <v>485</v>
      </c>
      <c r="D789" s="12" t="s">
        <v>19</v>
      </c>
      <c r="E789" s="12" t="s">
        <v>58</v>
      </c>
      <c r="F789" s="12" t="s">
        <v>54</v>
      </c>
      <c r="G789" s="12" t="s">
        <v>129</v>
      </c>
      <c r="H789" s="12" t="s">
        <v>567</v>
      </c>
      <c r="I789" s="12">
        <v>1.6</v>
      </c>
      <c r="J789" s="12" t="s">
        <v>47</v>
      </c>
      <c r="K789" s="13">
        <v>-50</v>
      </c>
      <c r="L789" s="13">
        <f t="shared" si="30"/>
        <v>2220</v>
      </c>
      <c r="M789" s="13">
        <v>50</v>
      </c>
      <c r="N789" s="13"/>
    </row>
    <row r="790" spans="2:14">
      <c r="B790" s="40">
        <v>45778</v>
      </c>
      <c r="C790" s="12" t="s">
        <v>62</v>
      </c>
      <c r="D790" s="12" t="s">
        <v>20</v>
      </c>
      <c r="E790" s="12" t="s">
        <v>223</v>
      </c>
      <c r="F790" s="12" t="s">
        <v>54</v>
      </c>
      <c r="G790" s="12" t="s">
        <v>221</v>
      </c>
      <c r="H790" s="12" t="s">
        <v>487</v>
      </c>
      <c r="I790" s="12">
        <v>1.47</v>
      </c>
      <c r="J790" s="12" t="s">
        <v>12</v>
      </c>
      <c r="K790" s="13">
        <v>117.5</v>
      </c>
      <c r="L790" s="13">
        <f t="shared" si="30"/>
        <v>2337.5</v>
      </c>
      <c r="M790" s="13">
        <v>250</v>
      </c>
      <c r="N790" s="13"/>
    </row>
    <row r="791" spans="2:14">
      <c r="B791" s="40">
        <v>45778</v>
      </c>
      <c r="C791" s="12" t="s">
        <v>62</v>
      </c>
      <c r="D791" s="12" t="s">
        <v>20</v>
      </c>
      <c r="E791" s="12" t="s">
        <v>355</v>
      </c>
      <c r="F791" s="12" t="s">
        <v>54</v>
      </c>
      <c r="G791" s="12" t="s">
        <v>125</v>
      </c>
      <c r="H791" s="12" t="s">
        <v>1057</v>
      </c>
      <c r="I791" s="12">
        <v>1.66</v>
      </c>
      <c r="J791" s="12" t="s">
        <v>47</v>
      </c>
      <c r="K791" s="13">
        <v>-100</v>
      </c>
      <c r="L791" s="13">
        <f t="shared" si="30"/>
        <v>2237.5</v>
      </c>
      <c r="M791" s="13">
        <v>100</v>
      </c>
      <c r="N791" s="13"/>
    </row>
    <row r="792" spans="2:14">
      <c r="B792" s="40">
        <v>45778</v>
      </c>
      <c r="C792" s="12" t="s">
        <v>69</v>
      </c>
      <c r="D792" s="12" t="s">
        <v>20</v>
      </c>
      <c r="E792" s="12" t="s">
        <v>70</v>
      </c>
      <c r="F792" s="12" t="s">
        <v>54</v>
      </c>
      <c r="G792" s="12" t="s">
        <v>306</v>
      </c>
      <c r="H792" s="12" t="s">
        <v>1081</v>
      </c>
      <c r="I792" s="12">
        <v>1.6</v>
      </c>
      <c r="J792" s="12" t="s">
        <v>47</v>
      </c>
      <c r="K792" s="13">
        <v>-100</v>
      </c>
      <c r="L792" s="13">
        <f t="shared" si="30"/>
        <v>2137.5</v>
      </c>
      <c r="M792" s="13">
        <v>100</v>
      </c>
      <c r="N792" s="13"/>
    </row>
    <row r="793" spans="2:14">
      <c r="B793" s="40">
        <v>45778</v>
      </c>
      <c r="C793" s="12" t="s">
        <v>57</v>
      </c>
      <c r="D793" s="12" t="s">
        <v>20</v>
      </c>
      <c r="E793" s="12" t="s">
        <v>314</v>
      </c>
      <c r="F793" s="12" t="s">
        <v>54</v>
      </c>
      <c r="G793" s="12" t="s">
        <v>271</v>
      </c>
      <c r="H793" s="12" t="s">
        <v>172</v>
      </c>
      <c r="I793" s="12">
        <v>1.4</v>
      </c>
      <c r="J793" s="12" t="s">
        <v>47</v>
      </c>
      <c r="K793" s="13">
        <v>-100</v>
      </c>
      <c r="L793" s="13">
        <f t="shared" si="30"/>
        <v>2037.5</v>
      </c>
      <c r="M793" s="13">
        <v>100</v>
      </c>
      <c r="N793" s="13"/>
    </row>
    <row r="794" spans="2:14">
      <c r="B794" s="40">
        <v>45778</v>
      </c>
      <c r="C794" s="12" t="s">
        <v>69</v>
      </c>
      <c r="D794" s="12" t="s">
        <v>20</v>
      </c>
      <c r="E794" s="12" t="s">
        <v>283</v>
      </c>
      <c r="F794" s="12" t="s">
        <v>54</v>
      </c>
      <c r="G794" s="12" t="s">
        <v>233</v>
      </c>
      <c r="H794" s="12" t="s">
        <v>487</v>
      </c>
      <c r="I794" s="12">
        <v>1.5</v>
      </c>
      <c r="J794" s="12" t="s">
        <v>12</v>
      </c>
      <c r="K794" s="13">
        <v>50</v>
      </c>
      <c r="L794" s="13">
        <f t="shared" si="30"/>
        <v>2087.5</v>
      </c>
      <c r="M794" s="13">
        <v>100</v>
      </c>
      <c r="N794" s="13"/>
    </row>
    <row r="795" spans="2:14">
      <c r="B795" s="40">
        <v>45778</v>
      </c>
      <c r="C795" s="12" t="s">
        <v>556</v>
      </c>
      <c r="D795" s="12" t="s">
        <v>20</v>
      </c>
      <c r="E795" s="12" t="s">
        <v>1087</v>
      </c>
      <c r="F795" s="12" t="s">
        <v>54</v>
      </c>
      <c r="G795" s="12" t="s">
        <v>1125</v>
      </c>
      <c r="H795" s="12" t="s">
        <v>776</v>
      </c>
      <c r="I795" s="12">
        <v>1.47</v>
      </c>
      <c r="J795" s="12" t="s">
        <v>12</v>
      </c>
      <c r="K795" s="13">
        <v>47</v>
      </c>
      <c r="L795" s="13">
        <f t="shared" si="30"/>
        <v>2134.5</v>
      </c>
      <c r="M795" s="13">
        <v>100</v>
      </c>
      <c r="N795" s="13"/>
    </row>
    <row r="796" spans="2:14">
      <c r="B796" s="40">
        <v>45778</v>
      </c>
      <c r="C796" s="12" t="s">
        <v>436</v>
      </c>
      <c r="D796" s="12" t="s">
        <v>20</v>
      </c>
      <c r="E796" s="12" t="s">
        <v>489</v>
      </c>
      <c r="F796" s="12" t="s">
        <v>54</v>
      </c>
      <c r="G796" s="12" t="s">
        <v>36</v>
      </c>
      <c r="H796" s="12" t="s">
        <v>487</v>
      </c>
      <c r="I796" s="12">
        <v>1.5</v>
      </c>
      <c r="J796" s="12" t="s">
        <v>47</v>
      </c>
      <c r="K796" s="13">
        <v>-100</v>
      </c>
      <c r="L796" s="13">
        <f t="shared" si="30"/>
        <v>2034.5</v>
      </c>
      <c r="M796" s="13">
        <v>100</v>
      </c>
      <c r="N796" s="13"/>
    </row>
    <row r="797" spans="2:14">
      <c r="B797" s="40">
        <v>45778</v>
      </c>
      <c r="C797" s="12" t="s">
        <v>62</v>
      </c>
      <c r="D797" s="12" t="s">
        <v>19</v>
      </c>
      <c r="E797" s="12" t="s">
        <v>391</v>
      </c>
      <c r="F797" s="12" t="s">
        <v>54</v>
      </c>
      <c r="G797" s="12" t="s">
        <v>212</v>
      </c>
      <c r="H797" s="12" t="s">
        <v>547</v>
      </c>
      <c r="I797" s="12">
        <v>1.7</v>
      </c>
      <c r="J797" s="12" t="s">
        <v>12</v>
      </c>
      <c r="K797" s="13">
        <v>70</v>
      </c>
      <c r="L797" s="13">
        <f t="shared" si="30"/>
        <v>2104.5</v>
      </c>
      <c r="M797" s="13">
        <v>100</v>
      </c>
      <c r="N797" s="13"/>
    </row>
    <row r="798" spans="2:14">
      <c r="B798" s="40">
        <v>45778</v>
      </c>
      <c r="C798" s="12" t="s">
        <v>57</v>
      </c>
      <c r="D798" s="12" t="s">
        <v>20</v>
      </c>
      <c r="E798" s="12" t="s">
        <v>66</v>
      </c>
      <c r="F798" s="12" t="s">
        <v>54</v>
      </c>
      <c r="G798" s="12" t="s">
        <v>130</v>
      </c>
      <c r="H798" s="12" t="s">
        <v>43</v>
      </c>
      <c r="I798" s="12">
        <v>1.75</v>
      </c>
      <c r="J798" s="12" t="s">
        <v>12</v>
      </c>
      <c r="K798" s="13">
        <v>75</v>
      </c>
      <c r="L798" s="13">
        <f t="shared" si="30"/>
        <v>2179.5</v>
      </c>
      <c r="M798" s="13">
        <v>100</v>
      </c>
      <c r="N798" s="13"/>
    </row>
    <row r="799" spans="2:14">
      <c r="B799" s="40">
        <v>45778</v>
      </c>
      <c r="C799" s="12" t="s">
        <v>15</v>
      </c>
      <c r="D799" s="12" t="s">
        <v>20</v>
      </c>
      <c r="E799" s="12" t="s">
        <v>34</v>
      </c>
      <c r="F799" s="12" t="s">
        <v>54</v>
      </c>
      <c r="G799" s="12" t="s">
        <v>227</v>
      </c>
      <c r="H799" s="12" t="s">
        <v>43</v>
      </c>
      <c r="I799" s="12">
        <v>1.5</v>
      </c>
      <c r="J799" s="12" t="s">
        <v>47</v>
      </c>
      <c r="K799" s="13">
        <v>-100</v>
      </c>
      <c r="L799" s="13">
        <f t="shared" si="30"/>
        <v>2079.5</v>
      </c>
      <c r="M799" s="13">
        <v>100</v>
      </c>
      <c r="N799" s="13"/>
    </row>
    <row r="800" spans="2:14">
      <c r="B800" s="40">
        <v>45778</v>
      </c>
      <c r="C800" s="12" t="s">
        <v>15</v>
      </c>
      <c r="D800" s="12" t="s">
        <v>20</v>
      </c>
      <c r="E800" s="12" t="s">
        <v>353</v>
      </c>
      <c r="F800" s="12" t="s">
        <v>54</v>
      </c>
      <c r="G800" s="12" t="s">
        <v>497</v>
      </c>
      <c r="H800" s="12" t="s">
        <v>487</v>
      </c>
      <c r="I800" s="12">
        <v>1.52</v>
      </c>
      <c r="J800" s="12" t="s">
        <v>12</v>
      </c>
      <c r="K800" s="13">
        <v>52</v>
      </c>
      <c r="L800" s="13">
        <f t="shared" si="30"/>
        <v>2131.5</v>
      </c>
      <c r="M800" s="13">
        <v>100</v>
      </c>
      <c r="N800" s="13"/>
    </row>
    <row r="801" spans="2:14">
      <c r="B801" s="40">
        <v>45778</v>
      </c>
      <c r="C801" s="12" t="s">
        <v>15</v>
      </c>
      <c r="D801" s="12" t="s">
        <v>20</v>
      </c>
      <c r="E801" s="12" t="s">
        <v>318</v>
      </c>
      <c r="F801" s="12" t="s">
        <v>54</v>
      </c>
      <c r="G801" s="12" t="s">
        <v>502</v>
      </c>
      <c r="H801" s="12" t="s">
        <v>1100</v>
      </c>
      <c r="I801" s="12">
        <v>1.8</v>
      </c>
      <c r="J801" s="12" t="s">
        <v>12</v>
      </c>
      <c r="K801" s="13">
        <v>80</v>
      </c>
      <c r="L801" s="13">
        <f t="shared" si="30"/>
        <v>2211.5</v>
      </c>
      <c r="M801" s="13">
        <v>100</v>
      </c>
      <c r="N801" s="13"/>
    </row>
    <row r="802" spans="2:14">
      <c r="B802" s="40">
        <v>45778</v>
      </c>
      <c r="C802" s="12" t="s">
        <v>57</v>
      </c>
      <c r="D802" s="12" t="s">
        <v>20</v>
      </c>
      <c r="E802" s="12" t="s">
        <v>425</v>
      </c>
      <c r="F802" s="12" t="s">
        <v>54</v>
      </c>
      <c r="G802" s="12" t="s">
        <v>278</v>
      </c>
      <c r="H802" s="12" t="s">
        <v>43</v>
      </c>
      <c r="I802" s="12">
        <v>1.85</v>
      </c>
      <c r="J802" s="12" t="s">
        <v>47</v>
      </c>
      <c r="K802" s="13">
        <v>-100</v>
      </c>
      <c r="L802" s="13">
        <f t="shared" si="30"/>
        <v>2111.5</v>
      </c>
      <c r="M802" s="13">
        <v>100</v>
      </c>
      <c r="N802" s="13"/>
    </row>
    <row r="803" spans="2:14">
      <c r="B803" s="40">
        <v>45778</v>
      </c>
      <c r="C803" s="12" t="s">
        <v>98</v>
      </c>
      <c r="D803" s="12" t="s">
        <v>20</v>
      </c>
      <c r="E803" s="12" t="s">
        <v>298</v>
      </c>
      <c r="F803" s="12" t="s">
        <v>54</v>
      </c>
      <c r="G803" s="12" t="s">
        <v>1042</v>
      </c>
      <c r="H803" s="12" t="s">
        <v>43</v>
      </c>
      <c r="I803" s="12">
        <v>1.66</v>
      </c>
      <c r="J803" s="12" t="s">
        <v>12</v>
      </c>
      <c r="K803" s="13">
        <v>66</v>
      </c>
      <c r="L803" s="13">
        <f t="shared" si="30"/>
        <v>2177.5</v>
      </c>
      <c r="M803" s="13">
        <v>100</v>
      </c>
      <c r="N803" s="13"/>
    </row>
    <row r="804" spans="2:14">
      <c r="B804" s="40">
        <v>45778</v>
      </c>
      <c r="C804" s="12" t="s">
        <v>240</v>
      </c>
      <c r="D804" s="12" t="s">
        <v>20</v>
      </c>
      <c r="E804" s="12" t="s">
        <v>85</v>
      </c>
      <c r="F804" s="12" t="s">
        <v>54</v>
      </c>
      <c r="G804" s="12" t="s">
        <v>35</v>
      </c>
      <c r="H804" s="12" t="s">
        <v>1126</v>
      </c>
      <c r="I804" s="12">
        <v>2.2000000000000002</v>
      </c>
      <c r="J804" s="12" t="s">
        <v>12</v>
      </c>
      <c r="K804" s="13">
        <v>60</v>
      </c>
      <c r="L804" s="13">
        <f t="shared" si="30"/>
        <v>2237.5</v>
      </c>
      <c r="M804" s="13">
        <v>50</v>
      </c>
      <c r="N804" s="13"/>
    </row>
    <row r="805" spans="2:14">
      <c r="B805" s="40">
        <v>45778</v>
      </c>
      <c r="C805" s="12" t="s">
        <v>62</v>
      </c>
      <c r="D805" s="12" t="s">
        <v>20</v>
      </c>
      <c r="E805" s="12" t="s">
        <v>223</v>
      </c>
      <c r="F805" s="12" t="s">
        <v>54</v>
      </c>
      <c r="G805" s="12" t="s">
        <v>27</v>
      </c>
      <c r="H805" s="12" t="s">
        <v>43</v>
      </c>
      <c r="I805" s="12">
        <v>1.75</v>
      </c>
      <c r="J805" s="12" t="s">
        <v>12</v>
      </c>
      <c r="K805" s="13">
        <v>37.5</v>
      </c>
      <c r="L805" s="13">
        <f t="shared" si="30"/>
        <v>2275</v>
      </c>
      <c r="M805" s="13">
        <v>50</v>
      </c>
      <c r="N805" s="13"/>
    </row>
    <row r="806" spans="2:14">
      <c r="B806" s="40">
        <v>45778</v>
      </c>
      <c r="C806" s="12" t="s">
        <v>57</v>
      </c>
      <c r="D806" s="12" t="s">
        <v>20</v>
      </c>
      <c r="E806" s="12" t="s">
        <v>280</v>
      </c>
      <c r="F806" s="12" t="s">
        <v>54</v>
      </c>
      <c r="G806" s="12" t="s">
        <v>66</v>
      </c>
      <c r="H806" s="12" t="s">
        <v>479</v>
      </c>
      <c r="I806" s="12">
        <v>2.15</v>
      </c>
      <c r="J806" s="12" t="s">
        <v>12</v>
      </c>
      <c r="K806" s="13">
        <v>57.5</v>
      </c>
      <c r="L806" s="13">
        <f t="shared" si="30"/>
        <v>2332.5</v>
      </c>
      <c r="M806" s="13">
        <v>50</v>
      </c>
      <c r="N806" s="13"/>
    </row>
    <row r="807" spans="2:14">
      <c r="B807" s="40">
        <v>45778</v>
      </c>
      <c r="C807" s="12" t="s">
        <v>57</v>
      </c>
      <c r="D807" s="12" t="s">
        <v>20</v>
      </c>
      <c r="E807" s="12" t="s">
        <v>61</v>
      </c>
      <c r="F807" s="12" t="s">
        <v>54</v>
      </c>
      <c r="G807" s="12" t="s">
        <v>425</v>
      </c>
      <c r="H807" s="12" t="s">
        <v>1127</v>
      </c>
      <c r="I807" s="12">
        <v>1.55</v>
      </c>
      <c r="J807" s="12" t="s">
        <v>12</v>
      </c>
      <c r="K807" s="13">
        <v>55</v>
      </c>
      <c r="L807" s="13">
        <f t="shared" si="30"/>
        <v>2387.5</v>
      </c>
      <c r="M807" s="13">
        <v>100</v>
      </c>
      <c r="N807" s="13"/>
    </row>
    <row r="808" spans="2:14">
      <c r="B808" s="40">
        <v>45778</v>
      </c>
      <c r="C808" s="12" t="s">
        <v>598</v>
      </c>
      <c r="D808" s="12" t="s">
        <v>20</v>
      </c>
      <c r="E808" s="12" t="s">
        <v>1065</v>
      </c>
      <c r="F808" s="12" t="s">
        <v>54</v>
      </c>
      <c r="G808" s="12" t="s">
        <v>1064</v>
      </c>
      <c r="H808" s="12" t="s">
        <v>667</v>
      </c>
      <c r="I808" s="12">
        <v>1.66</v>
      </c>
      <c r="J808" s="12" t="s">
        <v>12</v>
      </c>
      <c r="K808" s="13">
        <v>33</v>
      </c>
      <c r="L808" s="13">
        <f t="shared" ref="L808:L828" si="31">+L807+K808</f>
        <v>2420.5</v>
      </c>
      <c r="M808" s="13">
        <v>50</v>
      </c>
      <c r="N808" s="13"/>
    </row>
    <row r="809" spans="2:14">
      <c r="B809" s="40">
        <v>45778</v>
      </c>
      <c r="C809" s="12" t="s">
        <v>48</v>
      </c>
      <c r="D809" s="12" t="s">
        <v>20</v>
      </c>
      <c r="E809" s="12" t="s">
        <v>457</v>
      </c>
      <c r="F809" s="12" t="s">
        <v>54</v>
      </c>
      <c r="G809" s="12" t="s">
        <v>28</v>
      </c>
      <c r="H809" s="12" t="s">
        <v>1128</v>
      </c>
      <c r="I809" s="12">
        <v>2.8</v>
      </c>
      <c r="J809" s="12" t="s">
        <v>47</v>
      </c>
      <c r="K809" s="13">
        <v>-50</v>
      </c>
      <c r="L809" s="13">
        <f t="shared" si="31"/>
        <v>2370.5</v>
      </c>
      <c r="M809" s="13">
        <v>50</v>
      </c>
      <c r="N809" s="13"/>
    </row>
    <row r="810" spans="2:14">
      <c r="B810" s="40">
        <v>45778</v>
      </c>
      <c r="C810" s="12" t="s">
        <v>48</v>
      </c>
      <c r="D810" s="12" t="s">
        <v>19</v>
      </c>
      <c r="E810" s="12" t="s">
        <v>35</v>
      </c>
      <c r="F810" s="12" t="s">
        <v>54</v>
      </c>
      <c r="G810" s="12" t="s">
        <v>196</v>
      </c>
      <c r="H810" s="12" t="s">
        <v>535</v>
      </c>
      <c r="I810" s="12">
        <v>1.5</v>
      </c>
      <c r="J810" s="12" t="s">
        <v>47</v>
      </c>
      <c r="K810" s="13">
        <v>-100</v>
      </c>
      <c r="L810" s="13">
        <f t="shared" si="31"/>
        <v>2270.5</v>
      </c>
      <c r="M810" s="13">
        <v>100</v>
      </c>
      <c r="N810" s="13"/>
    </row>
    <row r="811" spans="2:14">
      <c r="B811" s="40">
        <v>45778</v>
      </c>
      <c r="C811" s="12" t="s">
        <v>598</v>
      </c>
      <c r="D811" s="12" t="s">
        <v>20</v>
      </c>
      <c r="E811" s="12" t="s">
        <v>1129</v>
      </c>
      <c r="F811" s="12" t="s">
        <v>54</v>
      </c>
      <c r="G811" s="12" t="s">
        <v>1064</v>
      </c>
      <c r="H811" s="12" t="s">
        <v>1130</v>
      </c>
      <c r="I811" s="12">
        <v>1.63</v>
      </c>
      <c r="J811" s="12" t="s">
        <v>47</v>
      </c>
      <c r="K811" s="13">
        <v>-50</v>
      </c>
      <c r="L811" s="13">
        <f t="shared" si="31"/>
        <v>2220.5</v>
      </c>
      <c r="M811" s="13">
        <v>50</v>
      </c>
      <c r="N811" s="13"/>
    </row>
    <row r="812" spans="2:14">
      <c r="B812" s="40">
        <v>45778</v>
      </c>
      <c r="C812" s="12" t="s">
        <v>385</v>
      </c>
      <c r="D812" s="12" t="s">
        <v>20</v>
      </c>
      <c r="E812" s="12" t="s">
        <v>1042</v>
      </c>
      <c r="F812" s="12" t="s">
        <v>54</v>
      </c>
      <c r="G812" s="12" t="s">
        <v>94</v>
      </c>
      <c r="H812" s="12" t="s">
        <v>1131</v>
      </c>
      <c r="I812" s="12">
        <v>1.75</v>
      </c>
      <c r="J812" s="12" t="s">
        <v>47</v>
      </c>
      <c r="K812" s="13">
        <v>-50</v>
      </c>
      <c r="L812" s="13">
        <f t="shared" si="31"/>
        <v>2170.5</v>
      </c>
      <c r="M812" s="13">
        <v>50</v>
      </c>
      <c r="N812" s="13"/>
    </row>
    <row r="813" spans="2:14">
      <c r="B813" s="40">
        <v>45778</v>
      </c>
      <c r="C813" s="12" t="s">
        <v>193</v>
      </c>
      <c r="D813" s="12" t="s">
        <v>20</v>
      </c>
      <c r="E813" s="12" t="s">
        <v>287</v>
      </c>
      <c r="F813" s="12" t="s">
        <v>54</v>
      </c>
      <c r="G813" s="12" t="s">
        <v>66</v>
      </c>
      <c r="H813" s="12" t="s">
        <v>128</v>
      </c>
      <c r="I813" s="12">
        <v>1.7</v>
      </c>
      <c r="J813" s="12" t="s">
        <v>47</v>
      </c>
      <c r="K813" s="13">
        <v>-50</v>
      </c>
      <c r="L813" s="13">
        <f t="shared" si="31"/>
        <v>2120.5</v>
      </c>
      <c r="M813" s="13">
        <v>50</v>
      </c>
      <c r="N813" s="13"/>
    </row>
    <row r="814" spans="2:14">
      <c r="B814" s="40">
        <v>45778</v>
      </c>
      <c r="C814" s="12" t="s">
        <v>632</v>
      </c>
      <c r="D814" s="12" t="s">
        <v>19</v>
      </c>
      <c r="E814" s="12" t="s">
        <v>923</v>
      </c>
      <c r="F814" s="12" t="s">
        <v>54</v>
      </c>
      <c r="G814" s="12" t="s">
        <v>1132</v>
      </c>
      <c r="H814" s="12" t="s">
        <v>507</v>
      </c>
      <c r="I814" s="12">
        <v>1.6</v>
      </c>
      <c r="J814" s="12" t="s">
        <v>47</v>
      </c>
      <c r="K814" s="13">
        <v>-50</v>
      </c>
      <c r="L814" s="13">
        <f t="shared" si="31"/>
        <v>2070.5</v>
      </c>
      <c r="M814" s="13">
        <v>50</v>
      </c>
      <c r="N814" s="13"/>
    </row>
    <row r="815" spans="2:14">
      <c r="B815" s="40">
        <v>45809</v>
      </c>
      <c r="C815" s="12" t="s">
        <v>144</v>
      </c>
      <c r="D815" s="12" t="s">
        <v>20</v>
      </c>
      <c r="E815" s="12" t="s">
        <v>152</v>
      </c>
      <c r="F815" s="12" t="s">
        <v>54</v>
      </c>
      <c r="G815" s="12" t="s">
        <v>154</v>
      </c>
      <c r="H815" s="12" t="s">
        <v>1171</v>
      </c>
      <c r="I815" s="12">
        <v>1.66</v>
      </c>
      <c r="J815" s="12" t="s">
        <v>47</v>
      </c>
      <c r="K815" s="13">
        <v>-50</v>
      </c>
      <c r="L815" s="13">
        <f t="shared" si="31"/>
        <v>2020.5</v>
      </c>
      <c r="M815" s="13">
        <v>50</v>
      </c>
      <c r="N815" s="13"/>
    </row>
    <row r="816" spans="2:14">
      <c r="B816" s="40">
        <v>45809</v>
      </c>
      <c r="C816" s="12" t="s">
        <v>1172</v>
      </c>
      <c r="D816" s="12" t="s">
        <v>20</v>
      </c>
      <c r="E816" s="12" t="s">
        <v>1006</v>
      </c>
      <c r="F816" s="12" t="s">
        <v>54</v>
      </c>
      <c r="G816" s="12" t="s">
        <v>342</v>
      </c>
      <c r="H816" s="12" t="s">
        <v>1173</v>
      </c>
      <c r="I816" s="12">
        <v>1.58</v>
      </c>
      <c r="J816" s="12" t="s">
        <v>47</v>
      </c>
      <c r="K816" s="13">
        <v>-100</v>
      </c>
      <c r="L816" s="13">
        <f t="shared" si="31"/>
        <v>1920.5</v>
      </c>
      <c r="M816" s="13">
        <v>100</v>
      </c>
      <c r="N816" s="13"/>
    </row>
    <row r="817" spans="2:14">
      <c r="B817" s="40">
        <v>45809</v>
      </c>
      <c r="C817" s="12" t="s">
        <v>1002</v>
      </c>
      <c r="D817" s="12" t="s">
        <v>20</v>
      </c>
      <c r="E817" s="12" t="s">
        <v>146</v>
      </c>
      <c r="F817" s="12" t="s">
        <v>54</v>
      </c>
      <c r="G817" s="12" t="s">
        <v>157</v>
      </c>
      <c r="H817" s="12" t="s">
        <v>667</v>
      </c>
      <c r="I817" s="12">
        <v>1.97</v>
      </c>
      <c r="J817" s="12" t="s">
        <v>47</v>
      </c>
      <c r="K817" s="13">
        <v>-50</v>
      </c>
      <c r="L817" s="13">
        <f t="shared" si="31"/>
        <v>1870.5</v>
      </c>
      <c r="M817" s="13">
        <v>50</v>
      </c>
      <c r="N817" s="13"/>
    </row>
    <row r="818" spans="2:14">
      <c r="B818" s="40">
        <v>45809</v>
      </c>
      <c r="C818" s="12" t="s">
        <v>13</v>
      </c>
      <c r="D818" s="12" t="s">
        <v>20</v>
      </c>
      <c r="E818" s="12" t="s">
        <v>1174</v>
      </c>
      <c r="F818" s="12" t="s">
        <v>54</v>
      </c>
      <c r="G818" s="12" t="s">
        <v>444</v>
      </c>
      <c r="H818" s="12" t="s">
        <v>1175</v>
      </c>
      <c r="I818" s="12">
        <v>1.65</v>
      </c>
      <c r="J818" s="12" t="s">
        <v>12</v>
      </c>
      <c r="K818" s="13">
        <v>65</v>
      </c>
      <c r="L818" s="13">
        <f t="shared" si="31"/>
        <v>1935.5</v>
      </c>
      <c r="M818" s="13">
        <v>100</v>
      </c>
      <c r="N818" s="13"/>
    </row>
    <row r="819" spans="2:14">
      <c r="B819" s="40">
        <v>45809</v>
      </c>
      <c r="C819" s="12" t="s">
        <v>13</v>
      </c>
      <c r="D819" s="12" t="s">
        <v>20</v>
      </c>
      <c r="E819" s="12" t="s">
        <v>157</v>
      </c>
      <c r="F819" s="12" t="s">
        <v>54</v>
      </c>
      <c r="G819" s="12" t="s">
        <v>1176</v>
      </c>
      <c r="H819" s="12" t="s">
        <v>1083</v>
      </c>
      <c r="I819" s="12">
        <v>1.47</v>
      </c>
      <c r="J819" s="12" t="s">
        <v>47</v>
      </c>
      <c r="K819" s="13">
        <v>-100</v>
      </c>
      <c r="L819" s="13">
        <f t="shared" si="31"/>
        <v>1835.5</v>
      </c>
      <c r="M819" s="13">
        <v>100</v>
      </c>
      <c r="N819" s="13"/>
    </row>
    <row r="820" spans="2:14">
      <c r="B820" s="40">
        <v>45809</v>
      </c>
      <c r="C820" s="12" t="s">
        <v>13</v>
      </c>
      <c r="D820" s="12" t="s">
        <v>20</v>
      </c>
      <c r="E820" s="12" t="s">
        <v>1177</v>
      </c>
      <c r="F820" s="12" t="s">
        <v>54</v>
      </c>
      <c r="G820" s="12" t="s">
        <v>1178</v>
      </c>
      <c r="H820" s="12" t="s">
        <v>43</v>
      </c>
      <c r="I820" s="12">
        <v>1.7</v>
      </c>
      <c r="J820" s="12" t="s">
        <v>12</v>
      </c>
      <c r="K820" s="13">
        <v>70</v>
      </c>
      <c r="L820" s="13">
        <f t="shared" si="31"/>
        <v>1905.5</v>
      </c>
      <c r="M820" s="13">
        <v>100</v>
      </c>
      <c r="N820" s="13"/>
    </row>
    <row r="821" spans="2:14">
      <c r="B821" s="40">
        <v>45809</v>
      </c>
      <c r="C821" s="12" t="s">
        <v>13</v>
      </c>
      <c r="D821" s="12" t="s">
        <v>20</v>
      </c>
      <c r="E821" s="12" t="s">
        <v>1179</v>
      </c>
      <c r="F821" s="12" t="s">
        <v>54</v>
      </c>
      <c r="G821" s="12" t="s">
        <v>149</v>
      </c>
      <c r="H821" s="12" t="s">
        <v>45</v>
      </c>
      <c r="I821" s="12">
        <v>1.47</v>
      </c>
      <c r="J821" s="12" t="s">
        <v>12</v>
      </c>
      <c r="K821" s="13">
        <v>117.5</v>
      </c>
      <c r="L821" s="13">
        <f t="shared" si="31"/>
        <v>2023</v>
      </c>
      <c r="M821" s="13">
        <v>250</v>
      </c>
      <c r="N821" s="13"/>
    </row>
    <row r="822" spans="2:14">
      <c r="B822" s="40">
        <v>45809</v>
      </c>
      <c r="C822" s="12" t="s">
        <v>13</v>
      </c>
      <c r="D822" s="12" t="s">
        <v>20</v>
      </c>
      <c r="E822" s="12" t="s">
        <v>444</v>
      </c>
      <c r="F822" s="12" t="s">
        <v>54</v>
      </c>
      <c r="G822" s="12" t="s">
        <v>1176</v>
      </c>
      <c r="H822" s="12" t="s">
        <v>493</v>
      </c>
      <c r="I822" s="12">
        <v>1.52</v>
      </c>
      <c r="J822" s="12" t="s">
        <v>12</v>
      </c>
      <c r="K822" s="13">
        <v>52</v>
      </c>
      <c r="L822" s="13">
        <f t="shared" si="31"/>
        <v>2075</v>
      </c>
      <c r="M822" s="13">
        <v>100</v>
      </c>
      <c r="N822" s="13"/>
    </row>
    <row r="823" spans="2:14">
      <c r="B823" s="40">
        <v>45809</v>
      </c>
      <c r="C823" s="12" t="s">
        <v>13</v>
      </c>
      <c r="D823" s="12" t="s">
        <v>20</v>
      </c>
      <c r="E823" s="12" t="s">
        <v>331</v>
      </c>
      <c r="F823" s="12" t="s">
        <v>54</v>
      </c>
      <c r="G823" s="12" t="s">
        <v>1180</v>
      </c>
      <c r="H823" s="12" t="s">
        <v>487</v>
      </c>
      <c r="I823" s="12">
        <v>1.47</v>
      </c>
      <c r="J823" s="12" t="s">
        <v>12</v>
      </c>
      <c r="K823" s="13">
        <v>47</v>
      </c>
      <c r="L823" s="13">
        <f t="shared" si="31"/>
        <v>2122</v>
      </c>
      <c r="M823" s="13">
        <v>100</v>
      </c>
      <c r="N823" s="13"/>
    </row>
    <row r="824" spans="2:14">
      <c r="B824" s="40">
        <v>45809</v>
      </c>
      <c r="C824" s="12" t="s">
        <v>13</v>
      </c>
      <c r="D824" s="12" t="s">
        <v>20</v>
      </c>
      <c r="E824" s="12" t="s">
        <v>154</v>
      </c>
      <c r="F824" s="12" t="s">
        <v>54</v>
      </c>
      <c r="G824" s="12" t="s">
        <v>344</v>
      </c>
      <c r="H824" s="12" t="s">
        <v>1089</v>
      </c>
      <c r="I824" s="12">
        <v>1.5</v>
      </c>
      <c r="J824" s="12" t="s">
        <v>12</v>
      </c>
      <c r="K824" s="13">
        <v>50</v>
      </c>
      <c r="L824" s="13">
        <f t="shared" si="31"/>
        <v>2172</v>
      </c>
      <c r="M824" s="13">
        <v>100</v>
      </c>
      <c r="N824" s="13"/>
    </row>
    <row r="825" spans="2:14">
      <c r="B825" s="40">
        <v>45809</v>
      </c>
      <c r="C825" s="12" t="s">
        <v>13</v>
      </c>
      <c r="D825" s="12" t="s">
        <v>20</v>
      </c>
      <c r="E825" s="12" t="s">
        <v>1174</v>
      </c>
      <c r="F825" s="12" t="s">
        <v>54</v>
      </c>
      <c r="G825" s="12" t="s">
        <v>157</v>
      </c>
      <c r="H825" s="12" t="s">
        <v>1181</v>
      </c>
      <c r="I825" s="12">
        <v>1.85</v>
      </c>
      <c r="J825" s="12" t="s">
        <v>47</v>
      </c>
      <c r="K825" s="13">
        <v>-100</v>
      </c>
      <c r="L825" s="13">
        <f t="shared" si="31"/>
        <v>2072</v>
      </c>
      <c r="M825" s="13">
        <v>100</v>
      </c>
      <c r="N825" s="13"/>
    </row>
    <row r="826" spans="2:14">
      <c r="B826" s="40">
        <v>45809</v>
      </c>
      <c r="C826" s="12" t="s">
        <v>1189</v>
      </c>
      <c r="D826" s="12" t="s">
        <v>20</v>
      </c>
      <c r="E826" s="12" t="s">
        <v>525</v>
      </c>
      <c r="F826" s="12" t="s">
        <v>54</v>
      </c>
      <c r="G826" s="12" t="s">
        <v>1190</v>
      </c>
      <c r="H826" s="12" t="s">
        <v>1191</v>
      </c>
      <c r="I826" s="12">
        <v>1.4</v>
      </c>
      <c r="J826" s="12" t="s">
        <v>12</v>
      </c>
      <c r="K826" s="13">
        <v>40</v>
      </c>
      <c r="L826" s="13">
        <f t="shared" si="31"/>
        <v>2112</v>
      </c>
      <c r="M826" s="13">
        <v>100</v>
      </c>
      <c r="N826" s="13"/>
    </row>
    <row r="827" spans="2:14">
      <c r="B827" s="40">
        <v>45809</v>
      </c>
      <c r="C827" s="12" t="s">
        <v>13</v>
      </c>
      <c r="D827" s="12" t="s">
        <v>20</v>
      </c>
      <c r="E827" s="12" t="s">
        <v>149</v>
      </c>
      <c r="F827" s="12" t="s">
        <v>54</v>
      </c>
      <c r="G827" s="12" t="s">
        <v>335</v>
      </c>
      <c r="H827" s="12" t="s">
        <v>1192</v>
      </c>
      <c r="I827" s="12">
        <v>1.66</v>
      </c>
      <c r="J827" s="12" t="s">
        <v>47</v>
      </c>
      <c r="K827" s="13">
        <v>-100</v>
      </c>
      <c r="L827" s="13">
        <f t="shared" si="31"/>
        <v>2012</v>
      </c>
      <c r="M827" s="13">
        <v>100</v>
      </c>
      <c r="N827" s="13"/>
    </row>
    <row r="828" spans="2:14">
      <c r="B828" s="40">
        <v>45809</v>
      </c>
      <c r="C828" s="12" t="s">
        <v>13</v>
      </c>
      <c r="D828" s="12" t="s">
        <v>20</v>
      </c>
      <c r="E828" s="12" t="s">
        <v>1179</v>
      </c>
      <c r="F828" s="12" t="s">
        <v>54</v>
      </c>
      <c r="G828" s="12" t="s">
        <v>152</v>
      </c>
      <c r="H828" s="12" t="s">
        <v>43</v>
      </c>
      <c r="I828" s="12">
        <v>1.75</v>
      </c>
      <c r="J828" s="12" t="s">
        <v>12</v>
      </c>
      <c r="K828" s="13">
        <v>75</v>
      </c>
      <c r="L828" s="13">
        <f t="shared" si="31"/>
        <v>2087</v>
      </c>
      <c r="M828" s="13">
        <v>100</v>
      </c>
      <c r="N828" s="13"/>
    </row>
    <row r="829" spans="2:14">
      <c r="B829" s="40">
        <v>45809</v>
      </c>
      <c r="C829" s="12" t="s">
        <v>1189</v>
      </c>
      <c r="D829" s="12" t="s">
        <v>20</v>
      </c>
      <c r="E829" s="12" t="s">
        <v>1193</v>
      </c>
      <c r="F829" s="12" t="s">
        <v>54</v>
      </c>
      <c r="G829" s="12" t="s">
        <v>80</v>
      </c>
      <c r="H829" s="12" t="s">
        <v>1194</v>
      </c>
      <c r="I829" s="12">
        <v>1.7</v>
      </c>
      <c r="J829" s="12" t="s">
        <v>12</v>
      </c>
      <c r="K829" s="13">
        <v>70</v>
      </c>
      <c r="L829" s="13">
        <f>+L828+K829</f>
        <v>2157</v>
      </c>
      <c r="M829" s="13">
        <v>100</v>
      </c>
      <c r="N829" s="13"/>
    </row>
    <row r="830" spans="2:14">
      <c r="B830" s="40">
        <v>45809</v>
      </c>
      <c r="C830" s="12" t="s">
        <v>13</v>
      </c>
      <c r="D830" s="12" t="s">
        <v>19</v>
      </c>
      <c r="E830" s="12" t="s">
        <v>149</v>
      </c>
      <c r="F830" s="12" t="s">
        <v>54</v>
      </c>
      <c r="G830" s="12" t="s">
        <v>335</v>
      </c>
      <c r="H830" s="12" t="s">
        <v>39</v>
      </c>
      <c r="I830" s="12">
        <v>1.6</v>
      </c>
      <c r="J830" s="12" t="s">
        <v>47</v>
      </c>
      <c r="K830" s="13">
        <v>-100</v>
      </c>
      <c r="L830" s="13">
        <f>+L829+K830</f>
        <v>2057</v>
      </c>
      <c r="M830" s="13">
        <v>100</v>
      </c>
      <c r="N830" s="13"/>
    </row>
    <row r="831" spans="2:14">
      <c r="B831" s="40">
        <v>45809</v>
      </c>
      <c r="C831" s="12" t="s">
        <v>13</v>
      </c>
      <c r="D831" s="12" t="s">
        <v>20</v>
      </c>
      <c r="E831" s="12" t="s">
        <v>331</v>
      </c>
      <c r="F831" s="12" t="s">
        <v>54</v>
      </c>
      <c r="G831" s="12" t="s">
        <v>344</v>
      </c>
      <c r="H831" s="12" t="s">
        <v>1068</v>
      </c>
      <c r="I831" s="12">
        <v>1.65</v>
      </c>
      <c r="J831" s="12" t="s">
        <v>12</v>
      </c>
      <c r="K831" s="13">
        <v>65</v>
      </c>
      <c r="L831" s="13">
        <f>+L830+K831</f>
        <v>2122</v>
      </c>
      <c r="M831" s="13">
        <v>100</v>
      </c>
      <c r="N831" s="13"/>
    </row>
    <row r="832" spans="2:14">
      <c r="B832" s="40">
        <v>45809</v>
      </c>
      <c r="C832" s="12" t="s">
        <v>13</v>
      </c>
      <c r="D832" s="12" t="s">
        <v>20</v>
      </c>
      <c r="E832" s="12" t="s">
        <v>1180</v>
      </c>
      <c r="F832" s="12" t="s">
        <v>54</v>
      </c>
      <c r="G832" s="12" t="s">
        <v>154</v>
      </c>
      <c r="H832" s="12" t="s">
        <v>296</v>
      </c>
      <c r="I832" s="12">
        <v>1.45</v>
      </c>
      <c r="J832" s="12" t="s">
        <v>12</v>
      </c>
      <c r="K832" s="13">
        <v>45</v>
      </c>
      <c r="L832" s="13">
        <f t="shared" ref="L832:L842" si="32">+L831+K832</f>
        <v>2167</v>
      </c>
      <c r="M832" s="13">
        <v>100</v>
      </c>
      <c r="N832" s="13"/>
    </row>
    <row r="833" spans="2:14">
      <c r="B833" s="40">
        <v>45809</v>
      </c>
      <c r="C833" s="12" t="s">
        <v>1189</v>
      </c>
      <c r="D833" s="12" t="s">
        <v>20</v>
      </c>
      <c r="E833" s="12" t="s">
        <v>1195</v>
      </c>
      <c r="F833" s="12" t="s">
        <v>54</v>
      </c>
      <c r="G833" s="12" t="s">
        <v>355</v>
      </c>
      <c r="H833" s="12" t="s">
        <v>667</v>
      </c>
      <c r="I833" s="12">
        <v>1.6</v>
      </c>
      <c r="J833" s="12" t="s">
        <v>12</v>
      </c>
      <c r="K833" s="13">
        <v>30</v>
      </c>
      <c r="L833" s="13">
        <f t="shared" si="32"/>
        <v>2197</v>
      </c>
      <c r="M833" s="13">
        <v>50</v>
      </c>
      <c r="N833" s="13"/>
    </row>
    <row r="834" spans="2:14">
      <c r="B834" s="40">
        <v>45809</v>
      </c>
      <c r="C834" s="12" t="s">
        <v>598</v>
      </c>
      <c r="D834" s="12" t="s">
        <v>19</v>
      </c>
      <c r="E834" s="12" t="s">
        <v>1064</v>
      </c>
      <c r="F834" s="12" t="s">
        <v>54</v>
      </c>
      <c r="G834" s="12" t="s">
        <v>1091</v>
      </c>
      <c r="H834" s="12" t="s">
        <v>540</v>
      </c>
      <c r="I834" s="12">
        <v>1.8</v>
      </c>
      <c r="J834" s="12" t="s">
        <v>12</v>
      </c>
      <c r="K834" s="13">
        <v>40</v>
      </c>
      <c r="L834" s="13">
        <f t="shared" si="32"/>
        <v>2237</v>
      </c>
      <c r="M834" s="13">
        <v>50</v>
      </c>
      <c r="N834" s="13"/>
    </row>
    <row r="835" spans="2:14">
      <c r="B835" s="40">
        <v>45809</v>
      </c>
      <c r="C835" s="12" t="s">
        <v>13</v>
      </c>
      <c r="D835" s="12" t="s">
        <v>20</v>
      </c>
      <c r="E835" s="12" t="s">
        <v>1178</v>
      </c>
      <c r="F835" s="12" t="s">
        <v>54</v>
      </c>
      <c r="G835" s="12" t="s">
        <v>347</v>
      </c>
      <c r="H835" s="12" t="s">
        <v>503</v>
      </c>
      <c r="I835" s="12">
        <v>1.55</v>
      </c>
      <c r="J835" s="12" t="s">
        <v>12</v>
      </c>
      <c r="K835" s="13">
        <v>55</v>
      </c>
      <c r="L835" s="13">
        <f t="shared" si="32"/>
        <v>2292</v>
      </c>
      <c r="M835" s="13">
        <v>100</v>
      </c>
      <c r="N835" s="13"/>
    </row>
    <row r="836" spans="2:14">
      <c r="B836" s="40">
        <v>45809</v>
      </c>
      <c r="C836" s="12" t="s">
        <v>13</v>
      </c>
      <c r="D836" s="12" t="s">
        <v>20</v>
      </c>
      <c r="E836" s="12" t="s">
        <v>149</v>
      </c>
      <c r="F836" s="12" t="s">
        <v>54</v>
      </c>
      <c r="G836" s="12" t="s">
        <v>152</v>
      </c>
      <c r="H836" s="12" t="s">
        <v>43</v>
      </c>
      <c r="I836" s="12">
        <v>1.55</v>
      </c>
      <c r="J836" s="12" t="s">
        <v>12</v>
      </c>
      <c r="K836" s="13">
        <v>55</v>
      </c>
      <c r="L836" s="13">
        <f t="shared" si="32"/>
        <v>2347</v>
      </c>
      <c r="M836" s="13">
        <v>100</v>
      </c>
      <c r="N836" s="13"/>
    </row>
    <row r="837" spans="2:14">
      <c r="B837" s="40">
        <v>45809</v>
      </c>
      <c r="C837" s="12" t="s">
        <v>1189</v>
      </c>
      <c r="D837" s="12" t="s">
        <v>20</v>
      </c>
      <c r="E837" s="12" t="s">
        <v>1196</v>
      </c>
      <c r="F837" s="12" t="s">
        <v>54</v>
      </c>
      <c r="G837" s="12" t="s">
        <v>31</v>
      </c>
      <c r="H837" s="12" t="s">
        <v>481</v>
      </c>
      <c r="I837" s="12">
        <v>1.9</v>
      </c>
      <c r="J837" s="12" t="s">
        <v>47</v>
      </c>
      <c r="K837" s="13">
        <v>-100</v>
      </c>
      <c r="L837" s="13">
        <f t="shared" si="32"/>
        <v>2247</v>
      </c>
      <c r="M837" s="13">
        <v>100</v>
      </c>
      <c r="N837" s="13"/>
    </row>
    <row r="838" spans="2:14">
      <c r="B838" s="40">
        <v>45809</v>
      </c>
      <c r="C838" s="12" t="s">
        <v>1189</v>
      </c>
      <c r="D838" s="12" t="s">
        <v>20</v>
      </c>
      <c r="E838" s="12" t="s">
        <v>1197</v>
      </c>
      <c r="F838" s="12" t="s">
        <v>54</v>
      </c>
      <c r="G838" s="12" t="s">
        <v>141</v>
      </c>
      <c r="H838" s="12" t="s">
        <v>151</v>
      </c>
      <c r="I838" s="12">
        <v>1.58</v>
      </c>
      <c r="J838" s="12" t="s">
        <v>47</v>
      </c>
      <c r="K838" s="13">
        <v>-100</v>
      </c>
      <c r="L838" s="13">
        <f t="shared" si="32"/>
        <v>2147</v>
      </c>
      <c r="M838" s="13">
        <v>100</v>
      </c>
      <c r="N838" s="13"/>
    </row>
    <row r="839" spans="2:14">
      <c r="B839" s="40">
        <v>45809</v>
      </c>
      <c r="C839" s="12" t="s">
        <v>1189</v>
      </c>
      <c r="D839" s="12" t="s">
        <v>20</v>
      </c>
      <c r="E839" s="12" t="s">
        <v>1193</v>
      </c>
      <c r="F839" s="12" t="s">
        <v>54</v>
      </c>
      <c r="G839" s="12" t="s">
        <v>1198</v>
      </c>
      <c r="H839" s="12" t="s">
        <v>1083</v>
      </c>
      <c r="I839" s="12">
        <v>1.52</v>
      </c>
      <c r="J839" s="12" t="s">
        <v>46</v>
      </c>
      <c r="K839" s="13">
        <v>0</v>
      </c>
      <c r="L839" s="13">
        <f t="shared" si="32"/>
        <v>2147</v>
      </c>
      <c r="M839" s="13">
        <v>50</v>
      </c>
      <c r="N839" s="13"/>
    </row>
    <row r="840" spans="2:14">
      <c r="B840" s="40">
        <v>45809</v>
      </c>
      <c r="C840" s="12" t="s">
        <v>1189</v>
      </c>
      <c r="D840" s="12" t="s">
        <v>20</v>
      </c>
      <c r="E840" s="12" t="s">
        <v>1199</v>
      </c>
      <c r="F840" s="12" t="s">
        <v>54</v>
      </c>
      <c r="G840" s="12" t="s">
        <v>298</v>
      </c>
      <c r="H840" s="12" t="s">
        <v>1200</v>
      </c>
      <c r="I840" s="12">
        <v>1.7</v>
      </c>
      <c r="J840" s="12" t="s">
        <v>12</v>
      </c>
      <c r="K840" s="13">
        <v>35</v>
      </c>
      <c r="L840" s="13">
        <f t="shared" si="32"/>
        <v>2182</v>
      </c>
      <c r="M840" s="13">
        <v>50</v>
      </c>
      <c r="N840" s="13"/>
    </row>
    <row r="841" spans="2:14">
      <c r="B841" s="40">
        <v>45809</v>
      </c>
      <c r="C841" s="12" t="s">
        <v>13</v>
      </c>
      <c r="D841" s="12" t="s">
        <v>20</v>
      </c>
      <c r="E841" s="12" t="s">
        <v>444</v>
      </c>
      <c r="F841" s="12" t="s">
        <v>54</v>
      </c>
      <c r="G841" s="12" t="s">
        <v>149</v>
      </c>
      <c r="H841" s="12" t="s">
        <v>1201</v>
      </c>
      <c r="I841" s="12">
        <v>1.66</v>
      </c>
      <c r="J841" s="12" t="s">
        <v>47</v>
      </c>
      <c r="K841" s="13">
        <v>-50</v>
      </c>
      <c r="L841" s="13">
        <f t="shared" si="32"/>
        <v>2132</v>
      </c>
      <c r="M841" s="13">
        <v>50</v>
      </c>
      <c r="N841" s="13"/>
    </row>
    <row r="842" spans="2:14">
      <c r="B842" s="40">
        <v>45809</v>
      </c>
      <c r="C842" s="12" t="s">
        <v>1189</v>
      </c>
      <c r="D842" s="12" t="s">
        <v>20</v>
      </c>
      <c r="E842" s="12" t="s">
        <v>1195</v>
      </c>
      <c r="F842" s="12" t="s">
        <v>54</v>
      </c>
      <c r="G842" s="12" t="s">
        <v>600</v>
      </c>
      <c r="H842" s="12" t="s">
        <v>39</v>
      </c>
      <c r="I842" s="12">
        <v>1.6</v>
      </c>
      <c r="J842" s="12" t="s">
        <v>12</v>
      </c>
      <c r="K842" s="13">
        <v>30</v>
      </c>
      <c r="L842" s="13">
        <f t="shared" si="32"/>
        <v>2162</v>
      </c>
      <c r="M842" s="13">
        <v>50</v>
      </c>
      <c r="N842" s="13"/>
    </row>
    <row r="843" spans="2:14">
      <c r="B843" s="40">
        <v>45809</v>
      </c>
      <c r="C843" s="12" t="s">
        <v>1189</v>
      </c>
      <c r="D843" s="12" t="s">
        <v>19</v>
      </c>
      <c r="E843" s="12" t="s">
        <v>141</v>
      </c>
      <c r="F843" s="12" t="s">
        <v>54</v>
      </c>
      <c r="G843" s="12" t="s">
        <v>1202</v>
      </c>
      <c r="H843" s="12" t="s">
        <v>1203</v>
      </c>
      <c r="I843" s="12">
        <v>1.53</v>
      </c>
      <c r="J843" s="12" t="s">
        <v>12</v>
      </c>
      <c r="K843" s="13">
        <v>26.5</v>
      </c>
      <c r="L843" s="13">
        <f>+L842+K843</f>
        <v>2188.5</v>
      </c>
      <c r="M843" s="13">
        <v>50</v>
      </c>
      <c r="N843" s="13"/>
    </row>
    <row r="844" spans="2:14">
      <c r="B844" s="40">
        <v>45839</v>
      </c>
      <c r="C844" s="12" t="s">
        <v>1189</v>
      </c>
      <c r="D844" s="12" t="s">
        <v>20</v>
      </c>
      <c r="E844" s="12" t="s">
        <v>99</v>
      </c>
      <c r="F844" s="12" t="s">
        <v>54</v>
      </c>
      <c r="G844" s="12" t="s">
        <v>141</v>
      </c>
      <c r="H844" s="12" t="s">
        <v>128</v>
      </c>
      <c r="I844" s="12">
        <v>1.9</v>
      </c>
      <c r="J844" s="12" t="s">
        <v>47</v>
      </c>
      <c r="K844" s="13">
        <v>-50</v>
      </c>
      <c r="L844" s="13">
        <f>+L843+K844</f>
        <v>2138.5</v>
      </c>
      <c r="M844" s="13">
        <v>50</v>
      </c>
      <c r="N844" s="13"/>
    </row>
    <row r="845" spans="2:14">
      <c r="B845" s="40"/>
      <c r="C845" s="12"/>
      <c r="D845" s="12"/>
      <c r="E845" s="12"/>
      <c r="F845" s="12"/>
      <c r="G845" s="12"/>
      <c r="H845" s="12"/>
      <c r="I845" s="12"/>
      <c r="J845" s="12"/>
      <c r="K845" s="13"/>
      <c r="L845" s="13">
        <f>+L844+K845</f>
        <v>2138.5</v>
      </c>
      <c r="M845" s="13"/>
      <c r="N845" s="13"/>
    </row>
    <row r="846" spans="2:14"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</row>
    <row r="847" spans="2:14"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</row>
    <row r="848" spans="2:14"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</row>
    <row r="849" spans="2:13"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</row>
    <row r="850" spans="2:13"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</row>
    <row r="851" spans="2:13"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</row>
    <row r="852" spans="2:13"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</row>
    <row r="853" spans="2:13"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</row>
    <row r="854" spans="2:13"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</row>
    <row r="855" spans="2:13"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</row>
    <row r="856" spans="2:13"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</row>
    <row r="857" spans="2:13"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</row>
    <row r="858" spans="2:13"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</row>
    <row r="859" spans="2:13"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</row>
    <row r="860" spans="2:13"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</row>
    <row r="861" spans="2:13"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</row>
    <row r="862" spans="2:13"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</row>
    <row r="863" spans="2:13"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</row>
    <row r="864" spans="2:13"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</row>
    <row r="865" spans="2:13"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</row>
    <row r="866" spans="2:13"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</row>
    <row r="867" spans="2:13"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</row>
    <row r="868" spans="2:13"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</row>
    <row r="869" spans="2:13"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</row>
    <row r="870" spans="2:13"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</row>
    <row r="871" spans="2:13"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</row>
    <row r="872" spans="2:13"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</row>
    <row r="873" spans="2:13"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</row>
    <row r="874" spans="2:13"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</row>
    <row r="875" spans="2:13"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</row>
    <row r="876" spans="2:13"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</row>
    <row r="877" spans="2:13"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</row>
    <row r="878" spans="2:13"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</row>
    <row r="879" spans="2:13"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</row>
    <row r="880" spans="2:13"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</row>
    <row r="881" spans="2:13"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</row>
    <row r="882" spans="2:13"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</row>
    <row r="883" spans="2:13"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</row>
    <row r="884" spans="2:13"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</row>
    <row r="885" spans="2:13"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</row>
    <row r="886" spans="2:13"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</row>
    <row r="887" spans="2:13"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</row>
    <row r="888" spans="2:13"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</row>
    <row r="889" spans="2:13"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</row>
    <row r="890" spans="2:13"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</row>
    <row r="891" spans="2:13"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</row>
    <row r="892" spans="2:13"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</row>
    <row r="893" spans="2:13"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</row>
    <row r="894" spans="2:13"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</row>
    <row r="895" spans="2:13"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</row>
    <row r="896" spans="2:13"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</row>
    <row r="897" spans="2:13"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</row>
    <row r="898" spans="2:13"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</row>
    <row r="899" spans="2:13"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</row>
    <row r="900" spans="2:13"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</row>
    <row r="901" spans="2:13"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</row>
    <row r="902" spans="2:13"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</row>
    <row r="903" spans="2:13"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</row>
    <row r="904" spans="2:13"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</row>
    <row r="905" spans="2:13"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</row>
    <row r="906" spans="2:13"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</row>
    <row r="907" spans="2:13"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</row>
    <row r="908" spans="2:13"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</row>
    <row r="909" spans="2:13"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</row>
    <row r="910" spans="2:13"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</row>
    <row r="911" spans="2:13"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</row>
    <row r="912" spans="2:13"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</row>
    <row r="913" spans="2:13"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</row>
    <row r="914" spans="2:13"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</row>
    <row r="915" spans="2:13"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</row>
    <row r="916" spans="2:13"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</row>
    <row r="917" spans="2:13"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</row>
    <row r="918" spans="2:13"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</row>
    <row r="919" spans="2:13"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</row>
    <row r="920" spans="2:13"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</row>
    <row r="921" spans="2:13"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</row>
    <row r="922" spans="2:13"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</row>
    <row r="923" spans="2:13"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</row>
    <row r="924" spans="2:13"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</row>
    <row r="925" spans="2:13"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</row>
    <row r="926" spans="2:13"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</row>
    <row r="927" spans="2:13"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</row>
    <row r="928" spans="2:13"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</row>
    <row r="929" spans="2:13"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</row>
    <row r="930" spans="2:13"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</row>
    <row r="931" spans="2:13"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</row>
    <row r="932" spans="2:13"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</row>
    <row r="933" spans="2:13"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</row>
    <row r="934" spans="2:13"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</row>
    <row r="935" spans="2:13"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</row>
    <row r="936" spans="2:13"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</row>
    <row r="937" spans="2:13"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</row>
    <row r="938" spans="2:13"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</row>
    <row r="939" spans="2:13"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</row>
    <row r="940" spans="2:13"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</row>
    <row r="941" spans="2:13"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</row>
    <row r="942" spans="2:13"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</row>
    <row r="943" spans="2:13"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</row>
    <row r="944" spans="2:13"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</row>
    <row r="945" spans="2:13"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</row>
    <row r="946" spans="2:13"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</row>
    <row r="947" spans="2:13"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</row>
    <row r="948" spans="2:13"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</row>
    <row r="949" spans="2:13"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</row>
    <row r="950" spans="2:13"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</row>
    <row r="951" spans="2:13"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</row>
    <row r="952" spans="2:13"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</row>
    <row r="953" spans="2:13"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</row>
    <row r="954" spans="2:13"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</row>
    <row r="955" spans="2:13"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</row>
    <row r="956" spans="2:13"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</row>
    <row r="957" spans="2:13"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</row>
    <row r="958" spans="2:13"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</row>
    <row r="959" spans="2:13"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</row>
    <row r="960" spans="2:13"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</row>
    <row r="961" spans="2:13"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</row>
    <row r="962" spans="2:13"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</row>
    <row r="963" spans="2:13"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</row>
    <row r="964" spans="2:13"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</row>
    <row r="965" spans="2:13"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</row>
    <row r="966" spans="2:13"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</row>
    <row r="967" spans="2:13"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</row>
    <row r="968" spans="2:13"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</row>
    <row r="969" spans="2:13"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</row>
    <row r="970" spans="2:13"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</row>
    <row r="971" spans="2:13"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</row>
    <row r="972" spans="2:13"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</row>
    <row r="973" spans="2:13"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</row>
    <row r="974" spans="2:13"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</row>
    <row r="975" spans="2:13"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</row>
    <row r="976" spans="2:13"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</row>
    <row r="977" spans="2:13"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</row>
    <row r="978" spans="2:13"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</row>
    <row r="979" spans="2:13"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</row>
    <row r="980" spans="2:13"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</row>
    <row r="981" spans="2:13"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</row>
    <row r="982" spans="2:13"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</row>
    <row r="983" spans="2:13"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</row>
    <row r="984" spans="2:13"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</row>
    <row r="985" spans="2:13"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</row>
    <row r="986" spans="2:13"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</row>
    <row r="987" spans="2:13"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</row>
    <row r="988" spans="2:13"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</row>
    <row r="989" spans="2:13"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</row>
    <row r="990" spans="2:13"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</row>
    <row r="991" spans="2:13"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</row>
    <row r="992" spans="2:13"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</row>
    <row r="993" spans="2:13"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</row>
    <row r="994" spans="2:13"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</row>
    <row r="995" spans="2:13"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</row>
    <row r="996" spans="2:13"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</row>
    <row r="997" spans="2:13"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</row>
    <row r="998" spans="2:13"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</row>
    <row r="999" spans="2:13"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</row>
    <row r="1000" spans="2:13"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</row>
    <row r="1001" spans="2:13"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</row>
    <row r="1002" spans="2:13"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</row>
    <row r="1003" spans="2:13"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</row>
    <row r="1004" spans="2:13"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</row>
    <row r="1005" spans="2:13"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</row>
    <row r="1006" spans="2:13"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</row>
    <row r="1007" spans="2:13"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</row>
    <row r="1008" spans="2:13"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</row>
    <row r="1009" spans="2:13"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</row>
    <row r="1010" spans="2:13"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</row>
    <row r="1011" spans="2:13"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</row>
    <row r="1012" spans="2:13"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</row>
    <row r="1013" spans="2:13"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</row>
    <row r="1014" spans="2:13"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</row>
    <row r="1015" spans="2:13"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</row>
    <row r="1016" spans="2:13"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</row>
    <row r="1017" spans="2:13"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</row>
    <row r="1018" spans="2:13"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</row>
    <row r="1019" spans="2:13"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</row>
    <row r="1020" spans="2:13"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</row>
    <row r="1021" spans="2:13"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</row>
    <row r="1022" spans="2:13"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</row>
    <row r="1023" spans="2:13"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</row>
    <row r="1024" spans="2:13"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</row>
    <row r="1025" spans="2:13"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</row>
    <row r="1026" spans="2:13"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</row>
    <row r="1027" spans="2:13"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</row>
    <row r="1028" spans="2:13"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</row>
    <row r="1029" spans="2:13"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</row>
    <row r="1030" spans="2:13"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</row>
    <row r="1031" spans="2:13"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</row>
    <row r="1032" spans="2:13"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</row>
    <row r="1033" spans="2:13"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</row>
    <row r="1034" spans="2:13"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</row>
    <row r="1035" spans="2:13"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</row>
    <row r="1036" spans="2:13"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</row>
    <row r="1037" spans="2:13"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</row>
    <row r="1038" spans="2:13"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</row>
    <row r="1039" spans="2:13"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</row>
    <row r="1040" spans="2:13"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</row>
    <row r="1041" spans="2:13"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</row>
    <row r="1042" spans="2:13"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</row>
    <row r="1043" spans="2:13"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</row>
    <row r="1044" spans="2:13"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</row>
    <row r="1045" spans="2:13"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</row>
    <row r="1046" spans="2:13"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</row>
    <row r="1047" spans="2:13"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</row>
    <row r="1048" spans="2:13"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</row>
    <row r="1049" spans="2:13"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</row>
    <row r="1050" spans="2:13"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</row>
    <row r="1051" spans="2:13"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</row>
    <row r="1052" spans="2:13"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</row>
    <row r="1053" spans="2:13"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</row>
    <row r="1054" spans="2:13"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</row>
    <row r="1055" spans="2:13"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</row>
    <row r="1056" spans="2:13"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</row>
    <row r="1057" spans="2:13"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</row>
    <row r="1058" spans="2:13"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</row>
    <row r="1059" spans="2:13"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</row>
    <row r="1060" spans="2:13"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</row>
    <row r="1061" spans="2:13"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</row>
    <row r="1062" spans="2:13"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</row>
    <row r="1063" spans="2:13"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</row>
    <row r="1064" spans="2:13"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</row>
    <row r="1065" spans="2:13"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</row>
    <row r="1066" spans="2:13"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</row>
    <row r="1067" spans="2:13"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</row>
    <row r="1068" spans="2:13"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</row>
    <row r="1069" spans="2:13"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</row>
    <row r="1070" spans="2:13"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</row>
    <row r="1071" spans="2:13"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</row>
    <row r="1072" spans="2:13"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</row>
    <row r="1073" spans="2:13"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</row>
    <row r="1074" spans="2:13"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</row>
    <row r="1075" spans="2:13"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</row>
    <row r="1076" spans="2:13"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</row>
    <row r="1077" spans="2:13"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</row>
    <row r="1078" spans="2:13"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</row>
    <row r="1079" spans="2:13"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</row>
    <row r="1080" spans="2:13"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</row>
    <row r="1081" spans="2:13"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</row>
    <row r="1082" spans="2:13"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</row>
    <row r="1083" spans="2:13"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</row>
    <row r="1084" spans="2:13"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</row>
    <row r="1085" spans="2:13"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</row>
    <row r="1086" spans="2:13"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</row>
    <row r="1087" spans="2:13"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</row>
    <row r="1088" spans="2:13"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</row>
    <row r="1089" spans="2:13"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</row>
    <row r="1090" spans="2:13"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</row>
    <row r="1091" spans="2:13"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</row>
    <row r="1092" spans="2:13"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</row>
    <row r="1093" spans="2:13"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</row>
    <row r="1094" spans="2:13"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</row>
    <row r="1095" spans="2:13"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</row>
    <row r="1096" spans="2:13"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</row>
    <row r="1097" spans="2:13"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</row>
    <row r="1098" spans="2:13"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</row>
    <row r="1099" spans="2:13"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</row>
    <row r="1100" spans="2:13"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</row>
    <row r="1101" spans="2:13"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</row>
    <row r="1102" spans="2:13"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</row>
    <row r="1103" spans="2:13"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</row>
    <row r="1104" spans="2:13"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</row>
    <row r="1105" spans="2:13"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</row>
    <row r="1106" spans="2:13"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</row>
    <row r="1107" spans="2:13"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</row>
    <row r="1108" spans="2:13"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</row>
    <row r="1109" spans="2:13"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</row>
    <row r="1110" spans="2:13"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</row>
    <row r="1111" spans="2:13"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</row>
    <row r="1112" spans="2:13"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</row>
    <row r="1113" spans="2:13"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</row>
    <row r="1114" spans="2:13"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</row>
    <row r="1115" spans="2:13"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</row>
    <row r="1116" spans="2:13"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</row>
    <row r="1117" spans="2:13"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</row>
    <row r="1118" spans="2:13"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</row>
    <row r="1119" spans="2:13"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</row>
    <row r="1120" spans="2:13"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</row>
    <row r="1121" spans="2:13"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</row>
    <row r="1122" spans="2:13"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</row>
    <row r="1123" spans="2:13"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</row>
    <row r="1124" spans="2:13"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</row>
    <row r="1125" spans="2:13"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</row>
    <row r="1126" spans="2:13"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</row>
    <row r="1127" spans="2:13"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</row>
    <row r="1128" spans="2:13"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</row>
    <row r="1129" spans="2:13"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</row>
    <row r="1130" spans="2:13"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</row>
    <row r="1131" spans="2:13"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</row>
    <row r="1132" spans="2:13"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</row>
    <row r="1133" spans="2:13"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</row>
    <row r="1134" spans="2:13"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</row>
    <row r="1135" spans="2:13"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</row>
    <row r="1136" spans="2:13"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</row>
    <row r="1137" spans="2:13"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</row>
    <row r="1138" spans="2:13"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</row>
    <row r="1139" spans="2:13"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</row>
    <row r="1140" spans="2:13"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</row>
    <row r="1141" spans="2:13"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</row>
    <row r="1142" spans="2:13"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</row>
    <row r="1143" spans="2:13"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</row>
    <row r="1144" spans="2:13"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</row>
    <row r="1145" spans="2:13"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</row>
    <row r="1146" spans="2:13"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</row>
    <row r="1147" spans="2:13"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</row>
    <row r="1148" spans="2:13"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</row>
    <row r="1149" spans="2:13"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</row>
    <row r="1150" spans="2:13"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</row>
    <row r="1151" spans="2:13"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</row>
    <row r="1152" spans="2:13"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</row>
    <row r="1153" spans="2:13"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</row>
    <row r="1154" spans="2:13"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</row>
    <row r="1155" spans="2:13"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</row>
    <row r="1156" spans="2:13"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</row>
    <row r="1157" spans="2:13"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</row>
    <row r="1158" spans="2:13"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</row>
    <row r="1159" spans="2:13"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</row>
    <row r="1160" spans="2:13"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</row>
    <row r="1161" spans="2:13"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</row>
    <row r="1162" spans="2:13"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</row>
    <row r="1163" spans="2:13"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</row>
    <row r="1164" spans="2:13"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</row>
    <row r="1165" spans="2:13"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</row>
    <row r="1166" spans="2:13"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</row>
    <row r="1167" spans="2:13"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</row>
    <row r="1168" spans="2:13"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</row>
    <row r="1169" spans="2:13"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</row>
    <row r="1170" spans="2:13"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</row>
    <row r="1171" spans="2:13"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</row>
    <row r="1172" spans="2:13"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</row>
    <row r="1173" spans="2:13"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</row>
    <row r="1174" spans="2:13"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</row>
    <row r="1175" spans="2:13"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</row>
    <row r="1176" spans="2:13"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</row>
    <row r="1177" spans="2:13"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</row>
    <row r="1178" spans="2:13"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</row>
    <row r="1179" spans="2:13"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</row>
    <row r="1180" spans="2:13"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</row>
    <row r="1181" spans="2:13"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</row>
    <row r="1182" spans="2:13"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</row>
    <row r="1183" spans="2:13"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</row>
    <row r="1184" spans="2:13"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</row>
    <row r="1185" spans="2:13"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</row>
    <row r="1186" spans="2:13"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</row>
    <row r="1187" spans="2:13"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</row>
    <row r="1188" spans="2:13"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</row>
    <row r="1189" spans="2:13"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</row>
    <row r="1190" spans="2:13"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</row>
    <row r="1191" spans="2:13"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</row>
    <row r="1192" spans="2:13"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</row>
    <row r="1193" spans="2:13"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</row>
    <row r="1194" spans="2:13"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</row>
    <row r="1195" spans="2:13"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</row>
    <row r="1196" spans="2:13"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</row>
    <row r="1197" spans="2:13"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</row>
    <row r="1198" spans="2:13"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</row>
    <row r="1199" spans="2:13"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</row>
    <row r="1200" spans="2:13"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</row>
    <row r="1201" spans="2:13"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</row>
    <row r="1202" spans="2:13"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</row>
    <row r="1203" spans="2:13"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</row>
    <row r="1204" spans="2:13"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</row>
    <row r="1205" spans="2:13"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</row>
    <row r="1206" spans="2:13"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</row>
    <row r="1207" spans="2:13"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</row>
    <row r="1208" spans="2:13"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</row>
    <row r="1209" spans="2:13"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</row>
    <row r="1210" spans="2:13"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</row>
    <row r="1211" spans="2:13"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</row>
    <row r="1212" spans="2:13"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</row>
    <row r="1213" spans="2:13"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</row>
    <row r="1214" spans="2:13"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</row>
    <row r="1215" spans="2:13"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</row>
    <row r="1216" spans="2:13"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</row>
    <row r="1217" spans="2:13"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</row>
    <row r="1218" spans="2:13"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</row>
    <row r="1219" spans="2:13"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</row>
    <row r="1220" spans="2:13"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</row>
    <row r="1221" spans="2:13"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</row>
    <row r="1222" spans="2:13"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</row>
    <row r="1223" spans="2:13"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</row>
    <row r="1224" spans="2:13"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</row>
    <row r="1225" spans="2:13"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</row>
    <row r="1226" spans="2:13"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</row>
    <row r="1227" spans="2:13"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</row>
    <row r="1228" spans="2:13"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</row>
    <row r="1229" spans="2:13"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</row>
    <row r="1230" spans="2:13"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</row>
    <row r="1231" spans="2:13"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</row>
    <row r="1232" spans="2:13"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</row>
    <row r="1233" spans="2:13"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</row>
    <row r="1234" spans="2:13"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</row>
    <row r="1235" spans="2:13"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</row>
    <row r="1236" spans="2:13"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</row>
    <row r="1237" spans="2:13"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</row>
    <row r="1238" spans="2:13"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</row>
    <row r="1239" spans="2:13"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</row>
    <row r="1240" spans="2:13"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</row>
    <row r="1241" spans="2:13"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</row>
    <row r="1242" spans="2:13"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</row>
    <row r="1243" spans="2:13"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</row>
    <row r="1244" spans="2:13"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</row>
    <row r="1245" spans="2:13"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</row>
    <row r="1246" spans="2:13"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</row>
    <row r="1247" spans="2:13"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</row>
    <row r="1248" spans="2:13"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</row>
    <row r="1249" spans="2:13"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</row>
    <row r="1250" spans="2:13"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</row>
    <row r="1251" spans="2:13"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</row>
    <row r="1252" spans="2:13"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</row>
    <row r="1253" spans="2:13"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</row>
    <row r="1254" spans="2:13"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</row>
    <row r="1255" spans="2:13"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</row>
    <row r="1256" spans="2:13"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</row>
    <row r="1257" spans="2:13"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</row>
    <row r="1258" spans="2:13"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</row>
    <row r="1259" spans="2:13"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</row>
    <row r="1260" spans="2:13"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</row>
    <row r="1261" spans="2:13"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</row>
    <row r="1262" spans="2:13"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</row>
    <row r="1263" spans="2:13"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</row>
    <row r="1264" spans="2:13"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</row>
    <row r="1265" spans="2:13"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</row>
    <row r="1266" spans="2:13"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</row>
    <row r="1267" spans="2:13"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</row>
    <row r="1268" spans="2:13"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</row>
    <row r="1269" spans="2:13"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</row>
    <row r="1270" spans="2:13"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</row>
    <row r="1271" spans="2:13"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</row>
    <row r="1272" spans="2:13"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</row>
    <row r="1273" spans="2:13"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</row>
    <row r="1274" spans="2:13"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</row>
    <row r="1275" spans="2:13"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</row>
    <row r="1276" spans="2:13"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</row>
    <row r="1277" spans="2:13"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</row>
    <row r="1278" spans="2:13"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</row>
    <row r="1279" spans="2:13"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</row>
    <row r="1280" spans="2:13"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</row>
    <row r="1281" spans="2:13"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</row>
    <row r="1282" spans="2:13"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</row>
    <row r="1283" spans="2:13"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</row>
    <row r="1284" spans="2:13"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</row>
    <row r="1285" spans="2:13"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</row>
    <row r="1286" spans="2:13"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</row>
    <row r="1287" spans="2:13"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</row>
    <row r="1288" spans="2:13"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</row>
    <row r="1289" spans="2:13"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</row>
    <row r="1290" spans="2:13"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</row>
    <row r="1291" spans="2:13"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</row>
    <row r="1292" spans="2:13"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</row>
    <row r="1293" spans="2:13"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</row>
    <row r="1294" spans="2:13"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</row>
    <row r="1295" spans="2:13"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</row>
    <row r="1296" spans="2:13"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</row>
    <row r="1297" spans="2:13"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</row>
    <row r="1298" spans="2:13"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</row>
    <row r="1299" spans="2:13"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</row>
    <row r="1300" spans="2:13"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</row>
    <row r="1301" spans="2:13"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</row>
    <row r="1302" spans="2:13"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</row>
    <row r="1303" spans="2:13"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</row>
    <row r="1304" spans="2:13"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</row>
    <row r="1305" spans="2:13"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</row>
    <row r="1306" spans="2:13"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</row>
    <row r="1307" spans="2:13"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</row>
    <row r="1308" spans="2:13"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</row>
    <row r="1309" spans="2:13"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</row>
    <row r="1310" spans="2:13"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</row>
    <row r="1311" spans="2:13"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</row>
    <row r="1312" spans="2:13"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</row>
    <row r="1313" spans="2:13"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</row>
    <row r="1314" spans="2:13"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</row>
    <row r="1315" spans="2:13"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</row>
    <row r="1316" spans="2:13"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</row>
    <row r="1317" spans="2:13"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</row>
    <row r="1318" spans="2:13"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</row>
    <row r="1319" spans="2:13"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</row>
    <row r="1320" spans="2:13"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</row>
    <row r="1321" spans="2:13"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</row>
    <row r="1322" spans="2:13"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</row>
    <row r="1323" spans="2:13"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</row>
    <row r="1324" spans="2:13"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</row>
    <row r="1325" spans="2:13"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</row>
    <row r="1326" spans="2:13"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</row>
    <row r="1327" spans="2:13"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</row>
    <row r="1328" spans="2:13"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</row>
    <row r="1329" spans="2:13"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</row>
    <row r="1330" spans="2:13"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</row>
    <row r="1331" spans="2:13"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</row>
    <row r="1332" spans="2:13"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</row>
    <row r="1333" spans="2:13"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</row>
    <row r="1334" spans="2:13"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</row>
    <row r="1335" spans="2:13"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</row>
    <row r="1336" spans="2:13"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</row>
    <row r="1337" spans="2:13"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</row>
    <row r="1338" spans="2:13"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</row>
    <row r="1339" spans="2:13"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</row>
    <row r="1340" spans="2:13"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</row>
    <row r="1341" spans="2:13"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</row>
    <row r="1342" spans="2:13"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</row>
    <row r="1343" spans="2:13"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</row>
    <row r="1344" spans="2:13"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</row>
    <row r="1345" spans="2:13"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</row>
    <row r="1346" spans="2:13"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</row>
    <row r="1347" spans="2:13"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</row>
    <row r="1348" spans="2:13"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</row>
    <row r="1349" spans="2:13"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</row>
    <row r="1350" spans="2:13"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</row>
    <row r="1351" spans="2:13"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</row>
    <row r="1352" spans="2:13"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</row>
    <row r="1353" spans="2:13"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</row>
    <row r="1354" spans="2:13"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</row>
    <row r="1355" spans="2:13"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</row>
    <row r="1356" spans="2:13"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</row>
    <row r="1357" spans="2:13"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</row>
    <row r="1358" spans="2:13"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</row>
    <row r="1359" spans="2:13"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</row>
    <row r="1360" spans="2:13"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</row>
    <row r="1361" spans="2:13"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</row>
    <row r="1362" spans="2:13"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</row>
    <row r="1363" spans="2:13"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</row>
    <row r="1364" spans="2:13"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</row>
    <row r="1365" spans="2:13"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</row>
    <row r="1366" spans="2:13"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</row>
    <row r="1367" spans="2:13"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</row>
    <row r="1368" spans="2:13"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</row>
    <row r="1369" spans="2:13"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</row>
    <row r="1370" spans="2:13"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</row>
    <row r="1371" spans="2:13"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</row>
    <row r="1372" spans="2:13"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</row>
    <row r="1373" spans="2:13"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</row>
    <row r="1374" spans="2:13"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</row>
    <row r="1375" spans="2:13"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</row>
    <row r="1376" spans="2:13"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</row>
    <row r="1377" spans="2:13"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</row>
    <row r="1378" spans="2:13"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</row>
    <row r="1379" spans="2:13"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</row>
    <row r="1380" spans="2:13"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</row>
    <row r="1381" spans="2:13"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</row>
    <row r="1382" spans="2:13"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</row>
    <row r="1383" spans="2:13"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</row>
    <row r="1384" spans="2:13"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</row>
    <row r="1385" spans="2:13"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</row>
    <row r="1386" spans="2:13"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</row>
    <row r="1387" spans="2:13"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</row>
    <row r="1388" spans="2:13"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</row>
    <row r="1389" spans="2:13"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</row>
    <row r="1390" spans="2:13"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</row>
    <row r="1391" spans="2:13"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</row>
    <row r="1392" spans="2:13"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</row>
    <row r="1393" spans="2:13"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</row>
    <row r="1394" spans="2:13"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</row>
    <row r="1395" spans="2:13"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</row>
    <row r="1396" spans="2:13"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</row>
    <row r="1397" spans="2:13"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</row>
    <row r="1398" spans="2:13"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</row>
    <row r="1399" spans="2:13"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</row>
    <row r="1400" spans="2:13"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</row>
    <row r="1401" spans="2:13"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</row>
    <row r="1402" spans="2:13"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</row>
    <row r="1403" spans="2:13"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</row>
    <row r="1404" spans="2:13"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</row>
    <row r="1405" spans="2:13"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</row>
    <row r="1406" spans="2:13"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</row>
    <row r="1407" spans="2:13"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</row>
    <row r="1408" spans="2:13"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</row>
    <row r="1409" spans="2:13"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</row>
    <row r="1410" spans="2:13"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</row>
    <row r="1411" spans="2:13"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</row>
    <row r="1412" spans="2:13"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</row>
    <row r="1413" spans="2:13"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</row>
    <row r="1414" spans="2:13"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</row>
    <row r="1415" spans="2:13"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</row>
    <row r="1416" spans="2:13"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</row>
    <row r="1417" spans="2:13"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</row>
    <row r="1418" spans="2:13"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</row>
    <row r="1419" spans="2:13"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</row>
    <row r="1420" spans="2:13"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</row>
    <row r="1421" spans="2:13"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</row>
    <row r="1422" spans="2:13"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</row>
    <row r="1423" spans="2:13"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</row>
    <row r="1424" spans="2:13"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</row>
    <row r="1425" spans="2:13"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</row>
    <row r="1426" spans="2:13"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</row>
    <row r="1427" spans="2:13"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</row>
    <row r="1428" spans="2:13"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</row>
    <row r="1429" spans="2:13"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</row>
    <row r="1430" spans="2:13"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</row>
    <row r="1431" spans="2:13"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</row>
    <row r="1432" spans="2:13"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</row>
    <row r="1433" spans="2:13"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</row>
    <row r="1434" spans="2:13"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</row>
    <row r="1435" spans="2:13"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</row>
    <row r="1436" spans="2:13"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</row>
    <row r="1437" spans="2:13"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</row>
    <row r="1438" spans="2:13"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</row>
    <row r="1439" spans="2:13"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</row>
    <row r="1440" spans="2:13"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</row>
    <row r="1441" spans="2:13"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</row>
    <row r="1442" spans="2:13"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</row>
    <row r="1443" spans="2:13"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</row>
    <row r="1444" spans="2:13"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</row>
    <row r="1445" spans="2:13"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</row>
    <row r="1446" spans="2:13"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</row>
    <row r="1447" spans="2:13"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</row>
    <row r="1448" spans="2:13"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</row>
    <row r="1449" spans="2:13"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</row>
    <row r="1450" spans="2:13"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</row>
    <row r="1451" spans="2:13"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</row>
    <row r="1452" spans="2:13"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</row>
    <row r="1453" spans="2:13"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</row>
    <row r="1454" spans="2:13"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</row>
    <row r="1455" spans="2:13"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</row>
    <row r="1456" spans="2:13"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</row>
    <row r="1457" spans="2:13"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</row>
    <row r="1458" spans="2:13"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</row>
    <row r="1459" spans="2:13"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</row>
    <row r="1460" spans="2:13"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</row>
    <row r="1461" spans="2:13"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</row>
    <row r="1462" spans="2:13"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</row>
    <row r="1463" spans="2:13"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</row>
    <row r="1464" spans="2:13"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</row>
    <row r="1465" spans="2:13"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</row>
    <row r="1466" spans="2:13"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</row>
    <row r="1467" spans="2:13"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</row>
    <row r="1468" spans="2:13"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</row>
    <row r="1469" spans="2:13"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</row>
    <row r="1470" spans="2:13"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</row>
    <row r="1471" spans="2:13"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</row>
    <row r="1472" spans="2:13"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</row>
    <row r="1473" spans="2:13"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</row>
    <row r="1474" spans="2:13"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</row>
    <row r="1475" spans="2:13"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</row>
    <row r="1476" spans="2:13"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</row>
    <row r="1477" spans="2:13"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</row>
    <row r="1478" spans="2:13"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</row>
    <row r="1479" spans="2:13"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</row>
    <row r="1480" spans="2:13"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</row>
    <row r="1481" spans="2:13"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</row>
    <row r="1482" spans="2:13"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</row>
    <row r="1483" spans="2:13"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</row>
  </sheetData>
  <sheetProtection selectLockedCells="1"/>
  <phoneticPr fontId="2" type="noConversion"/>
  <conditionalFormatting sqref="J2">
    <cfRule type="containsText" dxfId="65" priority="9" operator="containsText" text="Richtig">
      <formula>NOT(ISERROR(SEARCH("Richtig",J2)))</formula>
    </cfRule>
  </conditionalFormatting>
  <conditionalFormatting sqref="J7:J845">
    <cfRule type="containsText" dxfId="64" priority="10" operator="containsText" text="Richtig">
      <formula>NOT(ISERROR(SEARCH("Richtig",J7)))</formula>
    </cfRule>
    <cfRule type="containsText" dxfId="63" priority="11" operator="containsText" text="Cashback">
      <formula>NOT(ISERROR(SEARCH("Cashback",J7)))</formula>
    </cfRule>
    <cfRule type="containsText" dxfId="62" priority="12" operator="containsText" text="False">
      <formula>NOT(ISERROR(SEARCH("False",J7)))</formula>
    </cfRule>
  </conditionalFormatting>
  <conditionalFormatting sqref="K2">
    <cfRule type="containsText" dxfId="61" priority="8" operator="containsText" text="False">
      <formula>NOT(ISERROR(SEARCH("False",K2)))</formula>
    </cfRule>
  </conditionalFormatting>
  <conditionalFormatting sqref="L2">
    <cfRule type="containsText" dxfId="60" priority="7" operator="containsText" text="Cashback">
      <formula>NOT(ISERROR(SEARCH("Cashback",L2)))</formula>
    </cfRule>
  </conditionalFormatting>
  <conditionalFormatting sqref="N2">
    <cfRule type="containsText" dxfId="59" priority="3" operator="containsText" text="Richtig">
      <formula>NOT(ISERROR(SEARCH("Richtig",N2)))</formula>
    </cfRule>
  </conditionalFormatting>
  <conditionalFormatting sqref="O2">
    <cfRule type="containsText" dxfId="58" priority="2" operator="containsText" text="False">
      <formula>NOT(ISERROR(SEARCH("False",O2)))</formula>
    </cfRule>
  </conditionalFormatting>
  <conditionalFormatting sqref="P2">
    <cfRule type="containsText" dxfId="57" priority="1" operator="containsText" text="Cashback">
      <formula>NOT(ISERROR(SEARCH("Cashback",P2)))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E9F5-724E-4BD1-AC2E-16202FD786D9}">
  <dimension ref="A1:L328"/>
  <sheetViews>
    <sheetView tabSelected="1" workbookViewId="0">
      <selection activeCell="D5" sqref="D5"/>
    </sheetView>
  </sheetViews>
  <sheetFormatPr baseColWidth="10" defaultColWidth="9.6328125" defaultRowHeight="14.5"/>
  <cols>
    <col min="1" max="1" width="5.26953125" style="104" customWidth="1"/>
    <col min="2" max="2" width="17.81640625" style="104" customWidth="1"/>
    <col min="3" max="3" width="21.08984375" style="104" bestFit="1" customWidth="1"/>
    <col min="4" max="4" width="19.6328125" style="104" bestFit="1" customWidth="1"/>
    <col min="5" max="5" width="32.26953125" style="104" customWidth="1"/>
    <col min="6" max="6" width="16.7265625" style="104" customWidth="1"/>
    <col min="7" max="7" width="15.54296875" style="105" bestFit="1" customWidth="1"/>
    <col min="8" max="8" width="19.6328125" style="105" bestFit="1" customWidth="1"/>
    <col min="9" max="9" width="18.54296875" style="106" bestFit="1" customWidth="1"/>
    <col min="10" max="16384" width="9.6328125" style="104"/>
  </cols>
  <sheetData>
    <row r="1" spans="1:12" ht="15" thickBot="1"/>
    <row r="2" spans="1:12" ht="25.5" thickBot="1">
      <c r="B2" s="107" t="s">
        <v>1213</v>
      </c>
      <c r="C2" s="107"/>
      <c r="E2" s="108" t="s">
        <v>1214</v>
      </c>
      <c r="F2" s="108" t="s">
        <v>635</v>
      </c>
      <c r="G2" s="109" t="s">
        <v>636</v>
      </c>
      <c r="H2" s="110" t="s">
        <v>1215</v>
      </c>
    </row>
    <row r="3" spans="1:12" ht="15" thickBot="1">
      <c r="E3" s="111">
        <f>COUNT($I$10:$I$10000)</f>
        <v>16</v>
      </c>
      <c r="F3" s="112">
        <f>COUNTIF($H$10:$H$10000,"Richtig")</f>
        <v>4</v>
      </c>
      <c r="G3" s="113">
        <f>E3-F3</f>
        <v>12</v>
      </c>
      <c r="H3" s="114">
        <v>25</v>
      </c>
      <c r="I3" s="115"/>
      <c r="J3" s="116"/>
    </row>
    <row r="4" spans="1:12" ht="15" thickBot="1"/>
    <row r="5" spans="1:12" ht="17.5" thickBot="1">
      <c r="E5" s="117" t="s">
        <v>1216</v>
      </c>
      <c r="F5" s="117" t="s">
        <v>638</v>
      </c>
      <c r="G5" s="118" t="s">
        <v>1217</v>
      </c>
      <c r="H5" s="118" t="s">
        <v>1218</v>
      </c>
    </row>
    <row r="6" spans="1:12" ht="15" thickBot="1">
      <c r="E6" s="119">
        <f>H3*E3</f>
        <v>400</v>
      </c>
      <c r="F6" s="120">
        <f>SUM($I$10:$I$10000)</f>
        <v>739.96140339999988</v>
      </c>
      <c r="G6" s="121">
        <f>F6/E6</f>
        <v>1.8499035084999997</v>
      </c>
      <c r="H6" s="122">
        <f>F3/E3</f>
        <v>0.25</v>
      </c>
    </row>
    <row r="7" spans="1:12">
      <c r="F7" s="116"/>
    </row>
    <row r="8" spans="1:12" ht="15" thickBot="1"/>
    <row r="9" spans="1:12" ht="15" thickBot="1">
      <c r="B9" s="123" t="s">
        <v>2</v>
      </c>
      <c r="C9" s="124" t="s">
        <v>639</v>
      </c>
      <c r="D9" s="124" t="s">
        <v>640</v>
      </c>
      <c r="E9" s="124" t="s">
        <v>6</v>
      </c>
      <c r="F9" s="124" t="s">
        <v>50</v>
      </c>
      <c r="G9" s="125" t="s">
        <v>641</v>
      </c>
      <c r="H9" s="126" t="s">
        <v>642</v>
      </c>
      <c r="I9" s="127" t="s">
        <v>643</v>
      </c>
    </row>
    <row r="10" spans="1:12" ht="15" thickBot="1">
      <c r="A10" s="104">
        <f>IF(H10&lt;&gt;"",A9+1,A9)</f>
        <v>1</v>
      </c>
      <c r="B10" s="128" t="s">
        <v>15</v>
      </c>
      <c r="C10" s="129" t="s">
        <v>1219</v>
      </c>
      <c r="D10" s="129" t="s">
        <v>1219</v>
      </c>
      <c r="E10" s="130" t="s">
        <v>1219</v>
      </c>
      <c r="F10" s="131">
        <v>1.38</v>
      </c>
      <c r="G10" s="132">
        <f>PRODUCT(F10:F11)</f>
        <v>2.2079999999999997</v>
      </c>
      <c r="H10" s="133" t="s">
        <v>46</v>
      </c>
      <c r="I10" s="134" t="str" cm="1">
        <f t="array" ref="I10">_xlfn.IFS(H10="Richtig",(G10-1)*$H$3,H10="Falsch",-$H$3,H10="Cashback","")</f>
        <v/>
      </c>
      <c r="L10" s="104" t="s">
        <v>1220</v>
      </c>
    </row>
    <row r="11" spans="1:12" ht="15" thickBot="1">
      <c r="A11" s="104">
        <f>IF(H11&lt;&gt;"",A10+1,A10)</f>
        <v>1</v>
      </c>
      <c r="B11" s="135" t="s">
        <v>73</v>
      </c>
      <c r="C11" s="129" t="s">
        <v>1219</v>
      </c>
      <c r="D11" s="129" t="s">
        <v>1219</v>
      </c>
      <c r="E11" s="136" t="s">
        <v>1219</v>
      </c>
      <c r="F11" s="137">
        <v>1.6</v>
      </c>
      <c r="G11" s="138"/>
      <c r="H11" s="133"/>
      <c r="I11" s="134"/>
    </row>
    <row r="12" spans="1:12" ht="15" thickBot="1">
      <c r="A12" s="104">
        <f t="shared" ref="A12:A75" si="0">IF(H12&lt;&gt;"",A11+1,A11)</f>
        <v>2</v>
      </c>
      <c r="B12" s="128" t="s">
        <v>62</v>
      </c>
      <c r="C12" s="129" t="s">
        <v>1219</v>
      </c>
      <c r="D12" s="129" t="s">
        <v>1219</v>
      </c>
      <c r="E12" s="136" t="s">
        <v>1219</v>
      </c>
      <c r="F12" s="131">
        <v>1.33</v>
      </c>
      <c r="G12" s="132">
        <f>PRODUCT(F12:F14)</f>
        <v>2.0229300000000001</v>
      </c>
      <c r="H12" s="133" t="s">
        <v>46</v>
      </c>
      <c r="I12" s="134" t="str" cm="1">
        <f t="array" ref="I12">_xlfn.IFS(H12="Richtig",(G12-1)*$H$3,H12="Falsch",-$H$3,H12="Cashback","")</f>
        <v/>
      </c>
    </row>
    <row r="13" spans="1:12" ht="15" thickBot="1">
      <c r="A13" s="104">
        <f t="shared" si="0"/>
        <v>2</v>
      </c>
      <c r="B13" s="139" t="s">
        <v>98</v>
      </c>
      <c r="C13" s="129" t="s">
        <v>1219</v>
      </c>
      <c r="D13" s="129" t="s">
        <v>1219</v>
      </c>
      <c r="E13" s="136" t="s">
        <v>1219</v>
      </c>
      <c r="F13" s="140">
        <v>1.3</v>
      </c>
      <c r="G13" s="141"/>
      <c r="H13" s="133"/>
      <c r="I13" s="134"/>
    </row>
    <row r="14" spans="1:12" ht="15" thickBot="1">
      <c r="A14" s="104">
        <f t="shared" si="0"/>
        <v>2</v>
      </c>
      <c r="B14" s="135" t="s">
        <v>48</v>
      </c>
      <c r="C14" s="129" t="s">
        <v>1219</v>
      </c>
      <c r="D14" s="129" t="s">
        <v>1219</v>
      </c>
      <c r="E14" s="136" t="s">
        <v>1219</v>
      </c>
      <c r="F14" s="137">
        <v>1.17</v>
      </c>
      <c r="G14" s="138"/>
      <c r="H14" s="133"/>
      <c r="I14" s="134"/>
    </row>
    <row r="15" spans="1:12" ht="15" thickBot="1">
      <c r="A15" s="104">
        <f t="shared" si="0"/>
        <v>3</v>
      </c>
      <c r="B15" s="128" t="s">
        <v>62</v>
      </c>
      <c r="C15" s="129" t="s">
        <v>1219</v>
      </c>
      <c r="D15" s="129" t="s">
        <v>1219</v>
      </c>
      <c r="E15" s="136" t="s">
        <v>1219</v>
      </c>
      <c r="F15" s="131">
        <v>1.25</v>
      </c>
      <c r="G15" s="142">
        <f>PRODUCT(F15:F18)</f>
        <v>4.8713999999999995</v>
      </c>
      <c r="H15" s="133" t="s">
        <v>46</v>
      </c>
      <c r="I15" s="134" t="str" cm="1">
        <f t="array" ref="I15">_xlfn.IFS(H15="Richtig",(G15-1)*$H$3,H15="Falsch",-$H$3,H15="Cashback","")</f>
        <v/>
      </c>
      <c r="J15" s="105"/>
    </row>
    <row r="16" spans="1:12" ht="15" thickBot="1">
      <c r="A16" s="104">
        <f t="shared" si="0"/>
        <v>3</v>
      </c>
      <c r="B16" s="139" t="s">
        <v>69</v>
      </c>
      <c r="C16" s="129" t="s">
        <v>1219</v>
      </c>
      <c r="D16" s="129" t="s">
        <v>1219</v>
      </c>
      <c r="E16" s="136" t="s">
        <v>1219</v>
      </c>
      <c r="F16" s="140">
        <v>1.7649999999999999</v>
      </c>
      <c r="G16" s="143"/>
      <c r="H16" s="133"/>
      <c r="I16" s="134"/>
    </row>
    <row r="17" spans="1:11" ht="15" thickBot="1">
      <c r="A17" s="104">
        <f t="shared" si="0"/>
        <v>3</v>
      </c>
      <c r="B17" s="139" t="s">
        <v>15</v>
      </c>
      <c r="C17" s="129" t="s">
        <v>1219</v>
      </c>
      <c r="D17" s="129" t="s">
        <v>1219</v>
      </c>
      <c r="E17" s="136" t="s">
        <v>1219</v>
      </c>
      <c r="F17" s="140">
        <v>1.38</v>
      </c>
      <c r="G17" s="143"/>
      <c r="H17" s="133"/>
      <c r="I17" s="134"/>
    </row>
    <row r="18" spans="1:11" ht="15" thickBot="1">
      <c r="A18" s="104">
        <f t="shared" si="0"/>
        <v>3</v>
      </c>
      <c r="B18" s="135" t="s">
        <v>73</v>
      </c>
      <c r="C18" s="129" t="s">
        <v>1219</v>
      </c>
      <c r="D18" s="129" t="s">
        <v>1219</v>
      </c>
      <c r="E18" s="136" t="s">
        <v>1219</v>
      </c>
      <c r="F18" s="137">
        <v>1.6</v>
      </c>
      <c r="G18" s="144"/>
      <c r="H18" s="133"/>
      <c r="I18" s="134"/>
    </row>
    <row r="19" spans="1:11" ht="15" thickBot="1">
      <c r="A19" s="104">
        <f t="shared" si="0"/>
        <v>4</v>
      </c>
      <c r="B19" s="128" t="s">
        <v>57</v>
      </c>
      <c r="C19" s="129" t="s">
        <v>278</v>
      </c>
      <c r="D19" s="129" t="s">
        <v>61</v>
      </c>
      <c r="E19" s="130" t="s">
        <v>45</v>
      </c>
      <c r="F19" s="131">
        <v>1.53</v>
      </c>
      <c r="G19" s="145">
        <f>PRODUCT(F19:F23)</f>
        <v>7.4776952250000006</v>
      </c>
      <c r="H19" s="133" t="s">
        <v>659</v>
      </c>
      <c r="I19" s="134" cm="1">
        <f t="array" ref="I19">_xlfn.IFS(H19="Richtig",(G19-1)*$H$3,H19="Falsch",-$H$3,H19="Cashback","")</f>
        <v>-25</v>
      </c>
      <c r="K19" s="104" t="s">
        <v>1221</v>
      </c>
    </row>
    <row r="20" spans="1:11" ht="15" thickBot="1">
      <c r="A20" s="104">
        <f t="shared" si="0"/>
        <v>4</v>
      </c>
      <c r="B20" s="139" t="s">
        <v>810</v>
      </c>
      <c r="C20" s="146" t="s">
        <v>175</v>
      </c>
      <c r="D20" s="146" t="s">
        <v>187</v>
      </c>
      <c r="E20" s="147" t="s">
        <v>487</v>
      </c>
      <c r="F20" s="140">
        <v>1.65</v>
      </c>
      <c r="G20" s="148"/>
      <c r="H20" s="133"/>
      <c r="I20" s="134"/>
    </row>
    <row r="21" spans="1:11" ht="15" thickBot="1">
      <c r="A21" s="104">
        <f t="shared" si="0"/>
        <v>4</v>
      </c>
      <c r="B21" s="139" t="s">
        <v>69</v>
      </c>
      <c r="C21" s="146" t="s">
        <v>70</v>
      </c>
      <c r="D21" s="146" t="s">
        <v>233</v>
      </c>
      <c r="E21" s="147" t="s">
        <v>487</v>
      </c>
      <c r="F21" s="140">
        <v>1.55</v>
      </c>
      <c r="G21" s="148"/>
      <c r="H21" s="133"/>
      <c r="I21" s="134"/>
    </row>
    <row r="22" spans="1:11" ht="15" thickBot="1">
      <c r="A22" s="104">
        <f t="shared" si="0"/>
        <v>4</v>
      </c>
      <c r="B22" s="139" t="s">
        <v>1115</v>
      </c>
      <c r="C22" s="146" t="s">
        <v>231</v>
      </c>
      <c r="D22" s="146" t="s">
        <v>1084</v>
      </c>
      <c r="E22" s="147" t="s">
        <v>504</v>
      </c>
      <c r="F22" s="140">
        <v>1.3</v>
      </c>
      <c r="G22" s="148"/>
      <c r="H22" s="133"/>
      <c r="I22" s="134"/>
    </row>
    <row r="23" spans="1:11" ht="15" thickBot="1">
      <c r="A23" s="104">
        <f t="shared" si="0"/>
        <v>4</v>
      </c>
      <c r="B23" s="135" t="s">
        <v>1115</v>
      </c>
      <c r="C23" s="149" t="s">
        <v>371</v>
      </c>
      <c r="D23" s="149" t="s">
        <v>56</v>
      </c>
      <c r="E23" s="136" t="s">
        <v>481</v>
      </c>
      <c r="F23" s="137">
        <v>1.47</v>
      </c>
      <c r="G23" s="150"/>
      <c r="H23" s="133"/>
      <c r="I23" s="134"/>
    </row>
    <row r="24" spans="1:11" ht="15" thickBot="1">
      <c r="A24" s="104">
        <f t="shared" si="0"/>
        <v>5</v>
      </c>
      <c r="B24" s="128" t="s">
        <v>1002</v>
      </c>
      <c r="C24" s="129" t="s">
        <v>1222</v>
      </c>
      <c r="D24" s="129" t="s">
        <v>1223</v>
      </c>
      <c r="E24" s="130" t="s">
        <v>504</v>
      </c>
      <c r="F24" s="131">
        <v>1.5</v>
      </c>
      <c r="G24" s="132">
        <f>PRODUCT(F24:F29)</f>
        <v>9.7557561359999987</v>
      </c>
      <c r="H24" s="151" t="s">
        <v>12</v>
      </c>
      <c r="I24" s="152" cm="1">
        <f t="array" ref="I24">_xlfn.IFS(H24="Richtig",(G24-1)*$H$3,H24="Falsch",-$H$3,H24="Cashback","")</f>
        <v>218.89390339999997</v>
      </c>
    </row>
    <row r="25" spans="1:11" ht="15" thickBot="1">
      <c r="A25" s="104">
        <f t="shared" si="0"/>
        <v>5</v>
      </c>
      <c r="B25" s="128" t="s">
        <v>1002</v>
      </c>
      <c r="C25" s="146" t="s">
        <v>1224</v>
      </c>
      <c r="D25" s="146" t="s">
        <v>1179</v>
      </c>
      <c r="E25" s="147" t="s">
        <v>1225</v>
      </c>
      <c r="F25" s="140">
        <v>1.45</v>
      </c>
      <c r="G25" s="141"/>
      <c r="H25" s="153"/>
      <c r="I25" s="154"/>
    </row>
    <row r="26" spans="1:11" ht="15" thickBot="1">
      <c r="A26" s="104">
        <f t="shared" si="0"/>
        <v>5</v>
      </c>
      <c r="B26" s="128" t="s">
        <v>1002</v>
      </c>
      <c r="C26" s="146" t="s">
        <v>156</v>
      </c>
      <c r="D26" s="146" t="s">
        <v>146</v>
      </c>
      <c r="E26" s="147" t="s">
        <v>487</v>
      </c>
      <c r="F26" s="140">
        <v>1.58</v>
      </c>
      <c r="G26" s="141"/>
      <c r="H26" s="153"/>
      <c r="I26" s="154"/>
    </row>
    <row r="27" spans="1:11" ht="15" thickBot="1">
      <c r="A27" s="104">
        <f t="shared" si="0"/>
        <v>5</v>
      </c>
      <c r="B27" s="128" t="s">
        <v>1002</v>
      </c>
      <c r="C27" s="146" t="s">
        <v>623</v>
      </c>
      <c r="D27" s="146" t="s">
        <v>145</v>
      </c>
      <c r="E27" s="147" t="s">
        <v>45</v>
      </c>
      <c r="F27" s="140">
        <v>1.36</v>
      </c>
      <c r="G27" s="141"/>
      <c r="H27" s="153"/>
      <c r="I27" s="154"/>
    </row>
    <row r="28" spans="1:11" ht="15" thickBot="1">
      <c r="A28" s="104">
        <f t="shared" si="0"/>
        <v>5</v>
      </c>
      <c r="B28" s="128" t="s">
        <v>1002</v>
      </c>
      <c r="C28" s="146" t="s">
        <v>1226</v>
      </c>
      <c r="D28" s="146" t="s">
        <v>1182</v>
      </c>
      <c r="E28" s="147" t="s">
        <v>504</v>
      </c>
      <c r="F28" s="140">
        <v>1.42</v>
      </c>
      <c r="G28" s="141"/>
      <c r="H28" s="153"/>
      <c r="I28" s="154"/>
    </row>
    <row r="29" spans="1:11" ht="15" thickBot="1">
      <c r="A29" s="104">
        <f t="shared" si="0"/>
        <v>5</v>
      </c>
      <c r="B29" s="128" t="s">
        <v>1002</v>
      </c>
      <c r="C29" s="155" t="s">
        <v>1005</v>
      </c>
      <c r="D29" s="155" t="s">
        <v>1006</v>
      </c>
      <c r="E29" s="156" t="s">
        <v>39</v>
      </c>
      <c r="F29" s="157">
        <v>1.47</v>
      </c>
      <c r="G29" s="138"/>
      <c r="H29" s="158"/>
      <c r="I29" s="159"/>
      <c r="K29" s="104" t="s">
        <v>1227</v>
      </c>
    </row>
    <row r="30" spans="1:11" ht="15" thickBot="1">
      <c r="A30" s="104">
        <f t="shared" si="0"/>
        <v>6</v>
      </c>
      <c r="B30" s="128" t="s">
        <v>57</v>
      </c>
      <c r="C30" s="129" t="s">
        <v>66</v>
      </c>
      <c r="D30" s="129" t="s">
        <v>1228</v>
      </c>
      <c r="E30" s="130" t="s">
        <v>1229</v>
      </c>
      <c r="F30" s="131">
        <v>3.4</v>
      </c>
      <c r="G30" s="142">
        <f>PRODUCT(F30:F33)</f>
        <v>19.956299999999999</v>
      </c>
      <c r="H30" s="133" t="s">
        <v>12</v>
      </c>
      <c r="I30" s="134" cm="1">
        <f t="array" ref="I30">_xlfn.IFS(H30="Richtig",(G30-1)*$H$3,H30="Falsch",-$H$3,H30="Cashback","")</f>
        <v>473.90749999999997</v>
      </c>
    </row>
    <row r="31" spans="1:11" ht="15" thickBot="1">
      <c r="A31" s="104">
        <f t="shared" si="0"/>
        <v>6</v>
      </c>
      <c r="B31" s="139" t="s">
        <v>69</v>
      </c>
      <c r="C31" s="146" t="s">
        <v>185</v>
      </c>
      <c r="D31" s="146" t="s">
        <v>592</v>
      </c>
      <c r="E31" s="147" t="s">
        <v>39</v>
      </c>
      <c r="F31" s="140">
        <v>1.72</v>
      </c>
      <c r="G31" s="143"/>
      <c r="H31" s="133"/>
      <c r="I31" s="134"/>
    </row>
    <row r="32" spans="1:11" ht="15" thickBot="1">
      <c r="A32" s="104">
        <f t="shared" si="0"/>
        <v>6</v>
      </c>
      <c r="B32" s="139" t="s">
        <v>436</v>
      </c>
      <c r="C32" s="146" t="s">
        <v>490</v>
      </c>
      <c r="D32" s="146" t="s">
        <v>80</v>
      </c>
      <c r="E32" s="147" t="s">
        <v>831</v>
      </c>
      <c r="F32" s="140">
        <v>1.95</v>
      </c>
      <c r="G32" s="143"/>
      <c r="H32" s="133"/>
      <c r="I32" s="134"/>
    </row>
    <row r="33" spans="1:11" ht="15" thickBot="1">
      <c r="A33" s="104">
        <f t="shared" si="0"/>
        <v>6</v>
      </c>
      <c r="B33" s="135" t="s">
        <v>98</v>
      </c>
      <c r="C33" s="149" t="s">
        <v>652</v>
      </c>
      <c r="D33" s="149" t="s">
        <v>626</v>
      </c>
      <c r="E33" s="136" t="s">
        <v>274</v>
      </c>
      <c r="F33" s="137">
        <v>1.75</v>
      </c>
      <c r="G33" s="144"/>
      <c r="H33" s="133"/>
      <c r="I33" s="134"/>
    </row>
    <row r="34" spans="1:11" ht="15" thickBot="1">
      <c r="A34" s="104">
        <f t="shared" si="0"/>
        <v>7</v>
      </c>
      <c r="B34" s="128" t="s">
        <v>69</v>
      </c>
      <c r="C34" s="129" t="s">
        <v>70</v>
      </c>
      <c r="D34" s="129" t="s">
        <v>138</v>
      </c>
      <c r="E34" s="130" t="s">
        <v>43</v>
      </c>
      <c r="F34" s="131">
        <v>1.6</v>
      </c>
      <c r="G34" s="145">
        <f>PRODUCT(F34:F38)</f>
        <v>12.566400000000002</v>
      </c>
      <c r="H34" s="133" t="s">
        <v>12</v>
      </c>
      <c r="I34" s="134" cm="1">
        <f t="array" ref="I34">_xlfn.IFS(H34="Richtig",(G34-1)*$H$3,H34="Falsch",-$H$3)</f>
        <v>289.16000000000003</v>
      </c>
    </row>
    <row r="35" spans="1:11" ht="15" thickBot="1">
      <c r="A35" s="104">
        <f t="shared" si="0"/>
        <v>7</v>
      </c>
      <c r="B35" s="139" t="s">
        <v>48</v>
      </c>
      <c r="C35" s="146" t="s">
        <v>88</v>
      </c>
      <c r="D35" s="146" t="s">
        <v>93</v>
      </c>
      <c r="E35" s="147" t="s">
        <v>43</v>
      </c>
      <c r="F35" s="140">
        <v>1.75</v>
      </c>
      <c r="G35" s="148"/>
      <c r="H35" s="133"/>
      <c r="I35" s="134"/>
    </row>
    <row r="36" spans="1:11" ht="15" thickBot="1">
      <c r="A36" s="104">
        <f t="shared" si="0"/>
        <v>7</v>
      </c>
      <c r="B36" s="139" t="s">
        <v>98</v>
      </c>
      <c r="C36" s="146" t="s">
        <v>652</v>
      </c>
      <c r="D36" s="146" t="s">
        <v>1042</v>
      </c>
      <c r="E36" s="147" t="s">
        <v>43</v>
      </c>
      <c r="F36" s="140">
        <v>1.6</v>
      </c>
      <c r="G36" s="148"/>
      <c r="H36" s="133"/>
      <c r="I36" s="134"/>
    </row>
    <row r="37" spans="1:11" ht="15" thickBot="1">
      <c r="A37" s="104">
        <f t="shared" si="0"/>
        <v>7</v>
      </c>
      <c r="B37" s="139" t="s">
        <v>62</v>
      </c>
      <c r="C37" s="146" t="s">
        <v>223</v>
      </c>
      <c r="D37" s="146" t="s">
        <v>212</v>
      </c>
      <c r="E37" s="147" t="s">
        <v>45</v>
      </c>
      <c r="F37" s="140">
        <v>1.5</v>
      </c>
      <c r="G37" s="148"/>
      <c r="H37" s="133"/>
      <c r="I37" s="134"/>
    </row>
    <row r="38" spans="1:11" ht="15" thickBot="1">
      <c r="A38" s="104">
        <f t="shared" si="0"/>
        <v>7</v>
      </c>
      <c r="B38" s="135" t="s">
        <v>48</v>
      </c>
      <c r="C38" s="149" t="s">
        <v>83</v>
      </c>
      <c r="D38" s="149" t="s">
        <v>361</v>
      </c>
      <c r="E38" s="136" t="s">
        <v>487</v>
      </c>
      <c r="F38" s="137">
        <v>1.87</v>
      </c>
      <c r="G38" s="150"/>
      <c r="H38" s="133"/>
      <c r="I38" s="134"/>
    </row>
    <row r="39" spans="1:11" ht="15" thickBot="1">
      <c r="A39" s="104">
        <f t="shared" si="0"/>
        <v>8</v>
      </c>
      <c r="B39" s="128" t="s">
        <v>98</v>
      </c>
      <c r="C39" s="129" t="s">
        <v>1230</v>
      </c>
      <c r="D39" s="129" t="s">
        <v>298</v>
      </c>
      <c r="E39" s="130" t="s">
        <v>43</v>
      </c>
      <c r="F39" s="131">
        <v>1.9</v>
      </c>
      <c r="G39" s="145">
        <f>PRODUCT(F39:F43)</f>
        <v>11.197037249999999</v>
      </c>
      <c r="H39" s="133" t="s">
        <v>659</v>
      </c>
      <c r="I39" s="134" cm="1">
        <f t="array" ref="I39">_xlfn.IFS(H39="Richtig",(G39-1)*$H$3,H39="Falsch",-$H$3)</f>
        <v>-25</v>
      </c>
    </row>
    <row r="40" spans="1:11" ht="15" thickBot="1">
      <c r="A40" s="104">
        <f t="shared" si="0"/>
        <v>8</v>
      </c>
      <c r="B40" s="139" t="s">
        <v>48</v>
      </c>
      <c r="C40" s="146" t="s">
        <v>85</v>
      </c>
      <c r="D40" s="146" t="s">
        <v>166</v>
      </c>
      <c r="E40" s="147" t="s">
        <v>1079</v>
      </c>
      <c r="F40" s="140">
        <v>1.42</v>
      </c>
      <c r="G40" s="148"/>
      <c r="H40" s="133"/>
      <c r="I40" s="134"/>
    </row>
    <row r="41" spans="1:11" ht="15" thickBot="1">
      <c r="A41" s="104">
        <f t="shared" si="0"/>
        <v>8</v>
      </c>
      <c r="B41" s="139" t="s">
        <v>57</v>
      </c>
      <c r="C41" s="146" t="s">
        <v>271</v>
      </c>
      <c r="D41" s="146" t="s">
        <v>130</v>
      </c>
      <c r="E41" s="147" t="s">
        <v>1057</v>
      </c>
      <c r="F41" s="140">
        <v>1.53</v>
      </c>
      <c r="G41" s="148"/>
      <c r="H41" s="133"/>
      <c r="I41" s="134"/>
    </row>
    <row r="42" spans="1:11" ht="15" thickBot="1">
      <c r="A42" s="104">
        <f t="shared" si="0"/>
        <v>8</v>
      </c>
      <c r="B42" s="139" t="s">
        <v>69</v>
      </c>
      <c r="C42" s="146" t="s">
        <v>136</v>
      </c>
      <c r="D42" s="146" t="s">
        <v>185</v>
      </c>
      <c r="E42" s="147" t="s">
        <v>503</v>
      </c>
      <c r="F42" s="140">
        <v>1.55</v>
      </c>
      <c r="G42" s="148"/>
      <c r="H42" s="133"/>
      <c r="I42" s="134"/>
      <c r="K42" s="104" t="s">
        <v>1231</v>
      </c>
    </row>
    <row r="43" spans="1:11" ht="15" thickBot="1">
      <c r="A43" s="104">
        <f t="shared" si="0"/>
        <v>8</v>
      </c>
      <c r="B43" s="135" t="s">
        <v>436</v>
      </c>
      <c r="C43" s="149" t="s">
        <v>80</v>
      </c>
      <c r="D43" s="149" t="s">
        <v>36</v>
      </c>
      <c r="E43" s="136" t="s">
        <v>43</v>
      </c>
      <c r="F43" s="137">
        <v>1.75</v>
      </c>
      <c r="G43" s="150"/>
      <c r="H43" s="133"/>
      <c r="I43" s="134"/>
    </row>
    <row r="44" spans="1:11" ht="15" thickBot="1">
      <c r="A44" s="104">
        <f t="shared" si="0"/>
        <v>9</v>
      </c>
      <c r="B44" s="128" t="s">
        <v>193</v>
      </c>
      <c r="C44" s="129" t="s">
        <v>512</v>
      </c>
      <c r="D44" s="129" t="s">
        <v>99</v>
      </c>
      <c r="E44" s="130" t="s">
        <v>44</v>
      </c>
      <c r="F44" s="131">
        <v>2.35</v>
      </c>
      <c r="G44" s="142">
        <f>PRODUCT(F44:F47)</f>
        <v>21.8302686</v>
      </c>
      <c r="H44" s="133" t="s">
        <v>659</v>
      </c>
      <c r="I44" s="134" cm="1">
        <f t="array" ref="I44">_xlfn.IFS(H44="Richtig",(G44-1)*$H$3,H44="Falsch",-$H$3,H44="Cashback","")</f>
        <v>-25</v>
      </c>
    </row>
    <row r="45" spans="1:11" ht="15" thickBot="1">
      <c r="A45" s="104">
        <f t="shared" si="0"/>
        <v>9</v>
      </c>
      <c r="B45" s="128" t="s">
        <v>193</v>
      </c>
      <c r="C45" s="146" t="s">
        <v>657</v>
      </c>
      <c r="D45" s="146" t="s">
        <v>66</v>
      </c>
      <c r="E45" s="147" t="s">
        <v>611</v>
      </c>
      <c r="F45" s="140">
        <v>1.93</v>
      </c>
      <c r="G45" s="143"/>
      <c r="H45" s="133"/>
      <c r="I45" s="134"/>
    </row>
    <row r="46" spans="1:11" ht="15" thickBot="1">
      <c r="A46" s="104">
        <f t="shared" si="0"/>
        <v>9</v>
      </c>
      <c r="B46" s="128" t="s">
        <v>193</v>
      </c>
      <c r="C46" s="146" t="s">
        <v>287</v>
      </c>
      <c r="D46" s="146" t="s">
        <v>196</v>
      </c>
      <c r="E46" s="147" t="s">
        <v>194</v>
      </c>
      <c r="F46" s="140">
        <v>2.52</v>
      </c>
      <c r="G46" s="143"/>
      <c r="H46" s="133"/>
      <c r="I46" s="134"/>
    </row>
    <row r="47" spans="1:11" ht="15" thickBot="1">
      <c r="A47" s="104">
        <f t="shared" si="0"/>
        <v>9</v>
      </c>
      <c r="B47" s="128" t="s">
        <v>193</v>
      </c>
      <c r="C47" s="149" t="s">
        <v>652</v>
      </c>
      <c r="D47" s="149" t="s">
        <v>355</v>
      </c>
      <c r="E47" s="136" t="s">
        <v>191</v>
      </c>
      <c r="F47" s="137">
        <v>1.91</v>
      </c>
      <c r="G47" s="144"/>
      <c r="H47" s="133"/>
      <c r="I47" s="134"/>
    </row>
    <row r="48" spans="1:11" ht="15" thickBot="1">
      <c r="A48" s="104">
        <f t="shared" si="0"/>
        <v>10</v>
      </c>
      <c r="B48" s="128" t="s">
        <v>69</v>
      </c>
      <c r="C48" s="129" t="s">
        <v>71</v>
      </c>
      <c r="D48" s="129" t="s">
        <v>967</v>
      </c>
      <c r="E48" s="130" t="s">
        <v>487</v>
      </c>
      <c r="F48" s="131">
        <v>1.52</v>
      </c>
      <c r="G48" s="145">
        <f>PRODUCT(F48:F52)</f>
        <v>10.442545920000001</v>
      </c>
      <c r="H48" s="133" t="s">
        <v>659</v>
      </c>
      <c r="I48" s="134" cm="1">
        <f t="array" ref="I48">_xlfn.IFS(H48="Richtig",(G48-1)*$H$3,H48="Falsch",-$H$3)</f>
        <v>-25</v>
      </c>
    </row>
    <row r="49" spans="1:9" ht="15" thickBot="1">
      <c r="A49" s="104">
        <f t="shared" si="0"/>
        <v>10</v>
      </c>
      <c r="B49" s="139" t="s">
        <v>177</v>
      </c>
      <c r="C49" s="146" t="s">
        <v>941</v>
      </c>
      <c r="D49" s="146" t="s">
        <v>1062</v>
      </c>
      <c r="E49" s="147" t="s">
        <v>493</v>
      </c>
      <c r="F49" s="140">
        <v>1.44</v>
      </c>
      <c r="G49" s="148"/>
      <c r="H49" s="133"/>
      <c r="I49" s="134"/>
    </row>
    <row r="50" spans="1:9" ht="15" thickBot="1">
      <c r="A50" s="104">
        <f t="shared" si="0"/>
        <v>10</v>
      </c>
      <c r="B50" s="139" t="s">
        <v>62</v>
      </c>
      <c r="C50" s="146" t="s">
        <v>212</v>
      </c>
      <c r="D50" s="146" t="s">
        <v>402</v>
      </c>
      <c r="E50" s="147" t="s">
        <v>493</v>
      </c>
      <c r="F50" s="140">
        <v>1.55</v>
      </c>
      <c r="G50" s="148"/>
      <c r="H50" s="133"/>
      <c r="I50" s="134"/>
    </row>
    <row r="51" spans="1:9" ht="15" thickBot="1">
      <c r="A51" s="104">
        <f t="shared" si="0"/>
        <v>10</v>
      </c>
      <c r="B51" s="139" t="s">
        <v>98</v>
      </c>
      <c r="C51" s="146" t="s">
        <v>229</v>
      </c>
      <c r="D51" s="146" t="s">
        <v>168</v>
      </c>
      <c r="E51" s="147" t="s">
        <v>39</v>
      </c>
      <c r="F51" s="140">
        <v>1.9</v>
      </c>
      <c r="G51" s="148"/>
      <c r="H51" s="133"/>
      <c r="I51" s="134"/>
    </row>
    <row r="52" spans="1:9" ht="15" thickBot="1">
      <c r="A52" s="104">
        <f t="shared" si="0"/>
        <v>10</v>
      </c>
      <c r="B52" s="135" t="s">
        <v>436</v>
      </c>
      <c r="C52" s="149" t="s">
        <v>1061</v>
      </c>
      <c r="D52" s="149" t="s">
        <v>1019</v>
      </c>
      <c r="E52" s="136" t="s">
        <v>45</v>
      </c>
      <c r="F52" s="137">
        <v>1.62</v>
      </c>
      <c r="G52" s="150"/>
      <c r="H52" s="133"/>
      <c r="I52" s="134"/>
    </row>
    <row r="53" spans="1:9" ht="15" thickBot="1">
      <c r="A53" s="104">
        <f t="shared" si="0"/>
        <v>11</v>
      </c>
      <c r="B53" s="128" t="s">
        <v>48</v>
      </c>
      <c r="C53" s="129" t="s">
        <v>93</v>
      </c>
      <c r="D53" s="129" t="s">
        <v>965</v>
      </c>
      <c r="E53" s="130" t="s">
        <v>487</v>
      </c>
      <c r="F53" s="131">
        <v>1.85</v>
      </c>
      <c r="G53" s="145">
        <f>PRODUCT(F53:F57)</f>
        <v>15.283201500000002</v>
      </c>
      <c r="H53" s="133" t="s">
        <v>659</v>
      </c>
      <c r="I53" s="134" cm="1">
        <f t="array" ref="I53">_xlfn.IFS(H53="Richtig",(G53-1)*$H$3,H53="Falsch",-$H$3)</f>
        <v>-25</v>
      </c>
    </row>
    <row r="54" spans="1:9" ht="15" thickBot="1">
      <c r="A54" s="104">
        <f t="shared" si="0"/>
        <v>11</v>
      </c>
      <c r="B54" s="139" t="s">
        <v>15</v>
      </c>
      <c r="C54" s="146" t="s">
        <v>1232</v>
      </c>
      <c r="D54" s="146" t="s">
        <v>1233</v>
      </c>
      <c r="E54" s="147" t="s">
        <v>43</v>
      </c>
      <c r="F54" s="140">
        <v>1.62</v>
      </c>
      <c r="G54" s="148"/>
      <c r="H54" s="133"/>
      <c r="I54" s="134"/>
    </row>
    <row r="55" spans="1:9" ht="15" thickBot="1">
      <c r="A55" s="104">
        <f t="shared" si="0"/>
        <v>11</v>
      </c>
      <c r="B55" s="139" t="s">
        <v>57</v>
      </c>
      <c r="C55" s="146" t="s">
        <v>990</v>
      </c>
      <c r="D55" s="146" t="s">
        <v>90</v>
      </c>
      <c r="E55" s="147" t="s">
        <v>43</v>
      </c>
      <c r="F55" s="140">
        <v>1.75</v>
      </c>
      <c r="G55" s="148"/>
      <c r="H55" s="133"/>
      <c r="I55" s="134"/>
    </row>
    <row r="56" spans="1:9" ht="15" thickBot="1">
      <c r="A56" s="104">
        <f t="shared" si="0"/>
        <v>11</v>
      </c>
      <c r="B56" s="139" t="s">
        <v>73</v>
      </c>
      <c r="C56" s="146" t="s">
        <v>420</v>
      </c>
      <c r="D56" s="146" t="s">
        <v>973</v>
      </c>
      <c r="E56" s="147" t="s">
        <v>487</v>
      </c>
      <c r="F56" s="140">
        <v>1.88</v>
      </c>
      <c r="G56" s="148"/>
      <c r="H56" s="133"/>
      <c r="I56" s="134"/>
    </row>
    <row r="57" spans="1:9" ht="15" thickBot="1">
      <c r="A57" s="104">
        <f t="shared" si="0"/>
        <v>11</v>
      </c>
      <c r="B57" s="135" t="s">
        <v>436</v>
      </c>
      <c r="C57" s="149" t="s">
        <v>1010</v>
      </c>
      <c r="D57" s="149" t="s">
        <v>1234</v>
      </c>
      <c r="E57" s="136" t="s">
        <v>1183</v>
      </c>
      <c r="F57" s="137">
        <v>1.55</v>
      </c>
      <c r="G57" s="150"/>
      <c r="H57" s="133"/>
      <c r="I57" s="134"/>
    </row>
    <row r="58" spans="1:9" ht="15" thickBot="1">
      <c r="A58" s="104">
        <f t="shared" si="0"/>
        <v>12</v>
      </c>
      <c r="B58" s="128" t="s">
        <v>193</v>
      </c>
      <c r="C58" s="129" t="s">
        <v>355</v>
      </c>
      <c r="D58" s="129" t="s">
        <v>290</v>
      </c>
      <c r="E58" s="130" t="s">
        <v>1235</v>
      </c>
      <c r="F58" s="131">
        <v>1.95</v>
      </c>
      <c r="G58" s="142">
        <f>PRODUCT(F58:F61)</f>
        <v>6.2987301000000011</v>
      </c>
      <c r="H58" s="133" t="s">
        <v>659</v>
      </c>
      <c r="I58" s="134" cm="1">
        <f t="array" ref="I58">_xlfn.IFS(H58="Richtig",(G58-1)*$H$3,H58="Falsch",-$H$3,H58="Cashback","")</f>
        <v>-25</v>
      </c>
    </row>
    <row r="59" spans="1:9" ht="15" thickBot="1">
      <c r="A59" s="104">
        <f t="shared" si="0"/>
        <v>12</v>
      </c>
      <c r="B59" s="128" t="s">
        <v>193</v>
      </c>
      <c r="C59" s="146" t="s">
        <v>196</v>
      </c>
      <c r="D59" s="146" t="s">
        <v>287</v>
      </c>
      <c r="E59" s="147" t="s">
        <v>172</v>
      </c>
      <c r="F59" s="140">
        <v>1.62</v>
      </c>
      <c r="G59" s="143"/>
      <c r="H59" s="133"/>
      <c r="I59" s="134"/>
    </row>
    <row r="60" spans="1:9" ht="15" thickBot="1">
      <c r="A60" s="104">
        <f t="shared" si="0"/>
        <v>12</v>
      </c>
      <c r="B60" s="128" t="s">
        <v>193</v>
      </c>
      <c r="C60" s="146" t="s">
        <v>66</v>
      </c>
      <c r="D60" s="146" t="s">
        <v>525</v>
      </c>
      <c r="E60" s="147" t="s">
        <v>1072</v>
      </c>
      <c r="F60" s="140">
        <v>1.27</v>
      </c>
      <c r="G60" s="143"/>
      <c r="H60" s="133"/>
      <c r="I60" s="134"/>
    </row>
    <row r="61" spans="1:9" ht="15" thickBot="1">
      <c r="A61" s="104">
        <f t="shared" si="0"/>
        <v>12</v>
      </c>
      <c r="B61" s="128" t="s">
        <v>193</v>
      </c>
      <c r="C61" s="149" t="s">
        <v>99</v>
      </c>
      <c r="D61" s="149" t="s">
        <v>512</v>
      </c>
      <c r="E61" s="136" t="s">
        <v>43</v>
      </c>
      <c r="F61" s="137">
        <v>1.57</v>
      </c>
      <c r="G61" s="144"/>
      <c r="H61" s="133"/>
      <c r="I61" s="134"/>
    </row>
    <row r="62" spans="1:9" ht="15" thickBot="1">
      <c r="A62" s="104">
        <f t="shared" si="0"/>
        <v>13</v>
      </c>
      <c r="B62" s="128" t="s">
        <v>48</v>
      </c>
      <c r="C62" s="129" t="s">
        <v>1236</v>
      </c>
      <c r="D62" s="129" t="s">
        <v>1237</v>
      </c>
      <c r="E62" s="130" t="s">
        <v>1183</v>
      </c>
      <c r="F62" s="131">
        <v>1.55</v>
      </c>
      <c r="G62" s="145">
        <f>PRODUCT(F62:F66)</f>
        <v>6.8606720000000001</v>
      </c>
      <c r="H62" s="133" t="s">
        <v>659</v>
      </c>
      <c r="I62" s="134" cm="1">
        <f t="array" ref="I62">_xlfn.IFS(H62="Richtig",(G62-1)*$H$3,H62="Falsch",-$H$3)</f>
        <v>-25</v>
      </c>
    </row>
    <row r="63" spans="1:9" ht="15" thickBot="1">
      <c r="A63" s="104">
        <f t="shared" si="0"/>
        <v>13</v>
      </c>
      <c r="B63" s="139" t="s">
        <v>62</v>
      </c>
      <c r="C63" s="146" t="s">
        <v>1013</v>
      </c>
      <c r="D63" s="146" t="s">
        <v>1238</v>
      </c>
      <c r="E63" s="147" t="s">
        <v>43</v>
      </c>
      <c r="F63" s="140">
        <v>1.6</v>
      </c>
      <c r="G63" s="148"/>
      <c r="H63" s="133"/>
      <c r="I63" s="134"/>
    </row>
    <row r="64" spans="1:9" ht="15" thickBot="1">
      <c r="A64" s="104">
        <f t="shared" si="0"/>
        <v>13</v>
      </c>
      <c r="B64" s="139" t="s">
        <v>1115</v>
      </c>
      <c r="C64" s="146" t="s">
        <v>1239</v>
      </c>
      <c r="D64" s="146" t="s">
        <v>31</v>
      </c>
      <c r="E64" s="147" t="s">
        <v>567</v>
      </c>
      <c r="F64" s="140">
        <v>1.3</v>
      </c>
      <c r="G64" s="148"/>
      <c r="H64" s="133"/>
      <c r="I64" s="134"/>
    </row>
    <row r="65" spans="1:9" ht="15" thickBot="1">
      <c r="A65" s="104">
        <f t="shared" si="0"/>
        <v>13</v>
      </c>
      <c r="B65" s="139" t="s">
        <v>69</v>
      </c>
      <c r="C65" s="146" t="s">
        <v>952</v>
      </c>
      <c r="D65" s="146" t="s">
        <v>947</v>
      </c>
      <c r="E65" s="147" t="s">
        <v>1099</v>
      </c>
      <c r="F65" s="140">
        <v>1.4</v>
      </c>
      <c r="G65" s="148"/>
      <c r="H65" s="133"/>
      <c r="I65" s="134"/>
    </row>
    <row r="66" spans="1:9" ht="15" thickBot="1">
      <c r="A66" s="104">
        <f t="shared" si="0"/>
        <v>13</v>
      </c>
      <c r="B66" s="135" t="s">
        <v>69</v>
      </c>
      <c r="C66" s="149" t="s">
        <v>1168</v>
      </c>
      <c r="D66" s="149" t="s">
        <v>918</v>
      </c>
      <c r="E66" s="136" t="s">
        <v>45</v>
      </c>
      <c r="F66" s="137">
        <v>1.52</v>
      </c>
      <c r="G66" s="150"/>
      <c r="H66" s="133"/>
      <c r="I66" s="134"/>
    </row>
    <row r="67" spans="1:9" ht="15" thickBot="1">
      <c r="A67" s="104">
        <f t="shared" si="0"/>
        <v>14</v>
      </c>
      <c r="B67" s="128" t="s">
        <v>436</v>
      </c>
      <c r="C67" s="129" t="s">
        <v>1240</v>
      </c>
      <c r="D67" s="129" t="s">
        <v>1019</v>
      </c>
      <c r="E67" s="130" t="s">
        <v>504</v>
      </c>
      <c r="F67" s="131">
        <v>1.25</v>
      </c>
      <c r="G67" s="132">
        <f>PRODUCT(F67:F69)</f>
        <v>3.32</v>
      </c>
      <c r="H67" s="133" t="s">
        <v>12</v>
      </c>
      <c r="I67" s="134" cm="1">
        <f t="array" ref="I67">_xlfn.IFS(H67="Richtig",(G67-1)*$H$3,H67="Falsch",-$H$3,H67="Cashback","")</f>
        <v>57.999999999999993</v>
      </c>
    </row>
    <row r="68" spans="1:9" ht="15" thickBot="1">
      <c r="A68" s="104">
        <f t="shared" si="0"/>
        <v>14</v>
      </c>
      <c r="B68" s="139" t="s">
        <v>57</v>
      </c>
      <c r="C68" s="146" t="s">
        <v>1016</v>
      </c>
      <c r="D68" s="146" t="s">
        <v>58</v>
      </c>
      <c r="E68" s="147" t="s">
        <v>45</v>
      </c>
      <c r="F68" s="140">
        <v>1.66</v>
      </c>
      <c r="G68" s="141"/>
      <c r="H68" s="133"/>
      <c r="I68" s="134"/>
    </row>
    <row r="69" spans="1:9" ht="15" thickBot="1">
      <c r="A69" s="104">
        <f t="shared" si="0"/>
        <v>14</v>
      </c>
      <c r="B69" s="135" t="s">
        <v>69</v>
      </c>
      <c r="C69" s="149" t="s">
        <v>1168</v>
      </c>
      <c r="D69" s="149" t="s">
        <v>918</v>
      </c>
      <c r="E69" s="136" t="s">
        <v>1099</v>
      </c>
      <c r="F69" s="137">
        <v>1.6</v>
      </c>
      <c r="G69" s="138"/>
      <c r="H69" s="133"/>
      <c r="I69" s="134"/>
    </row>
    <row r="70" spans="1:9" ht="15" thickBot="1">
      <c r="A70" s="104">
        <f t="shared" si="0"/>
        <v>15</v>
      </c>
      <c r="B70" s="128" t="s">
        <v>15</v>
      </c>
      <c r="C70" s="129" t="s">
        <v>1015</v>
      </c>
      <c r="D70" s="129" t="s">
        <v>948</v>
      </c>
      <c r="E70" s="130" t="s">
        <v>43</v>
      </c>
      <c r="F70" s="131">
        <v>1.45</v>
      </c>
      <c r="G70" s="132">
        <f>PRODUCT(F70:F75)</f>
        <v>12.169606399999999</v>
      </c>
      <c r="H70" s="151" t="s">
        <v>659</v>
      </c>
      <c r="I70" s="152" cm="1">
        <f t="array" ref="I70">_xlfn.IFS(H70="Richtig",(G70-1)*$H$3,H70="Falsch",-$H$3,H70="Cashback","")</f>
        <v>-25</v>
      </c>
    </row>
    <row r="71" spans="1:9" ht="15" thickBot="1">
      <c r="A71" s="104">
        <f t="shared" si="0"/>
        <v>15</v>
      </c>
      <c r="B71" s="128" t="s">
        <v>98</v>
      </c>
      <c r="C71" s="146" t="s">
        <v>99</v>
      </c>
      <c r="D71" s="146" t="s">
        <v>365</v>
      </c>
      <c r="E71" s="147" t="s">
        <v>39</v>
      </c>
      <c r="F71" s="140">
        <v>1.36</v>
      </c>
      <c r="G71" s="141"/>
      <c r="H71" s="153"/>
      <c r="I71" s="154"/>
    </row>
    <row r="72" spans="1:9" ht="15" thickBot="1">
      <c r="A72" s="104">
        <f t="shared" si="0"/>
        <v>15</v>
      </c>
      <c r="B72" s="128" t="s">
        <v>57</v>
      </c>
      <c r="C72" s="146" t="s">
        <v>950</v>
      </c>
      <c r="D72" s="146" t="s">
        <v>130</v>
      </c>
      <c r="E72" s="147" t="s">
        <v>1072</v>
      </c>
      <c r="F72" s="140">
        <v>1.6</v>
      </c>
      <c r="G72" s="141"/>
      <c r="H72" s="153"/>
      <c r="I72" s="154"/>
    </row>
    <row r="73" spans="1:9" ht="15" thickBot="1">
      <c r="A73" s="104">
        <f t="shared" si="0"/>
        <v>15</v>
      </c>
      <c r="B73" s="128" t="s">
        <v>1115</v>
      </c>
      <c r="C73" s="146" t="s">
        <v>1075</v>
      </c>
      <c r="D73" s="146" t="s">
        <v>371</v>
      </c>
      <c r="E73" s="147" t="s">
        <v>45</v>
      </c>
      <c r="F73" s="140">
        <v>1.9</v>
      </c>
      <c r="G73" s="141"/>
      <c r="H73" s="153"/>
      <c r="I73" s="154"/>
    </row>
    <row r="74" spans="1:9" ht="15" thickBot="1">
      <c r="A74" s="104">
        <f t="shared" si="0"/>
        <v>15</v>
      </c>
      <c r="B74" s="128" t="s">
        <v>1115</v>
      </c>
      <c r="C74" s="146" t="s">
        <v>31</v>
      </c>
      <c r="D74" s="146" t="s">
        <v>1084</v>
      </c>
      <c r="E74" s="147" t="s">
        <v>1057</v>
      </c>
      <c r="F74" s="140">
        <v>1.4</v>
      </c>
      <c r="G74" s="141"/>
      <c r="H74" s="153"/>
      <c r="I74" s="154"/>
    </row>
    <row r="75" spans="1:9" ht="15" thickBot="1">
      <c r="A75" s="104">
        <f t="shared" si="0"/>
        <v>15</v>
      </c>
      <c r="B75" s="128" t="s">
        <v>436</v>
      </c>
      <c r="C75" s="155" t="s">
        <v>1019</v>
      </c>
      <c r="D75" s="155" t="s">
        <v>273</v>
      </c>
      <c r="E75" s="156" t="s">
        <v>1169</v>
      </c>
      <c r="F75" s="157">
        <v>1.45</v>
      </c>
      <c r="G75" s="138"/>
      <c r="H75" s="158"/>
      <c r="I75" s="159"/>
    </row>
    <row r="76" spans="1:9" ht="15" thickBot="1">
      <c r="A76" s="104">
        <f t="shared" ref="A76:A139" si="1">IF(H76&lt;&gt;"",A75+1,A75)</f>
        <v>16</v>
      </c>
      <c r="B76" s="128" t="s">
        <v>48</v>
      </c>
      <c r="C76" s="129" t="s">
        <v>991</v>
      </c>
      <c r="D76" s="129" t="s">
        <v>1026</v>
      </c>
      <c r="E76" s="130" t="s">
        <v>1241</v>
      </c>
      <c r="F76" s="131">
        <v>1.62</v>
      </c>
      <c r="G76" s="145">
        <f>PRODUCT(F76:F80)</f>
        <v>10.1434529664</v>
      </c>
      <c r="H76" s="133" t="s">
        <v>659</v>
      </c>
      <c r="I76" s="134" cm="1">
        <f t="array" ref="I76">_xlfn.IFS(H76="Richtig",(G76-1)*$H$3,H76="Falsch",-$H$3)</f>
        <v>-25</v>
      </c>
    </row>
    <row r="77" spans="1:9" ht="15" thickBot="1">
      <c r="A77" s="104">
        <f t="shared" si="1"/>
        <v>16</v>
      </c>
      <c r="B77" s="139" t="s">
        <v>98</v>
      </c>
      <c r="C77" s="146" t="s">
        <v>1020</v>
      </c>
      <c r="D77" s="146" t="s">
        <v>1157</v>
      </c>
      <c r="E77" s="147" t="s">
        <v>487</v>
      </c>
      <c r="F77" s="140">
        <v>1.63</v>
      </c>
      <c r="G77" s="148"/>
      <c r="H77" s="133"/>
      <c r="I77" s="134"/>
    </row>
    <row r="78" spans="1:9" ht="15" thickBot="1">
      <c r="A78" s="104">
        <f t="shared" si="1"/>
        <v>16</v>
      </c>
      <c r="B78" s="139" t="s">
        <v>48</v>
      </c>
      <c r="C78" s="146" t="s">
        <v>995</v>
      </c>
      <c r="D78" s="146" t="s">
        <v>196</v>
      </c>
      <c r="E78" s="147" t="s">
        <v>43</v>
      </c>
      <c r="F78" s="140">
        <v>1.52</v>
      </c>
      <c r="G78" s="148"/>
      <c r="H78" s="133"/>
      <c r="I78" s="134"/>
    </row>
    <row r="79" spans="1:9" ht="15" thickBot="1">
      <c r="A79" s="104">
        <f t="shared" si="1"/>
        <v>16</v>
      </c>
      <c r="B79" s="139" t="s">
        <v>1115</v>
      </c>
      <c r="C79" s="146" t="s">
        <v>1117</v>
      </c>
      <c r="D79" s="146" t="s">
        <v>1075</v>
      </c>
      <c r="E79" s="147" t="s">
        <v>39</v>
      </c>
      <c r="F79" s="140">
        <v>1.62</v>
      </c>
      <c r="G79" s="148"/>
      <c r="H79" s="133"/>
      <c r="I79" s="134"/>
    </row>
    <row r="80" spans="1:9" ht="15" thickBot="1">
      <c r="A80" s="104">
        <f t="shared" si="1"/>
        <v>16</v>
      </c>
      <c r="B80" s="135" t="s">
        <v>57</v>
      </c>
      <c r="C80" s="149" t="s">
        <v>188</v>
      </c>
      <c r="D80" s="149" t="s">
        <v>66</v>
      </c>
      <c r="E80" s="136" t="s">
        <v>45</v>
      </c>
      <c r="F80" s="137">
        <v>1.56</v>
      </c>
      <c r="G80" s="150"/>
      <c r="H80" s="133"/>
      <c r="I80" s="134"/>
    </row>
    <row r="81" spans="1:9" ht="15" thickBot="1">
      <c r="A81" s="104">
        <f t="shared" si="1"/>
        <v>17</v>
      </c>
      <c r="B81" s="128" t="s">
        <v>436</v>
      </c>
      <c r="C81" s="129" t="s">
        <v>1019</v>
      </c>
      <c r="D81" s="129" t="s">
        <v>1242</v>
      </c>
      <c r="E81" s="130" t="s">
        <v>39</v>
      </c>
      <c r="F81" s="131">
        <v>1.3</v>
      </c>
      <c r="G81" s="145">
        <f>PRODUCT(F81:F85)</f>
        <v>6.5894150400000004</v>
      </c>
      <c r="H81" s="133" t="s">
        <v>659</v>
      </c>
      <c r="I81" s="134" cm="1">
        <f t="array" ref="I81">_xlfn.IFS(H81="Richtig",(G81-1)*$H$3,H81="Falsch",-$H$3)</f>
        <v>-25</v>
      </c>
    </row>
    <row r="82" spans="1:9" ht="15" thickBot="1">
      <c r="A82" s="104">
        <f t="shared" si="1"/>
        <v>17</v>
      </c>
      <c r="B82" s="139" t="s">
        <v>57</v>
      </c>
      <c r="C82" s="146" t="s">
        <v>66</v>
      </c>
      <c r="D82" s="146" t="s">
        <v>130</v>
      </c>
      <c r="E82" s="147" t="s">
        <v>39</v>
      </c>
      <c r="F82" s="140">
        <v>1.6</v>
      </c>
      <c r="G82" s="148"/>
      <c r="H82" s="133"/>
      <c r="I82" s="134"/>
    </row>
    <row r="83" spans="1:9" ht="15" thickBot="1">
      <c r="A83" s="104">
        <f t="shared" si="1"/>
        <v>17</v>
      </c>
      <c r="B83" s="139" t="s">
        <v>48</v>
      </c>
      <c r="C83" s="146" t="s">
        <v>1243</v>
      </c>
      <c r="D83" s="146" t="s">
        <v>1237</v>
      </c>
      <c r="E83" s="147" t="s">
        <v>481</v>
      </c>
      <c r="F83" s="140">
        <v>1.64</v>
      </c>
      <c r="G83" s="148"/>
      <c r="H83" s="133"/>
      <c r="I83" s="134"/>
    </row>
    <row r="84" spans="1:9" ht="15" thickBot="1">
      <c r="A84" s="104">
        <f t="shared" si="1"/>
        <v>17</v>
      </c>
      <c r="B84" s="139" t="s">
        <v>62</v>
      </c>
      <c r="C84" s="146" t="s">
        <v>939</v>
      </c>
      <c r="D84" s="146" t="s">
        <v>221</v>
      </c>
      <c r="E84" s="147" t="s">
        <v>43</v>
      </c>
      <c r="F84" s="140">
        <v>1.41</v>
      </c>
      <c r="G84" s="148"/>
      <c r="H84" s="133"/>
      <c r="I84" s="134"/>
    </row>
    <row r="85" spans="1:9" ht="15" thickBot="1">
      <c r="A85" s="104">
        <f t="shared" si="1"/>
        <v>17</v>
      </c>
      <c r="B85" s="135" t="s">
        <v>69</v>
      </c>
      <c r="C85" s="149" t="s">
        <v>967</v>
      </c>
      <c r="D85" s="149" t="s">
        <v>136</v>
      </c>
      <c r="E85" s="136" t="s">
        <v>503</v>
      </c>
      <c r="F85" s="137">
        <v>1.37</v>
      </c>
      <c r="G85" s="150"/>
      <c r="H85" s="133"/>
      <c r="I85" s="134"/>
    </row>
    <row r="86" spans="1:9" ht="15" thickBot="1">
      <c r="A86" s="104">
        <f t="shared" si="1"/>
        <v>18</v>
      </c>
      <c r="B86" s="128" t="s">
        <v>57</v>
      </c>
      <c r="C86" s="129" t="s">
        <v>983</v>
      </c>
      <c r="D86" s="129" t="s">
        <v>1244</v>
      </c>
      <c r="E86" s="130" t="s">
        <v>504</v>
      </c>
      <c r="F86" s="131">
        <v>1.3</v>
      </c>
      <c r="G86" s="145">
        <f>PRODUCT(F86:F90)</f>
        <v>10.786547200000001</v>
      </c>
      <c r="H86" s="133" t="s">
        <v>659</v>
      </c>
      <c r="I86" s="134" cm="1">
        <f t="array" ref="I86">_xlfn.IFS(H86="Richtig",(G86-1)*$H$3,H86="Falsch",-$H$3)</f>
        <v>-25</v>
      </c>
    </row>
    <row r="87" spans="1:9" ht="15" thickBot="1">
      <c r="A87" s="104">
        <f t="shared" si="1"/>
        <v>18</v>
      </c>
      <c r="B87" s="139" t="s">
        <v>57</v>
      </c>
      <c r="C87" s="146" t="s">
        <v>58</v>
      </c>
      <c r="D87" s="146" t="s">
        <v>192</v>
      </c>
      <c r="E87" s="147" t="s">
        <v>1183</v>
      </c>
      <c r="F87" s="140">
        <v>1.66</v>
      </c>
      <c r="G87" s="148"/>
      <c r="H87" s="133"/>
      <c r="I87" s="134"/>
    </row>
    <row r="88" spans="1:9" ht="15" thickBot="1">
      <c r="A88" s="104">
        <f t="shared" si="1"/>
        <v>18</v>
      </c>
      <c r="B88" s="139" t="s">
        <v>1115</v>
      </c>
      <c r="C88" s="146" t="s">
        <v>371</v>
      </c>
      <c r="D88" s="146" t="s">
        <v>1117</v>
      </c>
      <c r="E88" s="147" t="s">
        <v>1245</v>
      </c>
      <c r="F88" s="140">
        <v>2.2000000000000002</v>
      </c>
      <c r="G88" s="148"/>
      <c r="H88" s="133"/>
      <c r="I88" s="134"/>
    </row>
    <row r="89" spans="1:9" ht="15" thickBot="1">
      <c r="A89" s="104">
        <f t="shared" si="1"/>
        <v>18</v>
      </c>
      <c r="B89" s="139" t="s">
        <v>48</v>
      </c>
      <c r="C89" s="146" t="s">
        <v>35</v>
      </c>
      <c r="D89" s="146" t="s">
        <v>196</v>
      </c>
      <c r="E89" s="147" t="s">
        <v>487</v>
      </c>
      <c r="F89" s="140">
        <v>1.6</v>
      </c>
      <c r="G89" s="148"/>
      <c r="H89" s="133"/>
      <c r="I89" s="134"/>
    </row>
    <row r="90" spans="1:9" ht="15" thickBot="1">
      <c r="A90" s="104">
        <f t="shared" si="1"/>
        <v>18</v>
      </c>
      <c r="B90" s="135" t="s">
        <v>48</v>
      </c>
      <c r="C90" s="149" t="s">
        <v>88</v>
      </c>
      <c r="D90" s="149" t="s">
        <v>1246</v>
      </c>
      <c r="E90" s="136" t="s">
        <v>43</v>
      </c>
      <c r="F90" s="137">
        <v>1.42</v>
      </c>
      <c r="G90" s="150"/>
      <c r="H90" s="133"/>
      <c r="I90" s="134"/>
    </row>
    <row r="91" spans="1:9" ht="15" thickBot="1">
      <c r="A91" s="104">
        <f t="shared" si="1"/>
        <v>19</v>
      </c>
      <c r="B91" s="128" t="s">
        <v>13</v>
      </c>
      <c r="C91" s="129" t="s">
        <v>347</v>
      </c>
      <c r="D91" s="129" t="s">
        <v>158</v>
      </c>
      <c r="E91" s="130" t="s">
        <v>151</v>
      </c>
      <c r="F91" s="131">
        <v>1.78</v>
      </c>
      <c r="G91" s="142">
        <f>PRODUCT(F91:F94)</f>
        <v>11.685922499999998</v>
      </c>
      <c r="H91" s="133" t="s">
        <v>659</v>
      </c>
      <c r="I91" s="134" cm="1">
        <f t="array" ref="I91">_xlfn.IFS(H91="Richtig",(G91-1)*$H$3,H91="Falsch",-$H$3,H91="Cashback","")</f>
        <v>-25</v>
      </c>
    </row>
    <row r="92" spans="1:9" ht="15" thickBot="1">
      <c r="A92" s="104">
        <f t="shared" si="1"/>
        <v>19</v>
      </c>
      <c r="B92" s="128" t="s">
        <v>13</v>
      </c>
      <c r="C92" s="146" t="s">
        <v>1179</v>
      </c>
      <c r="D92" s="146" t="s">
        <v>149</v>
      </c>
      <c r="E92" s="147" t="s">
        <v>1247</v>
      </c>
      <c r="F92" s="140">
        <v>2.0499999999999998</v>
      </c>
      <c r="G92" s="143"/>
      <c r="H92" s="133"/>
      <c r="I92" s="134"/>
    </row>
    <row r="93" spans="1:9" ht="15" thickBot="1">
      <c r="A93" s="104">
        <f t="shared" si="1"/>
        <v>19</v>
      </c>
      <c r="B93" s="128" t="s">
        <v>13</v>
      </c>
      <c r="C93" s="146" t="s">
        <v>152</v>
      </c>
      <c r="D93" s="146" t="s">
        <v>335</v>
      </c>
      <c r="E93" s="147" t="s">
        <v>1081</v>
      </c>
      <c r="F93" s="140">
        <v>1.83</v>
      </c>
      <c r="G93" s="143"/>
      <c r="H93" s="133"/>
      <c r="I93" s="134"/>
    </row>
    <row r="94" spans="1:9" ht="15" thickBot="1">
      <c r="A94" s="104">
        <f t="shared" si="1"/>
        <v>19</v>
      </c>
      <c r="B94" s="128" t="s">
        <v>13</v>
      </c>
      <c r="C94" s="149" t="s">
        <v>1177</v>
      </c>
      <c r="D94" s="149" t="s">
        <v>1178</v>
      </c>
      <c r="E94" s="136" t="s">
        <v>1169</v>
      </c>
      <c r="F94" s="137">
        <v>1.75</v>
      </c>
      <c r="G94" s="144"/>
      <c r="H94" s="133"/>
      <c r="I94" s="134"/>
    </row>
    <row r="95" spans="1:9">
      <c r="A95" s="104">
        <f t="shared" si="1"/>
        <v>19</v>
      </c>
    </row>
    <row r="96" spans="1:9">
      <c r="A96" s="104">
        <f t="shared" si="1"/>
        <v>19</v>
      </c>
    </row>
    <row r="97" spans="1:1">
      <c r="A97" s="104">
        <f t="shared" si="1"/>
        <v>19</v>
      </c>
    </row>
    <row r="98" spans="1:1">
      <c r="A98" s="104">
        <f t="shared" si="1"/>
        <v>19</v>
      </c>
    </row>
    <row r="99" spans="1:1">
      <c r="A99" s="104">
        <f t="shared" si="1"/>
        <v>19</v>
      </c>
    </row>
    <row r="100" spans="1:1">
      <c r="A100" s="104">
        <f t="shared" si="1"/>
        <v>19</v>
      </c>
    </row>
    <row r="101" spans="1:1">
      <c r="A101" s="104">
        <f t="shared" si="1"/>
        <v>19</v>
      </c>
    </row>
    <row r="102" spans="1:1">
      <c r="A102" s="104">
        <f t="shared" si="1"/>
        <v>19</v>
      </c>
    </row>
    <row r="103" spans="1:1">
      <c r="A103" s="104">
        <f t="shared" si="1"/>
        <v>19</v>
      </c>
    </row>
    <row r="104" spans="1:1">
      <c r="A104" s="104">
        <f t="shared" si="1"/>
        <v>19</v>
      </c>
    </row>
    <row r="105" spans="1:1">
      <c r="A105" s="104">
        <f t="shared" si="1"/>
        <v>19</v>
      </c>
    </row>
    <row r="106" spans="1:1">
      <c r="A106" s="104">
        <f t="shared" si="1"/>
        <v>19</v>
      </c>
    </row>
    <row r="107" spans="1:1">
      <c r="A107" s="104">
        <f t="shared" si="1"/>
        <v>19</v>
      </c>
    </row>
    <row r="108" spans="1:1">
      <c r="A108" s="104">
        <f t="shared" si="1"/>
        <v>19</v>
      </c>
    </row>
    <row r="109" spans="1:1">
      <c r="A109" s="104">
        <f t="shared" si="1"/>
        <v>19</v>
      </c>
    </row>
    <row r="110" spans="1:1">
      <c r="A110" s="104">
        <f t="shared" si="1"/>
        <v>19</v>
      </c>
    </row>
    <row r="111" spans="1:1">
      <c r="A111" s="104">
        <f t="shared" si="1"/>
        <v>19</v>
      </c>
    </row>
    <row r="112" spans="1:1">
      <c r="A112" s="104">
        <f t="shared" si="1"/>
        <v>19</v>
      </c>
    </row>
    <row r="113" spans="1:1">
      <c r="A113" s="104">
        <f t="shared" si="1"/>
        <v>19</v>
      </c>
    </row>
    <row r="114" spans="1:1">
      <c r="A114" s="104">
        <f t="shared" si="1"/>
        <v>19</v>
      </c>
    </row>
    <row r="115" spans="1:1">
      <c r="A115" s="104">
        <f t="shared" si="1"/>
        <v>19</v>
      </c>
    </row>
    <row r="116" spans="1:1">
      <c r="A116" s="104">
        <f t="shared" si="1"/>
        <v>19</v>
      </c>
    </row>
    <row r="117" spans="1:1">
      <c r="A117" s="104">
        <f t="shared" si="1"/>
        <v>19</v>
      </c>
    </row>
    <row r="118" spans="1:1">
      <c r="A118" s="104">
        <f t="shared" si="1"/>
        <v>19</v>
      </c>
    </row>
    <row r="119" spans="1:1">
      <c r="A119" s="104">
        <f t="shared" si="1"/>
        <v>19</v>
      </c>
    </row>
    <row r="120" spans="1:1">
      <c r="A120" s="104">
        <f t="shared" si="1"/>
        <v>19</v>
      </c>
    </row>
    <row r="121" spans="1:1">
      <c r="A121" s="104">
        <f t="shared" si="1"/>
        <v>19</v>
      </c>
    </row>
    <row r="122" spans="1:1">
      <c r="A122" s="104">
        <f t="shared" si="1"/>
        <v>19</v>
      </c>
    </row>
    <row r="123" spans="1:1">
      <c r="A123" s="104">
        <f t="shared" si="1"/>
        <v>19</v>
      </c>
    </row>
    <row r="124" spans="1:1">
      <c r="A124" s="104">
        <f t="shared" si="1"/>
        <v>19</v>
      </c>
    </row>
    <row r="125" spans="1:1">
      <c r="A125" s="104">
        <f t="shared" si="1"/>
        <v>19</v>
      </c>
    </row>
    <row r="126" spans="1:1">
      <c r="A126" s="104">
        <f t="shared" si="1"/>
        <v>19</v>
      </c>
    </row>
    <row r="127" spans="1:1">
      <c r="A127" s="104">
        <f t="shared" si="1"/>
        <v>19</v>
      </c>
    </row>
    <row r="128" spans="1:1">
      <c r="A128" s="104">
        <f t="shared" si="1"/>
        <v>19</v>
      </c>
    </row>
    <row r="129" spans="1:1">
      <c r="A129" s="104">
        <f t="shared" si="1"/>
        <v>19</v>
      </c>
    </row>
    <row r="130" spans="1:1">
      <c r="A130" s="104">
        <f t="shared" si="1"/>
        <v>19</v>
      </c>
    </row>
    <row r="131" spans="1:1">
      <c r="A131" s="104">
        <f t="shared" si="1"/>
        <v>19</v>
      </c>
    </row>
    <row r="132" spans="1:1">
      <c r="A132" s="104">
        <f t="shared" si="1"/>
        <v>19</v>
      </c>
    </row>
    <row r="133" spans="1:1">
      <c r="A133" s="104">
        <f t="shared" si="1"/>
        <v>19</v>
      </c>
    </row>
    <row r="134" spans="1:1">
      <c r="A134" s="104">
        <f t="shared" si="1"/>
        <v>19</v>
      </c>
    </row>
    <row r="135" spans="1:1">
      <c r="A135" s="104">
        <f t="shared" si="1"/>
        <v>19</v>
      </c>
    </row>
    <row r="136" spans="1:1">
      <c r="A136" s="104">
        <f t="shared" si="1"/>
        <v>19</v>
      </c>
    </row>
    <row r="137" spans="1:1">
      <c r="A137" s="104">
        <f t="shared" si="1"/>
        <v>19</v>
      </c>
    </row>
    <row r="138" spans="1:1">
      <c r="A138" s="104">
        <f t="shared" si="1"/>
        <v>19</v>
      </c>
    </row>
    <row r="139" spans="1:1">
      <c r="A139" s="104">
        <f t="shared" si="1"/>
        <v>19</v>
      </c>
    </row>
    <row r="140" spans="1:1">
      <c r="A140" s="104">
        <f t="shared" ref="A140:A203" si="2">IF(H140&lt;&gt;"",A139+1,A139)</f>
        <v>19</v>
      </c>
    </row>
    <row r="141" spans="1:1">
      <c r="A141" s="104">
        <f t="shared" si="2"/>
        <v>19</v>
      </c>
    </row>
    <row r="142" spans="1:1">
      <c r="A142" s="104">
        <f t="shared" si="2"/>
        <v>19</v>
      </c>
    </row>
    <row r="143" spans="1:1">
      <c r="A143" s="104">
        <f t="shared" si="2"/>
        <v>19</v>
      </c>
    </row>
    <row r="144" spans="1:1">
      <c r="A144" s="104">
        <f t="shared" si="2"/>
        <v>19</v>
      </c>
    </row>
    <row r="145" spans="1:1">
      <c r="A145" s="104">
        <f t="shared" si="2"/>
        <v>19</v>
      </c>
    </row>
    <row r="146" spans="1:1">
      <c r="A146" s="104">
        <f t="shared" si="2"/>
        <v>19</v>
      </c>
    </row>
    <row r="147" spans="1:1">
      <c r="A147" s="104">
        <f t="shared" si="2"/>
        <v>19</v>
      </c>
    </row>
    <row r="148" spans="1:1">
      <c r="A148" s="104">
        <f t="shared" si="2"/>
        <v>19</v>
      </c>
    </row>
    <row r="149" spans="1:1">
      <c r="A149" s="104">
        <f t="shared" si="2"/>
        <v>19</v>
      </c>
    </row>
    <row r="150" spans="1:1">
      <c r="A150" s="104">
        <f t="shared" si="2"/>
        <v>19</v>
      </c>
    </row>
    <row r="151" spans="1:1">
      <c r="A151" s="104">
        <f t="shared" si="2"/>
        <v>19</v>
      </c>
    </row>
    <row r="152" spans="1:1">
      <c r="A152" s="104">
        <f t="shared" si="2"/>
        <v>19</v>
      </c>
    </row>
    <row r="153" spans="1:1">
      <c r="A153" s="104">
        <f t="shared" si="2"/>
        <v>19</v>
      </c>
    </row>
    <row r="154" spans="1:1">
      <c r="A154" s="104">
        <f t="shared" si="2"/>
        <v>19</v>
      </c>
    </row>
    <row r="155" spans="1:1">
      <c r="A155" s="104">
        <f t="shared" si="2"/>
        <v>19</v>
      </c>
    </row>
    <row r="156" spans="1:1">
      <c r="A156" s="104">
        <f t="shared" si="2"/>
        <v>19</v>
      </c>
    </row>
    <row r="157" spans="1:1">
      <c r="A157" s="104">
        <f t="shared" si="2"/>
        <v>19</v>
      </c>
    </row>
    <row r="158" spans="1:1">
      <c r="A158" s="104">
        <f t="shared" si="2"/>
        <v>19</v>
      </c>
    </row>
    <row r="159" spans="1:1">
      <c r="A159" s="104">
        <f t="shared" si="2"/>
        <v>19</v>
      </c>
    </row>
    <row r="160" spans="1:1">
      <c r="A160" s="104">
        <f t="shared" si="2"/>
        <v>19</v>
      </c>
    </row>
    <row r="161" spans="1:1">
      <c r="A161" s="104">
        <f t="shared" si="2"/>
        <v>19</v>
      </c>
    </row>
    <row r="162" spans="1:1">
      <c r="A162" s="104">
        <f t="shared" si="2"/>
        <v>19</v>
      </c>
    </row>
    <row r="163" spans="1:1">
      <c r="A163" s="104">
        <f t="shared" si="2"/>
        <v>19</v>
      </c>
    </row>
    <row r="164" spans="1:1">
      <c r="A164" s="104">
        <f t="shared" si="2"/>
        <v>19</v>
      </c>
    </row>
    <row r="165" spans="1:1">
      <c r="A165" s="104">
        <f t="shared" si="2"/>
        <v>19</v>
      </c>
    </row>
    <row r="166" spans="1:1">
      <c r="A166" s="104">
        <f t="shared" si="2"/>
        <v>19</v>
      </c>
    </row>
    <row r="167" spans="1:1">
      <c r="A167" s="104">
        <f t="shared" si="2"/>
        <v>19</v>
      </c>
    </row>
    <row r="168" spans="1:1">
      <c r="A168" s="104">
        <f t="shared" si="2"/>
        <v>19</v>
      </c>
    </row>
    <row r="169" spans="1:1">
      <c r="A169" s="104">
        <f t="shared" si="2"/>
        <v>19</v>
      </c>
    </row>
    <row r="170" spans="1:1">
      <c r="A170" s="104">
        <f t="shared" si="2"/>
        <v>19</v>
      </c>
    </row>
    <row r="171" spans="1:1">
      <c r="A171" s="104">
        <f t="shared" si="2"/>
        <v>19</v>
      </c>
    </row>
    <row r="172" spans="1:1">
      <c r="A172" s="104">
        <f t="shared" si="2"/>
        <v>19</v>
      </c>
    </row>
    <row r="173" spans="1:1">
      <c r="A173" s="104">
        <f t="shared" si="2"/>
        <v>19</v>
      </c>
    </row>
    <row r="174" spans="1:1">
      <c r="A174" s="104">
        <f t="shared" si="2"/>
        <v>19</v>
      </c>
    </row>
    <row r="175" spans="1:1">
      <c r="A175" s="104">
        <f t="shared" si="2"/>
        <v>19</v>
      </c>
    </row>
    <row r="176" spans="1:1">
      <c r="A176" s="104">
        <f t="shared" si="2"/>
        <v>19</v>
      </c>
    </row>
    <row r="177" spans="1:1">
      <c r="A177" s="104">
        <f t="shared" si="2"/>
        <v>19</v>
      </c>
    </row>
    <row r="178" spans="1:1">
      <c r="A178" s="104">
        <f t="shared" si="2"/>
        <v>19</v>
      </c>
    </row>
    <row r="179" spans="1:1">
      <c r="A179" s="104">
        <f t="shared" si="2"/>
        <v>19</v>
      </c>
    </row>
    <row r="180" spans="1:1">
      <c r="A180" s="104">
        <f t="shared" si="2"/>
        <v>19</v>
      </c>
    </row>
    <row r="181" spans="1:1">
      <c r="A181" s="104">
        <f t="shared" si="2"/>
        <v>19</v>
      </c>
    </row>
    <row r="182" spans="1:1">
      <c r="A182" s="104">
        <f t="shared" si="2"/>
        <v>19</v>
      </c>
    </row>
    <row r="183" spans="1:1">
      <c r="A183" s="104">
        <f t="shared" si="2"/>
        <v>19</v>
      </c>
    </row>
    <row r="184" spans="1:1">
      <c r="A184" s="104">
        <f t="shared" si="2"/>
        <v>19</v>
      </c>
    </row>
    <row r="185" spans="1:1">
      <c r="A185" s="104">
        <f t="shared" si="2"/>
        <v>19</v>
      </c>
    </row>
    <row r="186" spans="1:1">
      <c r="A186" s="104">
        <f t="shared" si="2"/>
        <v>19</v>
      </c>
    </row>
    <row r="187" spans="1:1">
      <c r="A187" s="104">
        <f t="shared" si="2"/>
        <v>19</v>
      </c>
    </row>
    <row r="188" spans="1:1">
      <c r="A188" s="104">
        <f t="shared" si="2"/>
        <v>19</v>
      </c>
    </row>
    <row r="189" spans="1:1">
      <c r="A189" s="104">
        <f t="shared" si="2"/>
        <v>19</v>
      </c>
    </row>
    <row r="190" spans="1:1">
      <c r="A190" s="104">
        <f t="shared" si="2"/>
        <v>19</v>
      </c>
    </row>
    <row r="191" spans="1:1">
      <c r="A191" s="104">
        <f t="shared" si="2"/>
        <v>19</v>
      </c>
    </row>
    <row r="192" spans="1:1">
      <c r="A192" s="104">
        <f t="shared" si="2"/>
        <v>19</v>
      </c>
    </row>
    <row r="193" spans="1:1">
      <c r="A193" s="104">
        <f t="shared" si="2"/>
        <v>19</v>
      </c>
    </row>
    <row r="194" spans="1:1">
      <c r="A194" s="104">
        <f t="shared" si="2"/>
        <v>19</v>
      </c>
    </row>
    <row r="195" spans="1:1">
      <c r="A195" s="104">
        <f t="shared" si="2"/>
        <v>19</v>
      </c>
    </row>
    <row r="196" spans="1:1">
      <c r="A196" s="104">
        <f t="shared" si="2"/>
        <v>19</v>
      </c>
    </row>
    <row r="197" spans="1:1">
      <c r="A197" s="104">
        <f t="shared" si="2"/>
        <v>19</v>
      </c>
    </row>
    <row r="198" spans="1:1">
      <c r="A198" s="104">
        <f t="shared" si="2"/>
        <v>19</v>
      </c>
    </row>
    <row r="199" spans="1:1">
      <c r="A199" s="104">
        <f t="shared" si="2"/>
        <v>19</v>
      </c>
    </row>
    <row r="200" spans="1:1">
      <c r="A200" s="104">
        <f t="shared" si="2"/>
        <v>19</v>
      </c>
    </row>
    <row r="201" spans="1:1">
      <c r="A201" s="104">
        <f t="shared" si="2"/>
        <v>19</v>
      </c>
    </row>
    <row r="202" spans="1:1">
      <c r="A202" s="104">
        <f t="shared" si="2"/>
        <v>19</v>
      </c>
    </row>
    <row r="203" spans="1:1">
      <c r="A203" s="104">
        <f t="shared" si="2"/>
        <v>19</v>
      </c>
    </row>
    <row r="204" spans="1:1">
      <c r="A204" s="104">
        <f t="shared" ref="A204:A267" si="3">IF(H204&lt;&gt;"",A203+1,A203)</f>
        <v>19</v>
      </c>
    </row>
    <row r="205" spans="1:1">
      <c r="A205" s="104">
        <f t="shared" si="3"/>
        <v>19</v>
      </c>
    </row>
    <row r="206" spans="1:1">
      <c r="A206" s="104">
        <f t="shared" si="3"/>
        <v>19</v>
      </c>
    </row>
    <row r="207" spans="1:1">
      <c r="A207" s="104">
        <f t="shared" si="3"/>
        <v>19</v>
      </c>
    </row>
    <row r="208" spans="1:1">
      <c r="A208" s="104">
        <f t="shared" si="3"/>
        <v>19</v>
      </c>
    </row>
    <row r="209" spans="1:1">
      <c r="A209" s="104">
        <f t="shared" si="3"/>
        <v>19</v>
      </c>
    </row>
    <row r="210" spans="1:1">
      <c r="A210" s="104">
        <f t="shared" si="3"/>
        <v>19</v>
      </c>
    </row>
    <row r="211" spans="1:1">
      <c r="A211" s="104">
        <f t="shared" si="3"/>
        <v>19</v>
      </c>
    </row>
    <row r="212" spans="1:1">
      <c r="A212" s="104">
        <f t="shared" si="3"/>
        <v>19</v>
      </c>
    </row>
    <row r="213" spans="1:1">
      <c r="A213" s="104">
        <f t="shared" si="3"/>
        <v>19</v>
      </c>
    </row>
    <row r="214" spans="1:1">
      <c r="A214" s="104">
        <f t="shared" si="3"/>
        <v>19</v>
      </c>
    </row>
    <row r="215" spans="1:1">
      <c r="A215" s="104">
        <f t="shared" si="3"/>
        <v>19</v>
      </c>
    </row>
    <row r="216" spans="1:1">
      <c r="A216" s="104">
        <f t="shared" si="3"/>
        <v>19</v>
      </c>
    </row>
    <row r="217" spans="1:1">
      <c r="A217" s="104">
        <f t="shared" si="3"/>
        <v>19</v>
      </c>
    </row>
    <row r="218" spans="1:1">
      <c r="A218" s="104">
        <f t="shared" si="3"/>
        <v>19</v>
      </c>
    </row>
    <row r="219" spans="1:1">
      <c r="A219" s="104">
        <f t="shared" si="3"/>
        <v>19</v>
      </c>
    </row>
    <row r="220" spans="1:1">
      <c r="A220" s="104">
        <f t="shared" si="3"/>
        <v>19</v>
      </c>
    </row>
    <row r="221" spans="1:1">
      <c r="A221" s="104">
        <f t="shared" si="3"/>
        <v>19</v>
      </c>
    </row>
    <row r="222" spans="1:1">
      <c r="A222" s="104">
        <f t="shared" si="3"/>
        <v>19</v>
      </c>
    </row>
    <row r="223" spans="1:1">
      <c r="A223" s="104">
        <f t="shared" si="3"/>
        <v>19</v>
      </c>
    </row>
    <row r="224" spans="1:1">
      <c r="A224" s="104">
        <f t="shared" si="3"/>
        <v>19</v>
      </c>
    </row>
    <row r="225" spans="1:1">
      <c r="A225" s="104">
        <f t="shared" si="3"/>
        <v>19</v>
      </c>
    </row>
    <row r="226" spans="1:1">
      <c r="A226" s="104">
        <f t="shared" si="3"/>
        <v>19</v>
      </c>
    </row>
    <row r="227" spans="1:1">
      <c r="A227" s="104">
        <f t="shared" si="3"/>
        <v>19</v>
      </c>
    </row>
    <row r="228" spans="1:1">
      <c r="A228" s="104">
        <f t="shared" si="3"/>
        <v>19</v>
      </c>
    </row>
    <row r="229" spans="1:1">
      <c r="A229" s="104">
        <f t="shared" si="3"/>
        <v>19</v>
      </c>
    </row>
    <row r="230" spans="1:1">
      <c r="A230" s="104">
        <f t="shared" si="3"/>
        <v>19</v>
      </c>
    </row>
    <row r="231" spans="1:1">
      <c r="A231" s="104">
        <f t="shared" si="3"/>
        <v>19</v>
      </c>
    </row>
    <row r="232" spans="1:1">
      <c r="A232" s="104">
        <f t="shared" si="3"/>
        <v>19</v>
      </c>
    </row>
    <row r="233" spans="1:1">
      <c r="A233" s="104">
        <f t="shared" si="3"/>
        <v>19</v>
      </c>
    </row>
    <row r="234" spans="1:1">
      <c r="A234" s="104">
        <f t="shared" si="3"/>
        <v>19</v>
      </c>
    </row>
    <row r="235" spans="1:1">
      <c r="A235" s="104">
        <f t="shared" si="3"/>
        <v>19</v>
      </c>
    </row>
    <row r="236" spans="1:1">
      <c r="A236" s="104">
        <f t="shared" si="3"/>
        <v>19</v>
      </c>
    </row>
    <row r="237" spans="1:1">
      <c r="A237" s="104">
        <f t="shared" si="3"/>
        <v>19</v>
      </c>
    </row>
    <row r="238" spans="1:1">
      <c r="A238" s="104">
        <f t="shared" si="3"/>
        <v>19</v>
      </c>
    </row>
    <row r="239" spans="1:1">
      <c r="A239" s="104">
        <f t="shared" si="3"/>
        <v>19</v>
      </c>
    </row>
    <row r="240" spans="1:1">
      <c r="A240" s="104">
        <f t="shared" si="3"/>
        <v>19</v>
      </c>
    </row>
    <row r="241" spans="1:1">
      <c r="A241" s="104">
        <f t="shared" si="3"/>
        <v>19</v>
      </c>
    </row>
    <row r="242" spans="1:1">
      <c r="A242" s="104">
        <f t="shared" si="3"/>
        <v>19</v>
      </c>
    </row>
    <row r="243" spans="1:1">
      <c r="A243" s="104">
        <f t="shared" si="3"/>
        <v>19</v>
      </c>
    </row>
    <row r="244" spans="1:1">
      <c r="A244" s="104">
        <f t="shared" si="3"/>
        <v>19</v>
      </c>
    </row>
    <row r="245" spans="1:1">
      <c r="A245" s="104">
        <f t="shared" si="3"/>
        <v>19</v>
      </c>
    </row>
    <row r="246" spans="1:1">
      <c r="A246" s="104">
        <f t="shared" si="3"/>
        <v>19</v>
      </c>
    </row>
    <row r="247" spans="1:1">
      <c r="A247" s="104">
        <f t="shared" si="3"/>
        <v>19</v>
      </c>
    </row>
    <row r="248" spans="1:1">
      <c r="A248" s="104">
        <f t="shared" si="3"/>
        <v>19</v>
      </c>
    </row>
    <row r="249" spans="1:1">
      <c r="A249" s="104">
        <f t="shared" si="3"/>
        <v>19</v>
      </c>
    </row>
    <row r="250" spans="1:1">
      <c r="A250" s="104">
        <f t="shared" si="3"/>
        <v>19</v>
      </c>
    </row>
    <row r="251" spans="1:1">
      <c r="A251" s="104">
        <f t="shared" si="3"/>
        <v>19</v>
      </c>
    </row>
    <row r="252" spans="1:1">
      <c r="A252" s="104">
        <f t="shared" si="3"/>
        <v>19</v>
      </c>
    </row>
    <row r="253" spans="1:1">
      <c r="A253" s="104">
        <f t="shared" si="3"/>
        <v>19</v>
      </c>
    </row>
    <row r="254" spans="1:1">
      <c r="A254" s="104">
        <f t="shared" si="3"/>
        <v>19</v>
      </c>
    </row>
    <row r="255" spans="1:1">
      <c r="A255" s="104">
        <f t="shared" si="3"/>
        <v>19</v>
      </c>
    </row>
    <row r="256" spans="1:1">
      <c r="A256" s="104">
        <f t="shared" si="3"/>
        <v>19</v>
      </c>
    </row>
    <row r="257" spans="1:1">
      <c r="A257" s="104">
        <f t="shared" si="3"/>
        <v>19</v>
      </c>
    </row>
    <row r="258" spans="1:1">
      <c r="A258" s="104">
        <f t="shared" si="3"/>
        <v>19</v>
      </c>
    </row>
    <row r="259" spans="1:1">
      <c r="A259" s="104">
        <f t="shared" si="3"/>
        <v>19</v>
      </c>
    </row>
    <row r="260" spans="1:1">
      <c r="A260" s="104">
        <f t="shared" si="3"/>
        <v>19</v>
      </c>
    </row>
    <row r="261" spans="1:1">
      <c r="A261" s="104">
        <f t="shared" si="3"/>
        <v>19</v>
      </c>
    </row>
    <row r="262" spans="1:1">
      <c r="A262" s="104">
        <f t="shared" si="3"/>
        <v>19</v>
      </c>
    </row>
    <row r="263" spans="1:1">
      <c r="A263" s="104">
        <f t="shared" si="3"/>
        <v>19</v>
      </c>
    </row>
    <row r="264" spans="1:1">
      <c r="A264" s="104">
        <f t="shared" si="3"/>
        <v>19</v>
      </c>
    </row>
    <row r="265" spans="1:1">
      <c r="A265" s="104">
        <f t="shared" si="3"/>
        <v>19</v>
      </c>
    </row>
    <row r="266" spans="1:1">
      <c r="A266" s="104">
        <f t="shared" si="3"/>
        <v>19</v>
      </c>
    </row>
    <row r="267" spans="1:1">
      <c r="A267" s="104">
        <f t="shared" si="3"/>
        <v>19</v>
      </c>
    </row>
    <row r="268" spans="1:1">
      <c r="A268" s="104">
        <f t="shared" ref="A268:A328" si="4">IF(H268&lt;&gt;"",A267+1,A267)</f>
        <v>19</v>
      </c>
    </row>
    <row r="269" spans="1:1">
      <c r="A269" s="104">
        <f t="shared" si="4"/>
        <v>19</v>
      </c>
    </row>
    <row r="270" spans="1:1">
      <c r="A270" s="104">
        <f t="shared" si="4"/>
        <v>19</v>
      </c>
    </row>
    <row r="271" spans="1:1">
      <c r="A271" s="104">
        <f t="shared" si="4"/>
        <v>19</v>
      </c>
    </row>
    <row r="272" spans="1:1">
      <c r="A272" s="104">
        <f t="shared" si="4"/>
        <v>19</v>
      </c>
    </row>
    <row r="273" spans="1:1">
      <c r="A273" s="104">
        <f t="shared" si="4"/>
        <v>19</v>
      </c>
    </row>
    <row r="274" spans="1:1">
      <c r="A274" s="104">
        <f t="shared" si="4"/>
        <v>19</v>
      </c>
    </row>
    <row r="275" spans="1:1">
      <c r="A275" s="104">
        <f t="shared" si="4"/>
        <v>19</v>
      </c>
    </row>
    <row r="276" spans="1:1">
      <c r="A276" s="104">
        <f t="shared" si="4"/>
        <v>19</v>
      </c>
    </row>
    <row r="277" spans="1:1">
      <c r="A277" s="104">
        <f t="shared" si="4"/>
        <v>19</v>
      </c>
    </row>
    <row r="278" spans="1:1">
      <c r="A278" s="104">
        <f t="shared" si="4"/>
        <v>19</v>
      </c>
    </row>
    <row r="279" spans="1:1">
      <c r="A279" s="104">
        <f t="shared" si="4"/>
        <v>19</v>
      </c>
    </row>
    <row r="280" spans="1:1">
      <c r="A280" s="104">
        <f t="shared" si="4"/>
        <v>19</v>
      </c>
    </row>
    <row r="281" spans="1:1">
      <c r="A281" s="104">
        <f t="shared" si="4"/>
        <v>19</v>
      </c>
    </row>
    <row r="282" spans="1:1">
      <c r="A282" s="104">
        <f t="shared" si="4"/>
        <v>19</v>
      </c>
    </row>
    <row r="283" spans="1:1">
      <c r="A283" s="104">
        <f t="shared" si="4"/>
        <v>19</v>
      </c>
    </row>
    <row r="284" spans="1:1">
      <c r="A284" s="104">
        <f t="shared" si="4"/>
        <v>19</v>
      </c>
    </row>
    <row r="285" spans="1:1">
      <c r="A285" s="104">
        <f t="shared" si="4"/>
        <v>19</v>
      </c>
    </row>
    <row r="286" spans="1:1">
      <c r="A286" s="104">
        <f t="shared" si="4"/>
        <v>19</v>
      </c>
    </row>
    <row r="287" spans="1:1">
      <c r="A287" s="104">
        <f t="shared" si="4"/>
        <v>19</v>
      </c>
    </row>
    <row r="288" spans="1:1">
      <c r="A288" s="104">
        <f t="shared" si="4"/>
        <v>19</v>
      </c>
    </row>
    <row r="289" spans="1:1">
      <c r="A289" s="104">
        <f t="shared" si="4"/>
        <v>19</v>
      </c>
    </row>
    <row r="290" spans="1:1">
      <c r="A290" s="104">
        <f t="shared" si="4"/>
        <v>19</v>
      </c>
    </row>
    <row r="291" spans="1:1">
      <c r="A291" s="104">
        <f t="shared" si="4"/>
        <v>19</v>
      </c>
    </row>
    <row r="292" spans="1:1">
      <c r="A292" s="104">
        <f t="shared" si="4"/>
        <v>19</v>
      </c>
    </row>
    <row r="293" spans="1:1">
      <c r="A293" s="104">
        <f t="shared" si="4"/>
        <v>19</v>
      </c>
    </row>
    <row r="294" spans="1:1">
      <c r="A294" s="104">
        <f t="shared" si="4"/>
        <v>19</v>
      </c>
    </row>
    <row r="295" spans="1:1">
      <c r="A295" s="104">
        <f t="shared" si="4"/>
        <v>19</v>
      </c>
    </row>
    <row r="296" spans="1:1">
      <c r="A296" s="104">
        <f t="shared" si="4"/>
        <v>19</v>
      </c>
    </row>
    <row r="297" spans="1:1">
      <c r="A297" s="104">
        <f t="shared" si="4"/>
        <v>19</v>
      </c>
    </row>
    <row r="298" spans="1:1">
      <c r="A298" s="104">
        <f t="shared" si="4"/>
        <v>19</v>
      </c>
    </row>
    <row r="299" spans="1:1">
      <c r="A299" s="104">
        <f t="shared" si="4"/>
        <v>19</v>
      </c>
    </row>
    <row r="300" spans="1:1">
      <c r="A300" s="104">
        <f t="shared" si="4"/>
        <v>19</v>
      </c>
    </row>
    <row r="301" spans="1:1">
      <c r="A301" s="104">
        <f t="shared" si="4"/>
        <v>19</v>
      </c>
    </row>
    <row r="302" spans="1:1">
      <c r="A302" s="104">
        <f t="shared" si="4"/>
        <v>19</v>
      </c>
    </row>
    <row r="303" spans="1:1">
      <c r="A303" s="104">
        <f t="shared" si="4"/>
        <v>19</v>
      </c>
    </row>
    <row r="304" spans="1:1">
      <c r="A304" s="104">
        <f t="shared" si="4"/>
        <v>19</v>
      </c>
    </row>
    <row r="305" spans="1:1">
      <c r="A305" s="104">
        <f t="shared" si="4"/>
        <v>19</v>
      </c>
    </row>
    <row r="306" spans="1:1">
      <c r="A306" s="104">
        <f t="shared" si="4"/>
        <v>19</v>
      </c>
    </row>
    <row r="307" spans="1:1">
      <c r="A307" s="104">
        <f t="shared" si="4"/>
        <v>19</v>
      </c>
    </row>
    <row r="308" spans="1:1">
      <c r="A308" s="104">
        <f t="shared" si="4"/>
        <v>19</v>
      </c>
    </row>
    <row r="309" spans="1:1">
      <c r="A309" s="104">
        <f t="shared" si="4"/>
        <v>19</v>
      </c>
    </row>
    <row r="310" spans="1:1">
      <c r="A310" s="104">
        <f t="shared" si="4"/>
        <v>19</v>
      </c>
    </row>
    <row r="311" spans="1:1">
      <c r="A311" s="104">
        <f t="shared" si="4"/>
        <v>19</v>
      </c>
    </row>
    <row r="312" spans="1:1">
      <c r="A312" s="104">
        <f t="shared" si="4"/>
        <v>19</v>
      </c>
    </row>
    <row r="313" spans="1:1">
      <c r="A313" s="104">
        <f t="shared" si="4"/>
        <v>19</v>
      </c>
    </row>
    <row r="314" spans="1:1">
      <c r="A314" s="104">
        <f t="shared" si="4"/>
        <v>19</v>
      </c>
    </row>
    <row r="315" spans="1:1">
      <c r="A315" s="104">
        <f t="shared" si="4"/>
        <v>19</v>
      </c>
    </row>
    <row r="316" spans="1:1">
      <c r="A316" s="104">
        <f t="shared" si="4"/>
        <v>19</v>
      </c>
    </row>
    <row r="317" spans="1:1">
      <c r="A317" s="104">
        <f t="shared" si="4"/>
        <v>19</v>
      </c>
    </row>
    <row r="318" spans="1:1">
      <c r="A318" s="104">
        <f t="shared" si="4"/>
        <v>19</v>
      </c>
    </row>
    <row r="319" spans="1:1">
      <c r="A319" s="104">
        <f t="shared" si="4"/>
        <v>19</v>
      </c>
    </row>
    <row r="320" spans="1:1">
      <c r="A320" s="104">
        <f t="shared" si="4"/>
        <v>19</v>
      </c>
    </row>
    <row r="321" spans="1:1">
      <c r="A321" s="104">
        <f t="shared" si="4"/>
        <v>19</v>
      </c>
    </row>
    <row r="322" spans="1:1">
      <c r="A322" s="104">
        <f t="shared" si="4"/>
        <v>19</v>
      </c>
    </row>
    <row r="323" spans="1:1">
      <c r="A323" s="104">
        <f t="shared" si="4"/>
        <v>19</v>
      </c>
    </row>
    <row r="324" spans="1:1">
      <c r="A324" s="104">
        <f t="shared" si="4"/>
        <v>19</v>
      </c>
    </row>
    <row r="325" spans="1:1">
      <c r="A325" s="104">
        <f t="shared" si="4"/>
        <v>19</v>
      </c>
    </row>
    <row r="326" spans="1:1">
      <c r="A326" s="104">
        <f t="shared" si="4"/>
        <v>19</v>
      </c>
    </row>
    <row r="327" spans="1:1">
      <c r="A327" s="104">
        <f t="shared" si="4"/>
        <v>19</v>
      </c>
    </row>
    <row r="328" spans="1:1">
      <c r="A328" s="104">
        <f t="shared" si="4"/>
        <v>19</v>
      </c>
    </row>
  </sheetData>
  <mergeCells count="58">
    <mergeCell ref="G91:G94"/>
    <mergeCell ref="H91:H94"/>
    <mergeCell ref="I91:I94"/>
    <mergeCell ref="G81:G85"/>
    <mergeCell ref="H81:H85"/>
    <mergeCell ref="I81:I85"/>
    <mergeCell ref="G86:G90"/>
    <mergeCell ref="H86:H90"/>
    <mergeCell ref="I86:I90"/>
    <mergeCell ref="G70:G75"/>
    <mergeCell ref="H70:H75"/>
    <mergeCell ref="I70:I75"/>
    <mergeCell ref="G76:G80"/>
    <mergeCell ref="H76:H80"/>
    <mergeCell ref="I76:I80"/>
    <mergeCell ref="G62:G66"/>
    <mergeCell ref="H62:H66"/>
    <mergeCell ref="I62:I66"/>
    <mergeCell ref="G67:G69"/>
    <mergeCell ref="H67:H69"/>
    <mergeCell ref="I67:I69"/>
    <mergeCell ref="G53:G57"/>
    <mergeCell ref="H53:H57"/>
    <mergeCell ref="I53:I57"/>
    <mergeCell ref="G58:G61"/>
    <mergeCell ref="H58:H61"/>
    <mergeCell ref="I58:I61"/>
    <mergeCell ref="G44:G47"/>
    <mergeCell ref="H44:H47"/>
    <mergeCell ref="I44:I47"/>
    <mergeCell ref="G48:G52"/>
    <mergeCell ref="H48:H52"/>
    <mergeCell ref="I48:I52"/>
    <mergeCell ref="G34:G38"/>
    <mergeCell ref="H34:H38"/>
    <mergeCell ref="I34:I38"/>
    <mergeCell ref="G39:G43"/>
    <mergeCell ref="H39:H43"/>
    <mergeCell ref="I39:I43"/>
    <mergeCell ref="G24:G29"/>
    <mergeCell ref="H24:H29"/>
    <mergeCell ref="I24:I29"/>
    <mergeCell ref="G30:G33"/>
    <mergeCell ref="H30:H33"/>
    <mergeCell ref="I30:I33"/>
    <mergeCell ref="G15:G18"/>
    <mergeCell ref="H15:H18"/>
    <mergeCell ref="I15:I18"/>
    <mergeCell ref="G19:G23"/>
    <mergeCell ref="H19:H23"/>
    <mergeCell ref="I19:I23"/>
    <mergeCell ref="B2:C2"/>
    <mergeCell ref="G10:G11"/>
    <mergeCell ref="H10:H11"/>
    <mergeCell ref="I10:I11"/>
    <mergeCell ref="G12:G14"/>
    <mergeCell ref="H12:H14"/>
    <mergeCell ref="I12:I14"/>
  </mergeCells>
  <conditionalFormatting sqref="B16:B18 F16:F18">
    <cfRule type="expression" dxfId="40" priority="32">
      <formula>ISEVEN($A16)</formula>
    </cfRule>
  </conditionalFormatting>
  <conditionalFormatting sqref="B20:F23">
    <cfRule type="expression" dxfId="39" priority="30">
      <formula>ISEVEN($A20)</formula>
    </cfRule>
  </conditionalFormatting>
  <conditionalFormatting sqref="B25:F29">
    <cfRule type="expression" dxfId="38" priority="28">
      <formula>ISEVEN($A25)</formula>
    </cfRule>
  </conditionalFormatting>
  <conditionalFormatting sqref="B31:F33">
    <cfRule type="expression" dxfId="37" priority="26">
      <formula>ISEVEN($A31)</formula>
    </cfRule>
  </conditionalFormatting>
  <conditionalFormatting sqref="B35:F38">
    <cfRule type="expression" dxfId="36" priority="24">
      <formula>ISEVEN($A35)</formula>
    </cfRule>
  </conditionalFormatting>
  <conditionalFormatting sqref="B40:F43">
    <cfRule type="expression" dxfId="35" priority="22">
      <formula>ISEVEN($A40)</formula>
    </cfRule>
  </conditionalFormatting>
  <conditionalFormatting sqref="B10:G10 B11:B15 F15:G15 F13:F14 F12:G12 E11:F11 C11:D18 E12:E18">
    <cfRule type="expression" dxfId="34" priority="35">
      <formula>ISEVEN($A10)</formula>
    </cfRule>
  </conditionalFormatting>
  <conditionalFormatting sqref="B19:G19">
    <cfRule type="expression" dxfId="33" priority="31">
      <formula>ISEVEN($A19)</formula>
    </cfRule>
  </conditionalFormatting>
  <conditionalFormatting sqref="B24:G24">
    <cfRule type="expression" dxfId="32" priority="29">
      <formula>ISEVEN($A24)</formula>
    </cfRule>
  </conditionalFormatting>
  <conditionalFormatting sqref="B30:G30">
    <cfRule type="expression" dxfId="31" priority="27">
      <formula>ISEVEN($A30)</formula>
    </cfRule>
  </conditionalFormatting>
  <conditionalFormatting sqref="B34:G34">
    <cfRule type="expression" dxfId="30" priority="25">
      <formula>ISEVEN($A34)</formula>
    </cfRule>
  </conditionalFormatting>
  <conditionalFormatting sqref="B39:G39">
    <cfRule type="expression" dxfId="29" priority="23">
      <formula>ISEVEN($A39)</formula>
    </cfRule>
  </conditionalFormatting>
  <conditionalFormatting sqref="F6">
    <cfRule type="expression" dxfId="28" priority="34">
      <formula>$F$6&gt;=0</formula>
    </cfRule>
  </conditionalFormatting>
  <conditionalFormatting sqref="G6">
    <cfRule type="expression" dxfId="27" priority="33">
      <formula>$G$6&gt;=0</formula>
    </cfRule>
  </conditionalFormatting>
  <conditionalFormatting sqref="G5:H6 H1 H4 H9:H10 H12 H15 H19 H24 H30 H34 H39 H95:H1048576 H44 H48 H53 H58 H62 H67 H70 H76 H81 H86 H91">
    <cfRule type="cellIs" dxfId="26" priority="40" operator="equal">
      <formula>"Falsch"</formula>
    </cfRule>
    <cfRule type="cellIs" dxfId="25" priority="41" operator="equal">
      <formula>"Richtig"</formula>
    </cfRule>
  </conditionalFormatting>
  <conditionalFormatting sqref="I1 I3:J3 I4:I8 I10 I12 I15 I19 I24 I30 I34 I39 I95:I1048576 I44 I48 I53 I58 I62 I67 I70 I76 I81 I86 I91"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I9">
    <cfRule type="cellIs" dxfId="22" priority="36" operator="equal">
      <formula>"Falsch"</formula>
    </cfRule>
    <cfRule type="cellIs" dxfId="21" priority="37" operator="equal">
      <formula>"Richtig"</formula>
    </cfRule>
  </conditionalFormatting>
  <conditionalFormatting sqref="C45:F47">
    <cfRule type="expression" dxfId="20" priority="20">
      <formula>ISEVEN($A45)</formula>
    </cfRule>
  </conditionalFormatting>
  <conditionalFormatting sqref="B44:G44 B45:B47">
    <cfRule type="expression" dxfId="19" priority="21">
      <formula>ISEVEN($A44)</formula>
    </cfRule>
  </conditionalFormatting>
  <conditionalFormatting sqref="B49:F52">
    <cfRule type="expression" dxfId="18" priority="18">
      <formula>ISEVEN($A49)</formula>
    </cfRule>
  </conditionalFormatting>
  <conditionalFormatting sqref="B48:G48">
    <cfRule type="expression" dxfId="17" priority="19">
      <formula>ISEVEN($A48)</formula>
    </cfRule>
  </conditionalFormatting>
  <conditionalFormatting sqref="B54:F57">
    <cfRule type="expression" dxfId="16" priority="16">
      <formula>ISEVEN($A54)</formula>
    </cfRule>
  </conditionalFormatting>
  <conditionalFormatting sqref="B53:G53">
    <cfRule type="expression" dxfId="15" priority="17">
      <formula>ISEVEN($A53)</formula>
    </cfRule>
  </conditionalFormatting>
  <conditionalFormatting sqref="C59:F61">
    <cfRule type="expression" dxfId="14" priority="14">
      <formula>ISEVEN($A59)</formula>
    </cfRule>
  </conditionalFormatting>
  <conditionalFormatting sqref="B58:G58 B59:B61">
    <cfRule type="expression" dxfId="13" priority="15">
      <formula>ISEVEN($A58)</formula>
    </cfRule>
  </conditionalFormatting>
  <conditionalFormatting sqref="B63:F66">
    <cfRule type="expression" dxfId="12" priority="12">
      <formula>ISEVEN($A63)</formula>
    </cfRule>
  </conditionalFormatting>
  <conditionalFormatting sqref="B62:G62">
    <cfRule type="expression" dxfId="11" priority="13">
      <formula>ISEVEN($A62)</formula>
    </cfRule>
  </conditionalFormatting>
  <conditionalFormatting sqref="B67:G67 B68:F69">
    <cfRule type="expression" dxfId="10" priority="11">
      <formula>ISEVEN($A67)</formula>
    </cfRule>
  </conditionalFormatting>
  <conditionalFormatting sqref="B71:F75">
    <cfRule type="expression" dxfId="9" priority="9">
      <formula>ISEVEN($A71)</formula>
    </cfRule>
  </conditionalFormatting>
  <conditionalFormatting sqref="B70:G70">
    <cfRule type="expression" dxfId="8" priority="10">
      <formula>ISEVEN($A70)</formula>
    </cfRule>
  </conditionalFormatting>
  <conditionalFormatting sqref="B77:F80">
    <cfRule type="expression" dxfId="7" priority="7">
      <formula>ISEVEN($A77)</formula>
    </cfRule>
  </conditionalFormatting>
  <conditionalFormatting sqref="B76:G76">
    <cfRule type="expression" dxfId="6" priority="8">
      <formula>ISEVEN($A76)</formula>
    </cfRule>
  </conditionalFormatting>
  <conditionalFormatting sqref="B82:F85">
    <cfRule type="expression" dxfId="5" priority="5">
      <formula>ISEVEN($A82)</formula>
    </cfRule>
  </conditionalFormatting>
  <conditionalFormatting sqref="B81:G81">
    <cfRule type="expression" dxfId="4" priority="6">
      <formula>ISEVEN($A81)</formula>
    </cfRule>
  </conditionalFormatting>
  <conditionalFormatting sqref="B87:F90">
    <cfRule type="expression" dxfId="3" priority="3">
      <formula>ISEVEN($A87)</formula>
    </cfRule>
  </conditionalFormatting>
  <conditionalFormatting sqref="B86:G86">
    <cfRule type="expression" dxfId="2" priority="4">
      <formula>ISEVEN($A86)</formula>
    </cfRule>
  </conditionalFormatting>
  <conditionalFormatting sqref="C92:F94">
    <cfRule type="expression" dxfId="1" priority="1">
      <formula>ISEVEN($A92)</formula>
    </cfRule>
  </conditionalFormatting>
  <conditionalFormatting sqref="B91:G91 B92:B94">
    <cfRule type="expression" dxfId="0" priority="2">
      <formula>ISEVEN($A91)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DFE4-ECDF-4E05-8FEA-F3EEC36235A1}">
  <dimension ref="A1:P1342"/>
  <sheetViews>
    <sheetView topLeftCell="A41" workbookViewId="0">
      <selection activeCell="M59" sqref="M59"/>
    </sheetView>
  </sheetViews>
  <sheetFormatPr baseColWidth="10" defaultColWidth="10.6328125" defaultRowHeight="14.5"/>
  <cols>
    <col min="1" max="1" width="1.08984375" style="1" customWidth="1"/>
    <col min="2" max="2" width="10.6328125" style="2"/>
    <col min="3" max="3" width="17.7265625" style="2" customWidth="1"/>
    <col min="4" max="4" width="10.6328125" style="2"/>
    <col min="5" max="5" width="18.453125" style="2" customWidth="1"/>
    <col min="6" max="6" width="6.54296875" style="2" customWidth="1"/>
    <col min="7" max="7" width="20.453125" style="2" customWidth="1"/>
    <col min="8" max="8" width="33.90625" style="2" customWidth="1"/>
    <col min="9" max="9" width="10.6328125" style="2"/>
    <col min="10" max="10" width="14.54296875" style="2" customWidth="1"/>
    <col min="11" max="11" width="10.6328125" style="3"/>
    <col min="12" max="12" width="15.6328125" style="3" customWidth="1"/>
    <col min="13" max="13" width="10.6328125" style="3"/>
    <col min="14" max="16384" width="10.6328125" style="1"/>
  </cols>
  <sheetData>
    <row r="1" spans="2:16" ht="6" customHeight="1"/>
    <row r="2" spans="2:16">
      <c r="B2" s="12"/>
      <c r="C2" s="42" t="s">
        <v>610</v>
      </c>
      <c r="J2" s="4" t="s">
        <v>12</v>
      </c>
      <c r="K2" s="5" t="s">
        <v>47</v>
      </c>
      <c r="L2" s="6" t="s">
        <v>46</v>
      </c>
      <c r="N2" s="4" t="s">
        <v>12</v>
      </c>
      <c r="O2" s="5" t="s">
        <v>47</v>
      </c>
      <c r="P2" s="6" t="s">
        <v>46</v>
      </c>
    </row>
    <row r="3" spans="2:16">
      <c r="J3" s="7">
        <f>+COUNTIF($J8:$J1048576,"Richtig")</f>
        <v>39</v>
      </c>
      <c r="K3" s="8">
        <f>+COUNTIF($J8:$J1048576,"False")</f>
        <v>12</v>
      </c>
      <c r="L3" s="8">
        <f>+COUNTIF($J8:$J1048576,"Cashback")</f>
        <v>0</v>
      </c>
      <c r="N3" s="9">
        <f>+J3/SUM($J$3:$L$3)</f>
        <v>0.76470588235294112</v>
      </c>
      <c r="O3" s="9">
        <f t="shared" ref="O3:P3" si="0">+K3/SUM($J$3:$L$3)</f>
        <v>0.23529411764705882</v>
      </c>
      <c r="P3" s="9">
        <f t="shared" si="0"/>
        <v>0</v>
      </c>
    </row>
    <row r="4" spans="2:16">
      <c r="K4" s="1"/>
      <c r="L4" s="1"/>
      <c r="N4" s="10"/>
    </row>
    <row r="5" spans="2:16" ht="6" customHeight="1"/>
    <row r="6" spans="2:16">
      <c r="B6" s="12" t="s">
        <v>1</v>
      </c>
      <c r="C6" s="12" t="s">
        <v>2</v>
      </c>
      <c r="D6" s="12" t="s">
        <v>3</v>
      </c>
      <c r="E6" s="12" t="s">
        <v>4</v>
      </c>
      <c r="F6" s="12" t="s">
        <v>54</v>
      </c>
      <c r="G6" s="12" t="s">
        <v>5</v>
      </c>
      <c r="H6" s="12" t="s">
        <v>6</v>
      </c>
      <c r="I6" s="12" t="s">
        <v>7</v>
      </c>
      <c r="J6" s="12" t="s">
        <v>8</v>
      </c>
      <c r="K6" s="13" t="s">
        <v>9</v>
      </c>
      <c r="L6" s="13" t="s">
        <v>10</v>
      </c>
      <c r="M6" s="13" t="s">
        <v>11</v>
      </c>
      <c r="N6" s="13" t="s">
        <v>539</v>
      </c>
    </row>
    <row r="7" spans="2:16"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1000</v>
      </c>
      <c r="M7" s="13"/>
      <c r="N7" s="13"/>
    </row>
    <row r="8" spans="2:16">
      <c r="B8" s="40"/>
      <c r="C8" s="12"/>
      <c r="D8" s="12"/>
      <c r="E8" s="12" t="s">
        <v>127</v>
      </c>
      <c r="F8" s="12"/>
      <c r="G8" s="12" t="s">
        <v>28</v>
      </c>
      <c r="H8" s="12" t="s">
        <v>611</v>
      </c>
      <c r="I8" s="12">
        <v>1.26</v>
      </c>
      <c r="J8" s="12" t="s">
        <v>47</v>
      </c>
      <c r="K8" s="13">
        <v>-100</v>
      </c>
      <c r="L8" s="13">
        <f>+L7+K8</f>
        <v>900</v>
      </c>
      <c r="M8" s="13">
        <v>100</v>
      </c>
      <c r="N8" s="13"/>
    </row>
    <row r="9" spans="2:16">
      <c r="B9" s="40"/>
      <c r="C9" s="12"/>
      <c r="D9" s="12"/>
      <c r="E9" s="12" t="s">
        <v>105</v>
      </c>
      <c r="F9" s="12"/>
      <c r="G9" s="12" t="s">
        <v>104</v>
      </c>
      <c r="H9" s="12" t="s">
        <v>44</v>
      </c>
      <c r="I9" s="12">
        <v>1.36</v>
      </c>
      <c r="J9" s="12" t="s">
        <v>12</v>
      </c>
      <c r="K9" s="13">
        <v>36</v>
      </c>
      <c r="L9" s="13">
        <f>+L8+K9</f>
        <v>936</v>
      </c>
      <c r="M9" s="13">
        <v>100</v>
      </c>
      <c r="N9" s="13"/>
    </row>
    <row r="10" spans="2:16">
      <c r="B10" s="40"/>
      <c r="C10" s="12"/>
      <c r="D10" s="12"/>
      <c r="E10" s="12" t="s">
        <v>130</v>
      </c>
      <c r="F10" s="12"/>
      <c r="G10" s="12" t="s">
        <v>262</v>
      </c>
      <c r="H10" s="12" t="s">
        <v>612</v>
      </c>
      <c r="I10" s="12">
        <v>1.55</v>
      </c>
      <c r="J10" s="12" t="s">
        <v>12</v>
      </c>
      <c r="K10" s="13">
        <v>55</v>
      </c>
      <c r="L10" s="13">
        <f t="shared" ref="L10:L73" si="1">+L9+K10</f>
        <v>991</v>
      </c>
      <c r="M10" s="13">
        <v>100</v>
      </c>
      <c r="N10" s="13"/>
    </row>
    <row r="11" spans="2:16">
      <c r="B11" s="40"/>
      <c r="C11" s="12"/>
      <c r="D11" s="12"/>
      <c r="E11" s="12" t="s">
        <v>508</v>
      </c>
      <c r="F11" s="12"/>
      <c r="G11" s="12" t="s">
        <v>594</v>
      </c>
      <c r="H11" s="12" t="s">
        <v>504</v>
      </c>
      <c r="I11" s="12">
        <v>1.3</v>
      </c>
      <c r="J11" s="12" t="s">
        <v>12</v>
      </c>
      <c r="K11" s="13">
        <v>30</v>
      </c>
      <c r="L11" s="13">
        <f t="shared" si="1"/>
        <v>1021</v>
      </c>
      <c r="M11" s="13">
        <v>100</v>
      </c>
      <c r="N11" s="13"/>
    </row>
    <row r="12" spans="2:16">
      <c r="B12" s="40"/>
      <c r="C12" s="12"/>
      <c r="D12" s="12"/>
      <c r="E12" s="12" t="s">
        <v>613</v>
      </c>
      <c r="F12" s="12"/>
      <c r="G12" s="12" t="s">
        <v>614</v>
      </c>
      <c r="H12" s="12" t="s">
        <v>615</v>
      </c>
      <c r="I12" s="12">
        <v>1.36</v>
      </c>
      <c r="J12" s="12" t="s">
        <v>47</v>
      </c>
      <c r="K12" s="13">
        <v>-100</v>
      </c>
      <c r="L12" s="13">
        <f t="shared" si="1"/>
        <v>921</v>
      </c>
      <c r="M12" s="13">
        <v>100</v>
      </c>
      <c r="N12" s="13"/>
    </row>
    <row r="13" spans="2:16">
      <c r="B13" s="40"/>
      <c r="C13" s="12"/>
      <c r="D13" s="12"/>
      <c r="E13" s="12" t="s">
        <v>356</v>
      </c>
      <c r="F13" s="12"/>
      <c r="G13" s="12" t="s">
        <v>124</v>
      </c>
      <c r="H13" s="12" t="s">
        <v>616</v>
      </c>
      <c r="I13" s="12">
        <v>1.4</v>
      </c>
      <c r="J13" s="12" t="s">
        <v>47</v>
      </c>
      <c r="K13" s="13">
        <v>-100</v>
      </c>
      <c r="L13" s="13">
        <f t="shared" si="1"/>
        <v>821</v>
      </c>
      <c r="M13" s="13">
        <v>100</v>
      </c>
      <c r="N13" s="13"/>
    </row>
    <row r="14" spans="2:16">
      <c r="B14" s="40"/>
      <c r="C14" s="12"/>
      <c r="D14" s="12"/>
      <c r="E14" s="12" t="s">
        <v>88</v>
      </c>
      <c r="F14" s="12"/>
      <c r="G14" s="12" t="s">
        <v>127</v>
      </c>
      <c r="H14" s="12" t="s">
        <v>611</v>
      </c>
      <c r="I14" s="12">
        <v>1.25</v>
      </c>
      <c r="J14" s="12" t="s">
        <v>12</v>
      </c>
      <c r="K14" s="13">
        <v>25</v>
      </c>
      <c r="L14" s="13">
        <f t="shared" si="1"/>
        <v>846</v>
      </c>
      <c r="M14" s="13">
        <v>100</v>
      </c>
      <c r="N14" s="13"/>
    </row>
    <row r="15" spans="2:16">
      <c r="B15" s="40"/>
      <c r="C15" s="12"/>
      <c r="D15" s="12"/>
      <c r="E15" s="12" t="s">
        <v>81</v>
      </c>
      <c r="F15" s="12"/>
      <c r="G15" s="12" t="s">
        <v>36</v>
      </c>
      <c r="H15" s="12" t="s">
        <v>45</v>
      </c>
      <c r="I15" s="12">
        <v>1.27</v>
      </c>
      <c r="J15" s="12" t="s">
        <v>12</v>
      </c>
      <c r="K15" s="13">
        <v>27</v>
      </c>
      <c r="L15" s="13">
        <f t="shared" si="1"/>
        <v>873</v>
      </c>
      <c r="M15" s="13">
        <v>100</v>
      </c>
      <c r="N15" s="13"/>
    </row>
    <row r="16" spans="2:16">
      <c r="B16" s="40"/>
      <c r="C16" s="12"/>
      <c r="D16" s="12"/>
      <c r="E16" s="12" t="s">
        <v>343</v>
      </c>
      <c r="F16" s="12"/>
      <c r="G16" s="12" t="s">
        <v>331</v>
      </c>
      <c r="H16" s="12" t="s">
        <v>611</v>
      </c>
      <c r="I16" s="12">
        <v>1.25</v>
      </c>
      <c r="J16" s="12" t="s">
        <v>47</v>
      </c>
      <c r="K16" s="13">
        <v>-100</v>
      </c>
      <c r="L16" s="13">
        <f t="shared" si="1"/>
        <v>773</v>
      </c>
      <c r="M16" s="13">
        <v>100</v>
      </c>
      <c r="N16" s="13"/>
    </row>
    <row r="17" spans="2:16">
      <c r="B17" s="40"/>
      <c r="C17" s="12"/>
      <c r="D17" s="12"/>
      <c r="E17" s="12" t="s">
        <v>617</v>
      </c>
      <c r="F17" s="12"/>
      <c r="G17" s="12" t="s">
        <v>618</v>
      </c>
      <c r="H17" s="12" t="s">
        <v>493</v>
      </c>
      <c r="I17" s="12">
        <v>1.32</v>
      </c>
      <c r="J17" s="12" t="s">
        <v>12</v>
      </c>
      <c r="K17" s="13">
        <v>32</v>
      </c>
      <c r="L17" s="13">
        <f t="shared" si="1"/>
        <v>805</v>
      </c>
      <c r="M17" s="13">
        <v>100</v>
      </c>
      <c r="N17" s="13"/>
    </row>
    <row r="18" spans="2:16">
      <c r="B18" s="40"/>
      <c r="C18" s="12"/>
      <c r="D18" s="12"/>
      <c r="E18" s="12" t="s">
        <v>619</v>
      </c>
      <c r="F18" s="12"/>
      <c r="G18" s="12" t="s">
        <v>620</v>
      </c>
      <c r="H18" s="12" t="s">
        <v>621</v>
      </c>
      <c r="I18" s="12">
        <v>1.36</v>
      </c>
      <c r="J18" s="12" t="s">
        <v>12</v>
      </c>
      <c r="K18" s="13">
        <v>36</v>
      </c>
      <c r="L18" s="13">
        <f t="shared" si="1"/>
        <v>841</v>
      </c>
      <c r="M18" s="13">
        <v>100</v>
      </c>
      <c r="N18" s="13"/>
    </row>
    <row r="19" spans="2:16">
      <c r="B19" s="40"/>
      <c r="C19" s="12"/>
      <c r="D19" s="12"/>
      <c r="E19" s="12" t="s">
        <v>155</v>
      </c>
      <c r="F19" s="12"/>
      <c r="G19" s="12" t="s">
        <v>334</v>
      </c>
      <c r="H19" s="12" t="s">
        <v>622</v>
      </c>
      <c r="I19" s="12">
        <v>1.36</v>
      </c>
      <c r="J19" s="12" t="s">
        <v>12</v>
      </c>
      <c r="K19" s="13">
        <v>36</v>
      </c>
      <c r="L19" s="13">
        <f t="shared" si="1"/>
        <v>877</v>
      </c>
      <c r="M19" s="13">
        <v>100</v>
      </c>
      <c r="N19" s="13"/>
    </row>
    <row r="20" spans="2:16">
      <c r="B20" s="40"/>
      <c r="C20" s="12"/>
      <c r="D20" s="12"/>
      <c r="E20" s="12" t="s">
        <v>338</v>
      </c>
      <c r="F20" s="12"/>
      <c r="G20" s="12" t="s">
        <v>345</v>
      </c>
      <c r="H20" s="12" t="s">
        <v>39</v>
      </c>
      <c r="I20" s="12">
        <v>1.36</v>
      </c>
      <c r="J20" s="12" t="s">
        <v>12</v>
      </c>
      <c r="K20" s="13">
        <v>36</v>
      </c>
      <c r="L20" s="13">
        <f t="shared" si="1"/>
        <v>913</v>
      </c>
      <c r="M20" s="13">
        <v>100</v>
      </c>
      <c r="N20" s="13"/>
    </row>
    <row r="21" spans="2:16">
      <c r="B21" s="40"/>
      <c r="C21" s="12"/>
      <c r="D21" s="12"/>
      <c r="E21" s="12" t="s">
        <v>623</v>
      </c>
      <c r="F21" s="12"/>
      <c r="G21" s="12" t="s">
        <v>145</v>
      </c>
      <c r="H21" s="12" t="s">
        <v>45</v>
      </c>
      <c r="I21" s="12">
        <v>1.36</v>
      </c>
      <c r="J21" s="12" t="s">
        <v>12</v>
      </c>
      <c r="K21" s="13">
        <v>36</v>
      </c>
      <c r="L21" s="13">
        <f t="shared" si="1"/>
        <v>949</v>
      </c>
      <c r="M21" s="13">
        <v>100</v>
      </c>
      <c r="N21" s="13"/>
    </row>
    <row r="22" spans="2:16">
      <c r="B22" s="40"/>
      <c r="C22" s="12"/>
      <c r="D22" s="12"/>
      <c r="E22" s="12" t="s">
        <v>624</v>
      </c>
      <c r="F22" s="12"/>
      <c r="G22" s="12" t="s">
        <v>70</v>
      </c>
      <c r="H22" s="12" t="s">
        <v>625</v>
      </c>
      <c r="I22" s="12">
        <v>1.25</v>
      </c>
      <c r="J22" s="12" t="s">
        <v>12</v>
      </c>
      <c r="K22" s="13">
        <v>25</v>
      </c>
      <c r="L22" s="13">
        <f t="shared" si="1"/>
        <v>974</v>
      </c>
      <c r="M22" s="13">
        <v>100</v>
      </c>
      <c r="N22" s="13"/>
    </row>
    <row r="23" spans="2:16">
      <c r="B23" s="25"/>
      <c r="C23" s="25"/>
      <c r="D23" s="25"/>
      <c r="E23" s="12" t="s">
        <v>229</v>
      </c>
      <c r="F23" s="12"/>
      <c r="G23" s="12" t="s">
        <v>228</v>
      </c>
      <c r="H23" s="12" t="s">
        <v>493</v>
      </c>
      <c r="I23" s="12">
        <v>1.42</v>
      </c>
      <c r="J23" s="12" t="s">
        <v>12</v>
      </c>
      <c r="K23" s="13">
        <v>42</v>
      </c>
      <c r="L23" s="13">
        <f t="shared" si="1"/>
        <v>1016</v>
      </c>
      <c r="M23" s="13">
        <v>100</v>
      </c>
      <c r="N23" s="13"/>
    </row>
    <row r="24" spans="2:16">
      <c r="B24" s="25"/>
      <c r="C24" s="25"/>
      <c r="D24" s="25"/>
      <c r="E24" s="28" t="s">
        <v>290</v>
      </c>
      <c r="F24" s="28"/>
      <c r="G24" s="28" t="s">
        <v>626</v>
      </c>
      <c r="H24" s="28" t="s">
        <v>39</v>
      </c>
      <c r="I24" s="18">
        <v>1.28</v>
      </c>
      <c r="J24" s="12" t="s">
        <v>12</v>
      </c>
      <c r="K24" s="19">
        <v>28</v>
      </c>
      <c r="L24" s="13">
        <f t="shared" si="1"/>
        <v>1044</v>
      </c>
      <c r="M24" s="13">
        <v>100</v>
      </c>
      <c r="N24" s="13"/>
    </row>
    <row r="25" spans="2:16">
      <c r="B25" s="25"/>
      <c r="C25" s="25"/>
      <c r="D25" s="25"/>
      <c r="E25" s="28" t="s">
        <v>580</v>
      </c>
      <c r="F25" s="28"/>
      <c r="G25" s="28" t="s">
        <v>627</v>
      </c>
      <c r="H25" s="28" t="s">
        <v>628</v>
      </c>
      <c r="I25" s="18">
        <v>1.27</v>
      </c>
      <c r="J25" s="12" t="s">
        <v>12</v>
      </c>
      <c r="K25" s="19">
        <v>27</v>
      </c>
      <c r="L25" s="13">
        <f t="shared" si="1"/>
        <v>1071</v>
      </c>
      <c r="M25" s="13">
        <v>100</v>
      </c>
      <c r="N25" s="13"/>
      <c r="P25" s="10"/>
    </row>
    <row r="26" spans="2:16">
      <c r="B26" s="25"/>
      <c r="C26" s="25"/>
      <c r="D26" s="25"/>
      <c r="E26" s="28" t="s">
        <v>512</v>
      </c>
      <c r="F26" s="28"/>
      <c r="G26" s="28" t="s">
        <v>457</v>
      </c>
      <c r="H26" s="28" t="s">
        <v>39</v>
      </c>
      <c r="I26" s="18">
        <v>1.47</v>
      </c>
      <c r="J26" s="12" t="s">
        <v>12</v>
      </c>
      <c r="K26" s="19">
        <v>47</v>
      </c>
      <c r="L26" s="13">
        <f t="shared" si="1"/>
        <v>1118</v>
      </c>
      <c r="M26" s="13">
        <v>100</v>
      </c>
      <c r="N26" s="13"/>
      <c r="O26" s="11"/>
    </row>
    <row r="27" spans="2:16">
      <c r="B27" s="25"/>
      <c r="C27" s="25"/>
      <c r="D27" s="25"/>
      <c r="E27" s="28" t="s">
        <v>211</v>
      </c>
      <c r="F27" s="28"/>
      <c r="G27" s="28" t="s">
        <v>459</v>
      </c>
      <c r="H27" s="28" t="s">
        <v>39</v>
      </c>
      <c r="I27" s="18">
        <v>1.4</v>
      </c>
      <c r="J27" s="12" t="s">
        <v>12</v>
      </c>
      <c r="K27" s="19">
        <v>40</v>
      </c>
      <c r="L27" s="13">
        <f t="shared" si="1"/>
        <v>1158</v>
      </c>
      <c r="M27" s="13">
        <v>100</v>
      </c>
      <c r="N27" s="13"/>
    </row>
    <row r="28" spans="2:16">
      <c r="B28" s="25"/>
      <c r="C28" s="25"/>
      <c r="D28" s="25"/>
      <c r="E28" s="28" t="s">
        <v>1030</v>
      </c>
      <c r="F28" s="28"/>
      <c r="G28" s="28" t="s">
        <v>1031</v>
      </c>
      <c r="H28" s="28" t="s">
        <v>123</v>
      </c>
      <c r="I28" s="18">
        <v>1.35</v>
      </c>
      <c r="J28" s="12" t="s">
        <v>12</v>
      </c>
      <c r="K28" s="19">
        <v>35</v>
      </c>
      <c r="L28" s="13">
        <f t="shared" si="1"/>
        <v>1193</v>
      </c>
      <c r="M28" s="13">
        <v>100</v>
      </c>
      <c r="N28" s="13"/>
    </row>
    <row r="29" spans="2:16">
      <c r="B29" s="25"/>
      <c r="C29" s="25"/>
      <c r="D29" s="25"/>
      <c r="E29" s="28" t="s">
        <v>627</v>
      </c>
      <c r="F29" s="28"/>
      <c r="G29" s="28" t="s">
        <v>469</v>
      </c>
      <c r="H29" s="28" t="s">
        <v>128</v>
      </c>
      <c r="I29" s="18">
        <v>1.33</v>
      </c>
      <c r="J29" s="12" t="s">
        <v>47</v>
      </c>
      <c r="K29" s="19">
        <v>-100</v>
      </c>
      <c r="L29" s="13">
        <f t="shared" si="1"/>
        <v>1093</v>
      </c>
      <c r="M29" s="13">
        <v>100</v>
      </c>
      <c r="N29" s="13"/>
    </row>
    <row r="30" spans="2:16">
      <c r="B30" s="25"/>
      <c r="C30" s="25"/>
      <c r="D30" s="25"/>
      <c r="E30" s="28" t="s">
        <v>223</v>
      </c>
      <c r="F30" s="28"/>
      <c r="G30" s="28" t="s">
        <v>212</v>
      </c>
      <c r="H30" s="28" t="s">
        <v>45</v>
      </c>
      <c r="I30" s="18">
        <v>1.45</v>
      </c>
      <c r="J30" s="12" t="s">
        <v>12</v>
      </c>
      <c r="K30" s="19">
        <v>45</v>
      </c>
      <c r="L30" s="13">
        <f t="shared" si="1"/>
        <v>1138</v>
      </c>
      <c r="M30" s="13">
        <v>100</v>
      </c>
      <c r="N30" s="13"/>
    </row>
    <row r="31" spans="2:16">
      <c r="B31" s="25"/>
      <c r="C31" s="25"/>
      <c r="D31" s="25"/>
      <c r="E31" s="28" t="s">
        <v>25</v>
      </c>
      <c r="F31" s="28"/>
      <c r="G31" s="28" t="s">
        <v>520</v>
      </c>
      <c r="H31" s="28" t="s">
        <v>39</v>
      </c>
      <c r="I31" s="18">
        <v>1.23</v>
      </c>
      <c r="J31" s="12" t="s">
        <v>12</v>
      </c>
      <c r="K31" s="19">
        <v>23</v>
      </c>
      <c r="L31" s="13">
        <f t="shared" si="1"/>
        <v>1161</v>
      </c>
      <c r="M31" s="13">
        <v>100</v>
      </c>
      <c r="N31" s="13"/>
    </row>
    <row r="32" spans="2:16">
      <c r="B32" s="25"/>
      <c r="C32" s="25"/>
      <c r="D32" s="25"/>
      <c r="E32" s="28" t="s">
        <v>163</v>
      </c>
      <c r="F32" s="28"/>
      <c r="G32" s="28" t="s">
        <v>437</v>
      </c>
      <c r="H32" s="28" t="s">
        <v>567</v>
      </c>
      <c r="I32" s="18">
        <v>1.3</v>
      </c>
      <c r="J32" s="12" t="s">
        <v>12</v>
      </c>
      <c r="K32" s="19">
        <v>30</v>
      </c>
      <c r="L32" s="13">
        <f t="shared" si="1"/>
        <v>1191</v>
      </c>
      <c r="M32" s="13">
        <v>100</v>
      </c>
      <c r="N32" s="13"/>
    </row>
    <row r="33" spans="2:14">
      <c r="B33" s="25"/>
      <c r="C33" s="25"/>
      <c r="D33" s="25"/>
      <c r="E33" s="28" t="s">
        <v>1052</v>
      </c>
      <c r="F33" s="28"/>
      <c r="G33" s="28" t="s">
        <v>1053</v>
      </c>
      <c r="H33" s="28" t="s">
        <v>128</v>
      </c>
      <c r="I33" s="18">
        <v>1.26</v>
      </c>
      <c r="J33" s="12" t="s">
        <v>12</v>
      </c>
      <c r="K33" s="19">
        <v>26</v>
      </c>
      <c r="L33" s="13">
        <f t="shared" si="1"/>
        <v>1217</v>
      </c>
      <c r="M33" s="88">
        <v>100</v>
      </c>
      <c r="N33" s="13"/>
    </row>
    <row r="34" spans="2:14">
      <c r="B34" s="25"/>
      <c r="C34" s="25"/>
      <c r="D34" s="25"/>
      <c r="E34" s="28" t="s">
        <v>290</v>
      </c>
      <c r="F34" s="28"/>
      <c r="G34" s="28" t="s">
        <v>355</v>
      </c>
      <c r="H34" s="28" t="s">
        <v>39</v>
      </c>
      <c r="I34" s="18">
        <v>1.36</v>
      </c>
      <c r="J34" s="12" t="s">
        <v>12</v>
      </c>
      <c r="K34" s="19">
        <v>36</v>
      </c>
      <c r="L34" s="13">
        <f t="shared" si="1"/>
        <v>1253</v>
      </c>
      <c r="M34" s="88">
        <v>100</v>
      </c>
      <c r="N34" s="13"/>
    </row>
    <row r="35" spans="2:14">
      <c r="B35" s="25"/>
      <c r="C35" s="25"/>
      <c r="D35" s="25"/>
      <c r="E35" s="28" t="s">
        <v>375</v>
      </c>
      <c r="F35" s="28"/>
      <c r="G35" s="28" t="s">
        <v>290</v>
      </c>
      <c r="H35" s="28" t="s">
        <v>45</v>
      </c>
      <c r="I35" s="18">
        <v>1.35</v>
      </c>
      <c r="J35" s="12" t="s">
        <v>12</v>
      </c>
      <c r="K35" s="19">
        <v>35</v>
      </c>
      <c r="L35" s="13">
        <f t="shared" si="1"/>
        <v>1288</v>
      </c>
      <c r="M35" s="88">
        <v>100</v>
      </c>
      <c r="N35" s="13"/>
    </row>
    <row r="36" spans="2:14">
      <c r="B36" s="25"/>
      <c r="C36" s="12"/>
      <c r="D36" s="12"/>
      <c r="E36" s="12" t="s">
        <v>434</v>
      </c>
      <c r="F36" s="12"/>
      <c r="G36" s="12" t="s">
        <v>88</v>
      </c>
      <c r="H36" s="12" t="s">
        <v>39</v>
      </c>
      <c r="I36" s="20">
        <v>1.25</v>
      </c>
      <c r="J36" s="12" t="s">
        <v>47</v>
      </c>
      <c r="K36" s="19">
        <v>-100</v>
      </c>
      <c r="L36" s="13">
        <f t="shared" si="1"/>
        <v>1188</v>
      </c>
      <c r="M36" s="88">
        <v>100</v>
      </c>
      <c r="N36" s="13"/>
    </row>
    <row r="37" spans="2:14">
      <c r="B37" s="25"/>
      <c r="C37" s="25"/>
      <c r="D37" s="25"/>
      <c r="E37" s="28" t="s">
        <v>355</v>
      </c>
      <c r="F37" s="28"/>
      <c r="G37" s="28" t="s">
        <v>290</v>
      </c>
      <c r="H37" s="28" t="s">
        <v>43</v>
      </c>
      <c r="I37" s="18">
        <v>1.4</v>
      </c>
      <c r="J37" s="12" t="s">
        <v>12</v>
      </c>
      <c r="K37" s="19">
        <v>40</v>
      </c>
      <c r="L37" s="13">
        <f t="shared" si="1"/>
        <v>1228</v>
      </c>
      <c r="M37" s="88">
        <v>100</v>
      </c>
      <c r="N37" s="13"/>
    </row>
    <row r="38" spans="2:14">
      <c r="B38" s="25"/>
      <c r="C38" s="25"/>
      <c r="D38" s="25"/>
      <c r="E38" s="28" t="s">
        <v>66</v>
      </c>
      <c r="F38" s="28"/>
      <c r="G38" s="28" t="s">
        <v>499</v>
      </c>
      <c r="H38" s="28" t="s">
        <v>1073</v>
      </c>
      <c r="I38" s="18">
        <v>1.35</v>
      </c>
      <c r="J38" s="12" t="s">
        <v>12</v>
      </c>
      <c r="K38" s="19">
        <v>35</v>
      </c>
      <c r="L38" s="13">
        <f t="shared" si="1"/>
        <v>1263</v>
      </c>
      <c r="M38" s="88">
        <v>100</v>
      </c>
      <c r="N38" s="13"/>
    </row>
    <row r="39" spans="2:14">
      <c r="B39" s="25"/>
      <c r="C39" s="25"/>
      <c r="D39" s="25"/>
      <c r="E39" s="28" t="s">
        <v>328</v>
      </c>
      <c r="F39" s="28"/>
      <c r="G39" s="28" t="s">
        <v>1074</v>
      </c>
      <c r="H39" s="28" t="s">
        <v>39</v>
      </c>
      <c r="I39" s="18">
        <v>1.38</v>
      </c>
      <c r="J39" s="12" t="s">
        <v>47</v>
      </c>
      <c r="K39" s="19">
        <v>-100</v>
      </c>
      <c r="L39" s="13">
        <f t="shared" si="1"/>
        <v>1163</v>
      </c>
      <c r="M39" s="88">
        <v>100</v>
      </c>
      <c r="N39" s="13"/>
    </row>
    <row r="40" spans="2:14">
      <c r="B40" s="25"/>
      <c r="C40" s="25"/>
      <c r="D40" s="25"/>
      <c r="E40" s="28" t="s">
        <v>371</v>
      </c>
      <c r="F40" s="28"/>
      <c r="G40" s="28" t="s">
        <v>1075</v>
      </c>
      <c r="H40" s="28" t="s">
        <v>504</v>
      </c>
      <c r="I40" s="18">
        <v>1.27</v>
      </c>
      <c r="J40" s="12" t="s">
        <v>12</v>
      </c>
      <c r="K40" s="19">
        <v>27</v>
      </c>
      <c r="L40" s="13">
        <f t="shared" si="1"/>
        <v>1190</v>
      </c>
      <c r="M40" s="88">
        <v>100</v>
      </c>
      <c r="N40" s="13"/>
    </row>
    <row r="41" spans="2:14">
      <c r="B41" s="25"/>
      <c r="C41" s="25"/>
      <c r="D41" s="25"/>
      <c r="E41" s="28" t="s">
        <v>399</v>
      </c>
      <c r="F41" s="28"/>
      <c r="G41" s="28" t="s">
        <v>1076</v>
      </c>
      <c r="H41" s="28" t="s">
        <v>39</v>
      </c>
      <c r="I41" s="18">
        <v>1.34</v>
      </c>
      <c r="J41" s="12" t="s">
        <v>12</v>
      </c>
      <c r="K41" s="19">
        <v>34</v>
      </c>
      <c r="L41" s="13">
        <f t="shared" si="1"/>
        <v>1224</v>
      </c>
      <c r="M41" s="88">
        <v>100</v>
      </c>
      <c r="N41" s="13"/>
    </row>
    <row r="42" spans="2:14">
      <c r="B42" s="25"/>
      <c r="C42" s="25"/>
      <c r="D42" s="25"/>
      <c r="E42" s="28" t="s">
        <v>1077</v>
      </c>
      <c r="F42" s="28"/>
      <c r="G42" s="28" t="s">
        <v>1078</v>
      </c>
      <c r="H42" s="28" t="s">
        <v>128</v>
      </c>
      <c r="I42" s="18">
        <v>1.35</v>
      </c>
      <c r="J42" s="12" t="s">
        <v>47</v>
      </c>
      <c r="K42" s="19">
        <v>-100</v>
      </c>
      <c r="L42" s="13">
        <f t="shared" si="1"/>
        <v>1124</v>
      </c>
      <c r="M42" s="88">
        <v>100</v>
      </c>
      <c r="N42" s="13"/>
    </row>
    <row r="43" spans="2:14">
      <c r="B43" s="25"/>
      <c r="C43" s="25"/>
      <c r="D43" s="25"/>
      <c r="E43" s="28" t="s">
        <v>118</v>
      </c>
      <c r="F43" s="28"/>
      <c r="G43" s="28" t="s">
        <v>83</v>
      </c>
      <c r="H43" s="28" t="s">
        <v>504</v>
      </c>
      <c r="I43" s="18">
        <v>1.25</v>
      </c>
      <c r="J43" s="12" t="s">
        <v>12</v>
      </c>
      <c r="K43" s="19">
        <v>25</v>
      </c>
      <c r="L43" s="13">
        <f t="shared" si="1"/>
        <v>1149</v>
      </c>
      <c r="M43" s="88">
        <v>100</v>
      </c>
      <c r="N43" s="13"/>
    </row>
    <row r="44" spans="2:14">
      <c r="B44" s="25"/>
      <c r="C44" s="25"/>
      <c r="D44" s="25"/>
      <c r="E44" s="28" t="s">
        <v>211</v>
      </c>
      <c r="F44" s="28"/>
      <c r="G44" s="28" t="s">
        <v>215</v>
      </c>
      <c r="H44" s="28" t="s">
        <v>1079</v>
      </c>
      <c r="I44" s="18">
        <v>1.28</v>
      </c>
      <c r="J44" s="12" t="s">
        <v>12</v>
      </c>
      <c r="K44" s="19">
        <v>28</v>
      </c>
      <c r="L44" s="13">
        <f t="shared" si="1"/>
        <v>1177</v>
      </c>
      <c r="M44" s="88">
        <v>100</v>
      </c>
      <c r="N44" s="13"/>
    </row>
    <row r="45" spans="2:14">
      <c r="B45" s="25"/>
      <c r="C45" s="25"/>
      <c r="D45" s="25"/>
      <c r="E45" s="28" t="s">
        <v>410</v>
      </c>
      <c r="F45" s="28"/>
      <c r="G45" s="28" t="s">
        <v>80</v>
      </c>
      <c r="H45" s="28" t="s">
        <v>1080</v>
      </c>
      <c r="I45" s="18">
        <v>1.33</v>
      </c>
      <c r="J45" s="12" t="s">
        <v>47</v>
      </c>
      <c r="K45" s="19">
        <v>-100</v>
      </c>
      <c r="L45" s="13">
        <f t="shared" si="1"/>
        <v>1077</v>
      </c>
      <c r="M45" s="88">
        <v>100</v>
      </c>
      <c r="N45" s="13"/>
    </row>
    <row r="46" spans="2:14">
      <c r="B46" s="25"/>
      <c r="C46" s="25"/>
      <c r="D46" s="25"/>
      <c r="E46" s="28" t="s">
        <v>141</v>
      </c>
      <c r="F46" s="28"/>
      <c r="G46" s="28" t="s">
        <v>192</v>
      </c>
      <c r="H46" s="28" t="s">
        <v>1079</v>
      </c>
      <c r="I46" s="18">
        <v>1.28</v>
      </c>
      <c r="J46" s="12" t="s">
        <v>12</v>
      </c>
      <c r="K46" s="19">
        <v>28</v>
      </c>
      <c r="L46" s="13">
        <f t="shared" si="1"/>
        <v>1105</v>
      </c>
      <c r="M46" s="88">
        <v>100</v>
      </c>
      <c r="N46" s="13"/>
    </row>
    <row r="47" spans="2:14">
      <c r="B47" s="25"/>
      <c r="C47" s="25"/>
      <c r="D47" s="25"/>
      <c r="E47" s="28" t="s">
        <v>85</v>
      </c>
      <c r="F47" s="28"/>
      <c r="G47" s="28" t="s">
        <v>243</v>
      </c>
      <c r="H47" s="28" t="s">
        <v>39</v>
      </c>
      <c r="I47" s="18">
        <v>1.33</v>
      </c>
      <c r="J47" s="12" t="s">
        <v>12</v>
      </c>
      <c r="K47" s="19">
        <v>33</v>
      </c>
      <c r="L47" s="13">
        <f t="shared" si="1"/>
        <v>1138</v>
      </c>
      <c r="M47" s="88">
        <v>100</v>
      </c>
      <c r="N47" s="13"/>
    </row>
    <row r="48" spans="2:14">
      <c r="B48" s="25"/>
      <c r="C48" s="25"/>
      <c r="D48" s="25"/>
      <c r="E48" s="28" t="s">
        <v>80</v>
      </c>
      <c r="F48" s="28"/>
      <c r="G48" s="28" t="s">
        <v>1108</v>
      </c>
      <c r="H48" s="28" t="s">
        <v>39</v>
      </c>
      <c r="I48" s="18">
        <v>1.33</v>
      </c>
      <c r="J48" s="12" t="s">
        <v>12</v>
      </c>
      <c r="K48" s="19">
        <v>33</v>
      </c>
      <c r="L48" s="13">
        <f t="shared" si="1"/>
        <v>1171</v>
      </c>
      <c r="M48" s="88">
        <v>100</v>
      </c>
      <c r="N48" s="13"/>
    </row>
    <row r="49" spans="2:14">
      <c r="B49" s="25"/>
      <c r="C49" s="25"/>
      <c r="D49" s="25"/>
      <c r="E49" s="28" t="s">
        <v>34</v>
      </c>
      <c r="F49" s="28"/>
      <c r="G49" s="28" t="s">
        <v>32</v>
      </c>
      <c r="H49" s="28" t="s">
        <v>39</v>
      </c>
      <c r="I49" s="18">
        <v>1.28</v>
      </c>
      <c r="J49" s="12" t="s">
        <v>47</v>
      </c>
      <c r="K49" s="19">
        <v>-100</v>
      </c>
      <c r="L49" s="13">
        <f t="shared" si="1"/>
        <v>1071</v>
      </c>
      <c r="M49" s="88">
        <v>100</v>
      </c>
      <c r="N49" s="13"/>
    </row>
    <row r="50" spans="2:14">
      <c r="B50" s="25"/>
      <c r="C50" s="25"/>
      <c r="D50" s="25"/>
      <c r="E50" s="28" t="s">
        <v>328</v>
      </c>
      <c r="F50" s="28"/>
      <c r="G50" s="28" t="s">
        <v>1042</v>
      </c>
      <c r="H50" s="28" t="s">
        <v>1072</v>
      </c>
      <c r="I50" s="18">
        <v>1.25</v>
      </c>
      <c r="J50" s="12" t="s">
        <v>12</v>
      </c>
      <c r="K50" s="19">
        <v>25</v>
      </c>
      <c r="L50" s="13">
        <f t="shared" si="1"/>
        <v>1096</v>
      </c>
      <c r="M50" s="88">
        <v>100</v>
      </c>
      <c r="N50" s="13"/>
    </row>
    <row r="51" spans="2:14">
      <c r="B51" s="25"/>
      <c r="C51" s="25"/>
      <c r="D51" s="25"/>
      <c r="E51" s="28" t="s">
        <v>25</v>
      </c>
      <c r="F51" s="28"/>
      <c r="G51" s="28" t="s">
        <v>180</v>
      </c>
      <c r="H51" s="28" t="s">
        <v>1101</v>
      </c>
      <c r="I51" s="18">
        <v>1.25</v>
      </c>
      <c r="J51" s="12" t="s">
        <v>47</v>
      </c>
      <c r="K51" s="19">
        <v>-100</v>
      </c>
      <c r="L51" s="13">
        <f t="shared" si="1"/>
        <v>996</v>
      </c>
      <c r="M51" s="88">
        <v>100</v>
      </c>
      <c r="N51" s="13"/>
    </row>
    <row r="52" spans="2:14">
      <c r="B52" s="25"/>
      <c r="C52" s="25"/>
      <c r="D52" s="25"/>
      <c r="E52" s="28" t="s">
        <v>516</v>
      </c>
      <c r="F52" s="28"/>
      <c r="G52" s="28" t="s">
        <v>1042</v>
      </c>
      <c r="H52" s="28" t="s">
        <v>611</v>
      </c>
      <c r="I52" s="18">
        <v>1.35</v>
      </c>
      <c r="J52" s="12" t="s">
        <v>12</v>
      </c>
      <c r="K52" s="19">
        <v>35</v>
      </c>
      <c r="L52" s="13">
        <f t="shared" si="1"/>
        <v>1031</v>
      </c>
      <c r="M52" s="88">
        <v>100</v>
      </c>
      <c r="N52" s="13"/>
    </row>
    <row r="53" spans="2:14">
      <c r="B53" s="25"/>
      <c r="C53" s="25"/>
      <c r="D53" s="25"/>
      <c r="E53" s="28" t="s">
        <v>1133</v>
      </c>
      <c r="F53" s="28"/>
      <c r="G53" s="28" t="s">
        <v>1112</v>
      </c>
      <c r="H53" s="28" t="s">
        <v>1072</v>
      </c>
      <c r="I53" s="18">
        <v>1.36</v>
      </c>
      <c r="J53" s="12" t="s">
        <v>12</v>
      </c>
      <c r="K53" s="19">
        <v>36</v>
      </c>
      <c r="L53" s="13">
        <f t="shared" si="1"/>
        <v>1067</v>
      </c>
      <c r="M53" s="88">
        <v>100</v>
      </c>
      <c r="N53" s="13"/>
    </row>
    <row r="54" spans="2:14">
      <c r="B54" s="25"/>
      <c r="C54" s="25"/>
      <c r="D54" s="25"/>
      <c r="E54" s="28" t="s">
        <v>243</v>
      </c>
      <c r="F54" s="28"/>
      <c r="G54" s="28" t="s">
        <v>1134</v>
      </c>
      <c r="H54" s="28" t="s">
        <v>43</v>
      </c>
      <c r="I54" s="18">
        <v>1.45</v>
      </c>
      <c r="J54" s="12" t="s">
        <v>12</v>
      </c>
      <c r="K54" s="19">
        <v>45</v>
      </c>
      <c r="L54" s="13">
        <f t="shared" si="1"/>
        <v>1112</v>
      </c>
      <c r="M54" s="88">
        <v>100</v>
      </c>
      <c r="N54" s="13"/>
    </row>
    <row r="55" spans="2:14">
      <c r="B55" s="25"/>
      <c r="C55" s="25"/>
      <c r="D55" s="25"/>
      <c r="E55" s="28" t="s">
        <v>56</v>
      </c>
      <c r="F55" s="28"/>
      <c r="G55" s="28" t="s">
        <v>1116</v>
      </c>
      <c r="H55" s="28" t="s">
        <v>1135</v>
      </c>
      <c r="I55" s="18">
        <v>1.37</v>
      </c>
      <c r="J55" s="12" t="s">
        <v>12</v>
      </c>
      <c r="K55" s="19">
        <v>37</v>
      </c>
      <c r="L55" s="13">
        <f t="shared" si="1"/>
        <v>1149</v>
      </c>
      <c r="M55" s="88">
        <v>100</v>
      </c>
      <c r="N55" s="13"/>
    </row>
    <row r="56" spans="2:14">
      <c r="B56" s="25"/>
      <c r="C56" s="25"/>
      <c r="D56" s="25"/>
      <c r="E56" s="28" t="s">
        <v>1136</v>
      </c>
      <c r="F56" s="28"/>
      <c r="G56" s="28" t="s">
        <v>1133</v>
      </c>
      <c r="H56" s="28" t="s">
        <v>1057</v>
      </c>
      <c r="I56" s="18">
        <v>1.36</v>
      </c>
      <c r="J56" s="12" t="s">
        <v>12</v>
      </c>
      <c r="K56" s="19">
        <v>36</v>
      </c>
      <c r="L56" s="13">
        <f t="shared" si="1"/>
        <v>1185</v>
      </c>
      <c r="M56" s="88">
        <v>100</v>
      </c>
      <c r="N56" s="13"/>
    </row>
    <row r="57" spans="2:14">
      <c r="B57" s="25"/>
      <c r="C57" s="25"/>
      <c r="D57" s="25"/>
      <c r="E57" s="28" t="s">
        <v>1137</v>
      </c>
      <c r="F57" s="28"/>
      <c r="G57" s="28" t="s">
        <v>1138</v>
      </c>
      <c r="H57" s="28" t="s">
        <v>45</v>
      </c>
      <c r="I57" s="18">
        <v>1.28</v>
      </c>
      <c r="J57" s="12" t="s">
        <v>47</v>
      </c>
      <c r="K57" s="19">
        <v>-100</v>
      </c>
      <c r="L57" s="13">
        <f t="shared" si="1"/>
        <v>1085</v>
      </c>
      <c r="M57" s="88">
        <v>100</v>
      </c>
      <c r="N57" s="13"/>
    </row>
    <row r="58" spans="2:14">
      <c r="B58" s="25"/>
      <c r="C58" s="25"/>
      <c r="D58" s="25"/>
      <c r="E58" s="28" t="s">
        <v>152</v>
      </c>
      <c r="F58" s="28"/>
      <c r="G58" s="28" t="s">
        <v>154</v>
      </c>
      <c r="H58" s="28" t="s">
        <v>1057</v>
      </c>
      <c r="I58" s="18">
        <v>1.33</v>
      </c>
      <c r="J58" s="12" t="s">
        <v>12</v>
      </c>
      <c r="K58" s="19">
        <v>33</v>
      </c>
      <c r="L58" s="13">
        <f t="shared" si="1"/>
        <v>1118</v>
      </c>
      <c r="M58" s="88">
        <v>100</v>
      </c>
      <c r="N58" s="13"/>
    </row>
    <row r="59" spans="2:14">
      <c r="B59" s="25"/>
      <c r="C59" s="25"/>
      <c r="D59" s="25"/>
      <c r="E59" s="28"/>
      <c r="F59" s="28"/>
      <c r="G59" s="28"/>
      <c r="H59" s="28"/>
      <c r="I59" s="18"/>
      <c r="J59" s="12"/>
      <c r="K59" s="19"/>
      <c r="L59" s="13">
        <f t="shared" si="1"/>
        <v>1118</v>
      </c>
      <c r="M59" s="88"/>
      <c r="N59" s="13"/>
    </row>
    <row r="60" spans="2:14">
      <c r="B60" s="25"/>
      <c r="C60" s="25"/>
      <c r="D60" s="25"/>
      <c r="E60" s="28"/>
      <c r="F60" s="28"/>
      <c r="G60" s="28"/>
      <c r="H60" s="28"/>
      <c r="I60" s="18"/>
      <c r="J60" s="12"/>
      <c r="K60" s="19"/>
      <c r="L60" s="13">
        <f t="shared" si="1"/>
        <v>1118</v>
      </c>
      <c r="M60" s="88"/>
      <c r="N60" s="13"/>
    </row>
    <row r="61" spans="2:14">
      <c r="B61" s="25"/>
      <c r="C61" s="25"/>
      <c r="D61" s="25"/>
      <c r="E61" s="28"/>
      <c r="F61" s="28"/>
      <c r="G61" s="28"/>
      <c r="H61" s="28"/>
      <c r="I61" s="18"/>
      <c r="J61" s="12"/>
      <c r="K61" s="19"/>
      <c r="L61" s="13">
        <f t="shared" si="1"/>
        <v>1118</v>
      </c>
      <c r="M61" s="88"/>
      <c r="N61" s="13"/>
    </row>
    <row r="62" spans="2:14">
      <c r="B62" s="25"/>
      <c r="C62" s="25"/>
      <c r="D62" s="25"/>
      <c r="E62" s="28"/>
      <c r="F62" s="28"/>
      <c r="G62" s="28"/>
      <c r="H62" s="28"/>
      <c r="I62" s="18"/>
      <c r="J62" s="12"/>
      <c r="K62" s="19"/>
      <c r="L62" s="13">
        <f t="shared" si="1"/>
        <v>1118</v>
      </c>
      <c r="M62" s="88"/>
      <c r="N62" s="13"/>
    </row>
    <row r="63" spans="2:14">
      <c r="B63" s="25"/>
      <c r="C63" s="25"/>
      <c r="D63" s="25"/>
      <c r="E63" s="28"/>
      <c r="F63" s="28"/>
      <c r="G63" s="28"/>
      <c r="H63" s="28"/>
      <c r="I63" s="18"/>
      <c r="J63" s="12"/>
      <c r="K63" s="19"/>
      <c r="L63" s="13">
        <f t="shared" si="1"/>
        <v>1118</v>
      </c>
      <c r="M63" s="88"/>
      <c r="N63" s="13"/>
    </row>
    <row r="64" spans="2:14">
      <c r="B64" s="25"/>
      <c r="C64" s="25"/>
      <c r="D64" s="25"/>
      <c r="E64" s="28"/>
      <c r="F64" s="28"/>
      <c r="G64" s="28"/>
      <c r="H64" s="28"/>
      <c r="I64" s="18"/>
      <c r="J64" s="12"/>
      <c r="K64" s="19"/>
      <c r="L64" s="13">
        <f t="shared" si="1"/>
        <v>1118</v>
      </c>
      <c r="M64" s="88"/>
      <c r="N64" s="13"/>
    </row>
    <row r="65" spans="2:14">
      <c r="B65" s="25"/>
      <c r="C65" s="25"/>
      <c r="D65" s="25"/>
      <c r="E65" s="28"/>
      <c r="F65" s="28"/>
      <c r="G65" s="28"/>
      <c r="H65" s="28"/>
      <c r="I65" s="18"/>
      <c r="J65" s="12"/>
      <c r="K65" s="19"/>
      <c r="L65" s="13">
        <f t="shared" si="1"/>
        <v>1118</v>
      </c>
      <c r="M65" s="88"/>
      <c r="N65" s="13"/>
    </row>
    <row r="66" spans="2:14">
      <c r="B66" s="25"/>
      <c r="C66" s="25"/>
      <c r="D66" s="25"/>
      <c r="E66" s="28"/>
      <c r="F66" s="28"/>
      <c r="G66" s="28"/>
      <c r="H66" s="28"/>
      <c r="I66" s="18"/>
      <c r="J66" s="12"/>
      <c r="K66" s="19"/>
      <c r="L66" s="13">
        <f t="shared" si="1"/>
        <v>1118</v>
      </c>
      <c r="M66" s="88"/>
      <c r="N66" s="13"/>
    </row>
    <row r="67" spans="2:14">
      <c r="B67" s="25"/>
      <c r="C67" s="25"/>
      <c r="D67" s="25"/>
      <c r="E67" s="28"/>
      <c r="F67" s="28"/>
      <c r="G67" s="28"/>
      <c r="H67" s="28"/>
      <c r="I67" s="18"/>
      <c r="J67" s="12"/>
      <c r="K67" s="19"/>
      <c r="L67" s="13">
        <f t="shared" si="1"/>
        <v>1118</v>
      </c>
      <c r="M67" s="88"/>
      <c r="N67" s="13"/>
    </row>
    <row r="68" spans="2:14">
      <c r="B68" s="25"/>
      <c r="C68" s="25"/>
      <c r="D68" s="25"/>
      <c r="E68" s="28"/>
      <c r="F68" s="28"/>
      <c r="G68" s="28"/>
      <c r="H68" s="28"/>
      <c r="I68" s="18"/>
      <c r="J68" s="12"/>
      <c r="K68" s="19"/>
      <c r="L68" s="13">
        <f t="shared" si="1"/>
        <v>1118</v>
      </c>
      <c r="M68" s="88"/>
      <c r="N68" s="13"/>
    </row>
    <row r="69" spans="2:14">
      <c r="B69" s="25"/>
      <c r="C69" s="25"/>
      <c r="D69" s="25"/>
      <c r="E69" s="28"/>
      <c r="F69" s="28"/>
      <c r="G69" s="28"/>
      <c r="H69" s="28"/>
      <c r="I69" s="18"/>
      <c r="J69" s="12"/>
      <c r="K69" s="19"/>
      <c r="L69" s="13">
        <f t="shared" si="1"/>
        <v>1118</v>
      </c>
      <c r="M69" s="88"/>
      <c r="N69" s="13"/>
    </row>
    <row r="70" spans="2:14">
      <c r="B70" s="25"/>
      <c r="C70" s="25"/>
      <c r="D70" s="25"/>
      <c r="E70" s="28"/>
      <c r="F70" s="28"/>
      <c r="G70" s="28"/>
      <c r="H70" s="28"/>
      <c r="I70" s="18"/>
      <c r="J70" s="12"/>
      <c r="K70" s="19"/>
      <c r="L70" s="13">
        <f t="shared" si="1"/>
        <v>1118</v>
      </c>
      <c r="M70" s="88"/>
      <c r="N70" s="13"/>
    </row>
    <row r="71" spans="2:14">
      <c r="B71" s="25"/>
      <c r="C71" s="25"/>
      <c r="D71" s="25"/>
      <c r="E71" s="28"/>
      <c r="F71" s="28"/>
      <c r="G71" s="28"/>
      <c r="H71" s="28"/>
      <c r="I71" s="18"/>
      <c r="J71" s="12"/>
      <c r="K71" s="19"/>
      <c r="L71" s="13">
        <f t="shared" si="1"/>
        <v>1118</v>
      </c>
      <c r="M71" s="88"/>
      <c r="N71" s="13"/>
    </row>
    <row r="72" spans="2:14">
      <c r="B72" s="25"/>
      <c r="C72" s="25"/>
      <c r="D72" s="25"/>
      <c r="E72" s="28"/>
      <c r="F72" s="28"/>
      <c r="G72" s="28"/>
      <c r="H72" s="28"/>
      <c r="I72" s="18"/>
      <c r="J72" s="12"/>
      <c r="K72" s="19"/>
      <c r="L72" s="13">
        <f t="shared" si="1"/>
        <v>1118</v>
      </c>
      <c r="M72" s="88"/>
      <c r="N72" s="13"/>
    </row>
    <row r="73" spans="2:14">
      <c r="B73" s="25"/>
      <c r="C73" s="25"/>
      <c r="D73" s="25"/>
      <c r="E73" s="28"/>
      <c r="F73" s="28"/>
      <c r="G73" s="28"/>
      <c r="H73" s="28"/>
      <c r="I73" s="18"/>
      <c r="J73" s="12"/>
      <c r="K73" s="19"/>
      <c r="L73" s="13">
        <f t="shared" si="1"/>
        <v>1118</v>
      </c>
      <c r="M73" s="88"/>
      <c r="N73" s="13"/>
    </row>
    <row r="74" spans="2:14">
      <c r="B74" s="25"/>
      <c r="C74" s="25"/>
      <c r="D74" s="25"/>
      <c r="E74" s="28"/>
      <c r="F74" s="28"/>
      <c r="G74" s="28"/>
      <c r="H74" s="28"/>
      <c r="I74" s="18"/>
      <c r="J74" s="12"/>
      <c r="K74" s="19"/>
      <c r="L74" s="13">
        <f t="shared" ref="L74:L124" si="2">+L73+K74</f>
        <v>1118</v>
      </c>
      <c r="M74" s="88"/>
      <c r="N74" s="13"/>
    </row>
    <row r="75" spans="2:14">
      <c r="B75" s="25"/>
      <c r="C75" s="25"/>
      <c r="D75" s="25"/>
      <c r="E75" s="28"/>
      <c r="F75" s="28"/>
      <c r="G75" s="28"/>
      <c r="H75" s="28"/>
      <c r="I75" s="18"/>
      <c r="J75" s="12"/>
      <c r="K75" s="19"/>
      <c r="L75" s="13">
        <f t="shared" si="2"/>
        <v>1118</v>
      </c>
      <c r="M75" s="88"/>
      <c r="N75" s="13"/>
    </row>
    <row r="76" spans="2:14">
      <c r="B76" s="25"/>
      <c r="C76" s="25"/>
      <c r="D76" s="25"/>
      <c r="E76" s="28"/>
      <c r="F76" s="28"/>
      <c r="G76" s="28"/>
      <c r="H76" s="28"/>
      <c r="I76" s="18"/>
      <c r="J76" s="12"/>
      <c r="K76" s="19"/>
      <c r="L76" s="13">
        <f t="shared" si="2"/>
        <v>1118</v>
      </c>
      <c r="M76" s="88"/>
      <c r="N76" s="13"/>
    </row>
    <row r="77" spans="2:14">
      <c r="B77" s="25"/>
      <c r="C77" s="25"/>
      <c r="D77" s="25"/>
      <c r="E77" s="28"/>
      <c r="F77" s="28"/>
      <c r="G77" s="28"/>
      <c r="H77" s="28"/>
      <c r="I77" s="18"/>
      <c r="J77" s="12"/>
      <c r="K77" s="19"/>
      <c r="L77" s="13">
        <f t="shared" si="2"/>
        <v>1118</v>
      </c>
      <c r="M77" s="88"/>
      <c r="N77" s="13"/>
    </row>
    <row r="78" spans="2:14">
      <c r="B78" s="25"/>
      <c r="C78" s="25"/>
      <c r="D78" s="25"/>
      <c r="E78" s="28"/>
      <c r="F78" s="28"/>
      <c r="G78" s="28"/>
      <c r="H78" s="28"/>
      <c r="I78" s="18"/>
      <c r="J78" s="12"/>
      <c r="K78" s="19"/>
      <c r="L78" s="13">
        <f t="shared" si="2"/>
        <v>1118</v>
      </c>
      <c r="M78" s="88"/>
      <c r="N78" s="13"/>
    </row>
    <row r="79" spans="2:14">
      <c r="B79" s="25"/>
      <c r="C79" s="25"/>
      <c r="D79" s="25"/>
      <c r="E79" s="28"/>
      <c r="F79" s="28"/>
      <c r="G79" s="28"/>
      <c r="H79" s="28"/>
      <c r="I79" s="18"/>
      <c r="J79" s="12"/>
      <c r="K79" s="19"/>
      <c r="L79" s="13">
        <f t="shared" si="2"/>
        <v>1118</v>
      </c>
      <c r="M79" s="88"/>
      <c r="N79" s="13"/>
    </row>
    <row r="80" spans="2:14">
      <c r="B80" s="25"/>
      <c r="C80" s="25"/>
      <c r="D80" s="25"/>
      <c r="E80" s="28"/>
      <c r="F80" s="28"/>
      <c r="G80" s="28"/>
      <c r="H80" s="28"/>
      <c r="I80" s="18"/>
      <c r="J80" s="12"/>
      <c r="K80" s="19"/>
      <c r="L80" s="13">
        <f t="shared" si="2"/>
        <v>1118</v>
      </c>
      <c r="M80" s="88"/>
      <c r="N80" s="13"/>
    </row>
    <row r="81" spans="2:14">
      <c r="B81" s="25"/>
      <c r="C81" s="25"/>
      <c r="D81" s="25"/>
      <c r="E81" s="28"/>
      <c r="F81" s="28"/>
      <c r="G81" s="28"/>
      <c r="H81" s="28"/>
      <c r="I81" s="18"/>
      <c r="J81" s="12"/>
      <c r="K81" s="19"/>
      <c r="L81" s="13">
        <f t="shared" si="2"/>
        <v>1118</v>
      </c>
      <c r="M81" s="88"/>
      <c r="N81" s="13"/>
    </row>
    <row r="82" spans="2:14">
      <c r="B82" s="25"/>
      <c r="C82" s="25"/>
      <c r="D82" s="25"/>
      <c r="E82" s="28"/>
      <c r="F82" s="28"/>
      <c r="G82" s="28"/>
      <c r="H82" s="28"/>
      <c r="I82" s="18"/>
      <c r="J82" s="12"/>
      <c r="K82" s="19"/>
      <c r="L82" s="13">
        <f t="shared" si="2"/>
        <v>1118</v>
      </c>
      <c r="M82" s="88"/>
      <c r="N82" s="13"/>
    </row>
    <row r="83" spans="2:14">
      <c r="B83" s="25"/>
      <c r="C83" s="25"/>
      <c r="D83" s="25"/>
      <c r="E83" s="28"/>
      <c r="F83" s="28"/>
      <c r="G83" s="28"/>
      <c r="H83" s="28"/>
      <c r="I83" s="18"/>
      <c r="J83" s="12"/>
      <c r="K83" s="19"/>
      <c r="L83" s="13">
        <f t="shared" si="2"/>
        <v>1118</v>
      </c>
      <c r="M83" s="88"/>
      <c r="N83" s="13"/>
    </row>
    <row r="84" spans="2:14">
      <c r="B84" s="25"/>
      <c r="C84" s="25"/>
      <c r="D84" s="25"/>
      <c r="E84" s="28"/>
      <c r="F84" s="28"/>
      <c r="G84" s="28"/>
      <c r="H84" s="28"/>
      <c r="I84" s="18"/>
      <c r="J84" s="12"/>
      <c r="K84" s="19"/>
      <c r="L84" s="13">
        <f t="shared" si="2"/>
        <v>1118</v>
      </c>
      <c r="M84" s="88"/>
      <c r="N84" s="13"/>
    </row>
    <row r="85" spans="2:14">
      <c r="B85" s="25"/>
      <c r="C85" s="25"/>
      <c r="D85" s="25"/>
      <c r="E85" s="28"/>
      <c r="F85" s="28"/>
      <c r="G85" s="28"/>
      <c r="H85" s="28"/>
      <c r="I85" s="18"/>
      <c r="J85" s="12"/>
      <c r="K85" s="19"/>
      <c r="L85" s="13">
        <f t="shared" si="2"/>
        <v>1118</v>
      </c>
      <c r="M85" s="88"/>
      <c r="N85" s="13"/>
    </row>
    <row r="86" spans="2:14">
      <c r="B86" s="25"/>
      <c r="C86" s="25"/>
      <c r="D86" s="25"/>
      <c r="E86" s="28"/>
      <c r="F86" s="28"/>
      <c r="G86" s="28"/>
      <c r="H86" s="28"/>
      <c r="I86" s="18"/>
      <c r="J86" s="12"/>
      <c r="K86" s="19"/>
      <c r="L86" s="13">
        <f t="shared" si="2"/>
        <v>1118</v>
      </c>
      <c r="M86" s="88"/>
      <c r="N86" s="13"/>
    </row>
    <row r="87" spans="2:14">
      <c r="B87" s="25"/>
      <c r="C87" s="25"/>
      <c r="D87" s="25"/>
      <c r="E87" s="28"/>
      <c r="F87" s="28"/>
      <c r="G87" s="28"/>
      <c r="H87" s="28"/>
      <c r="I87" s="18"/>
      <c r="J87" s="12"/>
      <c r="K87" s="19"/>
      <c r="L87" s="13">
        <f t="shared" si="2"/>
        <v>1118</v>
      </c>
      <c r="M87" s="88"/>
      <c r="N87" s="13"/>
    </row>
    <row r="88" spans="2:14">
      <c r="B88" s="25"/>
      <c r="C88" s="25"/>
      <c r="D88" s="25"/>
      <c r="E88" s="28"/>
      <c r="F88" s="28"/>
      <c r="G88" s="28"/>
      <c r="H88" s="28"/>
      <c r="I88" s="18"/>
      <c r="J88" s="12"/>
      <c r="K88" s="19"/>
      <c r="L88" s="13">
        <f t="shared" si="2"/>
        <v>1118</v>
      </c>
      <c r="M88" s="88"/>
      <c r="N88" s="13"/>
    </row>
    <row r="89" spans="2:14">
      <c r="B89" s="25"/>
      <c r="C89" s="25"/>
      <c r="D89" s="25"/>
      <c r="E89" s="28"/>
      <c r="F89" s="28"/>
      <c r="G89" s="28"/>
      <c r="H89" s="28"/>
      <c r="I89" s="18"/>
      <c r="J89" s="12"/>
      <c r="K89" s="19"/>
      <c r="L89" s="13">
        <f t="shared" si="2"/>
        <v>1118</v>
      </c>
      <c r="M89" s="88"/>
      <c r="N89" s="13"/>
    </row>
    <row r="90" spans="2:14">
      <c r="B90" s="25"/>
      <c r="C90" s="25"/>
      <c r="D90" s="25"/>
      <c r="E90" s="28"/>
      <c r="F90" s="28"/>
      <c r="G90" s="28"/>
      <c r="H90" s="28"/>
      <c r="I90" s="18"/>
      <c r="J90" s="12"/>
      <c r="K90" s="19"/>
      <c r="L90" s="13">
        <f t="shared" si="2"/>
        <v>1118</v>
      </c>
      <c r="M90" s="88"/>
      <c r="N90" s="13"/>
    </row>
    <row r="91" spans="2:14">
      <c r="B91" s="25"/>
      <c r="C91" s="25"/>
      <c r="D91" s="25"/>
      <c r="E91" s="28"/>
      <c r="F91" s="28"/>
      <c r="G91" s="28"/>
      <c r="H91" s="28"/>
      <c r="I91" s="18"/>
      <c r="J91" s="12"/>
      <c r="K91" s="19"/>
      <c r="L91" s="13">
        <f t="shared" si="2"/>
        <v>1118</v>
      </c>
      <c r="M91" s="88"/>
      <c r="N91" s="13"/>
    </row>
    <row r="92" spans="2:14">
      <c r="B92" s="25"/>
      <c r="C92" s="25"/>
      <c r="D92" s="25"/>
      <c r="E92" s="28"/>
      <c r="F92" s="28"/>
      <c r="G92" s="28"/>
      <c r="H92" s="28"/>
      <c r="I92" s="18"/>
      <c r="J92" s="12"/>
      <c r="K92" s="19"/>
      <c r="L92" s="13">
        <f t="shared" si="2"/>
        <v>1118</v>
      </c>
      <c r="M92" s="88"/>
      <c r="N92" s="13"/>
    </row>
    <row r="93" spans="2:14">
      <c r="B93" s="25"/>
      <c r="C93" s="25"/>
      <c r="D93" s="25"/>
      <c r="E93" s="28"/>
      <c r="F93" s="28"/>
      <c r="G93" s="28"/>
      <c r="H93" s="28"/>
      <c r="I93" s="18"/>
      <c r="J93" s="12"/>
      <c r="K93" s="19"/>
      <c r="L93" s="13">
        <f t="shared" si="2"/>
        <v>1118</v>
      </c>
      <c r="M93" s="88"/>
      <c r="N93" s="13"/>
    </row>
    <row r="94" spans="2:14">
      <c r="B94" s="25"/>
      <c r="C94" s="25"/>
      <c r="D94" s="25"/>
      <c r="E94" s="28"/>
      <c r="F94" s="28"/>
      <c r="G94" s="28"/>
      <c r="H94" s="28"/>
      <c r="I94" s="18"/>
      <c r="J94" s="12"/>
      <c r="K94" s="19"/>
      <c r="L94" s="13">
        <f t="shared" si="2"/>
        <v>1118</v>
      </c>
      <c r="M94" s="88"/>
      <c r="N94" s="13"/>
    </row>
    <row r="95" spans="2:14">
      <c r="B95" s="25"/>
      <c r="C95" s="25"/>
      <c r="D95" s="25"/>
      <c r="E95" s="28"/>
      <c r="F95" s="28"/>
      <c r="G95" s="28"/>
      <c r="H95" s="28"/>
      <c r="I95" s="18"/>
      <c r="J95" s="12"/>
      <c r="K95" s="19"/>
      <c r="L95" s="13">
        <f t="shared" si="2"/>
        <v>1118</v>
      </c>
      <c r="M95" s="88"/>
      <c r="N95" s="13"/>
    </row>
    <row r="96" spans="2:14">
      <c r="B96" s="25"/>
      <c r="C96" s="25"/>
      <c r="D96" s="25"/>
      <c r="E96" s="28"/>
      <c r="F96" s="28"/>
      <c r="G96" s="28"/>
      <c r="H96" s="28"/>
      <c r="I96" s="18"/>
      <c r="J96" s="12"/>
      <c r="K96" s="19"/>
      <c r="L96" s="13">
        <f t="shared" si="2"/>
        <v>1118</v>
      </c>
      <c r="M96" s="88"/>
      <c r="N96" s="13"/>
    </row>
    <row r="97" spans="2:14">
      <c r="B97" s="25"/>
      <c r="C97" s="25"/>
      <c r="D97" s="25"/>
      <c r="E97" s="28"/>
      <c r="F97" s="28"/>
      <c r="G97" s="28"/>
      <c r="H97" s="28"/>
      <c r="I97" s="18"/>
      <c r="J97" s="12"/>
      <c r="K97" s="19"/>
      <c r="L97" s="13">
        <f t="shared" si="2"/>
        <v>1118</v>
      </c>
      <c r="M97" s="88"/>
      <c r="N97" s="13"/>
    </row>
    <row r="98" spans="2:14">
      <c r="B98" s="25"/>
      <c r="C98" s="25"/>
      <c r="D98" s="25"/>
      <c r="E98" s="28"/>
      <c r="F98" s="28"/>
      <c r="G98" s="28"/>
      <c r="H98" s="28"/>
      <c r="I98" s="18"/>
      <c r="J98" s="12"/>
      <c r="K98" s="19"/>
      <c r="L98" s="13">
        <f t="shared" si="2"/>
        <v>1118</v>
      </c>
      <c r="M98" s="88"/>
      <c r="N98" s="13"/>
    </row>
    <row r="99" spans="2:14">
      <c r="B99" s="25"/>
      <c r="C99" s="25"/>
      <c r="D99" s="25"/>
      <c r="E99" s="28"/>
      <c r="F99" s="28"/>
      <c r="G99" s="28"/>
      <c r="H99" s="28"/>
      <c r="I99" s="18"/>
      <c r="J99" s="12"/>
      <c r="K99" s="19"/>
      <c r="L99" s="13">
        <f t="shared" si="2"/>
        <v>1118</v>
      </c>
      <c r="M99" s="88"/>
      <c r="N99" s="13"/>
    </row>
    <row r="100" spans="2:14">
      <c r="B100" s="25"/>
      <c r="C100" s="25"/>
      <c r="D100" s="25"/>
      <c r="E100" s="28"/>
      <c r="F100" s="28"/>
      <c r="G100" s="28"/>
      <c r="H100" s="28"/>
      <c r="I100" s="18"/>
      <c r="J100" s="12"/>
      <c r="K100" s="19"/>
      <c r="L100" s="13">
        <f t="shared" si="2"/>
        <v>1118</v>
      </c>
      <c r="M100" s="88"/>
      <c r="N100" s="13"/>
    </row>
    <row r="101" spans="2:14">
      <c r="B101" s="25"/>
      <c r="C101" s="25"/>
      <c r="D101" s="25"/>
      <c r="E101" s="28"/>
      <c r="F101" s="28"/>
      <c r="G101" s="28"/>
      <c r="H101" s="28"/>
      <c r="I101" s="18"/>
      <c r="J101" s="12"/>
      <c r="K101" s="19"/>
      <c r="L101" s="13">
        <f t="shared" si="2"/>
        <v>1118</v>
      </c>
      <c r="M101" s="88"/>
      <c r="N101" s="13"/>
    </row>
    <row r="102" spans="2:14">
      <c r="B102" s="25"/>
      <c r="C102" s="25"/>
      <c r="D102" s="25"/>
      <c r="E102" s="28"/>
      <c r="F102" s="28"/>
      <c r="G102" s="28"/>
      <c r="H102" s="28"/>
      <c r="I102" s="18"/>
      <c r="J102" s="12"/>
      <c r="K102" s="19"/>
      <c r="L102" s="13">
        <f t="shared" si="2"/>
        <v>1118</v>
      </c>
      <c r="M102" s="88"/>
      <c r="N102" s="13"/>
    </row>
    <row r="103" spans="2:14">
      <c r="B103" s="25"/>
      <c r="C103" s="25"/>
      <c r="D103" s="25"/>
      <c r="E103" s="28"/>
      <c r="F103" s="28"/>
      <c r="G103" s="28"/>
      <c r="H103" s="28"/>
      <c r="I103" s="18"/>
      <c r="J103" s="12"/>
      <c r="K103" s="19"/>
      <c r="L103" s="13">
        <f t="shared" si="2"/>
        <v>1118</v>
      </c>
      <c r="M103" s="88"/>
      <c r="N103" s="13"/>
    </row>
    <row r="104" spans="2:14">
      <c r="B104" s="25"/>
      <c r="C104" s="25"/>
      <c r="D104" s="25"/>
      <c r="E104" s="28"/>
      <c r="F104" s="28"/>
      <c r="G104" s="28"/>
      <c r="H104" s="28"/>
      <c r="I104" s="18"/>
      <c r="J104" s="12"/>
      <c r="K104" s="19"/>
      <c r="L104" s="13">
        <f t="shared" si="2"/>
        <v>1118</v>
      </c>
      <c r="M104" s="88"/>
      <c r="N104" s="13"/>
    </row>
    <row r="105" spans="2:14">
      <c r="B105" s="25"/>
      <c r="C105" s="25"/>
      <c r="D105" s="25"/>
      <c r="E105" s="28"/>
      <c r="F105" s="28"/>
      <c r="G105" s="28"/>
      <c r="H105" s="28"/>
      <c r="I105" s="18"/>
      <c r="J105" s="12"/>
      <c r="K105" s="19"/>
      <c r="L105" s="13">
        <f t="shared" si="2"/>
        <v>1118</v>
      </c>
      <c r="M105" s="88"/>
      <c r="N105" s="13"/>
    </row>
    <row r="106" spans="2:14">
      <c r="B106" s="25"/>
      <c r="C106" s="25"/>
      <c r="D106" s="25"/>
      <c r="E106" s="28"/>
      <c r="F106" s="28"/>
      <c r="G106" s="28"/>
      <c r="H106" s="28"/>
      <c r="I106" s="18"/>
      <c r="J106" s="12"/>
      <c r="K106" s="19"/>
      <c r="L106" s="13">
        <f t="shared" si="2"/>
        <v>1118</v>
      </c>
      <c r="M106" s="88"/>
      <c r="N106" s="13"/>
    </row>
    <row r="107" spans="2:14">
      <c r="B107" s="25"/>
      <c r="C107" s="25"/>
      <c r="D107" s="25"/>
      <c r="E107" s="28"/>
      <c r="F107" s="28"/>
      <c r="G107" s="28"/>
      <c r="H107" s="28"/>
      <c r="I107" s="18"/>
      <c r="J107" s="12"/>
      <c r="K107" s="19"/>
      <c r="L107" s="13">
        <f t="shared" si="2"/>
        <v>1118</v>
      </c>
      <c r="M107" s="88"/>
      <c r="N107" s="13"/>
    </row>
    <row r="108" spans="2:14">
      <c r="B108" s="25"/>
      <c r="C108" s="25"/>
      <c r="D108" s="25"/>
      <c r="E108" s="28"/>
      <c r="F108" s="28"/>
      <c r="G108" s="28"/>
      <c r="H108" s="28"/>
      <c r="I108" s="18"/>
      <c r="J108" s="12"/>
      <c r="K108" s="19"/>
      <c r="L108" s="13">
        <f t="shared" si="2"/>
        <v>1118</v>
      </c>
      <c r="M108" s="88"/>
      <c r="N108" s="13"/>
    </row>
    <row r="109" spans="2:14">
      <c r="B109" s="25"/>
      <c r="C109" s="25"/>
      <c r="D109" s="25"/>
      <c r="E109" s="28"/>
      <c r="F109" s="28"/>
      <c r="G109" s="28"/>
      <c r="H109" s="28"/>
      <c r="I109" s="18"/>
      <c r="J109" s="12"/>
      <c r="K109" s="19"/>
      <c r="L109" s="13">
        <f t="shared" si="2"/>
        <v>1118</v>
      </c>
      <c r="M109" s="88"/>
      <c r="N109" s="13"/>
    </row>
    <row r="110" spans="2:14">
      <c r="B110" s="25"/>
      <c r="C110" s="25"/>
      <c r="D110" s="25"/>
      <c r="E110" s="28"/>
      <c r="F110" s="28"/>
      <c r="G110" s="28"/>
      <c r="H110" s="28"/>
      <c r="I110" s="18"/>
      <c r="J110" s="12"/>
      <c r="K110" s="19"/>
      <c r="L110" s="13">
        <f t="shared" si="2"/>
        <v>1118</v>
      </c>
      <c r="M110" s="88"/>
      <c r="N110" s="13"/>
    </row>
    <row r="111" spans="2:14">
      <c r="B111" s="25"/>
      <c r="C111" s="25"/>
      <c r="D111" s="25"/>
      <c r="E111" s="28"/>
      <c r="F111" s="28"/>
      <c r="G111" s="28"/>
      <c r="H111" s="28"/>
      <c r="I111" s="18"/>
      <c r="J111" s="12"/>
      <c r="K111" s="19"/>
      <c r="L111" s="13">
        <f t="shared" si="2"/>
        <v>1118</v>
      </c>
      <c r="M111" s="88"/>
      <c r="N111" s="13"/>
    </row>
    <row r="112" spans="2:14">
      <c r="B112" s="25"/>
      <c r="C112" s="25"/>
      <c r="D112" s="25"/>
      <c r="E112" s="28"/>
      <c r="F112" s="28"/>
      <c r="G112" s="28"/>
      <c r="H112" s="28"/>
      <c r="I112" s="18"/>
      <c r="J112" s="12"/>
      <c r="K112" s="19"/>
      <c r="L112" s="13">
        <f t="shared" si="2"/>
        <v>1118</v>
      </c>
      <c r="M112" s="88"/>
      <c r="N112" s="13"/>
    </row>
    <row r="113" spans="2:14">
      <c r="B113" s="25"/>
      <c r="C113" s="25"/>
      <c r="D113" s="25"/>
      <c r="E113" s="28"/>
      <c r="F113" s="28"/>
      <c r="G113" s="28"/>
      <c r="H113" s="28"/>
      <c r="I113" s="18"/>
      <c r="J113" s="12"/>
      <c r="K113" s="19"/>
      <c r="L113" s="13">
        <f t="shared" si="2"/>
        <v>1118</v>
      </c>
      <c r="M113" s="88"/>
      <c r="N113" s="13"/>
    </row>
    <row r="114" spans="2:14">
      <c r="B114" s="25"/>
      <c r="C114" s="25"/>
      <c r="D114" s="25"/>
      <c r="E114" s="28"/>
      <c r="F114" s="28"/>
      <c r="G114" s="28"/>
      <c r="H114" s="28"/>
      <c r="I114" s="18"/>
      <c r="J114" s="12"/>
      <c r="K114" s="19"/>
      <c r="L114" s="13">
        <f t="shared" si="2"/>
        <v>1118</v>
      </c>
      <c r="M114" s="88"/>
      <c r="N114" s="13"/>
    </row>
    <row r="115" spans="2:14">
      <c r="B115" s="25"/>
      <c r="C115" s="25"/>
      <c r="D115" s="25"/>
      <c r="E115" s="28"/>
      <c r="F115" s="28"/>
      <c r="G115" s="28"/>
      <c r="H115" s="28"/>
      <c r="I115" s="18"/>
      <c r="J115" s="12"/>
      <c r="K115" s="19"/>
      <c r="L115" s="13">
        <f t="shared" si="2"/>
        <v>1118</v>
      </c>
      <c r="M115" s="88"/>
      <c r="N115" s="13"/>
    </row>
    <row r="116" spans="2:14">
      <c r="B116" s="25"/>
      <c r="C116" s="25"/>
      <c r="D116" s="25"/>
      <c r="E116" s="28"/>
      <c r="F116" s="28"/>
      <c r="G116" s="28"/>
      <c r="H116" s="28"/>
      <c r="I116" s="18"/>
      <c r="J116" s="12"/>
      <c r="K116" s="19"/>
      <c r="L116" s="13">
        <f t="shared" si="2"/>
        <v>1118</v>
      </c>
      <c r="M116" s="88"/>
      <c r="N116" s="13"/>
    </row>
    <row r="117" spans="2:14">
      <c r="B117" s="25"/>
      <c r="C117" s="25"/>
      <c r="D117" s="25"/>
      <c r="E117" s="28"/>
      <c r="F117" s="28"/>
      <c r="G117" s="28"/>
      <c r="H117" s="28"/>
      <c r="I117" s="18"/>
      <c r="J117" s="12"/>
      <c r="K117" s="19"/>
      <c r="L117" s="13">
        <f t="shared" si="2"/>
        <v>1118</v>
      </c>
      <c r="M117" s="88"/>
      <c r="N117" s="13"/>
    </row>
    <row r="118" spans="2:14">
      <c r="B118" s="25"/>
      <c r="C118" s="25"/>
      <c r="D118" s="25"/>
      <c r="E118" s="28"/>
      <c r="F118" s="28"/>
      <c r="G118" s="28"/>
      <c r="H118" s="28"/>
      <c r="I118" s="18"/>
      <c r="J118" s="12"/>
      <c r="K118" s="19"/>
      <c r="L118" s="13">
        <f t="shared" si="2"/>
        <v>1118</v>
      </c>
      <c r="M118" s="88"/>
      <c r="N118" s="13"/>
    </row>
    <row r="119" spans="2:14">
      <c r="B119" s="25"/>
      <c r="C119" s="25"/>
      <c r="D119" s="25"/>
      <c r="E119" s="28"/>
      <c r="F119" s="28"/>
      <c r="G119" s="28"/>
      <c r="H119" s="28"/>
      <c r="I119" s="18"/>
      <c r="J119" s="12"/>
      <c r="K119" s="19"/>
      <c r="L119" s="13">
        <f t="shared" si="2"/>
        <v>1118</v>
      </c>
      <c r="M119" s="88"/>
      <c r="N119" s="13"/>
    </row>
    <row r="120" spans="2:14">
      <c r="B120" s="25"/>
      <c r="C120" s="25"/>
      <c r="D120" s="25"/>
      <c r="E120" s="28"/>
      <c r="F120" s="28"/>
      <c r="G120" s="28"/>
      <c r="H120" s="28"/>
      <c r="I120" s="18"/>
      <c r="J120" s="12"/>
      <c r="K120" s="19"/>
      <c r="L120" s="13">
        <f t="shared" si="2"/>
        <v>1118</v>
      </c>
      <c r="M120" s="88"/>
      <c r="N120" s="13"/>
    </row>
    <row r="121" spans="2:14">
      <c r="B121" s="25"/>
      <c r="C121" s="25"/>
      <c r="D121" s="25"/>
      <c r="E121" s="28"/>
      <c r="F121" s="28"/>
      <c r="G121" s="28"/>
      <c r="H121" s="28"/>
      <c r="I121" s="18"/>
      <c r="J121" s="12"/>
      <c r="K121" s="19"/>
      <c r="L121" s="13">
        <f t="shared" si="2"/>
        <v>1118</v>
      </c>
      <c r="M121" s="88"/>
      <c r="N121" s="13"/>
    </row>
    <row r="122" spans="2:14">
      <c r="B122" s="25"/>
      <c r="C122" s="25"/>
      <c r="D122" s="25"/>
      <c r="E122" s="28"/>
      <c r="F122" s="28"/>
      <c r="G122" s="28"/>
      <c r="H122" s="28"/>
      <c r="I122" s="18"/>
      <c r="J122" s="12"/>
      <c r="K122" s="19"/>
      <c r="L122" s="13">
        <f t="shared" si="2"/>
        <v>1118</v>
      </c>
      <c r="M122" s="88"/>
      <c r="N122" s="13"/>
    </row>
    <row r="123" spans="2:14">
      <c r="B123" s="25"/>
      <c r="C123" s="25"/>
      <c r="D123" s="25"/>
      <c r="E123" s="28"/>
      <c r="F123" s="28"/>
      <c r="G123" s="28"/>
      <c r="H123" s="28"/>
      <c r="I123" s="18"/>
      <c r="J123" s="12"/>
      <c r="K123" s="19"/>
      <c r="L123" s="13">
        <f t="shared" si="2"/>
        <v>1118</v>
      </c>
      <c r="M123" s="88"/>
      <c r="N123" s="13"/>
    </row>
    <row r="124" spans="2:14">
      <c r="B124" s="25"/>
      <c r="C124" s="25"/>
      <c r="D124" s="25"/>
      <c r="E124" s="28"/>
      <c r="F124" s="28"/>
      <c r="G124" s="28"/>
      <c r="H124" s="28"/>
      <c r="I124" s="18"/>
      <c r="J124" s="12"/>
      <c r="K124" s="19"/>
      <c r="L124" s="13">
        <f t="shared" si="2"/>
        <v>1118</v>
      </c>
      <c r="M124" s="88"/>
      <c r="N124" s="13"/>
    </row>
    <row r="125" spans="2:14">
      <c r="B125" s="25"/>
      <c r="C125" s="25"/>
      <c r="D125" s="25"/>
      <c r="E125" s="28"/>
      <c r="F125" s="28"/>
      <c r="G125" s="28"/>
      <c r="H125" s="28"/>
      <c r="I125" s="18"/>
      <c r="J125" s="12"/>
      <c r="K125" s="19"/>
      <c r="L125" s="13"/>
      <c r="M125" s="88"/>
      <c r="N125" s="13"/>
    </row>
    <row r="126" spans="2:14">
      <c r="B126" s="25"/>
      <c r="C126" s="25"/>
      <c r="D126" s="25"/>
      <c r="E126" s="28"/>
      <c r="F126" s="28"/>
      <c r="G126" s="28"/>
      <c r="H126" s="28"/>
      <c r="I126" s="18"/>
      <c r="J126" s="12"/>
      <c r="K126" s="19"/>
      <c r="L126" s="13"/>
      <c r="M126" s="88"/>
      <c r="N126" s="13"/>
    </row>
    <row r="127" spans="2:14">
      <c r="B127" s="25"/>
      <c r="C127" s="25"/>
      <c r="D127" s="25"/>
      <c r="E127" s="28"/>
      <c r="F127" s="28"/>
      <c r="G127" s="28"/>
      <c r="H127" s="28"/>
      <c r="I127" s="18"/>
      <c r="J127" s="12"/>
      <c r="K127" s="19"/>
      <c r="L127" s="13"/>
      <c r="M127" s="88"/>
      <c r="N127" s="13"/>
    </row>
    <row r="128" spans="2:14">
      <c r="B128" s="25"/>
      <c r="C128" s="25"/>
      <c r="D128" s="25"/>
      <c r="E128" s="28"/>
      <c r="F128" s="28"/>
      <c r="G128" s="28"/>
      <c r="H128" s="28"/>
      <c r="I128" s="18"/>
      <c r="J128" s="12"/>
      <c r="K128" s="19"/>
      <c r="L128" s="13"/>
      <c r="M128" s="88"/>
      <c r="N128" s="13"/>
    </row>
    <row r="129" spans="2:14">
      <c r="B129" s="25"/>
      <c r="C129" s="25"/>
      <c r="D129" s="25"/>
      <c r="E129" s="28"/>
      <c r="F129" s="28"/>
      <c r="G129" s="28"/>
      <c r="H129" s="28"/>
      <c r="I129" s="18"/>
      <c r="J129" s="12"/>
      <c r="K129" s="19"/>
      <c r="L129" s="13"/>
      <c r="M129" s="88"/>
      <c r="N129" s="13"/>
    </row>
    <row r="130" spans="2:14">
      <c r="B130" s="25"/>
      <c r="C130" s="25"/>
      <c r="D130" s="25"/>
      <c r="E130" s="28"/>
      <c r="F130" s="28"/>
      <c r="G130" s="28"/>
      <c r="H130" s="28"/>
      <c r="I130" s="18"/>
      <c r="J130" s="12"/>
      <c r="K130" s="19"/>
      <c r="L130" s="13"/>
      <c r="M130" s="88"/>
      <c r="N130" s="13"/>
    </row>
    <row r="131" spans="2:14">
      <c r="B131" s="25"/>
      <c r="C131" s="25"/>
      <c r="D131" s="25"/>
      <c r="E131" s="28"/>
      <c r="F131" s="28"/>
      <c r="G131" s="28"/>
      <c r="H131" s="28"/>
      <c r="I131" s="18"/>
      <c r="J131" s="12"/>
      <c r="K131" s="19"/>
      <c r="L131" s="13"/>
      <c r="M131" s="88"/>
      <c r="N131" s="13"/>
    </row>
    <row r="132" spans="2:14">
      <c r="B132" s="25"/>
      <c r="C132" s="25"/>
      <c r="D132" s="25"/>
      <c r="E132" s="28"/>
      <c r="F132" s="28"/>
      <c r="G132" s="28"/>
      <c r="H132" s="28"/>
      <c r="I132" s="18"/>
      <c r="J132" s="12"/>
      <c r="K132" s="19"/>
      <c r="L132" s="13"/>
      <c r="M132" s="88"/>
      <c r="N132" s="13"/>
    </row>
    <row r="133" spans="2:14">
      <c r="B133" s="25"/>
      <c r="C133" s="25"/>
      <c r="D133" s="25"/>
      <c r="E133" s="28"/>
      <c r="F133" s="28"/>
      <c r="G133" s="28"/>
      <c r="H133" s="28"/>
      <c r="I133" s="18"/>
      <c r="J133" s="12"/>
      <c r="K133" s="19"/>
      <c r="L133" s="13"/>
      <c r="M133" s="88"/>
      <c r="N133" s="13"/>
    </row>
    <row r="134" spans="2:14">
      <c r="B134" s="25"/>
      <c r="C134" s="25"/>
      <c r="D134" s="25"/>
      <c r="E134" s="28"/>
      <c r="F134" s="28"/>
      <c r="G134" s="28"/>
      <c r="H134" s="28"/>
      <c r="I134" s="18"/>
      <c r="J134" s="12"/>
      <c r="K134" s="19"/>
      <c r="L134" s="13"/>
      <c r="M134" s="88"/>
      <c r="N134" s="13"/>
    </row>
    <row r="135" spans="2:14">
      <c r="B135" s="25"/>
      <c r="C135" s="25"/>
      <c r="D135" s="25"/>
      <c r="E135" s="28"/>
      <c r="F135" s="28"/>
      <c r="G135" s="28"/>
      <c r="H135" s="28"/>
      <c r="I135" s="18"/>
      <c r="J135" s="12"/>
      <c r="K135" s="19"/>
      <c r="L135" s="13"/>
      <c r="M135" s="88"/>
      <c r="N135" s="13"/>
    </row>
    <row r="136" spans="2:14">
      <c r="B136" s="25"/>
      <c r="C136" s="25"/>
      <c r="D136" s="25"/>
      <c r="E136" s="28"/>
      <c r="F136" s="28"/>
      <c r="G136" s="28"/>
      <c r="H136" s="28"/>
      <c r="I136" s="18"/>
      <c r="J136" s="12"/>
      <c r="K136" s="19"/>
      <c r="L136" s="13"/>
      <c r="M136" s="88"/>
      <c r="N136" s="13"/>
    </row>
    <row r="137" spans="2:14">
      <c r="B137" s="25"/>
      <c r="C137" s="25"/>
      <c r="D137" s="25"/>
      <c r="E137" s="28"/>
      <c r="F137" s="28"/>
      <c r="G137" s="28"/>
      <c r="H137" s="28"/>
      <c r="I137" s="18"/>
      <c r="J137" s="12"/>
      <c r="K137" s="19"/>
      <c r="L137" s="13"/>
      <c r="M137" s="88"/>
      <c r="N137" s="13"/>
    </row>
    <row r="138" spans="2:14">
      <c r="B138" s="25"/>
      <c r="C138" s="25"/>
      <c r="D138" s="25"/>
      <c r="E138" s="28"/>
      <c r="F138" s="28"/>
      <c r="G138" s="28"/>
      <c r="H138" s="28"/>
      <c r="I138" s="18"/>
      <c r="J138" s="12"/>
      <c r="K138" s="19"/>
      <c r="L138" s="13"/>
      <c r="M138" s="88"/>
      <c r="N138" s="13"/>
    </row>
    <row r="139" spans="2:14">
      <c r="B139" s="25"/>
      <c r="C139" s="25"/>
      <c r="D139" s="25"/>
      <c r="E139" s="28"/>
      <c r="F139" s="28"/>
      <c r="G139" s="28"/>
      <c r="H139" s="28"/>
      <c r="I139" s="18"/>
      <c r="J139" s="12"/>
      <c r="K139" s="19"/>
      <c r="L139" s="13"/>
      <c r="M139" s="88"/>
      <c r="N139" s="13"/>
    </row>
    <row r="140" spans="2:14">
      <c r="B140" s="25"/>
      <c r="C140" s="25"/>
      <c r="D140" s="25"/>
      <c r="E140" s="28"/>
      <c r="F140" s="28"/>
      <c r="G140" s="28"/>
      <c r="H140" s="28"/>
      <c r="I140" s="18"/>
      <c r="J140" s="12"/>
      <c r="K140" s="19"/>
      <c r="L140" s="13"/>
      <c r="M140" s="88"/>
      <c r="N140" s="13"/>
    </row>
    <row r="141" spans="2:14">
      <c r="B141" s="25"/>
      <c r="C141" s="25"/>
      <c r="D141" s="25"/>
      <c r="E141" s="28"/>
      <c r="F141" s="28"/>
      <c r="G141" s="28"/>
      <c r="H141" s="28"/>
      <c r="I141" s="18"/>
      <c r="J141" s="12"/>
      <c r="K141" s="19"/>
      <c r="L141" s="13"/>
      <c r="M141" s="88"/>
      <c r="N141" s="13"/>
    </row>
    <row r="142" spans="2:14">
      <c r="B142" s="25"/>
      <c r="C142" s="25"/>
      <c r="D142" s="25"/>
      <c r="E142" s="28"/>
      <c r="F142" s="28"/>
      <c r="G142" s="28"/>
      <c r="H142" s="28"/>
      <c r="I142" s="18"/>
      <c r="J142" s="12"/>
      <c r="K142" s="19"/>
      <c r="L142" s="13"/>
      <c r="M142" s="88"/>
      <c r="N142" s="13"/>
    </row>
    <row r="143" spans="2:14">
      <c r="B143" s="25"/>
      <c r="C143" s="25"/>
      <c r="D143" s="25"/>
      <c r="E143" s="28"/>
      <c r="F143" s="28"/>
      <c r="G143" s="28"/>
      <c r="H143" s="28"/>
      <c r="I143" s="18"/>
      <c r="J143" s="12"/>
      <c r="K143" s="19"/>
      <c r="L143" s="13"/>
      <c r="M143" s="88"/>
      <c r="N143" s="13"/>
    </row>
    <row r="144" spans="2:14">
      <c r="B144" s="25"/>
      <c r="C144" s="25"/>
      <c r="D144" s="25"/>
      <c r="E144" s="28"/>
      <c r="F144" s="28"/>
      <c r="G144" s="28"/>
      <c r="H144" s="28"/>
      <c r="I144" s="18"/>
      <c r="J144" s="12"/>
      <c r="K144" s="19"/>
      <c r="L144" s="13"/>
      <c r="M144" s="88"/>
      <c r="N144" s="13"/>
    </row>
    <row r="145" spans="2:14">
      <c r="B145" s="25"/>
      <c r="C145" s="25"/>
      <c r="D145" s="25"/>
      <c r="E145" s="28"/>
      <c r="F145" s="28"/>
      <c r="G145" s="28"/>
      <c r="H145" s="28"/>
      <c r="I145" s="18"/>
      <c r="J145" s="12"/>
      <c r="K145" s="19"/>
      <c r="L145" s="13"/>
      <c r="M145" s="88"/>
      <c r="N145" s="13"/>
    </row>
    <row r="146" spans="2:14">
      <c r="B146" s="25"/>
      <c r="C146" s="25"/>
      <c r="D146" s="25"/>
      <c r="E146" s="28"/>
      <c r="F146" s="28"/>
      <c r="G146" s="28"/>
      <c r="H146" s="28"/>
      <c r="I146" s="18"/>
      <c r="J146" s="12"/>
      <c r="K146" s="19"/>
      <c r="L146" s="13"/>
      <c r="M146" s="88"/>
      <c r="N146" s="13"/>
    </row>
    <row r="147" spans="2:14">
      <c r="B147" s="25"/>
      <c r="C147" s="25"/>
      <c r="D147" s="25"/>
      <c r="E147" s="28"/>
      <c r="F147" s="28"/>
      <c r="G147" s="28"/>
      <c r="H147" s="28"/>
      <c r="I147" s="18"/>
      <c r="J147" s="12"/>
      <c r="K147" s="19"/>
      <c r="L147" s="13"/>
      <c r="M147" s="88"/>
      <c r="N147" s="13"/>
    </row>
    <row r="148" spans="2:14">
      <c r="B148" s="25"/>
      <c r="C148" s="25"/>
      <c r="D148" s="25"/>
      <c r="E148" s="28"/>
      <c r="F148" s="28"/>
      <c r="G148" s="28"/>
      <c r="H148" s="28"/>
      <c r="I148" s="18"/>
      <c r="J148" s="12"/>
      <c r="K148" s="19"/>
      <c r="L148" s="13"/>
      <c r="M148" s="88"/>
      <c r="N148" s="13"/>
    </row>
    <row r="149" spans="2:14">
      <c r="B149" s="25"/>
      <c r="C149" s="25"/>
      <c r="D149" s="25"/>
      <c r="E149" s="28"/>
      <c r="F149" s="28"/>
      <c r="G149" s="28"/>
      <c r="H149" s="28"/>
      <c r="I149" s="18"/>
      <c r="J149" s="12"/>
      <c r="K149" s="19"/>
      <c r="L149" s="13"/>
      <c r="M149" s="88"/>
      <c r="N149" s="13"/>
    </row>
    <row r="150" spans="2:14">
      <c r="B150" s="25"/>
      <c r="C150" s="25"/>
      <c r="D150" s="25"/>
      <c r="E150" s="28"/>
      <c r="F150" s="28"/>
      <c r="G150" s="28"/>
      <c r="H150" s="28"/>
      <c r="I150" s="18"/>
      <c r="J150" s="12"/>
      <c r="K150" s="19"/>
      <c r="L150" s="13"/>
      <c r="M150" s="88"/>
      <c r="N150" s="13"/>
    </row>
    <row r="151" spans="2:14">
      <c r="B151" s="25"/>
      <c r="C151" s="25"/>
      <c r="D151" s="25"/>
      <c r="E151" s="28"/>
      <c r="F151" s="28"/>
      <c r="G151" s="28"/>
      <c r="H151" s="28"/>
      <c r="I151" s="18"/>
      <c r="J151" s="12"/>
      <c r="K151" s="19"/>
      <c r="L151" s="13"/>
      <c r="M151" s="88"/>
      <c r="N151" s="13"/>
    </row>
    <row r="152" spans="2:14">
      <c r="B152" s="25"/>
      <c r="C152" s="25"/>
      <c r="D152" s="25"/>
      <c r="E152" s="28"/>
      <c r="F152" s="28"/>
      <c r="G152" s="28"/>
      <c r="H152" s="28"/>
      <c r="I152" s="18"/>
      <c r="J152" s="12"/>
      <c r="K152" s="19"/>
      <c r="L152" s="13"/>
      <c r="M152" s="88"/>
      <c r="N152" s="13"/>
    </row>
    <row r="153" spans="2:14">
      <c r="B153" s="25"/>
      <c r="C153" s="25"/>
      <c r="D153" s="25"/>
      <c r="E153" s="28"/>
      <c r="F153" s="28"/>
      <c r="G153" s="28"/>
      <c r="H153" s="28"/>
      <c r="I153" s="18"/>
      <c r="J153" s="12"/>
      <c r="K153" s="19"/>
      <c r="L153" s="13"/>
      <c r="M153" s="88"/>
      <c r="N153" s="13"/>
    </row>
    <row r="154" spans="2:14">
      <c r="B154" s="25"/>
      <c r="C154" s="25"/>
      <c r="D154" s="25"/>
      <c r="E154" s="28"/>
      <c r="F154" s="28"/>
      <c r="G154" s="28"/>
      <c r="H154" s="28"/>
      <c r="I154" s="18"/>
      <c r="J154" s="12"/>
      <c r="K154" s="19"/>
      <c r="L154" s="13"/>
      <c r="M154" s="88"/>
      <c r="N154" s="13"/>
    </row>
    <row r="155" spans="2:14">
      <c r="B155" s="25"/>
      <c r="C155" s="25"/>
      <c r="D155" s="25"/>
      <c r="E155" s="28"/>
      <c r="F155" s="28"/>
      <c r="G155" s="28"/>
      <c r="H155" s="28"/>
      <c r="I155" s="18"/>
      <c r="J155" s="12"/>
      <c r="K155" s="19"/>
      <c r="L155" s="13"/>
      <c r="M155" s="88"/>
      <c r="N155" s="13"/>
    </row>
    <row r="156" spans="2:14">
      <c r="B156" s="25"/>
      <c r="C156" s="25"/>
      <c r="D156" s="25"/>
      <c r="E156" s="28"/>
      <c r="F156" s="28"/>
      <c r="G156" s="28"/>
      <c r="H156" s="28"/>
      <c r="I156" s="18"/>
      <c r="J156" s="12"/>
      <c r="K156" s="19"/>
      <c r="L156" s="13"/>
      <c r="M156" s="88"/>
      <c r="N156" s="13"/>
    </row>
    <row r="157" spans="2:14">
      <c r="B157" s="25"/>
      <c r="C157" s="25"/>
      <c r="D157" s="25"/>
      <c r="E157" s="28"/>
      <c r="F157" s="28"/>
      <c r="G157" s="28"/>
      <c r="H157" s="28"/>
      <c r="I157" s="18"/>
      <c r="J157" s="12"/>
      <c r="K157" s="19"/>
      <c r="L157" s="13"/>
      <c r="M157" s="88"/>
      <c r="N157" s="13"/>
    </row>
    <row r="158" spans="2:14">
      <c r="B158" s="25"/>
      <c r="C158" s="25"/>
      <c r="D158" s="25"/>
      <c r="E158" s="28"/>
      <c r="F158" s="28"/>
      <c r="G158" s="28"/>
      <c r="H158" s="28"/>
      <c r="I158" s="18"/>
      <c r="J158" s="12"/>
      <c r="K158" s="19"/>
      <c r="L158" s="13"/>
      <c r="M158" s="88"/>
      <c r="N158" s="13"/>
    </row>
    <row r="159" spans="2:14">
      <c r="B159" s="25"/>
      <c r="C159" s="25"/>
      <c r="D159" s="25"/>
      <c r="E159" s="28"/>
      <c r="F159" s="28"/>
      <c r="G159" s="28"/>
      <c r="H159" s="28"/>
      <c r="I159" s="18"/>
      <c r="J159" s="12"/>
      <c r="K159" s="19"/>
      <c r="L159" s="13"/>
      <c r="M159" s="88"/>
      <c r="N159" s="13"/>
    </row>
    <row r="160" spans="2:14">
      <c r="B160" s="25"/>
      <c r="C160" s="25"/>
      <c r="D160" s="25"/>
      <c r="E160" s="28"/>
      <c r="F160" s="28"/>
      <c r="G160" s="28"/>
      <c r="H160" s="28"/>
      <c r="I160" s="18"/>
      <c r="J160" s="12"/>
      <c r="K160" s="19"/>
      <c r="L160" s="13"/>
      <c r="M160" s="88"/>
      <c r="N160" s="13"/>
    </row>
    <row r="161" spans="2:14">
      <c r="B161" s="25"/>
      <c r="C161" s="25"/>
      <c r="D161" s="25"/>
      <c r="E161" s="28"/>
      <c r="F161" s="28"/>
      <c r="G161" s="28"/>
      <c r="H161" s="28"/>
      <c r="I161" s="18"/>
      <c r="J161" s="12"/>
      <c r="K161" s="19"/>
      <c r="L161" s="13"/>
      <c r="M161" s="88"/>
      <c r="N161" s="13"/>
    </row>
    <row r="162" spans="2:14">
      <c r="B162" s="25"/>
      <c r="C162" s="25"/>
      <c r="D162" s="25"/>
      <c r="E162" s="28"/>
      <c r="F162" s="28"/>
      <c r="G162" s="28"/>
      <c r="H162" s="28"/>
      <c r="I162" s="18"/>
      <c r="J162" s="12"/>
      <c r="K162" s="19"/>
      <c r="L162" s="13"/>
      <c r="M162" s="88"/>
      <c r="N162" s="13"/>
    </row>
    <row r="163" spans="2:14">
      <c r="B163" s="25"/>
      <c r="C163" s="25"/>
      <c r="D163" s="25"/>
      <c r="E163" s="28"/>
      <c r="F163" s="28"/>
      <c r="G163" s="28"/>
      <c r="H163" s="28"/>
      <c r="I163" s="18"/>
      <c r="J163" s="12"/>
      <c r="K163" s="19"/>
      <c r="L163" s="13"/>
      <c r="M163" s="88"/>
      <c r="N163" s="13"/>
    </row>
    <row r="164" spans="2:14">
      <c r="B164" s="25"/>
      <c r="C164" s="25"/>
      <c r="D164" s="25"/>
      <c r="E164" s="28"/>
      <c r="F164" s="28"/>
      <c r="G164" s="28"/>
      <c r="H164" s="28"/>
      <c r="I164" s="18"/>
      <c r="J164" s="12"/>
      <c r="K164" s="19"/>
      <c r="L164" s="13"/>
      <c r="M164" s="88"/>
      <c r="N164" s="13"/>
    </row>
    <row r="165" spans="2:14">
      <c r="B165" s="25"/>
      <c r="C165" s="25"/>
      <c r="D165" s="25"/>
      <c r="E165" s="28"/>
      <c r="F165" s="28"/>
      <c r="G165" s="28"/>
      <c r="H165" s="28"/>
      <c r="I165" s="18"/>
      <c r="J165" s="12"/>
      <c r="K165" s="19"/>
      <c r="L165" s="13"/>
      <c r="M165" s="88"/>
      <c r="N165" s="13"/>
    </row>
    <row r="166" spans="2:14">
      <c r="B166" s="25"/>
      <c r="C166" s="25"/>
      <c r="D166" s="25"/>
      <c r="E166" s="28"/>
      <c r="F166" s="28"/>
      <c r="G166" s="28"/>
      <c r="H166" s="28"/>
      <c r="I166" s="18"/>
      <c r="J166" s="12"/>
      <c r="K166" s="19"/>
      <c r="L166" s="13"/>
      <c r="M166" s="88"/>
      <c r="N166" s="13"/>
    </row>
    <row r="167" spans="2:14">
      <c r="B167" s="25"/>
      <c r="C167" s="25"/>
      <c r="D167" s="25"/>
      <c r="E167" s="28"/>
      <c r="F167" s="28"/>
      <c r="G167" s="28"/>
      <c r="H167" s="28"/>
      <c r="I167" s="18"/>
      <c r="J167" s="12"/>
      <c r="K167" s="19"/>
      <c r="L167" s="13"/>
      <c r="M167" s="88"/>
      <c r="N167" s="13"/>
    </row>
    <row r="168" spans="2:14">
      <c r="B168" s="25"/>
      <c r="C168" s="25"/>
      <c r="D168" s="25"/>
      <c r="E168" s="28"/>
      <c r="F168" s="28"/>
      <c r="G168" s="28"/>
      <c r="H168" s="28"/>
      <c r="I168" s="18"/>
      <c r="J168" s="12"/>
      <c r="K168" s="19"/>
      <c r="L168" s="13"/>
      <c r="M168" s="88"/>
      <c r="N168" s="13"/>
    </row>
    <row r="169" spans="2:14">
      <c r="B169" s="25"/>
      <c r="C169" s="25"/>
      <c r="D169" s="25"/>
      <c r="E169" s="28"/>
      <c r="F169" s="28"/>
      <c r="G169" s="28"/>
      <c r="H169" s="28"/>
      <c r="I169" s="18"/>
      <c r="J169" s="12"/>
      <c r="K169" s="19"/>
      <c r="L169" s="13"/>
      <c r="M169" s="88"/>
      <c r="N169" s="13"/>
    </row>
    <row r="170" spans="2:14">
      <c r="B170" s="25"/>
      <c r="C170" s="25"/>
      <c r="D170" s="25"/>
      <c r="E170" s="28"/>
      <c r="F170" s="28"/>
      <c r="G170" s="28"/>
      <c r="H170" s="28"/>
      <c r="I170" s="18"/>
      <c r="J170" s="12"/>
      <c r="K170" s="19"/>
      <c r="L170" s="13"/>
      <c r="M170" s="88"/>
      <c r="N170" s="13"/>
    </row>
    <row r="171" spans="2:14">
      <c r="B171" s="25"/>
      <c r="C171" s="25"/>
      <c r="D171" s="25"/>
      <c r="E171" s="28"/>
      <c r="F171" s="28"/>
      <c r="G171" s="28"/>
      <c r="H171" s="28"/>
      <c r="I171" s="18"/>
      <c r="J171" s="12"/>
      <c r="K171" s="19"/>
      <c r="L171" s="13"/>
      <c r="M171" s="88"/>
      <c r="N171" s="13"/>
    </row>
    <row r="172" spans="2:14">
      <c r="B172" s="25"/>
      <c r="C172" s="25"/>
      <c r="D172" s="25"/>
      <c r="E172" s="28"/>
      <c r="F172" s="28"/>
      <c r="G172" s="28"/>
      <c r="H172" s="28"/>
      <c r="I172" s="18"/>
      <c r="J172" s="12"/>
      <c r="K172" s="19"/>
      <c r="L172" s="13"/>
      <c r="M172" s="88"/>
      <c r="N172" s="13"/>
    </row>
    <row r="173" spans="2:14">
      <c r="B173" s="25"/>
      <c r="C173" s="25"/>
      <c r="D173" s="25"/>
      <c r="E173" s="28"/>
      <c r="F173" s="28"/>
      <c r="G173" s="28"/>
      <c r="H173" s="28"/>
      <c r="I173" s="18"/>
      <c r="J173" s="12"/>
      <c r="K173" s="19"/>
      <c r="L173" s="13"/>
      <c r="M173" s="88"/>
      <c r="N173" s="13"/>
    </row>
    <row r="174" spans="2:14">
      <c r="B174" s="25"/>
      <c r="C174" s="25"/>
      <c r="D174" s="25"/>
      <c r="E174" s="28"/>
      <c r="F174" s="28"/>
      <c r="G174" s="28"/>
      <c r="H174" s="28"/>
      <c r="I174" s="18"/>
      <c r="J174" s="12"/>
      <c r="K174" s="19"/>
      <c r="L174" s="13"/>
      <c r="M174" s="88"/>
      <c r="N174" s="13"/>
    </row>
    <row r="175" spans="2:14">
      <c r="B175" s="25"/>
      <c r="C175" s="25"/>
      <c r="D175" s="25"/>
      <c r="E175" s="28"/>
      <c r="F175" s="28"/>
      <c r="G175" s="28"/>
      <c r="H175" s="28"/>
      <c r="I175" s="18"/>
      <c r="J175" s="12"/>
      <c r="K175" s="19"/>
      <c r="L175" s="13"/>
      <c r="M175" s="88"/>
      <c r="N175" s="13"/>
    </row>
    <row r="176" spans="2:14">
      <c r="B176" s="25"/>
      <c r="C176" s="25"/>
      <c r="D176" s="25"/>
      <c r="E176" s="28"/>
      <c r="F176" s="28"/>
      <c r="G176" s="28"/>
      <c r="H176" s="28"/>
      <c r="I176" s="18"/>
      <c r="J176" s="12"/>
      <c r="K176" s="19"/>
      <c r="L176" s="13"/>
      <c r="M176" s="88"/>
      <c r="N176" s="13"/>
    </row>
    <row r="177" spans="2:14">
      <c r="B177" s="25"/>
      <c r="C177" s="25"/>
      <c r="D177" s="25"/>
      <c r="E177" s="28"/>
      <c r="F177" s="28"/>
      <c r="G177" s="28"/>
      <c r="H177" s="28"/>
      <c r="I177" s="18"/>
      <c r="J177" s="12"/>
      <c r="K177" s="19"/>
      <c r="L177" s="13"/>
      <c r="M177" s="88"/>
      <c r="N177" s="13"/>
    </row>
    <row r="178" spans="2:14">
      <c r="B178" s="25"/>
      <c r="C178" s="25"/>
      <c r="D178" s="25"/>
      <c r="E178" s="28"/>
      <c r="F178" s="28"/>
      <c r="G178" s="28"/>
      <c r="H178" s="28"/>
      <c r="I178" s="18"/>
      <c r="J178" s="12"/>
      <c r="K178" s="19"/>
      <c r="L178" s="13"/>
      <c r="M178" s="88"/>
      <c r="N178" s="13"/>
    </row>
    <row r="179" spans="2:14">
      <c r="B179" s="25"/>
      <c r="C179" s="25"/>
      <c r="D179" s="25"/>
      <c r="E179" s="28"/>
      <c r="F179" s="28"/>
      <c r="G179" s="28"/>
      <c r="H179" s="28"/>
      <c r="I179" s="18"/>
      <c r="J179" s="12"/>
      <c r="K179" s="19"/>
      <c r="L179" s="13"/>
      <c r="M179" s="88"/>
      <c r="N179" s="13"/>
    </row>
    <row r="180" spans="2:14">
      <c r="B180" s="25"/>
      <c r="C180" s="25"/>
      <c r="D180" s="25"/>
      <c r="E180" s="28"/>
      <c r="F180" s="28"/>
      <c r="G180" s="28"/>
      <c r="H180" s="28"/>
      <c r="I180" s="18"/>
      <c r="J180" s="12"/>
      <c r="K180" s="19"/>
      <c r="L180" s="13"/>
      <c r="M180" s="88"/>
      <c r="N180" s="13"/>
    </row>
    <row r="181" spans="2:14">
      <c r="B181" s="25"/>
      <c r="C181" s="25"/>
      <c r="D181" s="25"/>
      <c r="E181" s="28"/>
      <c r="F181" s="28"/>
      <c r="G181" s="28"/>
      <c r="H181" s="28"/>
      <c r="I181" s="18"/>
      <c r="J181" s="12"/>
      <c r="K181" s="19"/>
      <c r="L181" s="13"/>
      <c r="M181" s="88"/>
      <c r="N181" s="13"/>
    </row>
    <row r="182" spans="2:14">
      <c r="B182" s="25"/>
      <c r="C182" s="25"/>
      <c r="D182" s="25"/>
      <c r="E182" s="28"/>
      <c r="F182" s="28"/>
      <c r="G182" s="28"/>
      <c r="H182" s="28"/>
      <c r="I182" s="18"/>
      <c r="J182" s="12"/>
      <c r="K182" s="19"/>
      <c r="L182" s="13"/>
      <c r="M182" s="88"/>
      <c r="N182" s="13"/>
    </row>
    <row r="183" spans="2:14">
      <c r="B183" s="25"/>
      <c r="C183" s="25"/>
      <c r="D183" s="25"/>
      <c r="E183" s="28"/>
      <c r="F183" s="28"/>
      <c r="G183" s="28"/>
      <c r="H183" s="28"/>
      <c r="I183" s="18"/>
      <c r="J183" s="12"/>
      <c r="K183" s="19"/>
      <c r="L183" s="13"/>
      <c r="M183" s="88"/>
      <c r="N183" s="13"/>
    </row>
    <row r="184" spans="2:14">
      <c r="B184" s="25"/>
      <c r="C184" s="25"/>
      <c r="D184" s="25"/>
      <c r="E184" s="28"/>
      <c r="F184" s="28"/>
      <c r="G184" s="28"/>
      <c r="H184" s="28"/>
      <c r="I184" s="18"/>
      <c r="J184" s="12"/>
      <c r="K184" s="19"/>
      <c r="L184" s="13"/>
      <c r="M184" s="88"/>
      <c r="N184" s="13"/>
    </row>
    <row r="185" spans="2:14">
      <c r="B185" s="25"/>
      <c r="C185" s="25"/>
      <c r="D185" s="25"/>
      <c r="E185" s="28"/>
      <c r="F185" s="28"/>
      <c r="G185" s="28"/>
      <c r="H185" s="28"/>
      <c r="I185" s="18"/>
      <c r="J185" s="12"/>
      <c r="K185" s="19"/>
      <c r="L185" s="13"/>
      <c r="M185" s="88"/>
      <c r="N185" s="13"/>
    </row>
    <row r="186" spans="2:14">
      <c r="B186" s="25"/>
      <c r="C186" s="25"/>
      <c r="D186" s="25"/>
      <c r="E186" s="28"/>
      <c r="F186" s="28"/>
      <c r="G186" s="28"/>
      <c r="H186" s="28"/>
      <c r="I186" s="18"/>
      <c r="J186" s="12"/>
      <c r="K186" s="19"/>
      <c r="L186" s="13"/>
      <c r="M186" s="88"/>
      <c r="N186" s="13"/>
    </row>
    <row r="187" spans="2:14">
      <c r="B187" s="25"/>
      <c r="C187" s="25"/>
      <c r="D187" s="25"/>
      <c r="E187" s="28"/>
      <c r="F187" s="28"/>
      <c r="G187" s="28"/>
      <c r="H187" s="28"/>
      <c r="I187" s="18"/>
      <c r="J187" s="12"/>
      <c r="K187" s="19"/>
      <c r="L187" s="13"/>
      <c r="M187" s="88"/>
      <c r="N187" s="13"/>
    </row>
    <row r="188" spans="2:14">
      <c r="B188" s="25"/>
      <c r="C188" s="25"/>
      <c r="D188" s="25"/>
      <c r="E188" s="28"/>
      <c r="F188" s="28"/>
      <c r="G188" s="28"/>
      <c r="H188" s="28"/>
      <c r="I188" s="18"/>
      <c r="J188" s="12"/>
      <c r="K188" s="19"/>
      <c r="L188" s="13"/>
      <c r="M188" s="88"/>
      <c r="N188" s="13"/>
    </row>
    <row r="189" spans="2:14">
      <c r="B189" s="25"/>
      <c r="C189" s="25"/>
      <c r="D189" s="25"/>
      <c r="E189" s="28"/>
      <c r="F189" s="28"/>
      <c r="G189" s="28"/>
      <c r="H189" s="28"/>
      <c r="I189" s="18"/>
      <c r="J189" s="12"/>
      <c r="K189" s="19"/>
      <c r="L189" s="13"/>
      <c r="M189" s="88"/>
      <c r="N189" s="13"/>
    </row>
    <row r="190" spans="2:14">
      <c r="B190" s="25"/>
      <c r="C190" s="25"/>
      <c r="D190" s="25"/>
      <c r="E190" s="28"/>
      <c r="F190" s="28"/>
      <c r="G190" s="28"/>
      <c r="H190" s="28"/>
      <c r="I190" s="18"/>
      <c r="J190" s="12"/>
      <c r="K190" s="19"/>
      <c r="L190" s="13"/>
      <c r="M190" s="88"/>
      <c r="N190" s="13"/>
    </row>
    <row r="191" spans="2:14">
      <c r="B191" s="25"/>
      <c r="C191" s="25"/>
      <c r="D191" s="25"/>
      <c r="E191" s="28"/>
      <c r="F191" s="28"/>
      <c r="G191" s="28"/>
      <c r="H191" s="28"/>
      <c r="I191" s="18"/>
      <c r="J191" s="12"/>
      <c r="K191" s="19"/>
      <c r="L191" s="13"/>
      <c r="M191" s="88"/>
      <c r="N191" s="13"/>
    </row>
    <row r="192" spans="2:14">
      <c r="B192" s="25"/>
      <c r="C192" s="25"/>
      <c r="D192" s="25"/>
      <c r="E192" s="28"/>
      <c r="F192" s="28"/>
      <c r="G192" s="28"/>
      <c r="H192" s="28"/>
      <c r="I192" s="18"/>
      <c r="J192" s="12"/>
      <c r="K192" s="19"/>
      <c r="L192" s="13"/>
      <c r="M192" s="88"/>
      <c r="N192" s="13"/>
    </row>
    <row r="193" spans="2:14">
      <c r="B193" s="25"/>
      <c r="C193" s="25"/>
      <c r="D193" s="25"/>
      <c r="E193" s="28"/>
      <c r="F193" s="28"/>
      <c r="G193" s="28"/>
      <c r="H193" s="28"/>
      <c r="I193" s="18"/>
      <c r="J193" s="12"/>
      <c r="K193" s="19"/>
      <c r="L193" s="13"/>
      <c r="M193" s="88"/>
      <c r="N193" s="13"/>
    </row>
    <row r="194" spans="2:14">
      <c r="B194" s="25"/>
      <c r="C194" s="25"/>
      <c r="D194" s="25"/>
      <c r="E194" s="28"/>
      <c r="F194" s="28"/>
      <c r="G194" s="28"/>
      <c r="H194" s="28"/>
      <c r="I194" s="18"/>
      <c r="J194" s="12"/>
      <c r="K194" s="19"/>
      <c r="L194" s="13"/>
      <c r="M194" s="88"/>
      <c r="N194" s="13"/>
    </row>
    <row r="195" spans="2:14">
      <c r="B195" s="25"/>
      <c r="C195" s="25"/>
      <c r="D195" s="25"/>
      <c r="E195" s="28"/>
      <c r="F195" s="28"/>
      <c r="G195" s="28"/>
      <c r="H195" s="28"/>
      <c r="I195" s="18"/>
      <c r="J195" s="12"/>
      <c r="K195" s="19"/>
      <c r="L195" s="13"/>
      <c r="M195" s="88"/>
      <c r="N195" s="13"/>
    </row>
    <row r="196" spans="2:14">
      <c r="B196" s="25"/>
      <c r="C196" s="25"/>
      <c r="D196" s="25"/>
      <c r="E196" s="28"/>
      <c r="F196" s="28"/>
      <c r="G196" s="28"/>
      <c r="H196" s="28"/>
      <c r="I196" s="18"/>
      <c r="J196" s="12"/>
      <c r="K196" s="19"/>
      <c r="L196" s="13"/>
      <c r="M196" s="88"/>
      <c r="N196" s="13"/>
    </row>
    <row r="197" spans="2:14">
      <c r="B197" s="25"/>
      <c r="C197" s="25"/>
      <c r="D197" s="25"/>
      <c r="E197" s="28"/>
      <c r="F197" s="28"/>
      <c r="G197" s="28"/>
      <c r="H197" s="28"/>
      <c r="I197" s="18"/>
      <c r="J197" s="12"/>
      <c r="K197" s="19"/>
      <c r="L197" s="13"/>
      <c r="M197" s="88"/>
      <c r="N197" s="13"/>
    </row>
    <row r="198" spans="2:14">
      <c r="B198" s="25"/>
      <c r="C198" s="25"/>
      <c r="D198" s="25"/>
      <c r="E198" s="28"/>
      <c r="F198" s="28"/>
      <c r="G198" s="28"/>
      <c r="H198" s="28"/>
      <c r="I198" s="18"/>
      <c r="J198" s="12"/>
      <c r="K198" s="19"/>
      <c r="L198" s="13"/>
      <c r="M198" s="88"/>
      <c r="N198" s="13"/>
    </row>
    <row r="199" spans="2:14">
      <c r="B199" s="25"/>
      <c r="C199" s="25"/>
      <c r="D199" s="25"/>
      <c r="E199" s="28"/>
      <c r="F199" s="28"/>
      <c r="G199" s="28"/>
      <c r="H199" s="28"/>
      <c r="I199" s="18"/>
      <c r="J199" s="12"/>
      <c r="K199" s="19"/>
      <c r="L199" s="13"/>
      <c r="M199" s="88"/>
      <c r="N199" s="13"/>
    </row>
    <row r="200" spans="2:14">
      <c r="B200" s="25"/>
      <c r="C200" s="25"/>
      <c r="D200" s="25"/>
      <c r="E200" s="28"/>
      <c r="F200" s="28"/>
      <c r="G200" s="28"/>
      <c r="H200" s="28"/>
      <c r="I200" s="18"/>
      <c r="J200" s="12"/>
      <c r="K200" s="19"/>
      <c r="L200" s="13"/>
      <c r="M200" s="88"/>
      <c r="N200" s="13"/>
    </row>
    <row r="201" spans="2:14">
      <c r="B201" s="25"/>
      <c r="C201" s="25"/>
      <c r="D201" s="25"/>
      <c r="E201" s="28"/>
      <c r="F201" s="28"/>
      <c r="G201" s="28"/>
      <c r="H201" s="28"/>
      <c r="I201" s="18"/>
      <c r="J201" s="12"/>
      <c r="K201" s="19"/>
      <c r="L201" s="13"/>
      <c r="M201" s="88"/>
      <c r="N201" s="13"/>
    </row>
    <row r="202" spans="2:14">
      <c r="B202" s="25"/>
      <c r="C202" s="25"/>
      <c r="D202" s="25"/>
      <c r="E202" s="28"/>
      <c r="F202" s="28"/>
      <c r="G202" s="28"/>
      <c r="H202" s="28"/>
      <c r="I202" s="18"/>
      <c r="J202" s="12"/>
      <c r="K202" s="19"/>
      <c r="L202" s="13"/>
      <c r="M202" s="88"/>
      <c r="N202" s="13"/>
    </row>
    <row r="203" spans="2:14">
      <c r="B203" s="25"/>
      <c r="C203" s="25"/>
      <c r="D203" s="25"/>
      <c r="E203" s="28"/>
      <c r="F203" s="28"/>
      <c r="G203" s="28"/>
      <c r="H203" s="28"/>
      <c r="I203" s="18"/>
      <c r="J203" s="12"/>
      <c r="K203" s="19"/>
      <c r="L203" s="13"/>
      <c r="M203" s="88"/>
      <c r="N203" s="13"/>
    </row>
    <row r="204" spans="2:14">
      <c r="B204" s="25"/>
      <c r="C204" s="25"/>
      <c r="D204" s="25"/>
      <c r="E204" s="28"/>
      <c r="F204" s="28"/>
      <c r="G204" s="28"/>
      <c r="H204" s="28"/>
      <c r="I204" s="18"/>
      <c r="J204" s="12"/>
      <c r="K204" s="19"/>
      <c r="L204" s="13"/>
      <c r="M204" s="88"/>
      <c r="N204" s="13"/>
    </row>
    <row r="205" spans="2:14">
      <c r="B205" s="25"/>
      <c r="C205" s="25"/>
      <c r="D205" s="25"/>
      <c r="E205" s="28"/>
      <c r="F205" s="28"/>
      <c r="G205" s="28"/>
      <c r="H205" s="28"/>
      <c r="I205" s="18"/>
      <c r="J205" s="12"/>
      <c r="K205" s="19"/>
      <c r="L205" s="13"/>
      <c r="M205" s="88"/>
      <c r="N205" s="13"/>
    </row>
    <row r="206" spans="2:14">
      <c r="B206" s="25"/>
      <c r="C206" s="25"/>
      <c r="D206" s="25"/>
      <c r="E206" s="28"/>
      <c r="F206" s="28"/>
      <c r="G206" s="28"/>
      <c r="H206" s="28"/>
      <c r="I206" s="18"/>
      <c r="J206" s="12"/>
      <c r="K206" s="19"/>
      <c r="L206" s="13"/>
      <c r="M206" s="88"/>
      <c r="N206" s="13"/>
    </row>
    <row r="207" spans="2:14">
      <c r="B207" s="25"/>
      <c r="C207" s="25"/>
      <c r="D207" s="25"/>
      <c r="E207" s="28"/>
      <c r="F207" s="28"/>
      <c r="G207" s="28"/>
      <c r="H207" s="28"/>
      <c r="I207" s="18"/>
      <c r="J207" s="12"/>
      <c r="K207" s="19"/>
      <c r="L207" s="13"/>
      <c r="M207" s="88"/>
      <c r="N207" s="13"/>
    </row>
    <row r="208" spans="2:14">
      <c r="B208" s="25"/>
      <c r="C208" s="25"/>
      <c r="D208" s="25"/>
      <c r="E208" s="28"/>
      <c r="F208" s="28"/>
      <c r="G208" s="28"/>
      <c r="H208" s="28"/>
      <c r="I208" s="18"/>
      <c r="J208" s="12"/>
      <c r="K208" s="19"/>
      <c r="L208" s="13"/>
      <c r="M208" s="88"/>
      <c r="N208" s="13"/>
    </row>
    <row r="209" spans="2:14">
      <c r="B209" s="25"/>
      <c r="C209" s="25"/>
      <c r="D209" s="25"/>
      <c r="E209" s="28"/>
      <c r="F209" s="28"/>
      <c r="G209" s="28"/>
      <c r="H209" s="28"/>
      <c r="I209" s="18"/>
      <c r="J209" s="12"/>
      <c r="K209" s="19"/>
      <c r="L209" s="13"/>
      <c r="M209" s="88"/>
      <c r="N209" s="13"/>
    </row>
    <row r="210" spans="2:14">
      <c r="B210" s="25"/>
      <c r="C210" s="25"/>
      <c r="D210" s="25"/>
      <c r="E210" s="28"/>
      <c r="F210" s="28"/>
      <c r="G210" s="28"/>
      <c r="H210" s="28"/>
      <c r="I210" s="18"/>
      <c r="J210" s="12"/>
      <c r="K210" s="19"/>
      <c r="L210" s="13"/>
      <c r="M210" s="88"/>
      <c r="N210" s="13"/>
    </row>
    <row r="211" spans="2:14">
      <c r="B211" s="25"/>
      <c r="C211" s="25"/>
      <c r="D211" s="25"/>
      <c r="E211" s="28"/>
      <c r="F211" s="28"/>
      <c r="G211" s="28"/>
      <c r="H211" s="28"/>
      <c r="I211" s="18"/>
      <c r="J211" s="12"/>
      <c r="K211" s="19"/>
      <c r="L211" s="13"/>
      <c r="M211" s="88"/>
      <c r="N211" s="13"/>
    </row>
    <row r="212" spans="2:14">
      <c r="B212" s="25"/>
      <c r="C212" s="25"/>
      <c r="D212" s="25"/>
      <c r="E212" s="28"/>
      <c r="F212" s="28"/>
      <c r="G212" s="28"/>
      <c r="H212" s="28"/>
      <c r="I212" s="18"/>
      <c r="J212" s="12"/>
      <c r="K212" s="19"/>
      <c r="L212" s="13"/>
      <c r="M212" s="88"/>
      <c r="N212" s="13"/>
    </row>
    <row r="213" spans="2:14">
      <c r="B213" s="25"/>
      <c r="C213" s="25"/>
      <c r="D213" s="25"/>
      <c r="E213" s="28"/>
      <c r="F213" s="28"/>
      <c r="G213" s="28"/>
      <c r="H213" s="28"/>
      <c r="I213" s="18"/>
      <c r="J213" s="12"/>
      <c r="K213" s="19"/>
      <c r="L213" s="13"/>
      <c r="M213" s="88"/>
      <c r="N213" s="13"/>
    </row>
    <row r="214" spans="2:14">
      <c r="B214" s="25"/>
      <c r="C214" s="25"/>
      <c r="D214" s="25"/>
      <c r="E214" s="28"/>
      <c r="F214" s="28"/>
      <c r="G214" s="28"/>
      <c r="H214" s="28"/>
      <c r="I214" s="18"/>
      <c r="J214" s="12"/>
      <c r="K214" s="19"/>
      <c r="L214" s="13"/>
      <c r="M214" s="88"/>
      <c r="N214" s="13"/>
    </row>
    <row r="215" spans="2:14">
      <c r="B215" s="25"/>
      <c r="C215" s="25"/>
      <c r="D215" s="25"/>
      <c r="E215" s="28"/>
      <c r="F215" s="28"/>
      <c r="G215" s="28"/>
      <c r="H215" s="28"/>
      <c r="I215" s="18"/>
      <c r="J215" s="12"/>
      <c r="K215" s="19"/>
      <c r="L215" s="13"/>
      <c r="M215" s="88"/>
      <c r="N215" s="13"/>
    </row>
    <row r="216" spans="2:14">
      <c r="B216" s="25"/>
      <c r="C216" s="25"/>
      <c r="D216" s="25"/>
      <c r="E216" s="28"/>
      <c r="F216" s="28"/>
      <c r="G216" s="28"/>
      <c r="H216" s="28"/>
      <c r="I216" s="18"/>
      <c r="J216" s="12"/>
      <c r="K216" s="19"/>
      <c r="L216" s="13"/>
      <c r="M216" s="88"/>
      <c r="N216" s="13"/>
    </row>
    <row r="217" spans="2:14">
      <c r="B217" s="25"/>
      <c r="C217" s="25"/>
      <c r="D217" s="25"/>
      <c r="E217" s="28"/>
      <c r="F217" s="28"/>
      <c r="G217" s="28"/>
      <c r="H217" s="28"/>
      <c r="I217" s="18"/>
      <c r="J217" s="12"/>
      <c r="K217" s="19"/>
      <c r="L217" s="13"/>
      <c r="M217" s="88"/>
      <c r="N217" s="13"/>
    </row>
    <row r="218" spans="2:14">
      <c r="B218" s="25"/>
      <c r="C218" s="25"/>
      <c r="D218" s="25"/>
      <c r="E218" s="28"/>
      <c r="F218" s="28"/>
      <c r="G218" s="28"/>
      <c r="H218" s="28"/>
      <c r="I218" s="18"/>
      <c r="J218" s="12"/>
      <c r="K218" s="19"/>
      <c r="L218" s="13"/>
      <c r="M218" s="88"/>
      <c r="N218" s="13"/>
    </row>
    <row r="219" spans="2:14">
      <c r="B219" s="25"/>
      <c r="C219" s="25"/>
      <c r="D219" s="25"/>
      <c r="E219" s="28"/>
      <c r="F219" s="28"/>
      <c r="G219" s="28"/>
      <c r="H219" s="28"/>
      <c r="I219" s="18"/>
      <c r="J219" s="12"/>
      <c r="K219" s="19"/>
      <c r="L219" s="13"/>
      <c r="M219" s="88"/>
      <c r="N219" s="13"/>
    </row>
    <row r="220" spans="2:14">
      <c r="B220" s="25"/>
      <c r="C220" s="25"/>
      <c r="D220" s="25"/>
      <c r="E220" s="28"/>
      <c r="F220" s="28"/>
      <c r="G220" s="28"/>
      <c r="H220" s="28"/>
      <c r="I220" s="18"/>
      <c r="J220" s="12"/>
      <c r="K220" s="19"/>
      <c r="L220" s="13"/>
      <c r="M220" s="88"/>
      <c r="N220" s="13"/>
    </row>
    <row r="221" spans="2:14">
      <c r="B221" s="25"/>
      <c r="C221" s="25"/>
      <c r="D221" s="25"/>
      <c r="E221" s="28"/>
      <c r="F221" s="28"/>
      <c r="G221" s="28"/>
      <c r="H221" s="28"/>
      <c r="I221" s="18"/>
      <c r="J221" s="12"/>
      <c r="K221" s="19"/>
      <c r="L221" s="13"/>
      <c r="M221" s="88"/>
      <c r="N221" s="13"/>
    </row>
    <row r="222" spans="2:14">
      <c r="B222" s="25"/>
      <c r="C222" s="25"/>
      <c r="D222" s="25"/>
      <c r="E222" s="28"/>
      <c r="F222" s="28"/>
      <c r="G222" s="28"/>
      <c r="H222" s="28"/>
      <c r="I222" s="18"/>
      <c r="J222" s="12"/>
      <c r="K222" s="19"/>
      <c r="L222" s="13"/>
      <c r="M222" s="88"/>
      <c r="N222" s="13"/>
    </row>
    <row r="223" spans="2:14">
      <c r="B223" s="25"/>
      <c r="C223" s="25"/>
      <c r="D223" s="25"/>
      <c r="E223" s="28"/>
      <c r="F223" s="28"/>
      <c r="G223" s="28"/>
      <c r="H223" s="28"/>
      <c r="I223" s="18"/>
      <c r="J223" s="12"/>
      <c r="K223" s="19"/>
      <c r="L223" s="13"/>
      <c r="M223" s="88"/>
      <c r="N223" s="13"/>
    </row>
    <row r="224" spans="2:14">
      <c r="B224" s="25"/>
      <c r="C224" s="25"/>
      <c r="D224" s="25"/>
      <c r="E224" s="28"/>
      <c r="F224" s="28"/>
      <c r="G224" s="28"/>
      <c r="H224" s="28"/>
      <c r="I224" s="18"/>
      <c r="J224" s="12"/>
      <c r="K224" s="19"/>
      <c r="L224" s="13"/>
      <c r="M224" s="88"/>
      <c r="N224" s="13"/>
    </row>
    <row r="225" spans="2:14">
      <c r="B225" s="25"/>
      <c r="C225" s="25"/>
      <c r="D225" s="25"/>
      <c r="E225" s="28"/>
      <c r="F225" s="28"/>
      <c r="G225" s="28"/>
      <c r="H225" s="28"/>
      <c r="I225" s="18"/>
      <c r="J225" s="12"/>
      <c r="K225" s="19"/>
      <c r="L225" s="13"/>
      <c r="M225" s="88"/>
      <c r="N225" s="13"/>
    </row>
    <row r="226" spans="2:14">
      <c r="B226" s="25"/>
      <c r="C226" s="25"/>
      <c r="D226" s="25"/>
      <c r="E226" s="28"/>
      <c r="F226" s="28"/>
      <c r="G226" s="28"/>
      <c r="H226" s="28"/>
      <c r="I226" s="18"/>
      <c r="J226" s="12"/>
      <c r="K226" s="19"/>
      <c r="L226" s="13"/>
      <c r="M226" s="88"/>
      <c r="N226" s="13"/>
    </row>
    <row r="227" spans="2:14">
      <c r="B227" s="25"/>
      <c r="C227" s="25"/>
      <c r="D227" s="25"/>
      <c r="E227" s="28"/>
      <c r="F227" s="28"/>
      <c r="G227" s="28"/>
      <c r="H227" s="28"/>
      <c r="I227" s="18"/>
      <c r="J227" s="12"/>
      <c r="K227" s="19"/>
      <c r="L227" s="13"/>
      <c r="M227" s="88"/>
      <c r="N227" s="13"/>
    </row>
    <row r="228" spans="2:14">
      <c r="B228" s="25"/>
      <c r="C228" s="25"/>
      <c r="D228" s="25"/>
      <c r="E228" s="28"/>
      <c r="F228" s="28"/>
      <c r="G228" s="28"/>
      <c r="H228" s="28"/>
      <c r="I228" s="18"/>
      <c r="J228" s="12"/>
      <c r="K228" s="19"/>
      <c r="L228" s="13"/>
      <c r="M228" s="88"/>
      <c r="N228" s="13"/>
    </row>
    <row r="229" spans="2:14">
      <c r="B229" s="25"/>
      <c r="C229" s="25"/>
      <c r="D229" s="25"/>
      <c r="E229" s="28"/>
      <c r="F229" s="28"/>
      <c r="G229" s="28"/>
      <c r="H229" s="28"/>
      <c r="I229" s="18"/>
      <c r="J229" s="12"/>
      <c r="K229" s="19"/>
      <c r="L229" s="13"/>
      <c r="M229" s="88"/>
      <c r="N229" s="13"/>
    </row>
    <row r="230" spans="2:14">
      <c r="B230" s="25"/>
      <c r="C230" s="25"/>
      <c r="D230" s="25"/>
      <c r="E230" s="28"/>
      <c r="F230" s="28"/>
      <c r="G230" s="28"/>
      <c r="H230" s="28"/>
      <c r="I230" s="18"/>
      <c r="J230" s="12"/>
      <c r="K230" s="19"/>
      <c r="L230" s="13"/>
      <c r="M230" s="88"/>
      <c r="N230" s="13"/>
    </row>
    <row r="231" spans="2:14">
      <c r="B231" s="25"/>
      <c r="C231" s="25"/>
      <c r="D231" s="25"/>
      <c r="E231" s="28"/>
      <c r="F231" s="28"/>
      <c r="G231" s="28"/>
      <c r="H231" s="28"/>
      <c r="I231" s="18"/>
      <c r="J231" s="12"/>
      <c r="K231" s="19"/>
      <c r="L231" s="13"/>
      <c r="M231" s="88"/>
      <c r="N231" s="13"/>
    </row>
    <row r="232" spans="2:14">
      <c r="B232" s="25"/>
      <c r="C232" s="25"/>
      <c r="D232" s="25"/>
      <c r="E232" s="28"/>
      <c r="F232" s="28"/>
      <c r="G232" s="28"/>
      <c r="H232" s="28"/>
      <c r="I232" s="18"/>
      <c r="J232" s="12"/>
      <c r="K232" s="19"/>
      <c r="L232" s="13"/>
      <c r="M232" s="88"/>
      <c r="N232" s="13"/>
    </row>
    <row r="233" spans="2:14">
      <c r="B233" s="25"/>
      <c r="C233" s="25"/>
      <c r="D233" s="25"/>
      <c r="E233" s="28"/>
      <c r="F233" s="28"/>
      <c r="G233" s="28"/>
      <c r="H233" s="28"/>
      <c r="I233" s="18"/>
      <c r="J233" s="12"/>
      <c r="K233" s="19"/>
      <c r="L233" s="13"/>
      <c r="M233" s="88"/>
      <c r="N233" s="13"/>
    </row>
    <row r="234" spans="2:14">
      <c r="B234" s="25"/>
      <c r="C234" s="25"/>
      <c r="D234" s="25"/>
      <c r="E234" s="28"/>
      <c r="F234" s="28"/>
      <c r="G234" s="28"/>
      <c r="H234" s="28"/>
      <c r="I234" s="18"/>
      <c r="J234" s="12"/>
      <c r="K234" s="19"/>
      <c r="L234" s="13"/>
      <c r="M234" s="88"/>
      <c r="N234" s="13"/>
    </row>
    <row r="235" spans="2:14">
      <c r="B235" s="25"/>
      <c r="C235" s="25"/>
      <c r="D235" s="25"/>
      <c r="E235" s="28"/>
      <c r="F235" s="28"/>
      <c r="G235" s="28"/>
      <c r="H235" s="28"/>
      <c r="I235" s="18"/>
      <c r="J235" s="12"/>
      <c r="K235" s="19"/>
      <c r="L235" s="13"/>
      <c r="M235" s="88"/>
      <c r="N235" s="13"/>
    </row>
    <row r="236" spans="2:14">
      <c r="B236" s="25"/>
      <c r="C236" s="25"/>
      <c r="D236" s="25"/>
      <c r="E236" s="28"/>
      <c r="F236" s="28"/>
      <c r="G236" s="28"/>
      <c r="H236" s="28"/>
      <c r="I236" s="18"/>
      <c r="J236" s="12"/>
      <c r="K236" s="19"/>
      <c r="L236" s="13"/>
      <c r="M236" s="88"/>
      <c r="N236" s="13"/>
    </row>
    <row r="237" spans="2:14">
      <c r="B237" s="25"/>
      <c r="C237" s="25"/>
      <c r="D237" s="25"/>
      <c r="E237" s="28"/>
      <c r="F237" s="28"/>
      <c r="G237" s="28"/>
      <c r="H237" s="28"/>
      <c r="I237" s="18"/>
      <c r="J237" s="12"/>
      <c r="K237" s="19"/>
      <c r="L237" s="13"/>
      <c r="M237" s="88"/>
      <c r="N237" s="13"/>
    </row>
    <row r="238" spans="2:14">
      <c r="B238" s="25"/>
      <c r="C238" s="25"/>
      <c r="D238" s="25"/>
      <c r="E238" s="28"/>
      <c r="F238" s="28"/>
      <c r="G238" s="28"/>
      <c r="H238" s="28"/>
      <c r="I238" s="18"/>
      <c r="J238" s="12"/>
      <c r="K238" s="19"/>
      <c r="L238" s="13"/>
      <c r="M238" s="88"/>
      <c r="N238" s="13"/>
    </row>
    <row r="239" spans="2:14">
      <c r="B239" s="25"/>
      <c r="C239" s="25"/>
      <c r="D239" s="25"/>
      <c r="E239" s="28"/>
      <c r="F239" s="28"/>
      <c r="G239" s="28"/>
      <c r="H239" s="28"/>
      <c r="I239" s="18"/>
      <c r="J239" s="12"/>
      <c r="K239" s="19"/>
      <c r="L239" s="13"/>
      <c r="M239" s="88"/>
      <c r="N239" s="13"/>
    </row>
    <row r="240" spans="2:14">
      <c r="B240" s="25"/>
      <c r="C240" s="25"/>
      <c r="D240" s="25"/>
      <c r="E240" s="28"/>
      <c r="F240" s="28"/>
      <c r="G240" s="28"/>
      <c r="H240" s="28"/>
      <c r="I240" s="18"/>
      <c r="J240" s="12"/>
      <c r="K240" s="19"/>
      <c r="L240" s="13"/>
      <c r="M240" s="88"/>
      <c r="N240" s="13"/>
    </row>
    <row r="241" spans="2:14">
      <c r="B241" s="25"/>
      <c r="C241" s="25"/>
      <c r="D241" s="25"/>
      <c r="E241" s="28"/>
      <c r="F241" s="28"/>
      <c r="G241" s="28"/>
      <c r="H241" s="28"/>
      <c r="I241" s="18"/>
      <c r="J241" s="12"/>
      <c r="K241" s="19"/>
      <c r="L241" s="13"/>
      <c r="M241" s="88"/>
      <c r="N241" s="13"/>
    </row>
    <row r="242" spans="2:14">
      <c r="B242" s="25"/>
      <c r="C242" s="25"/>
      <c r="D242" s="25"/>
      <c r="E242" s="28"/>
      <c r="F242" s="28"/>
      <c r="G242" s="28"/>
      <c r="H242" s="28"/>
      <c r="I242" s="18"/>
      <c r="J242" s="12"/>
      <c r="K242" s="19"/>
      <c r="L242" s="13"/>
      <c r="M242" s="88"/>
      <c r="N242" s="13"/>
    </row>
    <row r="243" spans="2:14">
      <c r="B243" s="25"/>
      <c r="C243" s="25"/>
      <c r="D243" s="25"/>
      <c r="E243" s="28"/>
      <c r="F243" s="28"/>
      <c r="G243" s="28"/>
      <c r="H243" s="28"/>
      <c r="I243" s="18"/>
      <c r="J243" s="12"/>
      <c r="K243" s="19"/>
      <c r="L243" s="13"/>
      <c r="M243" s="88"/>
      <c r="N243" s="13"/>
    </row>
    <row r="244" spans="2:14">
      <c r="B244" s="25"/>
      <c r="C244" s="25"/>
      <c r="D244" s="25"/>
      <c r="E244" s="28"/>
      <c r="F244" s="28"/>
      <c r="G244" s="28"/>
      <c r="H244" s="28"/>
      <c r="I244" s="18"/>
      <c r="J244" s="12"/>
      <c r="K244" s="19"/>
      <c r="L244" s="13"/>
      <c r="M244" s="88"/>
      <c r="N244" s="13"/>
    </row>
    <row r="245" spans="2:14">
      <c r="B245" s="25"/>
      <c r="C245" s="25"/>
      <c r="D245" s="25"/>
      <c r="E245" s="28"/>
      <c r="F245" s="28"/>
      <c r="G245" s="28"/>
      <c r="H245" s="28"/>
      <c r="I245" s="18"/>
      <c r="J245" s="12"/>
      <c r="K245" s="19"/>
      <c r="L245" s="13"/>
      <c r="M245" s="88"/>
      <c r="N245" s="13"/>
    </row>
    <row r="246" spans="2:14">
      <c r="B246" s="25"/>
      <c r="C246" s="25"/>
      <c r="D246" s="25"/>
      <c r="E246" s="28"/>
      <c r="F246" s="28"/>
      <c r="G246" s="28"/>
      <c r="H246" s="28"/>
      <c r="I246" s="18"/>
      <c r="J246" s="12"/>
      <c r="K246" s="19"/>
      <c r="L246" s="13"/>
      <c r="M246" s="88"/>
      <c r="N246" s="13"/>
    </row>
    <row r="247" spans="2:14">
      <c r="B247" s="25"/>
      <c r="C247" s="25"/>
      <c r="D247" s="25"/>
      <c r="E247" s="28"/>
      <c r="F247" s="28"/>
      <c r="G247" s="28"/>
      <c r="H247" s="28"/>
      <c r="I247" s="18"/>
      <c r="J247" s="12"/>
      <c r="K247" s="19"/>
      <c r="L247" s="13"/>
      <c r="M247" s="88"/>
      <c r="N247" s="13"/>
    </row>
    <row r="248" spans="2:14">
      <c r="B248" s="25"/>
      <c r="C248" s="25"/>
      <c r="D248" s="25"/>
      <c r="E248" s="28"/>
      <c r="F248" s="28"/>
      <c r="G248" s="28"/>
      <c r="H248" s="28"/>
      <c r="I248" s="18"/>
      <c r="J248" s="12"/>
      <c r="K248" s="19"/>
      <c r="L248" s="13"/>
      <c r="M248" s="88"/>
      <c r="N248" s="13"/>
    </row>
    <row r="249" spans="2:14">
      <c r="B249" s="25"/>
      <c r="C249" s="25"/>
      <c r="D249" s="25"/>
      <c r="E249" s="28"/>
      <c r="F249" s="28"/>
      <c r="G249" s="28"/>
      <c r="H249" s="28"/>
      <c r="I249" s="18"/>
      <c r="J249" s="12"/>
      <c r="K249" s="19"/>
      <c r="L249" s="13"/>
      <c r="M249" s="88"/>
      <c r="N249" s="13"/>
    </row>
    <row r="250" spans="2:14">
      <c r="B250" s="25"/>
      <c r="C250" s="25"/>
      <c r="D250" s="25"/>
      <c r="E250" s="28"/>
      <c r="F250" s="28"/>
      <c r="G250" s="28"/>
      <c r="H250" s="28"/>
      <c r="I250" s="18"/>
      <c r="J250" s="12"/>
      <c r="K250" s="19"/>
      <c r="L250" s="13"/>
      <c r="M250" s="88"/>
      <c r="N250" s="13"/>
    </row>
    <row r="251" spans="2:14">
      <c r="B251" s="25"/>
      <c r="C251" s="25"/>
      <c r="D251" s="25"/>
      <c r="E251" s="28"/>
      <c r="F251" s="28"/>
      <c r="G251" s="28"/>
      <c r="H251" s="28"/>
      <c r="I251" s="18"/>
      <c r="J251" s="12"/>
      <c r="K251" s="19"/>
      <c r="L251" s="13"/>
      <c r="M251" s="88"/>
      <c r="N251" s="13"/>
    </row>
    <row r="252" spans="2:14">
      <c r="B252" s="25"/>
      <c r="C252" s="25"/>
      <c r="D252" s="25"/>
      <c r="E252" s="28"/>
      <c r="F252" s="28"/>
      <c r="G252" s="28"/>
      <c r="H252" s="28"/>
      <c r="I252" s="18"/>
      <c r="J252" s="12"/>
      <c r="K252" s="19"/>
      <c r="L252" s="13"/>
      <c r="M252" s="88"/>
      <c r="N252" s="13"/>
    </row>
    <row r="253" spans="2:14">
      <c r="B253" s="25"/>
      <c r="C253" s="25"/>
      <c r="D253" s="25"/>
      <c r="E253" s="28"/>
      <c r="F253" s="28"/>
      <c r="G253" s="28"/>
      <c r="H253" s="28"/>
      <c r="I253" s="18"/>
      <c r="J253" s="12"/>
      <c r="K253" s="19"/>
      <c r="L253" s="13"/>
      <c r="M253" s="88"/>
      <c r="N253" s="13"/>
    </row>
    <row r="254" spans="2:14">
      <c r="B254" s="25"/>
      <c r="C254" s="25"/>
      <c r="D254" s="25"/>
      <c r="E254" s="28"/>
      <c r="F254" s="28"/>
      <c r="G254" s="28"/>
      <c r="H254" s="28"/>
      <c r="I254" s="18"/>
      <c r="J254" s="12"/>
      <c r="K254" s="19"/>
      <c r="L254" s="13"/>
      <c r="M254" s="88"/>
      <c r="N254" s="13"/>
    </row>
    <row r="255" spans="2:14">
      <c r="B255" s="25"/>
      <c r="C255" s="25"/>
      <c r="D255" s="25"/>
      <c r="E255" s="28"/>
      <c r="F255" s="28"/>
      <c r="G255" s="28"/>
      <c r="H255" s="28"/>
      <c r="I255" s="18"/>
      <c r="J255" s="12"/>
      <c r="K255" s="19"/>
      <c r="L255" s="13"/>
      <c r="M255" s="88"/>
      <c r="N255" s="13"/>
    </row>
    <row r="256" spans="2:14">
      <c r="B256" s="25"/>
      <c r="C256" s="25"/>
      <c r="D256" s="25"/>
      <c r="E256" s="28"/>
      <c r="F256" s="28"/>
      <c r="G256" s="28"/>
      <c r="H256" s="28"/>
      <c r="I256" s="18"/>
      <c r="J256" s="12"/>
      <c r="K256" s="19"/>
      <c r="L256" s="13"/>
      <c r="M256" s="88"/>
      <c r="N256" s="13"/>
    </row>
    <row r="257" spans="2:14">
      <c r="B257" s="25"/>
      <c r="C257" s="25"/>
      <c r="D257" s="25"/>
      <c r="E257" s="28"/>
      <c r="F257" s="28"/>
      <c r="G257" s="28"/>
      <c r="H257" s="28"/>
      <c r="I257" s="18"/>
      <c r="J257" s="12"/>
      <c r="K257" s="19"/>
      <c r="L257" s="13"/>
      <c r="M257" s="88"/>
      <c r="N257" s="13"/>
    </row>
    <row r="258" spans="2:14">
      <c r="B258" s="25"/>
      <c r="C258" s="25"/>
      <c r="D258" s="25"/>
      <c r="E258" s="28"/>
      <c r="F258" s="28"/>
      <c r="G258" s="28"/>
      <c r="H258" s="28"/>
      <c r="I258" s="18"/>
      <c r="J258" s="12"/>
      <c r="K258" s="19"/>
      <c r="L258" s="13"/>
      <c r="M258" s="88"/>
      <c r="N258" s="13"/>
    </row>
    <row r="259" spans="2:14">
      <c r="B259" s="25"/>
      <c r="C259" s="25"/>
      <c r="D259" s="25"/>
      <c r="E259" s="28"/>
      <c r="F259" s="28"/>
      <c r="G259" s="28"/>
      <c r="H259" s="28"/>
      <c r="I259" s="18"/>
      <c r="J259" s="12"/>
      <c r="K259" s="19"/>
      <c r="L259" s="13"/>
      <c r="M259" s="88"/>
      <c r="N259" s="13"/>
    </row>
    <row r="260" spans="2:14">
      <c r="B260" s="25"/>
      <c r="C260" s="25"/>
      <c r="D260" s="25"/>
      <c r="E260" s="28"/>
      <c r="F260" s="28"/>
      <c r="G260" s="28"/>
      <c r="H260" s="28"/>
      <c r="I260" s="18"/>
      <c r="J260" s="12"/>
      <c r="K260" s="19"/>
      <c r="L260" s="13"/>
      <c r="M260" s="88"/>
      <c r="N260" s="13"/>
    </row>
    <row r="261" spans="2:14">
      <c r="B261" s="25"/>
      <c r="C261" s="25"/>
      <c r="D261" s="25"/>
      <c r="E261" s="28"/>
      <c r="F261" s="28"/>
      <c r="G261" s="28"/>
      <c r="H261" s="28"/>
      <c r="I261" s="18"/>
      <c r="J261" s="12"/>
      <c r="K261" s="19"/>
      <c r="L261" s="13"/>
      <c r="M261" s="88"/>
      <c r="N261" s="13"/>
    </row>
    <row r="262" spans="2:14">
      <c r="B262" s="25"/>
      <c r="C262" s="25"/>
      <c r="D262" s="25"/>
      <c r="E262" s="28"/>
      <c r="F262" s="28"/>
      <c r="G262" s="28"/>
      <c r="H262" s="28"/>
      <c r="I262" s="18"/>
      <c r="J262" s="12"/>
      <c r="K262" s="19"/>
      <c r="L262" s="13"/>
      <c r="M262" s="88"/>
      <c r="N262" s="13"/>
    </row>
    <row r="263" spans="2:14">
      <c r="B263" s="25"/>
      <c r="C263" s="25"/>
      <c r="D263" s="25"/>
      <c r="E263" s="28"/>
      <c r="F263" s="28"/>
      <c r="G263" s="28"/>
      <c r="H263" s="28"/>
      <c r="I263" s="18"/>
      <c r="J263" s="12"/>
      <c r="K263" s="19"/>
      <c r="L263" s="13"/>
      <c r="M263" s="88"/>
      <c r="N263" s="13"/>
    </row>
    <row r="264" spans="2:14">
      <c r="B264" s="25"/>
      <c r="C264" s="25"/>
      <c r="D264" s="25"/>
      <c r="E264" s="28"/>
      <c r="F264" s="28"/>
      <c r="G264" s="28"/>
      <c r="H264" s="28"/>
      <c r="I264" s="18"/>
      <c r="J264" s="12"/>
      <c r="K264" s="19"/>
      <c r="L264" s="13"/>
      <c r="M264" s="88"/>
      <c r="N264" s="13"/>
    </row>
    <row r="265" spans="2:14">
      <c r="B265" s="25"/>
      <c r="C265" s="25"/>
      <c r="D265" s="25"/>
      <c r="E265" s="28"/>
      <c r="F265" s="28"/>
      <c r="G265" s="28"/>
      <c r="H265" s="28"/>
      <c r="I265" s="18"/>
      <c r="J265" s="12"/>
      <c r="K265" s="19"/>
      <c r="L265" s="13"/>
      <c r="M265" s="88"/>
      <c r="N265" s="13"/>
    </row>
    <row r="266" spans="2:14">
      <c r="B266" s="25"/>
      <c r="C266" s="25"/>
      <c r="D266" s="25"/>
      <c r="E266" s="28"/>
      <c r="F266" s="28"/>
      <c r="G266" s="28"/>
      <c r="H266" s="28"/>
      <c r="I266" s="18"/>
      <c r="J266" s="12"/>
      <c r="K266" s="19"/>
      <c r="L266" s="13"/>
      <c r="M266" s="88"/>
      <c r="N266" s="13"/>
    </row>
    <row r="267" spans="2:14">
      <c r="B267" s="25"/>
      <c r="C267" s="25"/>
      <c r="D267" s="25"/>
      <c r="E267" s="28"/>
      <c r="F267" s="28"/>
      <c r="G267" s="28"/>
      <c r="H267" s="28"/>
      <c r="I267" s="18"/>
      <c r="J267" s="12"/>
      <c r="K267" s="19"/>
      <c r="L267" s="13"/>
      <c r="M267" s="88"/>
      <c r="N267" s="13"/>
    </row>
    <row r="268" spans="2:14">
      <c r="B268" s="25"/>
      <c r="C268" s="25"/>
      <c r="D268" s="25"/>
      <c r="E268" s="28"/>
      <c r="F268" s="28"/>
      <c r="G268" s="28"/>
      <c r="H268" s="28"/>
      <c r="I268" s="18"/>
      <c r="J268" s="12"/>
      <c r="K268" s="19"/>
      <c r="L268" s="13"/>
      <c r="M268" s="88"/>
      <c r="N268" s="13"/>
    </row>
    <row r="269" spans="2:14">
      <c r="B269" s="25"/>
      <c r="C269" s="25"/>
      <c r="D269" s="25"/>
      <c r="E269" s="28"/>
      <c r="F269" s="28"/>
      <c r="G269" s="28"/>
      <c r="H269" s="28"/>
      <c r="I269" s="18"/>
      <c r="J269" s="12"/>
      <c r="K269" s="19"/>
      <c r="L269" s="13"/>
      <c r="M269" s="88"/>
      <c r="N269" s="13"/>
    </row>
    <row r="270" spans="2:14">
      <c r="B270" s="25"/>
      <c r="C270" s="25"/>
      <c r="D270" s="25"/>
      <c r="E270" s="28"/>
      <c r="F270" s="28"/>
      <c r="G270" s="28"/>
      <c r="H270" s="28"/>
      <c r="I270" s="18"/>
      <c r="J270" s="12"/>
      <c r="K270" s="19"/>
      <c r="L270" s="13"/>
      <c r="M270" s="88"/>
      <c r="N270" s="13"/>
    </row>
    <row r="271" spans="2:14">
      <c r="B271" s="25"/>
      <c r="C271" s="25"/>
      <c r="D271" s="25"/>
      <c r="E271" s="28"/>
      <c r="F271" s="28"/>
      <c r="G271" s="28"/>
      <c r="H271" s="28"/>
      <c r="I271" s="18"/>
      <c r="J271" s="12"/>
      <c r="K271" s="19"/>
      <c r="L271" s="13"/>
      <c r="M271" s="88"/>
      <c r="N271" s="13"/>
    </row>
    <row r="272" spans="2:14">
      <c r="B272" s="25"/>
      <c r="C272" s="25"/>
      <c r="D272" s="25"/>
      <c r="E272" s="28"/>
      <c r="F272" s="28"/>
      <c r="G272" s="28"/>
      <c r="H272" s="28"/>
      <c r="I272" s="18"/>
      <c r="J272" s="12"/>
      <c r="K272" s="19"/>
      <c r="L272" s="13"/>
      <c r="M272" s="88"/>
      <c r="N272" s="13"/>
    </row>
    <row r="273" spans="2:14">
      <c r="B273" s="25"/>
      <c r="C273" s="25"/>
      <c r="D273" s="25"/>
      <c r="E273" s="28"/>
      <c r="F273" s="28"/>
      <c r="G273" s="28"/>
      <c r="H273" s="28"/>
      <c r="I273" s="18"/>
      <c r="J273" s="12"/>
      <c r="K273" s="19"/>
      <c r="L273" s="13"/>
      <c r="M273" s="88"/>
      <c r="N273" s="13"/>
    </row>
    <row r="274" spans="2:14">
      <c r="B274" s="25"/>
      <c r="C274" s="25"/>
      <c r="D274" s="25"/>
      <c r="E274" s="28"/>
      <c r="F274" s="28"/>
      <c r="G274" s="28"/>
      <c r="H274" s="28"/>
      <c r="I274" s="18"/>
      <c r="J274" s="12"/>
      <c r="K274" s="19"/>
      <c r="L274" s="13"/>
      <c r="M274" s="88"/>
      <c r="N274" s="13"/>
    </row>
    <row r="275" spans="2:14">
      <c r="B275" s="25"/>
      <c r="C275" s="25"/>
      <c r="D275" s="25"/>
      <c r="E275" s="28"/>
      <c r="F275" s="28"/>
      <c r="G275" s="28"/>
      <c r="H275" s="28"/>
      <c r="I275" s="18"/>
      <c r="J275" s="12"/>
      <c r="K275" s="19"/>
      <c r="L275" s="13"/>
      <c r="M275" s="88"/>
      <c r="N275" s="13"/>
    </row>
    <row r="276" spans="2:14">
      <c r="B276" s="25"/>
      <c r="C276" s="25"/>
      <c r="D276" s="25"/>
      <c r="E276" s="28"/>
      <c r="F276" s="28"/>
      <c r="G276" s="28"/>
      <c r="H276" s="28"/>
      <c r="I276" s="18"/>
      <c r="J276" s="12"/>
      <c r="K276" s="19"/>
      <c r="L276" s="13"/>
      <c r="M276" s="88"/>
      <c r="N276" s="13"/>
    </row>
    <row r="277" spans="2:14">
      <c r="B277" s="25"/>
      <c r="C277" s="25"/>
      <c r="D277" s="25"/>
      <c r="E277" s="28"/>
      <c r="F277" s="28"/>
      <c r="G277" s="28"/>
      <c r="H277" s="28"/>
      <c r="I277" s="18"/>
      <c r="J277" s="12"/>
      <c r="K277" s="19"/>
      <c r="L277" s="13"/>
      <c r="M277" s="88"/>
      <c r="N277" s="13"/>
    </row>
    <row r="278" spans="2:14">
      <c r="B278" s="25"/>
      <c r="C278" s="25"/>
      <c r="D278" s="25"/>
      <c r="E278" s="28"/>
      <c r="F278" s="28"/>
      <c r="G278" s="28"/>
      <c r="H278" s="28"/>
      <c r="I278" s="18"/>
      <c r="J278" s="12"/>
      <c r="K278" s="19"/>
      <c r="L278" s="13"/>
      <c r="M278" s="88"/>
      <c r="N278" s="13"/>
    </row>
    <row r="279" spans="2:14">
      <c r="B279" s="26"/>
      <c r="C279" s="14"/>
      <c r="D279" s="14"/>
      <c r="E279" s="15"/>
      <c r="F279" s="15"/>
      <c r="G279" s="15"/>
      <c r="H279" s="15"/>
      <c r="I279" s="21"/>
      <c r="J279" s="12"/>
      <c r="K279" s="22"/>
      <c r="L279" s="13"/>
      <c r="M279" s="89"/>
      <c r="N279" s="13"/>
    </row>
    <row r="280" spans="2:14">
      <c r="B280" s="27"/>
      <c r="C280" s="16"/>
      <c r="D280" s="16"/>
      <c r="E280" s="17"/>
      <c r="F280" s="17"/>
      <c r="G280" s="17"/>
      <c r="H280" s="17"/>
      <c r="I280" s="23"/>
      <c r="J280" s="12"/>
      <c r="K280" s="24"/>
      <c r="L280" s="13"/>
      <c r="M280" s="90"/>
      <c r="N280" s="13"/>
    </row>
    <row r="281" spans="2:14">
      <c r="B281" s="26"/>
      <c r="C281" s="14"/>
      <c r="D281" s="14"/>
      <c r="E281" s="15"/>
      <c r="F281" s="15"/>
      <c r="G281" s="15"/>
      <c r="H281" s="15"/>
      <c r="I281" s="21"/>
      <c r="J281" s="12"/>
      <c r="K281" s="22"/>
      <c r="L281" s="13"/>
      <c r="M281" s="89"/>
      <c r="N281" s="13"/>
    </row>
    <row r="282" spans="2:14">
      <c r="B282" s="27"/>
      <c r="C282" s="16"/>
      <c r="D282" s="16"/>
      <c r="E282" s="17"/>
      <c r="F282" s="17"/>
      <c r="G282" s="17"/>
      <c r="H282" s="17"/>
      <c r="I282" s="23"/>
      <c r="J282" s="12"/>
      <c r="K282" s="24"/>
      <c r="L282" s="13"/>
      <c r="M282" s="90"/>
      <c r="N282" s="13"/>
    </row>
    <row r="283" spans="2:14">
      <c r="B283" s="26"/>
      <c r="C283" s="14"/>
      <c r="D283" s="14"/>
      <c r="E283" s="15"/>
      <c r="F283" s="15"/>
      <c r="G283" s="15"/>
      <c r="H283" s="15"/>
      <c r="I283" s="21"/>
      <c r="J283" s="12"/>
      <c r="K283" s="22"/>
      <c r="L283" s="13"/>
      <c r="M283" s="89"/>
      <c r="N283" s="13"/>
    </row>
    <row r="284" spans="2:14">
      <c r="B284" s="27"/>
      <c r="C284" s="16"/>
      <c r="D284" s="16"/>
      <c r="E284" s="17"/>
      <c r="F284" s="17"/>
      <c r="G284" s="17"/>
      <c r="H284" s="17"/>
      <c r="I284" s="23"/>
      <c r="J284" s="12"/>
      <c r="K284" s="24"/>
      <c r="L284" s="13"/>
      <c r="M284" s="90"/>
      <c r="N284" s="13"/>
    </row>
    <row r="285" spans="2:14">
      <c r="B285" s="26"/>
      <c r="C285" s="14"/>
      <c r="D285" s="14"/>
      <c r="E285" s="15"/>
      <c r="F285" s="15"/>
      <c r="G285" s="15"/>
      <c r="H285" s="15"/>
      <c r="I285" s="21"/>
      <c r="J285" s="12"/>
      <c r="K285" s="22"/>
      <c r="L285" s="13"/>
      <c r="M285" s="89"/>
      <c r="N285" s="13"/>
    </row>
    <row r="286" spans="2:14">
      <c r="B286" s="27"/>
      <c r="C286" s="16"/>
      <c r="D286" s="16"/>
      <c r="E286" s="17"/>
      <c r="F286" s="17"/>
      <c r="G286" s="17"/>
      <c r="H286" s="17"/>
      <c r="I286" s="23"/>
      <c r="J286" s="12"/>
      <c r="K286" s="24"/>
      <c r="L286" s="13"/>
      <c r="M286" s="90"/>
      <c r="N286" s="13"/>
    </row>
    <row r="287" spans="2:14">
      <c r="B287" s="26"/>
      <c r="C287" s="14"/>
      <c r="D287" s="14"/>
      <c r="E287" s="15"/>
      <c r="F287" s="15"/>
      <c r="G287" s="15"/>
      <c r="H287" s="15"/>
      <c r="I287" s="21"/>
      <c r="J287" s="12"/>
      <c r="K287" s="22"/>
      <c r="L287" s="13"/>
      <c r="M287" s="89"/>
      <c r="N287" s="13"/>
    </row>
    <row r="288" spans="2:14">
      <c r="B288" s="27"/>
      <c r="C288" s="16"/>
      <c r="D288" s="16"/>
      <c r="E288" s="17"/>
      <c r="F288" s="17"/>
      <c r="G288" s="17"/>
      <c r="H288" s="17"/>
      <c r="I288" s="23"/>
      <c r="J288" s="12"/>
      <c r="K288" s="24"/>
      <c r="L288" s="13"/>
      <c r="M288" s="90"/>
      <c r="N288" s="13"/>
    </row>
    <row r="289" spans="2:14">
      <c r="B289" s="26"/>
      <c r="C289" s="14"/>
      <c r="D289" s="14"/>
      <c r="E289" s="15"/>
      <c r="F289" s="15"/>
      <c r="G289" s="15"/>
      <c r="H289" s="15"/>
      <c r="I289" s="21"/>
      <c r="J289" s="12"/>
      <c r="K289" s="22"/>
      <c r="L289" s="13"/>
      <c r="M289" s="89"/>
      <c r="N289" s="13"/>
    </row>
    <row r="290" spans="2:14">
      <c r="B290" s="27"/>
      <c r="C290" s="16"/>
      <c r="D290" s="16"/>
      <c r="E290" s="17"/>
      <c r="F290" s="17"/>
      <c r="G290" s="17"/>
      <c r="H290" s="17"/>
      <c r="I290" s="23"/>
      <c r="J290" s="12"/>
      <c r="K290" s="24"/>
      <c r="L290" s="13"/>
      <c r="M290" s="90"/>
      <c r="N290" s="13"/>
    </row>
    <row r="291" spans="2:14">
      <c r="B291" s="25"/>
      <c r="C291" s="25"/>
      <c r="D291" s="25"/>
      <c r="E291" s="28"/>
      <c r="F291" s="28"/>
      <c r="G291" s="28"/>
      <c r="H291" s="28"/>
      <c r="I291" s="18"/>
      <c r="J291" s="12"/>
      <c r="K291" s="19"/>
      <c r="L291" s="13"/>
      <c r="M291" s="88"/>
      <c r="N291" s="13"/>
    </row>
    <row r="292" spans="2:14">
      <c r="B292" s="25"/>
      <c r="C292" s="25"/>
      <c r="D292" s="25"/>
      <c r="E292" s="28"/>
      <c r="F292" s="28"/>
      <c r="G292" s="28"/>
      <c r="H292" s="28"/>
      <c r="I292" s="18"/>
      <c r="J292" s="12"/>
      <c r="K292" s="19"/>
      <c r="L292" s="13"/>
      <c r="M292" s="88"/>
      <c r="N292" s="13"/>
    </row>
    <row r="293" spans="2:14">
      <c r="B293" s="25"/>
      <c r="C293" s="25"/>
      <c r="D293" s="25"/>
      <c r="E293" s="28"/>
      <c r="F293" s="28"/>
      <c r="G293" s="28"/>
      <c r="H293" s="28"/>
      <c r="I293" s="18"/>
      <c r="J293" s="12"/>
      <c r="K293" s="19"/>
      <c r="L293" s="13"/>
      <c r="M293" s="88"/>
      <c r="N293" s="13"/>
    </row>
    <row r="294" spans="2:14">
      <c r="B294" s="25"/>
      <c r="C294" s="25"/>
      <c r="D294" s="25"/>
      <c r="E294" s="28"/>
      <c r="F294" s="28"/>
      <c r="G294" s="28"/>
      <c r="H294" s="28"/>
      <c r="I294" s="18"/>
      <c r="J294" s="12"/>
      <c r="K294" s="19"/>
      <c r="L294" s="13"/>
      <c r="M294" s="88"/>
      <c r="N294" s="13"/>
    </row>
    <row r="295" spans="2:14">
      <c r="B295" s="25"/>
      <c r="C295" s="25"/>
      <c r="D295" s="25"/>
      <c r="E295" s="28"/>
      <c r="F295" s="28"/>
      <c r="G295" s="28"/>
      <c r="H295" s="28"/>
      <c r="I295" s="18"/>
      <c r="J295" s="12"/>
      <c r="K295" s="19"/>
      <c r="L295" s="13"/>
      <c r="M295" s="88"/>
      <c r="N295" s="13"/>
    </row>
    <row r="296" spans="2:14">
      <c r="B296" s="25"/>
      <c r="C296" s="25"/>
      <c r="D296" s="25"/>
      <c r="E296" s="28"/>
      <c r="F296" s="28"/>
      <c r="G296" s="28"/>
      <c r="H296" s="28"/>
      <c r="I296" s="18"/>
      <c r="J296" s="12"/>
      <c r="K296" s="19"/>
      <c r="L296" s="13"/>
      <c r="M296" s="88"/>
      <c r="N296" s="13"/>
    </row>
    <row r="297" spans="2:14">
      <c r="B297" s="25"/>
      <c r="C297" s="25"/>
      <c r="D297" s="25"/>
      <c r="E297" s="28"/>
      <c r="F297" s="28"/>
      <c r="G297" s="28"/>
      <c r="H297" s="28"/>
      <c r="I297" s="18"/>
      <c r="J297" s="12"/>
      <c r="K297" s="19"/>
      <c r="L297" s="13"/>
      <c r="M297" s="88"/>
      <c r="N297" s="13"/>
    </row>
    <row r="298" spans="2:14">
      <c r="B298" s="25"/>
      <c r="C298" s="25"/>
      <c r="D298" s="25"/>
      <c r="E298" s="28"/>
      <c r="F298" s="28"/>
      <c r="G298" s="28"/>
      <c r="H298" s="28"/>
      <c r="I298" s="18"/>
      <c r="J298" s="12"/>
      <c r="K298" s="19"/>
      <c r="L298" s="13"/>
      <c r="M298" s="88"/>
      <c r="N298" s="13"/>
    </row>
    <row r="299" spans="2:14">
      <c r="B299" s="25"/>
      <c r="C299" s="25"/>
      <c r="D299" s="25"/>
      <c r="E299" s="28"/>
      <c r="F299" s="28"/>
      <c r="G299" s="28"/>
      <c r="H299" s="28"/>
      <c r="I299" s="18"/>
      <c r="J299" s="12"/>
      <c r="K299" s="19"/>
      <c r="L299" s="13"/>
      <c r="M299" s="88"/>
      <c r="N299" s="13"/>
    </row>
    <row r="300" spans="2:14">
      <c r="B300" s="25"/>
      <c r="C300" s="25"/>
      <c r="D300" s="25"/>
      <c r="E300" s="28"/>
      <c r="F300" s="28"/>
      <c r="G300" s="28"/>
      <c r="H300" s="28"/>
      <c r="I300" s="18"/>
      <c r="J300" s="12"/>
      <c r="K300" s="19"/>
      <c r="L300" s="13"/>
      <c r="M300" s="88"/>
      <c r="N300" s="13"/>
    </row>
    <row r="301" spans="2:14">
      <c r="B301" s="25"/>
      <c r="C301" s="25"/>
      <c r="D301" s="25"/>
      <c r="E301" s="28"/>
      <c r="F301" s="28"/>
      <c r="G301" s="28"/>
      <c r="H301" s="28"/>
      <c r="I301" s="18"/>
      <c r="J301" s="12"/>
      <c r="K301" s="19"/>
      <c r="L301" s="13"/>
      <c r="M301" s="88"/>
      <c r="N301" s="13"/>
    </row>
    <row r="302" spans="2:14">
      <c r="B302" s="25"/>
      <c r="C302" s="25"/>
      <c r="D302" s="25"/>
      <c r="E302" s="28"/>
      <c r="F302" s="28"/>
      <c r="G302" s="28"/>
      <c r="H302" s="28"/>
      <c r="I302" s="18"/>
      <c r="J302" s="12"/>
      <c r="K302" s="19"/>
      <c r="L302" s="13"/>
      <c r="M302" s="88"/>
      <c r="N302" s="13"/>
    </row>
    <row r="303" spans="2:14">
      <c r="B303" s="25"/>
      <c r="C303" s="25"/>
      <c r="D303" s="25"/>
      <c r="E303" s="28"/>
      <c r="F303" s="28"/>
      <c r="G303" s="28"/>
      <c r="H303" s="28"/>
      <c r="I303" s="18"/>
      <c r="J303" s="12"/>
      <c r="K303" s="19"/>
      <c r="L303" s="13"/>
      <c r="M303" s="88"/>
      <c r="N303" s="13"/>
    </row>
    <row r="304" spans="2:14">
      <c r="B304" s="25"/>
      <c r="C304" s="25"/>
      <c r="D304" s="25"/>
      <c r="E304" s="28"/>
      <c r="F304" s="28"/>
      <c r="G304" s="28"/>
      <c r="H304" s="28"/>
      <c r="I304" s="18"/>
      <c r="J304" s="12"/>
      <c r="K304" s="19"/>
      <c r="L304" s="13"/>
      <c r="M304" s="88"/>
      <c r="N304" s="13"/>
    </row>
    <row r="305" spans="2:14">
      <c r="B305" s="25"/>
      <c r="C305" s="25"/>
      <c r="D305" s="25"/>
      <c r="E305" s="28"/>
      <c r="F305" s="28"/>
      <c r="G305" s="28"/>
      <c r="H305" s="28"/>
      <c r="I305" s="18"/>
      <c r="J305" s="12"/>
      <c r="K305" s="19"/>
      <c r="L305" s="13"/>
      <c r="M305" s="88"/>
      <c r="N305" s="13"/>
    </row>
    <row r="306" spans="2:14">
      <c r="B306" s="25"/>
      <c r="C306" s="25"/>
      <c r="D306" s="25"/>
      <c r="E306" s="28"/>
      <c r="F306" s="28"/>
      <c r="G306" s="28"/>
      <c r="H306" s="28"/>
      <c r="I306" s="18"/>
      <c r="J306" s="12"/>
      <c r="K306" s="19"/>
      <c r="L306" s="13"/>
      <c r="M306" s="88"/>
      <c r="N306" s="13"/>
    </row>
    <row r="307" spans="2:14">
      <c r="B307" s="25"/>
      <c r="C307" s="25"/>
      <c r="D307" s="25"/>
      <c r="E307" s="28"/>
      <c r="F307" s="28"/>
      <c r="G307" s="28"/>
      <c r="H307" s="28"/>
      <c r="I307" s="18"/>
      <c r="J307" s="12"/>
      <c r="K307" s="19"/>
      <c r="L307" s="13"/>
      <c r="M307" s="88"/>
      <c r="N307" s="13"/>
    </row>
    <row r="308" spans="2:14">
      <c r="B308" s="25"/>
      <c r="C308" s="25"/>
      <c r="D308" s="25"/>
      <c r="E308" s="28"/>
      <c r="F308" s="28"/>
      <c r="G308" s="28"/>
      <c r="H308" s="28"/>
      <c r="I308" s="18"/>
      <c r="J308" s="12"/>
      <c r="K308" s="19"/>
      <c r="L308" s="13"/>
      <c r="M308" s="88"/>
      <c r="N308" s="13"/>
    </row>
    <row r="309" spans="2:14">
      <c r="B309" s="25"/>
      <c r="C309" s="25"/>
      <c r="D309" s="25"/>
      <c r="E309" s="28"/>
      <c r="F309" s="28"/>
      <c r="G309" s="28"/>
      <c r="H309" s="28"/>
      <c r="I309" s="18"/>
      <c r="J309" s="12"/>
      <c r="K309" s="19"/>
      <c r="L309" s="13"/>
      <c r="M309" s="88"/>
      <c r="N309" s="13"/>
    </row>
    <row r="310" spans="2:14">
      <c r="B310" s="25"/>
      <c r="C310" s="25"/>
      <c r="D310" s="25"/>
      <c r="E310" s="28"/>
      <c r="F310" s="28"/>
      <c r="G310" s="28"/>
      <c r="H310" s="28"/>
      <c r="I310" s="18"/>
      <c r="J310" s="12"/>
      <c r="K310" s="19"/>
      <c r="L310" s="13"/>
      <c r="M310" s="88"/>
      <c r="N310" s="13"/>
    </row>
    <row r="311" spans="2:14">
      <c r="B311" s="25"/>
      <c r="C311" s="25"/>
      <c r="D311" s="25"/>
      <c r="E311" s="28"/>
      <c r="F311" s="28"/>
      <c r="G311" s="28"/>
      <c r="H311" s="28"/>
      <c r="I311" s="18"/>
      <c r="J311" s="12"/>
      <c r="K311" s="19"/>
      <c r="L311" s="13"/>
      <c r="M311" s="88"/>
      <c r="N311" s="13"/>
    </row>
    <row r="312" spans="2:14">
      <c r="B312" s="25"/>
      <c r="C312" s="25"/>
      <c r="D312" s="25"/>
      <c r="E312" s="28"/>
      <c r="F312" s="28"/>
      <c r="G312" s="28"/>
      <c r="H312" s="28"/>
      <c r="I312" s="18"/>
      <c r="J312" s="12"/>
      <c r="K312" s="19"/>
      <c r="L312" s="13"/>
      <c r="M312" s="88"/>
      <c r="N312" s="13"/>
    </row>
    <row r="313" spans="2:14">
      <c r="B313" s="25"/>
      <c r="C313" s="25"/>
      <c r="D313" s="25"/>
      <c r="E313" s="28"/>
      <c r="F313" s="28"/>
      <c r="G313" s="28"/>
      <c r="H313" s="28"/>
      <c r="I313" s="18"/>
      <c r="J313" s="12"/>
      <c r="K313" s="19"/>
      <c r="L313" s="13"/>
      <c r="M313" s="88"/>
      <c r="N313" s="13"/>
    </row>
    <row r="314" spans="2:14">
      <c r="B314" s="25"/>
      <c r="C314" s="25"/>
      <c r="D314" s="25"/>
      <c r="E314" s="28"/>
      <c r="F314" s="28"/>
      <c r="G314" s="28"/>
      <c r="H314" s="28"/>
      <c r="I314" s="18"/>
      <c r="J314" s="12"/>
      <c r="K314" s="19"/>
      <c r="L314" s="13"/>
      <c r="M314" s="88"/>
      <c r="N314" s="13"/>
    </row>
    <row r="315" spans="2:14">
      <c r="B315" s="25"/>
      <c r="C315" s="25"/>
      <c r="D315" s="25"/>
      <c r="E315" s="28"/>
      <c r="F315" s="28"/>
      <c r="G315" s="28"/>
      <c r="H315" s="28"/>
      <c r="I315" s="18"/>
      <c r="J315" s="12"/>
      <c r="K315" s="19"/>
      <c r="L315" s="13"/>
      <c r="M315" s="88"/>
      <c r="N315" s="13"/>
    </row>
    <row r="316" spans="2:14">
      <c r="B316" s="25"/>
      <c r="C316" s="25"/>
      <c r="D316" s="25"/>
      <c r="E316" s="28"/>
      <c r="F316" s="28"/>
      <c r="G316" s="28"/>
      <c r="H316" s="28"/>
      <c r="I316" s="18"/>
      <c r="J316" s="12"/>
      <c r="K316" s="19"/>
      <c r="L316" s="13"/>
      <c r="M316" s="88"/>
      <c r="N316" s="13"/>
    </row>
    <row r="317" spans="2:14">
      <c r="B317" s="25"/>
      <c r="C317" s="25"/>
      <c r="D317" s="25"/>
      <c r="E317" s="28"/>
      <c r="F317" s="28"/>
      <c r="G317" s="28"/>
      <c r="H317" s="28"/>
      <c r="I317" s="18"/>
      <c r="J317" s="12"/>
      <c r="K317" s="19"/>
      <c r="L317" s="13"/>
      <c r="M317" s="88"/>
      <c r="N317" s="13"/>
    </row>
    <row r="318" spans="2:14">
      <c r="B318" s="25"/>
      <c r="C318" s="25"/>
      <c r="D318" s="25"/>
      <c r="E318" s="28"/>
      <c r="F318" s="28"/>
      <c r="G318" s="28"/>
      <c r="H318" s="28"/>
      <c r="I318" s="18"/>
      <c r="J318" s="12"/>
      <c r="K318" s="19"/>
      <c r="L318" s="13"/>
      <c r="M318" s="88"/>
      <c r="N318" s="13"/>
    </row>
    <row r="319" spans="2:14">
      <c r="B319" s="25"/>
      <c r="C319" s="25"/>
      <c r="D319" s="25"/>
      <c r="E319" s="28"/>
      <c r="F319" s="28"/>
      <c r="G319" s="28"/>
      <c r="H319" s="28"/>
      <c r="I319" s="18"/>
      <c r="J319" s="12"/>
      <c r="K319" s="19"/>
      <c r="L319" s="13"/>
      <c r="M319" s="88"/>
      <c r="N319" s="13"/>
    </row>
    <row r="320" spans="2:14">
      <c r="B320" s="25"/>
      <c r="C320" s="25"/>
      <c r="D320" s="25"/>
      <c r="E320" s="28"/>
      <c r="F320" s="28"/>
      <c r="G320" s="28"/>
      <c r="H320" s="28"/>
      <c r="I320" s="18"/>
      <c r="J320" s="12"/>
      <c r="K320" s="19"/>
      <c r="L320" s="13"/>
      <c r="M320" s="88"/>
      <c r="N320" s="13"/>
    </row>
    <row r="321" spans="2:14">
      <c r="B321" s="25"/>
      <c r="C321" s="25"/>
      <c r="D321" s="25"/>
      <c r="E321" s="28"/>
      <c r="F321" s="28"/>
      <c r="G321" s="28"/>
      <c r="H321" s="28"/>
      <c r="I321" s="18"/>
      <c r="J321" s="12"/>
      <c r="K321" s="19"/>
      <c r="L321" s="13"/>
      <c r="M321" s="88"/>
      <c r="N321" s="13"/>
    </row>
    <row r="322" spans="2:14">
      <c r="B322" s="25"/>
      <c r="C322" s="25"/>
      <c r="D322" s="25"/>
      <c r="E322" s="28"/>
      <c r="F322" s="28"/>
      <c r="G322" s="28"/>
      <c r="H322" s="28"/>
      <c r="I322" s="18"/>
      <c r="J322" s="12"/>
      <c r="K322" s="19"/>
      <c r="L322" s="13"/>
      <c r="M322" s="88"/>
      <c r="N322" s="13"/>
    </row>
    <row r="323" spans="2:14">
      <c r="B323" s="25"/>
      <c r="C323" s="25"/>
      <c r="D323" s="25"/>
      <c r="E323" s="28"/>
      <c r="F323" s="28"/>
      <c r="G323" s="28"/>
      <c r="H323" s="28"/>
      <c r="I323" s="18"/>
      <c r="J323" s="12"/>
      <c r="K323" s="19"/>
      <c r="L323" s="13"/>
      <c r="M323" s="88"/>
      <c r="N323" s="13"/>
    </row>
    <row r="324" spans="2:14">
      <c r="B324" s="25"/>
      <c r="C324" s="25"/>
      <c r="D324" s="25"/>
      <c r="E324" s="28"/>
      <c r="F324" s="28"/>
      <c r="G324" s="28"/>
      <c r="H324" s="28"/>
      <c r="I324" s="18"/>
      <c r="J324" s="12"/>
      <c r="K324" s="19"/>
      <c r="L324" s="13"/>
      <c r="M324" s="88"/>
      <c r="N324" s="13"/>
    </row>
    <row r="325" spans="2:14">
      <c r="B325" s="25"/>
      <c r="C325" s="25"/>
      <c r="D325" s="25"/>
      <c r="E325" s="28"/>
      <c r="F325" s="28"/>
      <c r="G325" s="28"/>
      <c r="H325" s="28"/>
      <c r="I325" s="18"/>
      <c r="J325" s="12"/>
      <c r="K325" s="19"/>
      <c r="L325" s="13"/>
      <c r="M325" s="88"/>
      <c r="N325" s="13"/>
    </row>
    <row r="326" spans="2:14">
      <c r="B326" s="25"/>
      <c r="C326" s="25"/>
      <c r="D326" s="25"/>
      <c r="E326" s="28"/>
      <c r="F326" s="28"/>
      <c r="G326" s="28"/>
      <c r="H326" s="28"/>
      <c r="I326" s="18"/>
      <c r="J326" s="12"/>
      <c r="K326" s="19"/>
      <c r="L326" s="13"/>
      <c r="M326" s="88"/>
      <c r="N326" s="13"/>
    </row>
    <row r="327" spans="2:14">
      <c r="B327" s="25"/>
      <c r="C327" s="25"/>
      <c r="D327" s="25"/>
      <c r="E327" s="28"/>
      <c r="F327" s="28"/>
      <c r="G327" s="28"/>
      <c r="H327" s="28"/>
      <c r="I327" s="18"/>
      <c r="J327" s="12"/>
      <c r="K327" s="19"/>
      <c r="L327" s="13"/>
      <c r="M327" s="88"/>
      <c r="N327" s="13"/>
    </row>
    <row r="328" spans="2:14">
      <c r="B328" s="25"/>
      <c r="C328" s="25"/>
      <c r="D328" s="25"/>
      <c r="E328" s="28"/>
      <c r="F328" s="28"/>
      <c r="G328" s="28"/>
      <c r="H328" s="28"/>
      <c r="I328" s="18"/>
      <c r="J328" s="12"/>
      <c r="K328" s="19"/>
      <c r="L328" s="13"/>
      <c r="M328" s="88"/>
      <c r="N328" s="13"/>
    </row>
    <row r="329" spans="2:14">
      <c r="B329" s="25"/>
      <c r="C329" s="25"/>
      <c r="D329" s="25"/>
      <c r="E329" s="28"/>
      <c r="F329" s="28"/>
      <c r="G329" s="28"/>
      <c r="H329" s="28"/>
      <c r="I329" s="18"/>
      <c r="J329" s="12"/>
      <c r="K329" s="19"/>
      <c r="L329" s="13"/>
      <c r="M329" s="88"/>
      <c r="N329" s="13"/>
    </row>
    <row r="330" spans="2:14">
      <c r="B330" s="25"/>
      <c r="C330" s="25"/>
      <c r="D330" s="25"/>
      <c r="E330" s="28"/>
      <c r="F330" s="28"/>
      <c r="G330" s="28"/>
      <c r="H330" s="28"/>
      <c r="I330" s="18"/>
      <c r="J330" s="12"/>
      <c r="K330" s="19"/>
      <c r="L330" s="13"/>
      <c r="M330" s="88"/>
      <c r="N330" s="13"/>
    </row>
    <row r="331" spans="2:14">
      <c r="B331" s="25"/>
      <c r="C331" s="25"/>
      <c r="D331" s="25"/>
      <c r="E331" s="28"/>
      <c r="F331" s="28"/>
      <c r="G331" s="28"/>
      <c r="H331" s="28"/>
      <c r="I331" s="18"/>
      <c r="J331" s="12"/>
      <c r="K331" s="19"/>
      <c r="L331" s="13"/>
      <c r="M331" s="88"/>
      <c r="N331" s="13"/>
    </row>
    <row r="332" spans="2:14">
      <c r="B332" s="25"/>
      <c r="C332" s="25"/>
      <c r="D332" s="25"/>
      <c r="E332" s="28"/>
      <c r="F332" s="28"/>
      <c r="G332" s="28"/>
      <c r="H332" s="28"/>
      <c r="I332" s="18"/>
      <c r="J332" s="12"/>
      <c r="K332" s="19"/>
      <c r="L332" s="13"/>
      <c r="M332" s="88"/>
      <c r="N332" s="13"/>
    </row>
    <row r="333" spans="2:14">
      <c r="B333" s="25"/>
      <c r="C333" s="25"/>
      <c r="D333" s="25"/>
      <c r="E333" s="28"/>
      <c r="F333" s="28"/>
      <c r="G333" s="28"/>
      <c r="H333" s="28"/>
      <c r="I333" s="18"/>
      <c r="J333" s="12"/>
      <c r="K333" s="19"/>
      <c r="L333" s="13"/>
      <c r="M333" s="88"/>
      <c r="N333" s="13"/>
    </row>
    <row r="334" spans="2:14">
      <c r="B334" s="25"/>
      <c r="C334" s="25"/>
      <c r="D334" s="25"/>
      <c r="E334" s="28"/>
      <c r="F334" s="28"/>
      <c r="G334" s="28"/>
      <c r="H334" s="28"/>
      <c r="I334" s="18"/>
      <c r="J334" s="12"/>
      <c r="K334" s="19"/>
      <c r="L334" s="13"/>
      <c r="M334" s="88"/>
      <c r="N334" s="13"/>
    </row>
    <row r="335" spans="2:14">
      <c r="B335" s="25"/>
      <c r="C335" s="25"/>
      <c r="D335" s="25"/>
      <c r="E335" s="28"/>
      <c r="F335" s="28"/>
      <c r="G335" s="28"/>
      <c r="H335" s="28"/>
      <c r="I335" s="18"/>
      <c r="J335" s="12"/>
      <c r="K335" s="19"/>
      <c r="L335" s="13"/>
      <c r="M335" s="88"/>
      <c r="N335" s="13"/>
    </row>
    <row r="336" spans="2:14">
      <c r="B336" s="25"/>
      <c r="C336" s="25"/>
      <c r="D336" s="25"/>
      <c r="E336" s="28"/>
      <c r="F336" s="28"/>
      <c r="G336" s="28"/>
      <c r="H336" s="28"/>
      <c r="I336" s="18"/>
      <c r="J336" s="12"/>
      <c r="K336" s="19"/>
      <c r="L336" s="13"/>
      <c r="M336" s="88"/>
      <c r="N336" s="13"/>
    </row>
    <row r="337" spans="2:14">
      <c r="B337" s="25"/>
      <c r="C337" s="25"/>
      <c r="D337" s="25"/>
      <c r="E337" s="28"/>
      <c r="F337" s="28"/>
      <c r="G337" s="28"/>
      <c r="H337" s="28"/>
      <c r="I337" s="18"/>
      <c r="J337" s="12"/>
      <c r="K337" s="19"/>
      <c r="L337" s="13"/>
      <c r="M337" s="88"/>
      <c r="N337" s="13"/>
    </row>
    <row r="338" spans="2:14">
      <c r="B338" s="25"/>
      <c r="C338" s="25"/>
      <c r="D338" s="25"/>
      <c r="E338" s="28"/>
      <c r="F338" s="28"/>
      <c r="G338" s="28"/>
      <c r="H338" s="28"/>
      <c r="I338" s="18"/>
      <c r="J338" s="12"/>
      <c r="K338" s="19"/>
      <c r="L338" s="13"/>
      <c r="M338" s="88"/>
      <c r="N338" s="13"/>
    </row>
    <row r="339" spans="2:14">
      <c r="B339" s="25"/>
      <c r="C339" s="25"/>
      <c r="D339" s="25"/>
      <c r="E339" s="28"/>
      <c r="F339" s="28"/>
      <c r="G339" s="28"/>
      <c r="H339" s="28"/>
      <c r="I339" s="18"/>
      <c r="J339" s="12"/>
      <c r="K339" s="19"/>
      <c r="L339" s="13"/>
      <c r="M339" s="88"/>
      <c r="N339" s="13"/>
    </row>
    <row r="340" spans="2:14">
      <c r="B340" s="25"/>
      <c r="C340" s="25"/>
      <c r="D340" s="25"/>
      <c r="E340" s="28"/>
      <c r="F340" s="28"/>
      <c r="G340" s="28"/>
      <c r="H340" s="28"/>
      <c r="I340" s="18"/>
      <c r="J340" s="12"/>
      <c r="K340" s="19"/>
      <c r="L340" s="13"/>
      <c r="M340" s="88"/>
      <c r="N340" s="13"/>
    </row>
    <row r="341" spans="2:14">
      <c r="B341" s="25"/>
      <c r="C341" s="25"/>
      <c r="D341" s="25"/>
      <c r="E341" s="28"/>
      <c r="F341" s="28"/>
      <c r="G341" s="28"/>
      <c r="H341" s="28"/>
      <c r="I341" s="18"/>
      <c r="J341" s="12"/>
      <c r="K341" s="19"/>
      <c r="L341" s="13"/>
      <c r="M341" s="88"/>
      <c r="N341" s="13"/>
    </row>
    <row r="342" spans="2:14">
      <c r="B342" s="25"/>
      <c r="C342" s="25"/>
      <c r="D342" s="25"/>
      <c r="E342" s="28"/>
      <c r="F342" s="28"/>
      <c r="G342" s="28"/>
      <c r="H342" s="28"/>
      <c r="I342" s="18"/>
      <c r="J342" s="12"/>
      <c r="K342" s="19"/>
      <c r="L342" s="13"/>
      <c r="M342" s="88"/>
      <c r="N342" s="13"/>
    </row>
    <row r="343" spans="2:14">
      <c r="B343" s="25"/>
      <c r="C343" s="25"/>
      <c r="D343" s="25"/>
      <c r="E343" s="28"/>
      <c r="F343" s="28"/>
      <c r="G343" s="28"/>
      <c r="H343" s="28"/>
      <c r="I343" s="18"/>
      <c r="J343" s="12"/>
      <c r="K343" s="19"/>
      <c r="L343" s="13"/>
      <c r="M343" s="88"/>
      <c r="N343" s="13"/>
    </row>
    <row r="344" spans="2:14">
      <c r="B344" s="25"/>
      <c r="C344" s="25"/>
      <c r="D344" s="25"/>
      <c r="E344" s="28"/>
      <c r="F344" s="28"/>
      <c r="G344" s="28"/>
      <c r="H344" s="28"/>
      <c r="I344" s="18"/>
      <c r="J344" s="12"/>
      <c r="K344" s="19"/>
      <c r="L344" s="13"/>
      <c r="M344" s="88"/>
      <c r="N344" s="13"/>
    </row>
    <row r="345" spans="2:14">
      <c r="B345" s="25"/>
      <c r="C345" s="25"/>
      <c r="D345" s="25"/>
      <c r="E345" s="28"/>
      <c r="F345" s="28"/>
      <c r="G345" s="28"/>
      <c r="H345" s="28"/>
      <c r="I345" s="18"/>
      <c r="J345" s="12"/>
      <c r="K345" s="19"/>
      <c r="L345" s="13"/>
      <c r="M345" s="88"/>
      <c r="N345" s="13"/>
    </row>
    <row r="346" spans="2:14">
      <c r="B346" s="25"/>
      <c r="C346" s="25"/>
      <c r="D346" s="25"/>
      <c r="E346" s="28"/>
      <c r="F346" s="28"/>
      <c r="G346" s="28"/>
      <c r="H346" s="28"/>
      <c r="I346" s="18"/>
      <c r="J346" s="12"/>
      <c r="K346" s="19"/>
      <c r="L346" s="13"/>
      <c r="M346" s="88"/>
      <c r="N346" s="13"/>
    </row>
    <row r="347" spans="2:14">
      <c r="B347" s="25"/>
      <c r="C347" s="25"/>
      <c r="D347" s="25"/>
      <c r="E347" s="28"/>
      <c r="F347" s="28"/>
      <c r="G347" s="28"/>
      <c r="H347" s="28"/>
      <c r="I347" s="18"/>
      <c r="J347" s="12"/>
      <c r="K347" s="19"/>
      <c r="L347" s="13"/>
      <c r="M347" s="88"/>
      <c r="N347" s="13"/>
    </row>
    <row r="348" spans="2:14">
      <c r="B348" s="25"/>
      <c r="C348" s="25"/>
      <c r="D348" s="25"/>
      <c r="E348" s="28"/>
      <c r="F348" s="28"/>
      <c r="G348" s="28"/>
      <c r="H348" s="28"/>
      <c r="I348" s="18"/>
      <c r="J348" s="12"/>
      <c r="K348" s="19"/>
      <c r="L348" s="13"/>
      <c r="M348" s="88"/>
      <c r="N348" s="13"/>
    </row>
    <row r="349" spans="2:14">
      <c r="B349" s="25"/>
      <c r="C349" s="25"/>
      <c r="D349" s="25"/>
      <c r="E349" s="28"/>
      <c r="F349" s="28"/>
      <c r="G349" s="28"/>
      <c r="H349" s="28"/>
      <c r="I349" s="18"/>
      <c r="J349" s="12"/>
      <c r="K349" s="19"/>
      <c r="L349" s="13"/>
      <c r="M349" s="88"/>
      <c r="N349" s="13"/>
    </row>
    <row r="350" spans="2:14">
      <c r="B350" s="25"/>
      <c r="C350" s="25"/>
      <c r="D350" s="25"/>
      <c r="E350" s="28"/>
      <c r="F350" s="28"/>
      <c r="G350" s="28"/>
      <c r="H350" s="28"/>
      <c r="I350" s="18"/>
      <c r="J350" s="12"/>
      <c r="K350" s="19"/>
      <c r="L350" s="13"/>
      <c r="M350" s="88"/>
      <c r="N350" s="13"/>
    </row>
    <row r="351" spans="2:14">
      <c r="B351" s="25"/>
      <c r="C351" s="25"/>
      <c r="D351" s="25"/>
      <c r="E351" s="28"/>
      <c r="F351" s="28"/>
      <c r="G351" s="28"/>
      <c r="H351" s="28"/>
      <c r="I351" s="18"/>
      <c r="J351" s="12"/>
      <c r="K351" s="19"/>
      <c r="L351" s="13"/>
      <c r="M351" s="88"/>
      <c r="N351" s="13"/>
    </row>
    <row r="352" spans="2:14">
      <c r="B352" s="25"/>
      <c r="C352" s="25"/>
      <c r="D352" s="25"/>
      <c r="E352" s="28"/>
      <c r="F352" s="28"/>
      <c r="G352" s="28"/>
      <c r="H352" s="28"/>
      <c r="I352" s="18"/>
      <c r="J352" s="12"/>
      <c r="K352" s="19"/>
      <c r="L352" s="13"/>
      <c r="M352" s="88"/>
      <c r="N352" s="13"/>
    </row>
    <row r="353" spans="2:14">
      <c r="B353" s="25"/>
      <c r="C353" s="25"/>
      <c r="D353" s="25"/>
      <c r="E353" s="28"/>
      <c r="F353" s="28"/>
      <c r="G353" s="28"/>
      <c r="H353" s="28"/>
      <c r="I353" s="18"/>
      <c r="J353" s="12"/>
      <c r="K353" s="19"/>
      <c r="L353" s="13"/>
      <c r="M353" s="88"/>
      <c r="N353" s="13"/>
    </row>
    <row r="354" spans="2:14">
      <c r="B354" s="25"/>
      <c r="C354" s="25"/>
      <c r="D354" s="25"/>
      <c r="E354" s="28"/>
      <c r="F354" s="28"/>
      <c r="G354" s="28"/>
      <c r="H354" s="28"/>
      <c r="I354" s="18"/>
      <c r="J354" s="12"/>
      <c r="K354" s="19"/>
      <c r="L354" s="13"/>
      <c r="M354" s="88"/>
      <c r="N354" s="13"/>
    </row>
    <row r="355" spans="2:14">
      <c r="B355" s="25"/>
      <c r="C355" s="25"/>
      <c r="D355" s="25"/>
      <c r="E355" s="28"/>
      <c r="F355" s="28"/>
      <c r="G355" s="28"/>
      <c r="H355" s="28"/>
      <c r="I355" s="18"/>
      <c r="J355" s="12"/>
      <c r="K355" s="19"/>
      <c r="L355" s="13"/>
      <c r="M355" s="88"/>
      <c r="N355" s="13"/>
    </row>
    <row r="356" spans="2:14">
      <c r="B356" s="25"/>
      <c r="C356" s="25"/>
      <c r="D356" s="25"/>
      <c r="E356" s="28"/>
      <c r="F356" s="28"/>
      <c r="G356" s="28"/>
      <c r="H356" s="28"/>
      <c r="I356" s="18"/>
      <c r="J356" s="12"/>
      <c r="K356" s="19"/>
      <c r="L356" s="13"/>
      <c r="M356" s="88"/>
      <c r="N356" s="13"/>
    </row>
    <row r="357" spans="2:14">
      <c r="B357" s="25"/>
      <c r="C357" s="25"/>
      <c r="D357" s="25"/>
      <c r="E357" s="28"/>
      <c r="F357" s="28"/>
      <c r="G357" s="28"/>
      <c r="H357" s="28"/>
      <c r="I357" s="18"/>
      <c r="J357" s="12"/>
      <c r="K357" s="19"/>
      <c r="L357" s="13"/>
      <c r="M357" s="88"/>
      <c r="N357" s="13"/>
    </row>
    <row r="358" spans="2:14">
      <c r="B358" s="25"/>
      <c r="C358" s="25"/>
      <c r="D358" s="25"/>
      <c r="E358" s="28"/>
      <c r="F358" s="28"/>
      <c r="G358" s="28"/>
      <c r="H358" s="28"/>
      <c r="I358" s="18"/>
      <c r="J358" s="12"/>
      <c r="K358" s="19"/>
      <c r="L358" s="13"/>
      <c r="M358" s="88"/>
      <c r="N358" s="13"/>
    </row>
    <row r="359" spans="2:14">
      <c r="B359" s="25"/>
      <c r="C359" s="25"/>
      <c r="D359" s="25"/>
      <c r="E359" s="28"/>
      <c r="F359" s="28"/>
      <c r="G359" s="28"/>
      <c r="H359" s="28"/>
      <c r="I359" s="18"/>
      <c r="J359" s="12"/>
      <c r="K359" s="19"/>
      <c r="L359" s="13"/>
      <c r="M359" s="88"/>
      <c r="N359" s="13"/>
    </row>
    <row r="360" spans="2:14">
      <c r="B360" s="25"/>
      <c r="C360" s="25"/>
      <c r="D360" s="25"/>
      <c r="E360" s="28"/>
      <c r="F360" s="28"/>
      <c r="G360" s="28"/>
      <c r="H360" s="28"/>
      <c r="I360" s="18"/>
      <c r="J360" s="12"/>
      <c r="K360" s="19"/>
      <c r="L360" s="13"/>
      <c r="M360" s="88"/>
      <c r="N360" s="13"/>
    </row>
    <row r="361" spans="2:14">
      <c r="B361" s="25"/>
      <c r="C361" s="25"/>
      <c r="D361" s="25"/>
      <c r="E361" s="28"/>
      <c r="F361" s="28"/>
      <c r="G361" s="28"/>
      <c r="H361" s="28"/>
      <c r="I361" s="18"/>
      <c r="J361" s="12"/>
      <c r="K361" s="19"/>
      <c r="L361" s="13"/>
      <c r="M361" s="88"/>
      <c r="N361" s="13"/>
    </row>
    <row r="362" spans="2:14">
      <c r="B362" s="25"/>
      <c r="C362" s="25"/>
      <c r="D362" s="25"/>
      <c r="E362" s="28"/>
      <c r="F362" s="28"/>
      <c r="G362" s="28"/>
      <c r="H362" s="28"/>
      <c r="I362" s="18"/>
      <c r="J362" s="12"/>
      <c r="K362" s="19"/>
      <c r="L362" s="13"/>
      <c r="M362" s="88"/>
      <c r="N362" s="13"/>
    </row>
    <row r="363" spans="2:14">
      <c r="B363" s="25"/>
      <c r="C363" s="25"/>
      <c r="D363" s="25"/>
      <c r="E363" s="28"/>
      <c r="F363" s="28"/>
      <c r="G363" s="28"/>
      <c r="H363" s="28"/>
      <c r="I363" s="18"/>
      <c r="J363" s="12"/>
      <c r="K363" s="19"/>
      <c r="L363" s="13"/>
      <c r="M363" s="88"/>
      <c r="N363" s="13"/>
    </row>
    <row r="364" spans="2:14">
      <c r="B364" s="25"/>
      <c r="C364" s="25"/>
      <c r="D364" s="25"/>
      <c r="E364" s="28"/>
      <c r="F364" s="28"/>
      <c r="G364" s="28"/>
      <c r="H364" s="28"/>
      <c r="I364" s="18"/>
      <c r="J364" s="12"/>
      <c r="K364" s="19"/>
      <c r="L364" s="13"/>
      <c r="M364" s="88"/>
      <c r="N364" s="13"/>
    </row>
    <row r="365" spans="2:14">
      <c r="B365" s="25"/>
      <c r="C365" s="25"/>
      <c r="D365" s="25"/>
      <c r="E365" s="28"/>
      <c r="F365" s="28"/>
      <c r="G365" s="28"/>
      <c r="H365" s="28"/>
      <c r="I365" s="18"/>
      <c r="J365" s="12"/>
      <c r="K365" s="19"/>
      <c r="L365" s="13"/>
      <c r="M365" s="88"/>
      <c r="N365" s="13"/>
    </row>
    <row r="366" spans="2:14">
      <c r="B366" s="25"/>
      <c r="C366" s="25"/>
      <c r="D366" s="25"/>
      <c r="E366" s="28"/>
      <c r="F366" s="28"/>
      <c r="G366" s="28"/>
      <c r="H366" s="28"/>
      <c r="I366" s="18"/>
      <c r="J366" s="12"/>
      <c r="K366" s="19"/>
      <c r="L366" s="13"/>
      <c r="M366" s="88"/>
      <c r="N366" s="13"/>
    </row>
    <row r="367" spans="2:14">
      <c r="B367" s="25"/>
      <c r="C367" s="25"/>
      <c r="D367" s="25"/>
      <c r="E367" s="28"/>
      <c r="F367" s="28"/>
      <c r="G367" s="28"/>
      <c r="H367" s="28"/>
      <c r="I367" s="18"/>
      <c r="J367" s="12"/>
      <c r="K367" s="19"/>
      <c r="L367" s="13"/>
      <c r="M367" s="88"/>
      <c r="N367" s="13"/>
    </row>
    <row r="368" spans="2:14">
      <c r="B368" s="25"/>
      <c r="C368" s="25"/>
      <c r="D368" s="25"/>
      <c r="E368" s="28"/>
      <c r="F368" s="28"/>
      <c r="G368" s="28"/>
      <c r="H368" s="28"/>
      <c r="I368" s="18"/>
      <c r="J368" s="12"/>
      <c r="K368" s="19"/>
      <c r="L368" s="13"/>
      <c r="M368" s="88"/>
      <c r="N368" s="13"/>
    </row>
    <row r="369" spans="2:14">
      <c r="B369" s="25"/>
      <c r="C369" s="25"/>
      <c r="D369" s="25"/>
      <c r="E369" s="28"/>
      <c r="F369" s="28"/>
      <c r="G369" s="28"/>
      <c r="H369" s="28"/>
      <c r="I369" s="18"/>
      <c r="J369" s="12"/>
      <c r="K369" s="19"/>
      <c r="L369" s="13"/>
      <c r="M369" s="88"/>
      <c r="N369" s="13"/>
    </row>
    <row r="370" spans="2:14">
      <c r="B370" s="25"/>
      <c r="C370" s="25"/>
      <c r="D370" s="25"/>
      <c r="E370" s="28"/>
      <c r="F370" s="28"/>
      <c r="G370" s="28"/>
      <c r="H370" s="28"/>
      <c r="I370" s="18"/>
      <c r="J370" s="12"/>
      <c r="K370" s="19"/>
      <c r="L370" s="13"/>
      <c r="M370" s="88"/>
      <c r="N370" s="13"/>
    </row>
    <row r="371" spans="2:14">
      <c r="B371" s="25"/>
      <c r="C371" s="25"/>
      <c r="D371" s="25"/>
      <c r="E371" s="28"/>
      <c r="F371" s="28"/>
      <c r="G371" s="28"/>
      <c r="H371" s="28"/>
      <c r="I371" s="18"/>
      <c r="J371" s="12"/>
      <c r="K371" s="19"/>
      <c r="L371" s="13"/>
      <c r="M371" s="88"/>
      <c r="N371" s="13"/>
    </row>
    <row r="372" spans="2:14">
      <c r="B372" s="25"/>
      <c r="C372" s="25"/>
      <c r="D372" s="25"/>
      <c r="E372" s="28"/>
      <c r="F372" s="28"/>
      <c r="G372" s="28"/>
      <c r="H372" s="28"/>
      <c r="I372" s="18"/>
      <c r="J372" s="12"/>
      <c r="K372" s="19"/>
      <c r="L372" s="13"/>
      <c r="M372" s="88"/>
      <c r="N372" s="13"/>
    </row>
    <row r="373" spans="2:14">
      <c r="B373" s="25"/>
      <c r="C373" s="25"/>
      <c r="D373" s="25"/>
      <c r="E373" s="28"/>
      <c r="F373" s="28"/>
      <c r="G373" s="28"/>
      <c r="H373" s="28"/>
      <c r="I373" s="18"/>
      <c r="J373" s="12"/>
      <c r="K373" s="19"/>
      <c r="L373" s="13"/>
      <c r="M373" s="88"/>
      <c r="N373" s="13"/>
    </row>
    <row r="374" spans="2:14">
      <c r="B374" s="25"/>
      <c r="C374" s="25"/>
      <c r="D374" s="25"/>
      <c r="E374" s="28"/>
      <c r="F374" s="28"/>
      <c r="G374" s="28"/>
      <c r="H374" s="28"/>
      <c r="I374" s="18"/>
      <c r="J374" s="12"/>
      <c r="K374" s="19"/>
      <c r="L374" s="13"/>
      <c r="M374" s="88"/>
      <c r="N374" s="13"/>
    </row>
    <row r="375" spans="2:14">
      <c r="B375" s="25"/>
      <c r="C375" s="25"/>
      <c r="D375" s="25"/>
      <c r="E375" s="28"/>
      <c r="F375" s="28"/>
      <c r="G375" s="28"/>
      <c r="H375" s="28"/>
      <c r="I375" s="18"/>
      <c r="J375" s="12"/>
      <c r="K375" s="19"/>
      <c r="L375" s="13"/>
      <c r="M375" s="88"/>
      <c r="N375" s="13"/>
    </row>
    <row r="376" spans="2:14">
      <c r="B376" s="25"/>
      <c r="C376" s="25"/>
      <c r="D376" s="25"/>
      <c r="E376" s="28"/>
      <c r="F376" s="28"/>
      <c r="G376" s="28"/>
      <c r="H376" s="28"/>
      <c r="I376" s="18"/>
      <c r="J376" s="12"/>
      <c r="K376" s="19"/>
      <c r="L376" s="13"/>
      <c r="M376" s="88"/>
      <c r="N376" s="13"/>
    </row>
    <row r="377" spans="2:14">
      <c r="B377" s="25"/>
      <c r="C377" s="25"/>
      <c r="D377" s="25"/>
      <c r="E377" s="28"/>
      <c r="F377" s="28"/>
      <c r="G377" s="28"/>
      <c r="H377" s="28"/>
      <c r="I377" s="18"/>
      <c r="J377" s="12"/>
      <c r="K377" s="19"/>
      <c r="L377" s="13"/>
      <c r="M377" s="88"/>
      <c r="N377" s="13"/>
    </row>
    <row r="378" spans="2:14">
      <c r="B378" s="25"/>
      <c r="C378" s="25"/>
      <c r="D378" s="25"/>
      <c r="E378" s="28"/>
      <c r="F378" s="28"/>
      <c r="G378" s="28"/>
      <c r="H378" s="28"/>
      <c r="I378" s="18"/>
      <c r="J378" s="12"/>
      <c r="K378" s="19"/>
      <c r="L378" s="13"/>
      <c r="M378" s="88"/>
      <c r="N378" s="13"/>
    </row>
    <row r="379" spans="2:14">
      <c r="B379" s="25"/>
      <c r="C379" s="25"/>
      <c r="D379" s="25"/>
      <c r="E379" s="28"/>
      <c r="F379" s="28"/>
      <c r="G379" s="28"/>
      <c r="H379" s="28"/>
      <c r="I379" s="18"/>
      <c r="J379" s="12"/>
      <c r="K379" s="19"/>
      <c r="L379" s="13"/>
      <c r="M379" s="88"/>
      <c r="N379" s="13"/>
    </row>
    <row r="380" spans="2:14">
      <c r="B380" s="25"/>
      <c r="C380" s="25"/>
      <c r="D380" s="25"/>
      <c r="E380" s="28"/>
      <c r="F380" s="28"/>
      <c r="G380" s="28"/>
      <c r="H380" s="28"/>
      <c r="I380" s="18"/>
      <c r="J380" s="12"/>
      <c r="K380" s="19"/>
      <c r="L380" s="13"/>
      <c r="M380" s="88"/>
      <c r="N380" s="13"/>
    </row>
    <row r="381" spans="2:14">
      <c r="B381" s="25"/>
      <c r="C381" s="25"/>
      <c r="D381" s="25"/>
      <c r="E381" s="28"/>
      <c r="F381" s="28"/>
      <c r="G381" s="28"/>
      <c r="H381" s="28"/>
      <c r="I381" s="18"/>
      <c r="J381" s="12"/>
      <c r="K381" s="19"/>
      <c r="L381" s="13"/>
      <c r="M381" s="88"/>
      <c r="N381" s="13"/>
    </row>
    <row r="382" spans="2:14">
      <c r="B382" s="25"/>
      <c r="C382" s="25"/>
      <c r="D382" s="25"/>
      <c r="E382" s="28"/>
      <c r="F382" s="28"/>
      <c r="G382" s="28"/>
      <c r="H382" s="28"/>
      <c r="I382" s="18"/>
      <c r="J382" s="12"/>
      <c r="K382" s="19"/>
      <c r="L382" s="13"/>
      <c r="M382" s="88"/>
      <c r="N382" s="13"/>
    </row>
    <row r="383" spans="2:14">
      <c r="B383" s="25"/>
      <c r="C383" s="25"/>
      <c r="D383" s="25"/>
      <c r="E383" s="28"/>
      <c r="F383" s="28"/>
      <c r="G383" s="28"/>
      <c r="H383" s="28"/>
      <c r="I383" s="18"/>
      <c r="J383" s="12"/>
      <c r="K383" s="19"/>
      <c r="L383" s="13"/>
      <c r="M383" s="88"/>
      <c r="N383" s="13"/>
    </row>
    <row r="384" spans="2:14">
      <c r="B384" s="25"/>
      <c r="C384" s="25"/>
      <c r="D384" s="25"/>
      <c r="E384" s="28"/>
      <c r="F384" s="28"/>
      <c r="G384" s="28"/>
      <c r="H384" s="28"/>
      <c r="I384" s="18"/>
      <c r="J384" s="12"/>
      <c r="K384" s="19"/>
      <c r="L384" s="13"/>
      <c r="M384" s="88"/>
      <c r="N384" s="13"/>
    </row>
    <row r="385" spans="2:14">
      <c r="B385" s="25"/>
      <c r="C385" s="25"/>
      <c r="D385" s="25"/>
      <c r="E385" s="28"/>
      <c r="F385" s="28"/>
      <c r="G385" s="28"/>
      <c r="H385" s="28"/>
      <c r="I385" s="18"/>
      <c r="J385" s="12"/>
      <c r="K385" s="19"/>
      <c r="L385" s="13"/>
      <c r="M385" s="88"/>
      <c r="N385" s="13"/>
    </row>
    <row r="386" spans="2:14">
      <c r="B386" s="25"/>
      <c r="C386" s="25"/>
      <c r="D386" s="25"/>
      <c r="E386" s="28"/>
      <c r="F386" s="28"/>
      <c r="G386" s="28"/>
      <c r="H386" s="28"/>
      <c r="I386" s="18"/>
      <c r="J386" s="12"/>
      <c r="K386" s="19"/>
      <c r="L386" s="13"/>
      <c r="M386" s="88"/>
      <c r="N386" s="13"/>
    </row>
    <row r="387" spans="2:14">
      <c r="B387" s="25"/>
      <c r="C387" s="25"/>
      <c r="D387" s="25"/>
      <c r="E387" s="28"/>
      <c r="F387" s="28"/>
      <c r="G387" s="28"/>
      <c r="H387" s="28"/>
      <c r="I387" s="18"/>
      <c r="J387" s="12"/>
      <c r="K387" s="19"/>
      <c r="L387" s="13"/>
      <c r="M387" s="88"/>
      <c r="N387" s="13"/>
    </row>
    <row r="388" spans="2:14">
      <c r="B388" s="25"/>
      <c r="C388" s="25"/>
      <c r="D388" s="25"/>
      <c r="E388" s="28"/>
      <c r="F388" s="28"/>
      <c r="G388" s="28"/>
      <c r="H388" s="28"/>
      <c r="I388" s="18"/>
      <c r="J388" s="12"/>
      <c r="K388" s="19"/>
      <c r="L388" s="13"/>
      <c r="M388" s="88"/>
      <c r="N388" s="13"/>
    </row>
    <row r="389" spans="2:14">
      <c r="B389" s="25"/>
      <c r="C389" s="25"/>
      <c r="D389" s="25"/>
      <c r="E389" s="28"/>
      <c r="F389" s="28"/>
      <c r="G389" s="28"/>
      <c r="H389" s="28"/>
      <c r="I389" s="18"/>
      <c r="J389" s="12"/>
      <c r="K389" s="19"/>
      <c r="L389" s="13"/>
      <c r="M389" s="88"/>
      <c r="N389" s="13"/>
    </row>
    <row r="390" spans="2:14">
      <c r="B390" s="25"/>
      <c r="C390" s="25"/>
      <c r="D390" s="25"/>
      <c r="E390" s="28"/>
      <c r="F390" s="28"/>
      <c r="G390" s="28"/>
      <c r="H390" s="28"/>
      <c r="I390" s="18"/>
      <c r="J390" s="12"/>
      <c r="K390" s="19"/>
      <c r="L390" s="13"/>
      <c r="M390" s="88"/>
      <c r="N390" s="13"/>
    </row>
    <row r="391" spans="2:14">
      <c r="B391" s="25"/>
      <c r="C391" s="25"/>
      <c r="D391" s="25"/>
      <c r="E391" s="28"/>
      <c r="F391" s="28"/>
      <c r="G391" s="28"/>
      <c r="H391" s="28"/>
      <c r="I391" s="18"/>
      <c r="J391" s="12"/>
      <c r="K391" s="19"/>
      <c r="L391" s="13"/>
      <c r="M391" s="88"/>
      <c r="N391" s="13"/>
    </row>
    <row r="392" spans="2:14">
      <c r="B392" s="25"/>
      <c r="C392" s="25"/>
      <c r="D392" s="25"/>
      <c r="E392" s="28"/>
      <c r="F392" s="28"/>
      <c r="G392" s="28"/>
      <c r="H392" s="28"/>
      <c r="I392" s="18"/>
      <c r="J392" s="12"/>
      <c r="K392" s="19"/>
      <c r="L392" s="13"/>
      <c r="M392" s="88"/>
      <c r="N392" s="13"/>
    </row>
    <row r="393" spans="2:14">
      <c r="B393" s="25"/>
      <c r="C393" s="25"/>
      <c r="D393" s="25"/>
      <c r="E393" s="28"/>
      <c r="F393" s="28"/>
      <c r="G393" s="28"/>
      <c r="H393" s="28"/>
      <c r="I393" s="18"/>
      <c r="J393" s="12"/>
      <c r="K393" s="19"/>
      <c r="L393" s="13"/>
      <c r="M393" s="88"/>
      <c r="N393" s="13"/>
    </row>
    <row r="394" spans="2:14">
      <c r="B394" s="25"/>
      <c r="C394" s="25"/>
      <c r="D394" s="25"/>
      <c r="E394" s="28"/>
      <c r="F394" s="28"/>
      <c r="G394" s="28"/>
      <c r="H394" s="28"/>
      <c r="I394" s="18"/>
      <c r="J394" s="12"/>
      <c r="K394" s="19"/>
      <c r="L394" s="13"/>
      <c r="M394" s="88"/>
      <c r="N394" s="13"/>
    </row>
    <row r="395" spans="2:14">
      <c r="B395" s="25"/>
      <c r="C395" s="25"/>
      <c r="D395" s="25"/>
      <c r="E395" s="28"/>
      <c r="F395" s="28"/>
      <c r="G395" s="28"/>
      <c r="H395" s="28"/>
      <c r="I395" s="18"/>
      <c r="J395" s="12"/>
      <c r="K395" s="19"/>
      <c r="L395" s="13"/>
      <c r="M395" s="88"/>
      <c r="N395" s="13"/>
    </row>
    <row r="396" spans="2:14">
      <c r="B396" s="25"/>
      <c r="C396" s="25"/>
      <c r="D396" s="25"/>
      <c r="E396" s="28"/>
      <c r="F396" s="28"/>
      <c r="G396" s="28"/>
      <c r="H396" s="28"/>
      <c r="I396" s="18"/>
      <c r="J396" s="12"/>
      <c r="K396" s="19"/>
      <c r="L396" s="13"/>
      <c r="M396" s="88"/>
      <c r="N396" s="13"/>
    </row>
    <row r="397" spans="2:14">
      <c r="B397" s="25"/>
      <c r="C397" s="25"/>
      <c r="D397" s="25"/>
      <c r="E397" s="28"/>
      <c r="F397" s="28"/>
      <c r="G397" s="28"/>
      <c r="H397" s="28"/>
      <c r="I397" s="18"/>
      <c r="J397" s="12"/>
      <c r="K397" s="19"/>
      <c r="L397" s="13"/>
      <c r="M397" s="88"/>
      <c r="N397" s="13"/>
    </row>
    <row r="398" spans="2:14">
      <c r="B398" s="25"/>
      <c r="C398" s="25"/>
      <c r="D398" s="25"/>
      <c r="E398" s="28"/>
      <c r="F398" s="28"/>
      <c r="G398" s="28"/>
      <c r="H398" s="28"/>
      <c r="I398" s="18"/>
      <c r="J398" s="12"/>
      <c r="K398" s="19"/>
      <c r="L398" s="13"/>
      <c r="M398" s="88"/>
      <c r="N398" s="13"/>
    </row>
    <row r="399" spans="2:14">
      <c r="B399" s="25"/>
      <c r="C399" s="25"/>
      <c r="D399" s="25"/>
      <c r="E399" s="28"/>
      <c r="F399" s="28"/>
      <c r="G399" s="28"/>
      <c r="H399" s="28"/>
      <c r="I399" s="18"/>
      <c r="J399" s="12"/>
      <c r="K399" s="19"/>
      <c r="L399" s="13"/>
      <c r="M399" s="88"/>
      <c r="N399" s="13"/>
    </row>
    <row r="400" spans="2:14">
      <c r="B400" s="25"/>
      <c r="C400" s="25"/>
      <c r="D400" s="25"/>
      <c r="E400" s="28"/>
      <c r="F400" s="28"/>
      <c r="G400" s="28"/>
      <c r="H400" s="28"/>
      <c r="I400" s="18"/>
      <c r="J400" s="12"/>
      <c r="K400" s="19"/>
      <c r="L400" s="13"/>
      <c r="M400" s="88"/>
      <c r="N400" s="13"/>
    </row>
    <row r="401" spans="2:14">
      <c r="B401" s="25"/>
      <c r="C401" s="25"/>
      <c r="D401" s="25"/>
      <c r="E401" s="28"/>
      <c r="F401" s="28"/>
      <c r="G401" s="28"/>
      <c r="H401" s="28"/>
      <c r="I401" s="18"/>
      <c r="J401" s="12"/>
      <c r="K401" s="19"/>
      <c r="L401" s="13"/>
      <c r="M401" s="88"/>
      <c r="N401" s="13"/>
    </row>
    <row r="402" spans="2:14">
      <c r="B402" s="25"/>
      <c r="C402" s="25"/>
      <c r="D402" s="25"/>
      <c r="E402" s="28"/>
      <c r="F402" s="28"/>
      <c r="G402" s="28"/>
      <c r="H402" s="28"/>
      <c r="I402" s="18"/>
      <c r="J402" s="12"/>
      <c r="K402" s="19"/>
      <c r="L402" s="13"/>
      <c r="M402" s="88"/>
      <c r="N402" s="13"/>
    </row>
    <row r="403" spans="2:14">
      <c r="B403" s="25"/>
      <c r="C403" s="25"/>
      <c r="D403" s="25"/>
      <c r="E403" s="28"/>
      <c r="F403" s="28"/>
      <c r="G403" s="28"/>
      <c r="H403" s="28"/>
      <c r="I403" s="18"/>
      <c r="J403" s="12"/>
      <c r="K403" s="19"/>
      <c r="L403" s="13"/>
      <c r="M403" s="88"/>
      <c r="N403" s="13"/>
    </row>
    <row r="404" spans="2:14">
      <c r="B404" s="25"/>
      <c r="C404" s="25"/>
      <c r="D404" s="25"/>
      <c r="E404" s="28"/>
      <c r="F404" s="28"/>
      <c r="G404" s="28"/>
      <c r="H404" s="28"/>
      <c r="I404" s="18"/>
      <c r="J404" s="12"/>
      <c r="K404" s="19"/>
      <c r="L404" s="13"/>
      <c r="M404" s="88"/>
      <c r="N404" s="13"/>
    </row>
    <row r="405" spans="2:14">
      <c r="B405" s="25"/>
      <c r="C405" s="25"/>
      <c r="D405" s="25"/>
      <c r="E405" s="28"/>
      <c r="F405" s="28"/>
      <c r="G405" s="28"/>
      <c r="H405" s="28"/>
      <c r="I405" s="18"/>
      <c r="J405" s="12"/>
      <c r="K405" s="19"/>
      <c r="L405" s="13"/>
      <c r="M405" s="88"/>
      <c r="N405" s="13"/>
    </row>
    <row r="406" spans="2:14">
      <c r="B406" s="25"/>
      <c r="C406" s="25"/>
      <c r="D406" s="25"/>
      <c r="E406" s="28"/>
      <c r="F406" s="28"/>
      <c r="G406" s="28"/>
      <c r="H406" s="28"/>
      <c r="I406" s="18"/>
      <c r="J406" s="12"/>
      <c r="K406" s="19"/>
      <c r="L406" s="13"/>
      <c r="M406" s="88"/>
      <c r="N406" s="13"/>
    </row>
    <row r="407" spans="2:14">
      <c r="B407" s="25"/>
      <c r="C407" s="25"/>
      <c r="D407" s="25"/>
      <c r="E407" s="28"/>
      <c r="F407" s="28"/>
      <c r="G407" s="28"/>
      <c r="H407" s="28"/>
      <c r="I407" s="18"/>
      <c r="J407" s="12"/>
      <c r="K407" s="19"/>
      <c r="L407" s="13"/>
      <c r="M407" s="88"/>
      <c r="N407" s="13"/>
    </row>
    <row r="408" spans="2:14">
      <c r="B408" s="25"/>
      <c r="C408" s="25"/>
      <c r="D408" s="25"/>
      <c r="E408" s="28"/>
      <c r="F408" s="28"/>
      <c r="G408" s="28"/>
      <c r="H408" s="28"/>
      <c r="I408" s="18"/>
      <c r="J408" s="12"/>
      <c r="K408" s="19"/>
      <c r="L408" s="13"/>
      <c r="M408" s="88"/>
      <c r="N408" s="13"/>
    </row>
    <row r="409" spans="2:14">
      <c r="B409" s="25"/>
      <c r="C409" s="25"/>
      <c r="D409" s="25"/>
      <c r="E409" s="28"/>
      <c r="F409" s="28"/>
      <c r="G409" s="28"/>
      <c r="H409" s="28"/>
      <c r="I409" s="18"/>
      <c r="J409" s="12"/>
      <c r="K409" s="19"/>
      <c r="L409" s="13"/>
      <c r="M409" s="88"/>
      <c r="N409" s="13"/>
    </row>
    <row r="410" spans="2:14">
      <c r="B410" s="25"/>
      <c r="C410" s="25"/>
      <c r="D410" s="25"/>
      <c r="E410" s="28"/>
      <c r="F410" s="28"/>
      <c r="G410" s="28"/>
      <c r="H410" s="28"/>
      <c r="I410" s="18"/>
      <c r="J410" s="12"/>
      <c r="K410" s="19"/>
      <c r="L410" s="13"/>
      <c r="M410" s="88"/>
      <c r="N410" s="13"/>
    </row>
    <row r="411" spans="2:14">
      <c r="B411" s="25"/>
      <c r="C411" s="25"/>
      <c r="D411" s="25"/>
      <c r="E411" s="28"/>
      <c r="F411" s="28"/>
      <c r="G411" s="28"/>
      <c r="H411" s="28"/>
      <c r="I411" s="18"/>
      <c r="J411" s="12"/>
      <c r="K411" s="19"/>
      <c r="L411" s="13"/>
      <c r="M411" s="88"/>
      <c r="N411" s="13"/>
    </row>
    <row r="412" spans="2:14">
      <c r="B412" s="25"/>
      <c r="C412" s="25"/>
      <c r="D412" s="25"/>
      <c r="E412" s="28"/>
      <c r="F412" s="28"/>
      <c r="G412" s="28"/>
      <c r="H412" s="28"/>
      <c r="I412" s="18"/>
      <c r="J412" s="12"/>
      <c r="K412" s="19"/>
      <c r="L412" s="13"/>
      <c r="M412" s="88"/>
      <c r="N412" s="13"/>
    </row>
    <row r="413" spans="2:14">
      <c r="B413" s="25"/>
      <c r="C413" s="25"/>
      <c r="D413" s="25"/>
      <c r="E413" s="28"/>
      <c r="F413" s="28"/>
      <c r="G413" s="28"/>
      <c r="H413" s="28"/>
      <c r="I413" s="18"/>
      <c r="J413" s="12"/>
      <c r="K413" s="19"/>
      <c r="L413" s="13"/>
      <c r="M413" s="88"/>
      <c r="N413" s="13"/>
    </row>
    <row r="414" spans="2:14">
      <c r="B414" s="25"/>
      <c r="C414" s="25"/>
      <c r="D414" s="25"/>
      <c r="E414" s="28"/>
      <c r="F414" s="28"/>
      <c r="G414" s="28"/>
      <c r="H414" s="28"/>
      <c r="I414" s="18"/>
      <c r="J414" s="12"/>
      <c r="K414" s="19"/>
      <c r="L414" s="13"/>
      <c r="M414" s="88"/>
      <c r="N414" s="13"/>
    </row>
    <row r="415" spans="2:14">
      <c r="B415" s="25"/>
      <c r="C415" s="25"/>
      <c r="D415" s="25"/>
      <c r="E415" s="28"/>
      <c r="F415" s="28"/>
      <c r="G415" s="28"/>
      <c r="H415" s="28"/>
      <c r="I415" s="18"/>
      <c r="J415" s="12"/>
      <c r="K415" s="19"/>
      <c r="L415" s="13"/>
      <c r="M415" s="88"/>
      <c r="N415" s="13"/>
    </row>
    <row r="416" spans="2:14">
      <c r="B416" s="25"/>
      <c r="C416" s="25"/>
      <c r="D416" s="25"/>
      <c r="E416" s="28"/>
      <c r="F416" s="28"/>
      <c r="G416" s="28"/>
      <c r="H416" s="28"/>
      <c r="I416" s="18"/>
      <c r="J416" s="12"/>
      <c r="K416" s="19"/>
      <c r="L416" s="13"/>
      <c r="M416" s="88"/>
      <c r="N416" s="13"/>
    </row>
    <row r="417" spans="2:14">
      <c r="B417" s="25"/>
      <c r="C417" s="25"/>
      <c r="D417" s="25"/>
      <c r="E417" s="28"/>
      <c r="F417" s="28"/>
      <c r="G417" s="28"/>
      <c r="H417" s="28"/>
      <c r="I417" s="18"/>
      <c r="J417" s="12"/>
      <c r="K417" s="19"/>
      <c r="L417" s="13"/>
      <c r="M417" s="88"/>
      <c r="N417" s="13"/>
    </row>
    <row r="418" spans="2:14">
      <c r="B418" s="25"/>
      <c r="C418" s="25"/>
      <c r="D418" s="25"/>
      <c r="E418" s="28"/>
      <c r="F418" s="28"/>
      <c r="G418" s="28"/>
      <c r="H418" s="28"/>
      <c r="I418" s="18"/>
      <c r="J418" s="12"/>
      <c r="K418" s="19"/>
      <c r="L418" s="13"/>
      <c r="M418" s="88"/>
      <c r="N418" s="13"/>
    </row>
    <row r="419" spans="2:14">
      <c r="B419" s="25"/>
      <c r="C419" s="25"/>
      <c r="D419" s="25"/>
      <c r="E419" s="28"/>
      <c r="F419" s="28"/>
      <c r="G419" s="28"/>
      <c r="H419" s="28"/>
      <c r="I419" s="18"/>
      <c r="J419" s="12"/>
      <c r="K419" s="19"/>
      <c r="L419" s="13"/>
      <c r="M419" s="88"/>
      <c r="N419" s="13"/>
    </row>
    <row r="420" spans="2:14">
      <c r="B420" s="25"/>
      <c r="C420" s="25"/>
      <c r="D420" s="25"/>
      <c r="E420" s="28"/>
      <c r="F420" s="28"/>
      <c r="G420" s="28"/>
      <c r="H420" s="28"/>
      <c r="I420" s="18"/>
      <c r="J420" s="12"/>
      <c r="K420" s="19"/>
      <c r="L420" s="13"/>
      <c r="M420" s="88"/>
      <c r="N420" s="13"/>
    </row>
    <row r="421" spans="2:14">
      <c r="B421" s="25"/>
      <c r="C421" s="25"/>
      <c r="D421" s="25"/>
      <c r="E421" s="28"/>
      <c r="F421" s="28"/>
      <c r="G421" s="28"/>
      <c r="H421" s="28"/>
      <c r="I421" s="18"/>
      <c r="J421" s="12"/>
      <c r="K421" s="19"/>
      <c r="L421" s="13"/>
      <c r="M421" s="88"/>
      <c r="N421" s="13"/>
    </row>
    <row r="422" spans="2:14">
      <c r="B422" s="25"/>
      <c r="C422" s="25"/>
      <c r="D422" s="25"/>
      <c r="E422" s="28"/>
      <c r="F422" s="28"/>
      <c r="G422" s="28"/>
      <c r="H422" s="28"/>
      <c r="I422" s="18"/>
      <c r="J422" s="12"/>
      <c r="K422" s="19"/>
      <c r="L422" s="13"/>
      <c r="M422" s="88"/>
      <c r="N422" s="13"/>
    </row>
    <row r="423" spans="2:14">
      <c r="B423" s="25"/>
      <c r="C423" s="25"/>
      <c r="D423" s="25"/>
      <c r="E423" s="28"/>
      <c r="F423" s="28"/>
      <c r="G423" s="28"/>
      <c r="H423" s="28"/>
      <c r="I423" s="18"/>
      <c r="J423" s="12"/>
      <c r="K423" s="19"/>
      <c r="L423" s="13"/>
      <c r="M423" s="88"/>
      <c r="N423" s="13"/>
    </row>
    <row r="424" spans="2:14">
      <c r="B424" s="25"/>
      <c r="C424" s="25"/>
      <c r="D424" s="25"/>
      <c r="E424" s="28"/>
      <c r="F424" s="28"/>
      <c r="G424" s="28"/>
      <c r="H424" s="28"/>
      <c r="I424" s="18"/>
      <c r="J424" s="12"/>
      <c r="K424" s="19"/>
      <c r="L424" s="13"/>
      <c r="M424" s="88"/>
      <c r="N424" s="13"/>
    </row>
    <row r="425" spans="2:14">
      <c r="B425" s="25"/>
      <c r="C425" s="25"/>
      <c r="D425" s="25"/>
      <c r="E425" s="28"/>
      <c r="F425" s="28"/>
      <c r="G425" s="28"/>
      <c r="H425" s="28"/>
      <c r="I425" s="18"/>
      <c r="J425" s="12"/>
      <c r="K425" s="19"/>
      <c r="L425" s="13"/>
      <c r="M425" s="88"/>
      <c r="N425" s="13"/>
    </row>
    <row r="426" spans="2:14">
      <c r="B426" s="25"/>
      <c r="C426" s="25"/>
      <c r="D426" s="25"/>
      <c r="E426" s="28"/>
      <c r="F426" s="28"/>
      <c r="G426" s="28"/>
      <c r="H426" s="28"/>
      <c r="I426" s="18"/>
      <c r="J426" s="12"/>
      <c r="K426" s="19"/>
      <c r="L426" s="13"/>
      <c r="M426" s="88"/>
      <c r="N426" s="13"/>
    </row>
    <row r="427" spans="2:14">
      <c r="B427" s="25"/>
      <c r="C427" s="25"/>
      <c r="D427" s="25"/>
      <c r="E427" s="28"/>
      <c r="F427" s="28"/>
      <c r="G427" s="28"/>
      <c r="H427" s="28"/>
      <c r="I427" s="18"/>
      <c r="J427" s="12"/>
      <c r="K427" s="19"/>
      <c r="L427" s="13"/>
      <c r="M427" s="88"/>
      <c r="N427" s="13"/>
    </row>
    <row r="428" spans="2:14">
      <c r="B428" s="25"/>
      <c r="C428" s="25"/>
      <c r="D428" s="25"/>
      <c r="E428" s="28"/>
      <c r="F428" s="28"/>
      <c r="G428" s="28"/>
      <c r="H428" s="28"/>
      <c r="I428" s="18"/>
      <c r="J428" s="12"/>
      <c r="K428" s="19"/>
      <c r="L428" s="13"/>
      <c r="M428" s="88"/>
      <c r="N428" s="13"/>
    </row>
    <row r="429" spans="2:14">
      <c r="B429" s="25"/>
      <c r="C429" s="25"/>
      <c r="D429" s="25"/>
      <c r="E429" s="28"/>
      <c r="F429" s="28"/>
      <c r="G429" s="28"/>
      <c r="H429" s="28"/>
      <c r="I429" s="18"/>
      <c r="J429" s="12"/>
      <c r="K429" s="19"/>
      <c r="L429" s="13"/>
      <c r="M429" s="88"/>
      <c r="N429" s="13"/>
    </row>
    <row r="430" spans="2:14">
      <c r="B430" s="25"/>
      <c r="C430" s="25"/>
      <c r="D430" s="25"/>
      <c r="E430" s="28"/>
      <c r="F430" s="28"/>
      <c r="G430" s="28"/>
      <c r="H430" s="28"/>
      <c r="I430" s="18"/>
      <c r="J430" s="12"/>
      <c r="K430" s="19"/>
      <c r="L430" s="13"/>
      <c r="M430" s="88"/>
      <c r="N430" s="13"/>
    </row>
    <row r="431" spans="2:14">
      <c r="B431" s="25"/>
      <c r="C431" s="25"/>
      <c r="D431" s="25"/>
      <c r="E431" s="28"/>
      <c r="F431" s="28"/>
      <c r="G431" s="28"/>
      <c r="H431" s="28"/>
      <c r="I431" s="18"/>
      <c r="J431" s="12"/>
      <c r="K431" s="19"/>
      <c r="L431" s="13"/>
      <c r="M431" s="88"/>
      <c r="N431" s="13"/>
    </row>
    <row r="432" spans="2:14">
      <c r="B432" s="25"/>
      <c r="C432" s="25"/>
      <c r="D432" s="25"/>
      <c r="E432" s="28"/>
      <c r="F432" s="28"/>
      <c r="G432" s="28"/>
      <c r="H432" s="28"/>
      <c r="I432" s="18"/>
      <c r="J432" s="12"/>
      <c r="K432" s="19"/>
      <c r="L432" s="13"/>
      <c r="M432" s="88"/>
      <c r="N432" s="13"/>
    </row>
    <row r="433" spans="2:14">
      <c r="B433" s="25"/>
      <c r="C433" s="25"/>
      <c r="D433" s="25"/>
      <c r="E433" s="28"/>
      <c r="F433" s="28"/>
      <c r="G433" s="28"/>
      <c r="H433" s="28"/>
      <c r="I433" s="18"/>
      <c r="J433" s="12"/>
      <c r="K433" s="19"/>
      <c r="L433" s="13"/>
      <c r="M433" s="88"/>
      <c r="N433" s="13"/>
    </row>
    <row r="434" spans="2:14">
      <c r="B434" s="25"/>
      <c r="C434" s="25"/>
      <c r="D434" s="25"/>
      <c r="E434" s="28"/>
      <c r="F434" s="28"/>
      <c r="G434" s="28"/>
      <c r="H434" s="28"/>
      <c r="I434" s="18"/>
      <c r="J434" s="12"/>
      <c r="K434" s="19"/>
      <c r="L434" s="13"/>
      <c r="M434" s="88"/>
      <c r="N434" s="13"/>
    </row>
    <row r="435" spans="2:14">
      <c r="B435" s="25"/>
      <c r="C435" s="25"/>
      <c r="D435" s="25"/>
      <c r="E435" s="28"/>
      <c r="F435" s="28"/>
      <c r="G435" s="28"/>
      <c r="H435" s="28"/>
      <c r="I435" s="18"/>
      <c r="J435" s="12"/>
      <c r="K435" s="19"/>
      <c r="L435" s="13"/>
      <c r="M435" s="88"/>
      <c r="N435" s="13"/>
    </row>
    <row r="436" spans="2:14">
      <c r="B436" s="25"/>
      <c r="C436" s="25"/>
      <c r="D436" s="25"/>
      <c r="E436" s="28"/>
      <c r="F436" s="28"/>
      <c r="G436" s="28"/>
      <c r="H436" s="28"/>
      <c r="I436" s="18"/>
      <c r="J436" s="12"/>
      <c r="K436" s="19"/>
      <c r="L436" s="13"/>
      <c r="M436" s="88"/>
      <c r="N436" s="13"/>
    </row>
    <row r="437" spans="2:14">
      <c r="B437" s="25"/>
      <c r="C437" s="25"/>
      <c r="D437" s="25"/>
      <c r="E437" s="28"/>
      <c r="F437" s="28"/>
      <c r="G437" s="28"/>
      <c r="H437" s="28"/>
      <c r="I437" s="18"/>
      <c r="J437" s="12"/>
      <c r="K437" s="19"/>
      <c r="L437" s="13"/>
      <c r="M437" s="88"/>
      <c r="N437" s="13"/>
    </row>
    <row r="438" spans="2:14">
      <c r="B438" s="25"/>
      <c r="C438" s="25"/>
      <c r="D438" s="25"/>
      <c r="E438" s="28"/>
      <c r="F438" s="28"/>
      <c r="G438" s="28"/>
      <c r="H438" s="28"/>
      <c r="I438" s="18"/>
      <c r="J438" s="12"/>
      <c r="K438" s="19"/>
      <c r="L438" s="13"/>
      <c r="M438" s="88"/>
      <c r="N438" s="13"/>
    </row>
    <row r="439" spans="2:14">
      <c r="B439" s="25"/>
      <c r="C439" s="25"/>
      <c r="D439" s="25"/>
      <c r="E439" s="28"/>
      <c r="F439" s="28"/>
      <c r="G439" s="28"/>
      <c r="H439" s="28"/>
      <c r="I439" s="18"/>
      <c r="J439" s="12"/>
      <c r="K439" s="19"/>
      <c r="L439" s="13"/>
      <c r="M439" s="88"/>
      <c r="N439" s="13"/>
    </row>
    <row r="440" spans="2:14">
      <c r="B440" s="25"/>
      <c r="C440" s="25"/>
      <c r="D440" s="25"/>
      <c r="E440" s="28"/>
      <c r="F440" s="28"/>
      <c r="G440" s="28"/>
      <c r="H440" s="28"/>
      <c r="I440" s="18"/>
      <c r="J440" s="12"/>
      <c r="K440" s="19"/>
      <c r="L440" s="13"/>
      <c r="M440" s="88"/>
      <c r="N440" s="13"/>
    </row>
    <row r="441" spans="2:14">
      <c r="B441" s="25"/>
      <c r="C441" s="25"/>
      <c r="D441" s="25"/>
      <c r="E441" s="28"/>
      <c r="F441" s="28"/>
      <c r="G441" s="28"/>
      <c r="H441" s="28"/>
      <c r="I441" s="18"/>
      <c r="J441" s="12"/>
      <c r="K441" s="19"/>
      <c r="L441" s="13"/>
      <c r="M441" s="88"/>
      <c r="N441" s="13"/>
    </row>
    <row r="442" spans="2:14">
      <c r="B442" s="25"/>
      <c r="C442" s="25"/>
      <c r="D442" s="25"/>
      <c r="E442" s="28"/>
      <c r="F442" s="28"/>
      <c r="G442" s="28"/>
      <c r="H442" s="28"/>
      <c r="I442" s="18"/>
      <c r="J442" s="12"/>
      <c r="K442" s="19"/>
      <c r="L442" s="13"/>
      <c r="M442" s="88"/>
      <c r="N442" s="13"/>
    </row>
    <row r="443" spans="2:14">
      <c r="B443" s="25"/>
      <c r="C443" s="25"/>
      <c r="D443" s="25"/>
      <c r="E443" s="28"/>
      <c r="F443" s="28"/>
      <c r="G443" s="28"/>
      <c r="H443" s="28"/>
      <c r="I443" s="18"/>
      <c r="J443" s="12"/>
      <c r="K443" s="19"/>
      <c r="L443" s="13"/>
      <c r="M443" s="88"/>
      <c r="N443" s="13"/>
    </row>
    <row r="444" spans="2:14">
      <c r="B444" s="25"/>
      <c r="C444" s="25"/>
      <c r="D444" s="25"/>
      <c r="E444" s="28"/>
      <c r="F444" s="28"/>
      <c r="G444" s="28"/>
      <c r="H444" s="28"/>
      <c r="I444" s="18"/>
      <c r="J444" s="12"/>
      <c r="K444" s="19"/>
      <c r="L444" s="13"/>
      <c r="M444" s="88"/>
      <c r="N444" s="13"/>
    </row>
    <row r="445" spans="2:14">
      <c r="B445" s="25"/>
      <c r="C445" s="25"/>
      <c r="D445" s="25"/>
      <c r="E445" s="28"/>
      <c r="F445" s="28"/>
      <c r="G445" s="28"/>
      <c r="H445" s="28"/>
      <c r="I445" s="18"/>
      <c r="J445" s="12"/>
      <c r="K445" s="19"/>
      <c r="L445" s="13"/>
      <c r="M445" s="88"/>
      <c r="N445" s="13"/>
    </row>
    <row r="446" spans="2:14">
      <c r="B446" s="25"/>
      <c r="C446" s="25"/>
      <c r="D446" s="25"/>
      <c r="E446" s="28"/>
      <c r="F446" s="28"/>
      <c r="G446" s="28"/>
      <c r="H446" s="28"/>
      <c r="I446" s="18"/>
      <c r="J446" s="12"/>
      <c r="K446" s="19"/>
      <c r="L446" s="13"/>
      <c r="M446" s="88"/>
      <c r="N446" s="13"/>
    </row>
    <row r="447" spans="2:14">
      <c r="B447" s="25"/>
      <c r="C447" s="25"/>
      <c r="D447" s="25"/>
      <c r="E447" s="28"/>
      <c r="F447" s="28"/>
      <c r="G447" s="28"/>
      <c r="H447" s="28"/>
      <c r="I447" s="18"/>
      <c r="J447" s="12"/>
      <c r="K447" s="19"/>
      <c r="L447" s="13"/>
      <c r="M447" s="88"/>
      <c r="N447" s="13"/>
    </row>
    <row r="448" spans="2:14">
      <c r="B448" s="25"/>
      <c r="C448" s="25"/>
      <c r="D448" s="25"/>
      <c r="E448" s="28"/>
      <c r="F448" s="28"/>
      <c r="G448" s="28"/>
      <c r="H448" s="28"/>
      <c r="I448" s="18"/>
      <c r="J448" s="12"/>
      <c r="K448" s="19"/>
      <c r="L448" s="13"/>
      <c r="M448" s="88"/>
      <c r="N448" s="13"/>
    </row>
    <row r="449" spans="2:14">
      <c r="B449" s="25"/>
      <c r="C449" s="25"/>
      <c r="D449" s="25"/>
      <c r="E449" s="28"/>
      <c r="F449" s="28"/>
      <c r="G449" s="28"/>
      <c r="H449" s="28"/>
      <c r="I449" s="18"/>
      <c r="J449" s="12"/>
      <c r="K449" s="19"/>
      <c r="L449" s="13"/>
      <c r="M449" s="88"/>
      <c r="N449" s="13"/>
    </row>
    <row r="450" spans="2:14">
      <c r="B450" s="25"/>
      <c r="C450" s="25"/>
      <c r="D450" s="25"/>
      <c r="E450" s="28"/>
      <c r="F450" s="28"/>
      <c r="G450" s="28"/>
      <c r="H450" s="28"/>
      <c r="I450" s="18"/>
      <c r="J450" s="12"/>
      <c r="K450" s="19"/>
      <c r="L450" s="13"/>
      <c r="M450" s="88"/>
      <c r="N450" s="13"/>
    </row>
    <row r="451" spans="2:14">
      <c r="B451" s="25"/>
      <c r="C451" s="25"/>
      <c r="D451" s="25"/>
      <c r="E451" s="28"/>
      <c r="F451" s="28"/>
      <c r="G451" s="28"/>
      <c r="H451" s="28"/>
      <c r="I451" s="18"/>
      <c r="J451" s="12"/>
      <c r="K451" s="19"/>
      <c r="L451" s="13"/>
      <c r="M451" s="88"/>
      <c r="N451" s="13"/>
    </row>
    <row r="452" spans="2:14">
      <c r="B452" s="25"/>
      <c r="C452" s="25"/>
      <c r="D452" s="25"/>
      <c r="E452" s="28"/>
      <c r="F452" s="28"/>
      <c r="G452" s="28"/>
      <c r="H452" s="28"/>
      <c r="I452" s="18"/>
      <c r="J452" s="12"/>
      <c r="K452" s="19"/>
      <c r="L452" s="13"/>
      <c r="M452" s="88"/>
      <c r="N452" s="13"/>
    </row>
    <row r="453" spans="2:14">
      <c r="B453" s="25"/>
      <c r="C453" s="25"/>
      <c r="D453" s="25"/>
      <c r="E453" s="28"/>
      <c r="F453" s="28"/>
      <c r="G453" s="28"/>
      <c r="H453" s="28"/>
      <c r="I453" s="18"/>
      <c r="J453" s="12"/>
      <c r="K453" s="19"/>
      <c r="L453" s="13"/>
      <c r="M453" s="88"/>
      <c r="N453" s="13"/>
    </row>
    <row r="454" spans="2:14">
      <c r="B454" s="25"/>
      <c r="C454" s="25"/>
      <c r="D454" s="25"/>
      <c r="E454" s="28"/>
      <c r="F454" s="28"/>
      <c r="G454" s="28"/>
      <c r="H454" s="28"/>
      <c r="I454" s="18"/>
      <c r="J454" s="12"/>
      <c r="K454" s="19"/>
      <c r="L454" s="13"/>
      <c r="M454" s="88"/>
      <c r="N454" s="13"/>
    </row>
    <row r="455" spans="2:14">
      <c r="B455" s="25"/>
      <c r="C455" s="25"/>
      <c r="D455" s="25"/>
      <c r="E455" s="28"/>
      <c r="F455" s="28"/>
      <c r="G455" s="28"/>
      <c r="H455" s="28"/>
      <c r="I455" s="18"/>
      <c r="J455" s="12"/>
      <c r="K455" s="19"/>
      <c r="L455" s="13"/>
      <c r="M455" s="88"/>
      <c r="N455" s="13"/>
    </row>
    <row r="456" spans="2:14">
      <c r="B456" s="25"/>
      <c r="C456" s="25"/>
      <c r="D456" s="25"/>
      <c r="E456" s="28"/>
      <c r="F456" s="28"/>
      <c r="G456" s="28"/>
      <c r="H456" s="28"/>
      <c r="I456" s="18"/>
      <c r="J456" s="12"/>
      <c r="K456" s="19"/>
      <c r="L456" s="13"/>
      <c r="M456" s="88"/>
      <c r="N456" s="13"/>
    </row>
    <row r="457" spans="2:14">
      <c r="B457" s="25"/>
      <c r="C457" s="25"/>
      <c r="D457" s="25"/>
      <c r="E457" s="28"/>
      <c r="F457" s="28"/>
      <c r="G457" s="28"/>
      <c r="H457" s="28"/>
      <c r="I457" s="18"/>
      <c r="J457" s="12"/>
      <c r="K457" s="19"/>
      <c r="L457" s="13"/>
      <c r="M457" s="88"/>
      <c r="N457" s="13"/>
    </row>
    <row r="458" spans="2:14">
      <c r="B458" s="25"/>
      <c r="C458" s="25"/>
      <c r="D458" s="25"/>
      <c r="E458" s="28"/>
      <c r="F458" s="28"/>
      <c r="G458" s="28"/>
      <c r="H458" s="28"/>
      <c r="I458" s="18"/>
      <c r="J458" s="12"/>
      <c r="K458" s="19"/>
      <c r="L458" s="13"/>
      <c r="M458" s="88"/>
      <c r="N458" s="13"/>
    </row>
    <row r="459" spans="2:14">
      <c r="B459" s="25"/>
      <c r="C459" s="25"/>
      <c r="D459" s="25"/>
      <c r="E459" s="28"/>
      <c r="F459" s="28"/>
      <c r="G459" s="28"/>
      <c r="H459" s="28"/>
      <c r="I459" s="18"/>
      <c r="J459" s="12"/>
      <c r="K459" s="19"/>
      <c r="L459" s="13"/>
      <c r="M459" s="88"/>
      <c r="N459" s="13"/>
    </row>
    <row r="460" spans="2:14">
      <c r="B460" s="25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88"/>
      <c r="N460" s="13"/>
    </row>
    <row r="461" spans="2:14">
      <c r="B461" s="25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88"/>
      <c r="N461" s="13"/>
    </row>
    <row r="462" spans="2:14">
      <c r="B462" s="25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88"/>
      <c r="N462" s="13"/>
    </row>
    <row r="463" spans="2:14">
      <c r="B463" s="25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88"/>
      <c r="N463" s="13"/>
    </row>
    <row r="464" spans="2:14">
      <c r="B464" s="25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88"/>
      <c r="N464" s="13"/>
    </row>
    <row r="465" spans="2:14">
      <c r="B465" s="25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88"/>
      <c r="N465" s="13"/>
    </row>
    <row r="466" spans="2:14">
      <c r="B466" s="25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88"/>
      <c r="N466" s="13"/>
    </row>
    <row r="467" spans="2:14">
      <c r="B467" s="25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88"/>
      <c r="N467" s="13"/>
    </row>
    <row r="468" spans="2:14">
      <c r="B468" s="25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88"/>
      <c r="N468" s="13"/>
    </row>
    <row r="469" spans="2:14">
      <c r="B469" s="25"/>
      <c r="C469" s="32"/>
      <c r="D469" s="32"/>
      <c r="E469" s="33"/>
      <c r="F469" s="33"/>
      <c r="G469" s="33"/>
      <c r="H469" s="33"/>
      <c r="I469" s="33"/>
      <c r="J469" s="12"/>
      <c r="K469" s="13"/>
      <c r="L469" s="13"/>
      <c r="M469" s="13"/>
      <c r="N469" s="13"/>
    </row>
    <row r="470" spans="2:14">
      <c r="B470" s="25"/>
      <c r="C470" s="32"/>
      <c r="D470" s="32"/>
      <c r="E470" s="33"/>
      <c r="F470" s="33"/>
      <c r="G470" s="33"/>
      <c r="H470" s="33"/>
      <c r="I470" s="33"/>
      <c r="J470" s="12"/>
      <c r="K470" s="13"/>
      <c r="L470" s="13"/>
      <c r="M470" s="13"/>
      <c r="N470" s="13"/>
    </row>
    <row r="471" spans="2:14">
      <c r="B471" s="25"/>
      <c r="C471" s="25"/>
      <c r="D471" s="25"/>
      <c r="E471" s="28"/>
      <c r="F471" s="28"/>
      <c r="G471" s="28"/>
      <c r="H471" s="28"/>
      <c r="I471" s="28"/>
      <c r="J471" s="12"/>
      <c r="K471" s="13"/>
      <c r="L471" s="13"/>
      <c r="M471" s="13"/>
      <c r="N471" s="13"/>
    </row>
    <row r="472" spans="2:14">
      <c r="B472" s="25"/>
      <c r="C472" s="25"/>
      <c r="D472" s="25"/>
      <c r="E472" s="28"/>
      <c r="F472" s="28"/>
      <c r="G472" s="28"/>
      <c r="H472" s="28"/>
      <c r="I472" s="28"/>
      <c r="J472" s="12"/>
      <c r="K472" s="13"/>
      <c r="L472" s="13"/>
      <c r="M472" s="13"/>
      <c r="N472" s="13"/>
    </row>
    <row r="473" spans="2:14">
      <c r="B473" s="25"/>
      <c r="C473" s="32"/>
      <c r="D473" s="32"/>
      <c r="E473" s="33"/>
      <c r="F473" s="33"/>
      <c r="G473" s="33"/>
      <c r="H473" s="33"/>
      <c r="I473" s="33"/>
      <c r="J473" s="12"/>
      <c r="K473" s="13"/>
      <c r="L473" s="13"/>
      <c r="M473" s="13"/>
      <c r="N473" s="13"/>
    </row>
    <row r="474" spans="2:14">
      <c r="B474" s="25"/>
      <c r="C474" s="32"/>
      <c r="D474" s="32"/>
      <c r="E474" s="33"/>
      <c r="F474" s="33"/>
      <c r="G474" s="33"/>
      <c r="H474" s="33"/>
      <c r="I474" s="33"/>
      <c r="J474" s="12"/>
      <c r="K474" s="13"/>
      <c r="L474" s="13"/>
      <c r="M474" s="13"/>
      <c r="N474" s="13"/>
    </row>
    <row r="475" spans="2:14">
      <c r="B475" s="25"/>
      <c r="C475" s="32"/>
      <c r="D475" s="32"/>
      <c r="E475" s="34"/>
      <c r="F475" s="35"/>
      <c r="G475" s="34"/>
      <c r="H475" s="34"/>
      <c r="I475" s="34"/>
      <c r="J475" s="12"/>
      <c r="K475" s="13"/>
      <c r="L475" s="13"/>
      <c r="M475" s="13"/>
      <c r="N475" s="13"/>
    </row>
    <row r="476" spans="2:14">
      <c r="B476" s="25"/>
      <c r="C476" s="34"/>
      <c r="D476" s="32"/>
      <c r="E476" s="34"/>
      <c r="F476" s="35"/>
      <c r="G476" s="34"/>
      <c r="H476" s="34"/>
      <c r="I476" s="34"/>
      <c r="J476" s="12"/>
      <c r="K476" s="13"/>
      <c r="L476" s="13"/>
      <c r="M476" s="13"/>
      <c r="N476" s="13"/>
    </row>
    <row r="477" spans="2:14">
      <c r="B477" s="25"/>
      <c r="C477" s="34"/>
      <c r="D477" s="32"/>
      <c r="E477" s="34"/>
      <c r="F477" s="35"/>
      <c r="G477" s="34"/>
      <c r="H477" s="34"/>
      <c r="I477" s="34"/>
      <c r="J477" s="12"/>
      <c r="K477" s="13"/>
      <c r="L477" s="13"/>
      <c r="M477" s="13"/>
      <c r="N477" s="13"/>
    </row>
    <row r="478" spans="2:14">
      <c r="B478" s="25"/>
      <c r="C478" s="34"/>
      <c r="D478" s="32"/>
      <c r="E478" s="34"/>
      <c r="F478" s="35"/>
      <c r="G478" s="34"/>
      <c r="H478" s="34"/>
      <c r="I478" s="34"/>
      <c r="J478" s="12"/>
      <c r="K478" s="13"/>
      <c r="L478" s="13"/>
      <c r="M478" s="13"/>
      <c r="N478" s="13"/>
    </row>
    <row r="479" spans="2:14">
      <c r="B479" s="25"/>
      <c r="C479" s="34"/>
      <c r="D479" s="32"/>
      <c r="E479" s="34"/>
      <c r="F479" s="35"/>
      <c r="G479" s="34"/>
      <c r="H479" s="34"/>
      <c r="I479" s="34"/>
      <c r="J479" s="12"/>
      <c r="K479" s="13"/>
      <c r="L479" s="13"/>
      <c r="M479" s="13"/>
      <c r="N479" s="13"/>
    </row>
    <row r="480" spans="2:14">
      <c r="B480" s="25"/>
      <c r="C480" s="34"/>
      <c r="D480" s="32"/>
      <c r="E480" s="34"/>
      <c r="F480" s="35"/>
      <c r="G480" s="34"/>
      <c r="H480" s="34"/>
      <c r="I480" s="34"/>
      <c r="J480" s="12"/>
      <c r="K480" s="13"/>
      <c r="L480" s="13"/>
      <c r="M480" s="13"/>
      <c r="N480" s="13"/>
    </row>
    <row r="481" spans="2:14">
      <c r="B481" s="25"/>
      <c r="C481" s="34"/>
      <c r="D481" s="32"/>
      <c r="E481" s="34"/>
      <c r="F481" s="35"/>
      <c r="G481" s="34"/>
      <c r="H481" s="34"/>
      <c r="I481" s="34"/>
      <c r="J481" s="12"/>
      <c r="K481" s="13"/>
      <c r="L481" s="13"/>
      <c r="M481" s="13"/>
      <c r="N481" s="13"/>
    </row>
    <row r="482" spans="2:14">
      <c r="B482" s="25"/>
      <c r="C482" s="12"/>
      <c r="D482" s="25"/>
      <c r="E482" s="12"/>
      <c r="F482" s="28"/>
      <c r="G482" s="12"/>
      <c r="H482" s="12"/>
      <c r="I482" s="12"/>
      <c r="J482" s="12"/>
      <c r="K482" s="13"/>
      <c r="L482" s="13"/>
      <c r="M482" s="13"/>
      <c r="N482" s="13"/>
    </row>
    <row r="483" spans="2:14">
      <c r="B483" s="25"/>
      <c r="C483" s="34"/>
      <c r="D483" s="32"/>
      <c r="E483" s="34"/>
      <c r="F483" s="35"/>
      <c r="G483" s="34"/>
      <c r="H483" s="34"/>
      <c r="I483" s="34"/>
      <c r="J483" s="12"/>
      <c r="K483" s="13"/>
      <c r="L483" s="13"/>
      <c r="M483" s="13"/>
      <c r="N483" s="13"/>
    </row>
    <row r="484" spans="2:14">
      <c r="B484" s="25"/>
      <c r="C484" s="34"/>
      <c r="D484" s="32"/>
      <c r="E484" s="34"/>
      <c r="F484" s="35"/>
      <c r="G484" s="34"/>
      <c r="H484" s="34"/>
      <c r="I484" s="34"/>
      <c r="J484" s="12"/>
      <c r="K484" s="13"/>
      <c r="L484" s="13"/>
      <c r="M484" s="13"/>
      <c r="N484" s="13"/>
    </row>
    <row r="485" spans="2:14">
      <c r="B485" s="25"/>
      <c r="C485" s="34"/>
      <c r="D485" s="32"/>
      <c r="E485" s="34"/>
      <c r="F485" s="35"/>
      <c r="G485" s="34"/>
      <c r="H485" s="34"/>
      <c r="I485" s="34"/>
      <c r="J485" s="12"/>
      <c r="K485" s="13"/>
      <c r="L485" s="13"/>
      <c r="M485" s="13"/>
      <c r="N485" s="13"/>
    </row>
    <row r="486" spans="2:14">
      <c r="B486" s="25"/>
      <c r="C486" s="34"/>
      <c r="D486" s="32"/>
      <c r="E486" s="34"/>
      <c r="F486" s="35"/>
      <c r="G486" s="34"/>
      <c r="H486" s="34"/>
      <c r="I486" s="34"/>
      <c r="J486" s="12"/>
      <c r="K486" s="13"/>
      <c r="L486" s="13"/>
      <c r="M486" s="13"/>
      <c r="N486" s="13"/>
    </row>
    <row r="487" spans="2:14">
      <c r="B487" s="25"/>
      <c r="C487" s="34"/>
      <c r="D487" s="32"/>
      <c r="E487" s="34"/>
      <c r="F487" s="35"/>
      <c r="G487" s="34"/>
      <c r="H487" s="34"/>
      <c r="I487" s="34"/>
      <c r="J487" s="12"/>
      <c r="K487" s="13"/>
      <c r="L487" s="13"/>
      <c r="M487" s="13"/>
      <c r="N487" s="13"/>
    </row>
    <row r="488" spans="2:14">
      <c r="B488" s="25"/>
      <c r="C488" s="34"/>
      <c r="D488" s="32"/>
      <c r="E488" s="34"/>
      <c r="F488" s="35"/>
      <c r="G488" s="34"/>
      <c r="H488" s="34"/>
      <c r="I488" s="34"/>
      <c r="J488" s="12"/>
      <c r="K488" s="13"/>
      <c r="L488" s="13"/>
      <c r="M488" s="13"/>
      <c r="N488" s="13"/>
    </row>
    <row r="489" spans="2:14">
      <c r="B489" s="25"/>
      <c r="C489" s="34"/>
      <c r="D489" s="32"/>
      <c r="E489" s="34"/>
      <c r="F489" s="35"/>
      <c r="G489" s="34"/>
      <c r="H489" s="34"/>
      <c r="I489" s="34"/>
      <c r="J489" s="12"/>
      <c r="K489" s="13"/>
      <c r="L489" s="13"/>
      <c r="M489" s="13"/>
      <c r="N489" s="13"/>
    </row>
    <row r="490" spans="2:14">
      <c r="B490" s="25"/>
      <c r="C490" s="34"/>
      <c r="D490" s="32"/>
      <c r="E490" s="34"/>
      <c r="F490" s="35"/>
      <c r="G490" s="34"/>
      <c r="H490" s="34"/>
      <c r="I490" s="34"/>
      <c r="J490" s="12"/>
      <c r="K490" s="13"/>
      <c r="L490" s="13"/>
      <c r="M490" s="13"/>
      <c r="N490" s="13"/>
    </row>
    <row r="491" spans="2:14">
      <c r="B491" s="25"/>
      <c r="C491" s="34"/>
      <c r="D491" s="32"/>
      <c r="E491" s="34"/>
      <c r="F491" s="35"/>
      <c r="G491" s="34"/>
      <c r="H491" s="34"/>
      <c r="I491" s="34"/>
      <c r="J491" s="12"/>
      <c r="K491" s="13"/>
      <c r="L491" s="13"/>
      <c r="M491" s="13"/>
      <c r="N491" s="13"/>
    </row>
    <row r="492" spans="2:14">
      <c r="B492" s="25"/>
      <c r="C492" s="34"/>
      <c r="D492" s="32"/>
      <c r="E492" s="34"/>
      <c r="F492" s="35"/>
      <c r="G492" s="34"/>
      <c r="H492" s="34"/>
      <c r="I492" s="34"/>
      <c r="J492" s="12"/>
      <c r="K492" s="13"/>
      <c r="L492" s="13"/>
      <c r="M492" s="13"/>
      <c r="N492" s="13"/>
    </row>
    <row r="493" spans="2:14">
      <c r="B493" s="25"/>
      <c r="C493" s="34"/>
      <c r="D493" s="32"/>
      <c r="E493" s="34"/>
      <c r="F493" s="35"/>
      <c r="G493" s="34"/>
      <c r="H493" s="34"/>
      <c r="I493" s="34"/>
      <c r="J493" s="12"/>
      <c r="K493" s="13"/>
      <c r="L493" s="13"/>
      <c r="M493" s="13"/>
      <c r="N493" s="13"/>
    </row>
    <row r="494" spans="2:14">
      <c r="B494" s="25"/>
      <c r="C494" s="34"/>
      <c r="D494" s="32"/>
      <c r="E494" s="34"/>
      <c r="F494" s="35"/>
      <c r="G494" s="34"/>
      <c r="H494" s="34"/>
      <c r="I494" s="34"/>
      <c r="J494" s="12"/>
      <c r="K494" s="13"/>
      <c r="L494" s="13"/>
      <c r="M494" s="13"/>
      <c r="N494" s="13"/>
    </row>
    <row r="495" spans="2:14">
      <c r="B495" s="25"/>
      <c r="C495" s="34"/>
      <c r="D495" s="32"/>
      <c r="E495" s="34"/>
      <c r="F495" s="35"/>
      <c r="G495" s="34"/>
      <c r="H495" s="34"/>
      <c r="I495" s="34"/>
      <c r="J495" s="12"/>
      <c r="K495" s="13"/>
      <c r="L495" s="13"/>
      <c r="M495" s="13"/>
      <c r="N495" s="13"/>
    </row>
    <row r="496" spans="2:14">
      <c r="B496" s="25"/>
      <c r="C496" s="34"/>
      <c r="D496" s="32"/>
      <c r="E496" s="34"/>
      <c r="F496" s="36"/>
      <c r="G496" s="34"/>
      <c r="H496" s="34"/>
      <c r="I496" s="34"/>
      <c r="J496" s="12"/>
      <c r="K496" s="13"/>
      <c r="L496" s="13"/>
      <c r="M496" s="13"/>
      <c r="N496" s="13"/>
    </row>
    <row r="497" spans="2:14">
      <c r="B497" s="25"/>
      <c r="C497" s="32"/>
      <c r="D497" s="32"/>
      <c r="E497" s="33"/>
      <c r="F497" s="33"/>
      <c r="G497" s="33"/>
      <c r="H497" s="33"/>
      <c r="I497" s="33"/>
      <c r="J497" s="12"/>
      <c r="K497" s="13"/>
      <c r="L497" s="13"/>
      <c r="M497" s="13"/>
      <c r="N497" s="13"/>
    </row>
    <row r="498" spans="2:14">
      <c r="B498" s="25"/>
      <c r="C498" s="32"/>
      <c r="D498" s="32"/>
      <c r="E498" s="33"/>
      <c r="F498" s="33"/>
      <c r="G498" s="33"/>
      <c r="H498" s="33"/>
      <c r="I498" s="33"/>
      <c r="J498" s="12"/>
      <c r="K498" s="13"/>
      <c r="L498" s="13"/>
      <c r="M498" s="13"/>
      <c r="N498" s="13"/>
    </row>
    <row r="499" spans="2:14">
      <c r="B499" s="25"/>
      <c r="C499" s="32"/>
      <c r="D499" s="32"/>
      <c r="E499" s="33"/>
      <c r="F499" s="33"/>
      <c r="G499" s="33"/>
      <c r="H499" s="33"/>
      <c r="I499" s="33"/>
      <c r="J499" s="12"/>
      <c r="K499" s="13"/>
      <c r="L499" s="13"/>
      <c r="M499" s="13"/>
      <c r="N499" s="13"/>
    </row>
    <row r="500" spans="2:14">
      <c r="B500" s="25"/>
      <c r="C500" s="32"/>
      <c r="D500" s="32"/>
      <c r="E500" s="33"/>
      <c r="F500" s="33"/>
      <c r="G500" s="33"/>
      <c r="H500" s="33"/>
      <c r="I500" s="33"/>
      <c r="J500" s="12"/>
      <c r="K500" s="13"/>
      <c r="L500" s="13"/>
      <c r="M500" s="13"/>
      <c r="N500" s="13"/>
    </row>
    <row r="501" spans="2:14">
      <c r="B501" s="25"/>
      <c r="C501" s="32"/>
      <c r="D501" s="32"/>
      <c r="E501" s="34"/>
      <c r="F501" s="33"/>
      <c r="G501" s="34"/>
      <c r="H501" s="34"/>
      <c r="I501" s="34"/>
      <c r="J501" s="12"/>
      <c r="K501" s="13"/>
      <c r="L501" s="13"/>
      <c r="M501" s="13"/>
      <c r="N501" s="13"/>
    </row>
    <row r="502" spans="2:14">
      <c r="B502" s="25"/>
      <c r="C502" s="32"/>
      <c r="D502" s="37"/>
      <c r="E502" s="34"/>
      <c r="F502" s="33"/>
      <c r="G502" s="34"/>
      <c r="H502" s="34"/>
      <c r="I502" s="34"/>
      <c r="J502" s="12"/>
      <c r="K502" s="13"/>
      <c r="L502" s="13"/>
      <c r="M502" s="13"/>
      <c r="N502" s="13"/>
    </row>
    <row r="503" spans="2:14">
      <c r="B503" s="25"/>
      <c r="C503" s="34"/>
      <c r="D503" s="32"/>
      <c r="E503" s="34"/>
      <c r="F503" s="33"/>
      <c r="G503" s="34"/>
      <c r="H503" s="34"/>
      <c r="I503" s="34"/>
      <c r="J503" s="12"/>
      <c r="K503" s="13"/>
      <c r="L503" s="13"/>
      <c r="M503" s="13"/>
      <c r="N503" s="13"/>
    </row>
    <row r="504" spans="2:14">
      <c r="B504" s="25"/>
      <c r="C504" s="34"/>
      <c r="D504" s="32"/>
      <c r="E504" s="34"/>
      <c r="F504" s="33"/>
      <c r="G504" s="34"/>
      <c r="H504" s="34"/>
      <c r="I504" s="34"/>
      <c r="J504" s="12"/>
      <c r="K504" s="13"/>
      <c r="L504" s="13"/>
      <c r="M504" s="13"/>
      <c r="N504" s="13"/>
    </row>
    <row r="505" spans="2:14">
      <c r="B505" s="25"/>
      <c r="C505" s="34"/>
      <c r="D505" s="32"/>
      <c r="E505" s="34"/>
      <c r="F505" s="33"/>
      <c r="G505" s="34"/>
      <c r="H505" s="34"/>
      <c r="I505" s="34"/>
      <c r="J505" s="12"/>
      <c r="K505" s="13"/>
      <c r="L505" s="13"/>
      <c r="M505" s="13"/>
      <c r="N505" s="13"/>
    </row>
    <row r="506" spans="2:14">
      <c r="B506" s="25"/>
      <c r="C506" s="34"/>
      <c r="D506" s="32"/>
      <c r="E506" s="34"/>
      <c r="F506" s="33"/>
      <c r="G506" s="34"/>
      <c r="H506" s="34"/>
      <c r="I506" s="34"/>
      <c r="J506" s="12"/>
      <c r="K506" s="13"/>
      <c r="L506" s="13"/>
      <c r="M506" s="13"/>
      <c r="N506" s="13"/>
    </row>
    <row r="507" spans="2:14">
      <c r="B507" s="25"/>
      <c r="C507" s="34"/>
      <c r="D507" s="32"/>
      <c r="E507" s="34"/>
      <c r="F507" s="33"/>
      <c r="G507" s="34"/>
      <c r="H507" s="34"/>
      <c r="I507" s="34"/>
      <c r="J507" s="12"/>
      <c r="K507" s="13"/>
      <c r="L507" s="13"/>
      <c r="M507" s="13"/>
      <c r="N507" s="13"/>
    </row>
    <row r="508" spans="2:14">
      <c r="B508" s="25"/>
      <c r="C508" s="34"/>
      <c r="D508" s="32"/>
      <c r="E508" s="34"/>
      <c r="F508" s="33"/>
      <c r="G508" s="34"/>
      <c r="H508" s="34"/>
      <c r="I508" s="34"/>
      <c r="J508" s="12"/>
      <c r="K508" s="13"/>
      <c r="L508" s="13"/>
      <c r="M508" s="13"/>
      <c r="N508" s="13"/>
    </row>
    <row r="509" spans="2:14">
      <c r="B509" s="25"/>
      <c r="C509" s="34"/>
      <c r="D509" s="32"/>
      <c r="E509" s="34"/>
      <c r="F509" s="33"/>
      <c r="G509" s="34"/>
      <c r="H509" s="34"/>
      <c r="I509" s="34"/>
      <c r="J509" s="12"/>
      <c r="K509" s="13"/>
      <c r="L509" s="13"/>
      <c r="M509" s="13"/>
      <c r="N509" s="13"/>
    </row>
    <row r="510" spans="2:14">
      <c r="B510" s="25"/>
      <c r="C510" s="34"/>
      <c r="D510" s="32"/>
      <c r="E510" s="34"/>
      <c r="F510" s="33"/>
      <c r="G510" s="34"/>
      <c r="H510" s="34"/>
      <c r="I510" s="34"/>
      <c r="J510" s="12"/>
      <c r="K510" s="13"/>
      <c r="L510" s="13"/>
      <c r="M510" s="13"/>
      <c r="N510" s="13"/>
    </row>
    <row r="511" spans="2:14">
      <c r="B511" s="25"/>
      <c r="C511" s="34"/>
      <c r="D511" s="32"/>
      <c r="E511" s="34"/>
      <c r="F511" s="33"/>
      <c r="G511" s="34"/>
      <c r="H511" s="34"/>
      <c r="I511" s="34"/>
      <c r="J511" s="12"/>
      <c r="K511" s="13"/>
      <c r="L511" s="13"/>
      <c r="M511" s="13"/>
      <c r="N511" s="13"/>
    </row>
    <row r="512" spans="2:14">
      <c r="B512" s="25"/>
      <c r="C512" s="34"/>
      <c r="D512" s="32"/>
      <c r="E512" s="34"/>
      <c r="F512" s="33"/>
      <c r="G512" s="34"/>
      <c r="H512" s="34"/>
      <c r="I512" s="34"/>
      <c r="J512" s="12"/>
      <c r="K512" s="13"/>
      <c r="L512" s="13"/>
      <c r="M512" s="13"/>
      <c r="N512" s="13"/>
    </row>
    <row r="513" spans="2:14">
      <c r="B513" s="25"/>
      <c r="C513" s="34"/>
      <c r="D513" s="32"/>
      <c r="E513" s="34"/>
      <c r="F513" s="33"/>
      <c r="G513" s="34"/>
      <c r="H513" s="34"/>
      <c r="I513" s="34"/>
      <c r="J513" s="12"/>
      <c r="K513" s="13"/>
      <c r="L513" s="13"/>
      <c r="M513" s="13"/>
      <c r="N513" s="13"/>
    </row>
    <row r="514" spans="2:14">
      <c r="B514" s="25"/>
      <c r="C514" s="38"/>
      <c r="D514" s="38"/>
      <c r="E514" s="38"/>
      <c r="F514" s="38"/>
      <c r="G514" s="38"/>
      <c r="H514" s="38"/>
      <c r="I514" s="38"/>
      <c r="J514" s="12"/>
      <c r="K514" s="13"/>
      <c r="L514" s="13"/>
      <c r="M514" s="13"/>
      <c r="N514" s="13"/>
    </row>
    <row r="515" spans="2:14">
      <c r="B515" s="25"/>
      <c r="C515" s="34"/>
      <c r="D515" s="37"/>
      <c r="E515" s="34"/>
      <c r="F515" s="39"/>
      <c r="G515" s="34"/>
      <c r="H515" s="34"/>
      <c r="I515" s="34"/>
      <c r="J515" s="12"/>
      <c r="K515" s="13"/>
      <c r="L515" s="13"/>
      <c r="M515" s="13"/>
      <c r="N515" s="13"/>
    </row>
    <row r="516" spans="2:14">
      <c r="B516" s="25"/>
      <c r="C516" s="34"/>
      <c r="D516" s="37"/>
      <c r="E516" s="34"/>
      <c r="F516" s="35"/>
      <c r="G516" s="34"/>
      <c r="H516" s="34"/>
      <c r="I516" s="34"/>
      <c r="J516" s="12"/>
      <c r="K516" s="13"/>
      <c r="L516" s="13"/>
      <c r="M516" s="13"/>
      <c r="N516" s="13"/>
    </row>
    <row r="517" spans="2:14">
      <c r="B517" s="25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</row>
    <row r="518" spans="2:14">
      <c r="B518" s="25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</row>
    <row r="519" spans="2:14">
      <c r="B519" s="25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</row>
    <row r="520" spans="2:14">
      <c r="B520" s="25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</row>
    <row r="521" spans="2:14">
      <c r="B521" s="25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</row>
    <row r="522" spans="2:14">
      <c r="B522" s="25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</row>
    <row r="523" spans="2:14">
      <c r="B523" s="25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</row>
    <row r="524" spans="2:14">
      <c r="B524" s="25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</row>
    <row r="525" spans="2:14">
      <c r="B525" s="25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</row>
    <row r="526" spans="2:14">
      <c r="B526" s="25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</row>
    <row r="527" spans="2:14">
      <c r="B527" s="25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</row>
    <row r="528" spans="2:14">
      <c r="B528" s="40"/>
      <c r="C528" s="25"/>
      <c r="D528" s="25"/>
      <c r="E528" s="28"/>
      <c r="F528" s="28"/>
      <c r="G528" s="28"/>
      <c r="H528" s="28"/>
      <c r="I528" s="28"/>
      <c r="J528" s="12"/>
      <c r="K528" s="13"/>
      <c r="L528" s="13"/>
      <c r="M528" s="13"/>
      <c r="N528" s="13" t="s">
        <v>538</v>
      </c>
    </row>
    <row r="529" spans="1:14">
      <c r="B529" s="40"/>
      <c r="C529" s="25"/>
      <c r="D529" s="25"/>
      <c r="E529" s="28"/>
      <c r="F529" s="28"/>
      <c r="G529" s="28"/>
      <c r="H529" s="28"/>
      <c r="I529" s="28"/>
      <c r="J529" s="12"/>
      <c r="K529" s="13"/>
      <c r="L529" s="13"/>
      <c r="M529" s="13"/>
      <c r="N529" s="13"/>
    </row>
    <row r="530" spans="1:14">
      <c r="B530" s="40"/>
      <c r="C530" s="25"/>
      <c r="D530" s="25"/>
      <c r="E530" s="28"/>
      <c r="F530" s="28"/>
      <c r="G530" s="28"/>
      <c r="H530" s="28"/>
      <c r="I530" s="28"/>
      <c r="J530" s="12"/>
      <c r="K530" s="13"/>
      <c r="L530" s="13"/>
      <c r="M530" s="13"/>
      <c r="N530" s="13"/>
    </row>
    <row r="531" spans="1:14">
      <c r="B531" s="40"/>
      <c r="C531" s="25"/>
      <c r="D531" s="25"/>
      <c r="E531" s="28"/>
      <c r="F531" s="28"/>
      <c r="G531" s="28"/>
      <c r="H531" s="28"/>
      <c r="I531" s="28"/>
      <c r="J531" s="12"/>
      <c r="K531" s="13"/>
      <c r="L531" s="13"/>
      <c r="M531" s="13"/>
      <c r="N531" s="13"/>
    </row>
    <row r="532" spans="1:14">
      <c r="B532" s="40"/>
      <c r="C532" s="25"/>
      <c r="D532" s="25"/>
      <c r="E532" s="12"/>
      <c r="F532" s="28"/>
      <c r="G532" s="12"/>
      <c r="H532" s="12"/>
      <c r="I532" s="12"/>
      <c r="J532" s="12"/>
      <c r="K532" s="13"/>
      <c r="L532" s="13"/>
      <c r="M532" s="13"/>
      <c r="N532" s="13"/>
    </row>
    <row r="533" spans="1:14">
      <c r="B533" s="40"/>
      <c r="C533" s="25"/>
      <c r="D533" s="25"/>
      <c r="E533" s="12"/>
      <c r="F533" s="28"/>
      <c r="G533" s="12"/>
      <c r="H533" s="12"/>
      <c r="I533" s="12"/>
      <c r="J533" s="12"/>
      <c r="K533" s="13"/>
      <c r="L533" s="13"/>
      <c r="M533" s="13"/>
      <c r="N533" s="13"/>
    </row>
    <row r="534" spans="1:14">
      <c r="B534" s="40"/>
      <c r="C534" s="12"/>
      <c r="D534" s="25"/>
      <c r="E534" s="12"/>
      <c r="F534" s="28"/>
      <c r="G534" s="12"/>
      <c r="H534" s="12"/>
      <c r="I534" s="12"/>
      <c r="J534" s="12"/>
      <c r="K534" s="13"/>
      <c r="L534" s="13"/>
      <c r="M534" s="13"/>
      <c r="N534" s="13"/>
    </row>
    <row r="535" spans="1:14">
      <c r="B535" s="40"/>
      <c r="C535" s="12"/>
      <c r="D535" s="25"/>
      <c r="E535" s="12"/>
      <c r="F535" s="28"/>
      <c r="G535" s="12"/>
      <c r="H535" s="12"/>
      <c r="I535" s="12"/>
      <c r="J535" s="12"/>
      <c r="K535" s="13"/>
      <c r="L535" s="13"/>
      <c r="M535" s="13"/>
      <c r="N535" s="13"/>
    </row>
    <row r="536" spans="1:14">
      <c r="B536" s="40"/>
      <c r="C536" s="12"/>
      <c r="D536" s="25"/>
      <c r="E536" s="12"/>
      <c r="F536" s="28"/>
      <c r="G536" s="12"/>
      <c r="H536" s="12"/>
      <c r="I536" s="12"/>
      <c r="J536" s="12"/>
      <c r="K536" s="13"/>
      <c r="L536" s="13"/>
      <c r="M536" s="13"/>
      <c r="N536" s="13"/>
    </row>
    <row r="537" spans="1:14">
      <c r="B537" s="40"/>
      <c r="C537" s="12"/>
      <c r="D537" s="25"/>
      <c r="E537" s="12"/>
      <c r="F537" s="28"/>
      <c r="G537" s="12"/>
      <c r="H537" s="12"/>
      <c r="I537" s="12"/>
      <c r="J537" s="12"/>
      <c r="K537" s="13"/>
      <c r="L537" s="13"/>
      <c r="M537" s="13"/>
      <c r="N537" s="13"/>
    </row>
    <row r="538" spans="1:14">
      <c r="B538" s="40"/>
      <c r="C538" s="12"/>
      <c r="D538" s="25"/>
      <c r="E538" s="12"/>
      <c r="F538" s="28"/>
      <c r="G538" s="12"/>
      <c r="H538" s="12"/>
      <c r="I538" s="12"/>
      <c r="J538" s="12"/>
      <c r="K538" s="13"/>
      <c r="L538" s="13"/>
      <c r="M538" s="13"/>
      <c r="N538" s="13"/>
    </row>
    <row r="539" spans="1:14">
      <c r="B539" s="40"/>
      <c r="C539" s="12"/>
      <c r="D539" s="25"/>
      <c r="E539" s="12"/>
      <c r="F539" s="28"/>
      <c r="G539" s="12"/>
      <c r="H539" s="12"/>
      <c r="I539" s="12"/>
      <c r="J539" s="12"/>
      <c r="K539" s="13"/>
      <c r="L539" s="13"/>
      <c r="M539" s="13"/>
      <c r="N539" s="13"/>
    </row>
    <row r="540" spans="1:14">
      <c r="B540" s="40"/>
      <c r="C540" s="12"/>
      <c r="D540" s="25"/>
      <c r="E540" s="12"/>
      <c r="F540" s="28"/>
      <c r="G540" s="12"/>
      <c r="H540" s="12"/>
      <c r="I540" s="12"/>
      <c r="J540" s="12"/>
      <c r="K540" s="13"/>
      <c r="L540" s="13"/>
      <c r="M540" s="13"/>
      <c r="N540" s="13"/>
    </row>
    <row r="541" spans="1:14">
      <c r="B541" s="40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</row>
    <row r="542" spans="1:14">
      <c r="B542" s="40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</row>
    <row r="543" spans="1:14">
      <c r="B543" s="40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</row>
    <row r="544" spans="1:14">
      <c r="A544" s="41"/>
      <c r="B544" s="40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</row>
    <row r="545" spans="2:14">
      <c r="B545" s="40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</row>
    <row r="546" spans="2:14">
      <c r="B546" s="40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</row>
    <row r="547" spans="2:14">
      <c r="B547" s="40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</row>
    <row r="548" spans="2:14">
      <c r="B548" s="40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</row>
    <row r="549" spans="2:14">
      <c r="B549" s="40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</row>
    <row r="550" spans="2:14">
      <c r="B550" s="40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</row>
    <row r="551" spans="2:14">
      <c r="B551" s="40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</row>
    <row r="552" spans="2:14">
      <c r="B552" s="40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</row>
    <row r="553" spans="2:14">
      <c r="B553" s="40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</row>
    <row r="554" spans="2:14">
      <c r="B554" s="40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</row>
    <row r="555" spans="2:14">
      <c r="B555" s="40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</row>
    <row r="556" spans="2:14">
      <c r="B556" s="40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</row>
    <row r="557" spans="2:14">
      <c r="B557" s="40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</row>
    <row r="558" spans="2:14">
      <c r="B558" s="40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</row>
    <row r="559" spans="2:14">
      <c r="B559" s="40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</row>
    <row r="560" spans="2:14">
      <c r="B560" s="40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</row>
    <row r="561" spans="2:14">
      <c r="B561" s="40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</row>
    <row r="562" spans="2:14">
      <c r="B562" s="40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</row>
    <row r="563" spans="2:14">
      <c r="B563" s="40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</row>
    <row r="564" spans="2:14">
      <c r="B564" s="40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</row>
    <row r="565" spans="2:14">
      <c r="B565" s="40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</row>
    <row r="566" spans="2:14">
      <c r="B566" s="40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</row>
    <row r="567" spans="2:14">
      <c r="B567" s="40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</row>
    <row r="568" spans="2:14">
      <c r="B568" s="40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</row>
    <row r="569" spans="2:14">
      <c r="B569" s="40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</row>
    <row r="570" spans="2:14">
      <c r="B570" s="40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</row>
    <row r="571" spans="2:14">
      <c r="B571" s="40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</row>
    <row r="572" spans="2:14">
      <c r="B572" s="40"/>
      <c r="C572" s="32"/>
      <c r="D572" s="32"/>
      <c r="E572" s="33"/>
      <c r="F572" s="33"/>
      <c r="G572" s="33"/>
      <c r="H572" s="33"/>
      <c r="I572" s="33"/>
      <c r="J572" s="12"/>
      <c r="K572" s="13"/>
      <c r="L572" s="13"/>
      <c r="M572" s="13"/>
      <c r="N572" s="13"/>
    </row>
    <row r="573" spans="2:14">
      <c r="B573" s="40"/>
      <c r="C573" s="32"/>
      <c r="D573" s="32"/>
      <c r="E573" s="33"/>
      <c r="F573" s="33"/>
      <c r="G573" s="33"/>
      <c r="H573" s="33"/>
      <c r="I573" s="33"/>
      <c r="J573" s="12"/>
      <c r="K573" s="13"/>
      <c r="L573" s="13"/>
      <c r="M573" s="13"/>
      <c r="N573" s="13"/>
    </row>
    <row r="574" spans="2:14">
      <c r="B574" s="40"/>
      <c r="C574" s="32"/>
      <c r="D574" s="32"/>
      <c r="E574" s="33"/>
      <c r="F574" s="33"/>
      <c r="G574" s="33"/>
      <c r="H574" s="33"/>
      <c r="I574" s="33"/>
      <c r="J574" s="12"/>
      <c r="K574" s="13"/>
      <c r="L574" s="13"/>
      <c r="M574" s="13"/>
      <c r="N574" s="13"/>
    </row>
    <row r="575" spans="2:14">
      <c r="B575" s="40"/>
      <c r="C575" s="32"/>
      <c r="D575" s="32"/>
      <c r="E575" s="34"/>
      <c r="F575" s="33"/>
      <c r="G575" s="34"/>
      <c r="H575" s="34"/>
      <c r="I575" s="34"/>
      <c r="J575" s="12"/>
      <c r="K575" s="13"/>
      <c r="L575" s="13"/>
      <c r="M575" s="13"/>
      <c r="N575" s="13"/>
    </row>
    <row r="576" spans="2:14">
      <c r="B576" s="40"/>
      <c r="C576" s="32"/>
      <c r="D576" s="32"/>
      <c r="E576" s="34"/>
      <c r="F576" s="33"/>
      <c r="G576" s="34"/>
      <c r="H576" s="34"/>
      <c r="I576" s="34"/>
      <c r="J576" s="12"/>
      <c r="K576" s="13"/>
      <c r="L576" s="13"/>
      <c r="M576" s="13"/>
      <c r="N576" s="13"/>
    </row>
    <row r="577" spans="2:14">
      <c r="B577" s="40"/>
      <c r="C577" s="34"/>
      <c r="D577" s="32"/>
      <c r="E577" s="34"/>
      <c r="F577" s="33"/>
      <c r="G577" s="34"/>
      <c r="H577" s="34"/>
      <c r="I577" s="34"/>
      <c r="J577" s="12"/>
      <c r="K577" s="13"/>
      <c r="L577" s="13"/>
      <c r="M577" s="13"/>
      <c r="N577" s="13"/>
    </row>
    <row r="578" spans="2:14">
      <c r="B578" s="40"/>
      <c r="C578" s="34"/>
      <c r="D578" s="32"/>
      <c r="E578" s="34"/>
      <c r="F578" s="33"/>
      <c r="G578" s="34"/>
      <c r="H578" s="34"/>
      <c r="I578" s="34"/>
      <c r="J578" s="12"/>
      <c r="K578" s="13"/>
      <c r="L578" s="13"/>
      <c r="M578" s="13"/>
      <c r="N578" s="13"/>
    </row>
    <row r="579" spans="2:14">
      <c r="B579" s="40"/>
      <c r="C579" s="34"/>
      <c r="D579" s="32"/>
      <c r="E579" s="34"/>
      <c r="F579" s="33"/>
      <c r="G579" s="34"/>
      <c r="H579" s="34"/>
      <c r="I579" s="34"/>
      <c r="J579" s="12"/>
      <c r="K579" s="13"/>
      <c r="L579" s="13"/>
      <c r="M579" s="13"/>
      <c r="N579" s="13"/>
    </row>
    <row r="580" spans="2:14">
      <c r="B580" s="40"/>
      <c r="C580" s="34"/>
      <c r="D580" s="32"/>
      <c r="E580" s="34"/>
      <c r="F580" s="33"/>
      <c r="G580" s="34"/>
      <c r="H580" s="34"/>
      <c r="I580" s="34"/>
      <c r="J580" s="12"/>
      <c r="K580" s="13"/>
      <c r="L580" s="13"/>
      <c r="M580" s="13"/>
      <c r="N580" s="13"/>
    </row>
    <row r="581" spans="2:14">
      <c r="B581" s="40"/>
      <c r="C581" s="34"/>
      <c r="D581" s="32"/>
      <c r="E581" s="34"/>
      <c r="F581" s="33"/>
      <c r="G581" s="34"/>
      <c r="H581" s="34"/>
      <c r="I581" s="34"/>
      <c r="J581" s="12"/>
      <c r="K581" s="13"/>
      <c r="L581" s="13"/>
      <c r="M581" s="13"/>
      <c r="N581" s="13"/>
    </row>
    <row r="582" spans="2:14">
      <c r="B582" s="40"/>
      <c r="C582" s="34"/>
      <c r="D582" s="32"/>
      <c r="E582" s="34"/>
      <c r="F582" s="33"/>
      <c r="G582" s="34"/>
      <c r="H582" s="34"/>
      <c r="I582" s="34"/>
      <c r="J582" s="12"/>
      <c r="K582" s="13"/>
      <c r="L582" s="13"/>
      <c r="M582" s="13"/>
      <c r="N582" s="13"/>
    </row>
    <row r="583" spans="2:14">
      <c r="B583" s="40"/>
      <c r="C583" s="38"/>
      <c r="D583" s="32"/>
      <c r="E583" s="38"/>
      <c r="F583" s="33"/>
      <c r="G583" s="38"/>
      <c r="H583" s="34"/>
      <c r="I583" s="34"/>
      <c r="J583" s="12"/>
      <c r="K583" s="13"/>
      <c r="L583" s="13"/>
      <c r="M583" s="13"/>
      <c r="N583" s="13"/>
    </row>
    <row r="584" spans="2:14">
      <c r="B584" s="40"/>
      <c r="C584" s="34"/>
      <c r="D584" s="32"/>
      <c r="E584" s="34"/>
      <c r="F584" s="33"/>
      <c r="G584" s="34"/>
      <c r="H584" s="38"/>
      <c r="I584" s="38"/>
      <c r="J584" s="12"/>
      <c r="K584" s="13"/>
      <c r="L584" s="13"/>
      <c r="M584" s="13"/>
      <c r="N584" s="13"/>
    </row>
    <row r="585" spans="2:14">
      <c r="B585" s="40"/>
      <c r="C585" s="34"/>
      <c r="D585" s="32"/>
      <c r="E585" s="34"/>
      <c r="F585" s="33"/>
      <c r="G585" s="34"/>
      <c r="H585" s="34"/>
      <c r="I585" s="34"/>
      <c r="J585" s="12"/>
      <c r="K585" s="13"/>
      <c r="L585" s="13"/>
      <c r="M585" s="13"/>
      <c r="N585" s="13"/>
    </row>
    <row r="586" spans="2:14">
      <c r="B586" s="40"/>
      <c r="C586" s="34"/>
      <c r="D586" s="32"/>
      <c r="E586" s="34"/>
      <c r="F586" s="33"/>
      <c r="G586" s="34"/>
      <c r="H586" s="34"/>
      <c r="I586" s="34"/>
      <c r="J586" s="12"/>
      <c r="K586" s="13"/>
      <c r="L586" s="13"/>
      <c r="M586" s="13"/>
      <c r="N586" s="13"/>
    </row>
    <row r="587" spans="2:14">
      <c r="B587" s="40"/>
      <c r="C587" s="34"/>
      <c r="D587" s="32"/>
      <c r="E587" s="34"/>
      <c r="F587" s="33"/>
      <c r="G587" s="34"/>
      <c r="H587" s="34"/>
      <c r="I587" s="34"/>
      <c r="J587" s="12"/>
      <c r="K587" s="13"/>
      <c r="L587" s="13"/>
      <c r="M587" s="13"/>
      <c r="N587" s="13"/>
    </row>
    <row r="588" spans="2:14">
      <c r="B588" s="40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</row>
    <row r="589" spans="2:14">
      <c r="B589" s="40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</row>
    <row r="590" spans="2:14">
      <c r="B590" s="40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</row>
    <row r="591" spans="2:14">
      <c r="B591" s="40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</row>
    <row r="592" spans="2:14">
      <c r="B592" s="40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</row>
    <row r="593" spans="2:14">
      <c r="B593" s="40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</row>
    <row r="594" spans="2:14">
      <c r="B594" s="40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</row>
    <row r="595" spans="2:14">
      <c r="B595" s="40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</row>
    <row r="596" spans="2:14">
      <c r="B596" s="40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</row>
    <row r="597" spans="2:14">
      <c r="B597" s="40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</row>
    <row r="598" spans="2:14">
      <c r="B598" s="40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</row>
    <row r="599" spans="2:14">
      <c r="B599" s="40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</row>
    <row r="600" spans="2:14">
      <c r="B600" s="40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</row>
    <row r="601" spans="2:14">
      <c r="B601" s="40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</row>
    <row r="602" spans="2:14">
      <c r="B602" s="40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</row>
    <row r="603" spans="2:14">
      <c r="B603" s="40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</row>
    <row r="604" spans="2:14">
      <c r="B604" s="40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</row>
    <row r="605" spans="2:14">
      <c r="B605" s="40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</row>
    <row r="606" spans="2:14">
      <c r="B606" s="40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</row>
    <row r="607" spans="2:14">
      <c r="B607" s="40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</row>
    <row r="608" spans="2:14">
      <c r="B608" s="40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</row>
    <row r="609" spans="2:14">
      <c r="B609" s="40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</row>
    <row r="610" spans="2:14">
      <c r="B610" s="40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</row>
    <row r="611" spans="2:14">
      <c r="B611" s="40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</row>
    <row r="612" spans="2:14">
      <c r="B612" s="40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</row>
    <row r="613" spans="2:14">
      <c r="B613" s="40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</row>
    <row r="614" spans="2:14">
      <c r="B614" s="40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</row>
    <row r="615" spans="2:14">
      <c r="B615" s="40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</row>
    <row r="616" spans="2:14">
      <c r="B616" s="40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</row>
    <row r="617" spans="2:14">
      <c r="B617" s="40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</row>
    <row r="618" spans="2:14">
      <c r="B618" s="40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</row>
    <row r="619" spans="2:14">
      <c r="B619" s="40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</row>
    <row r="620" spans="2:14">
      <c r="B620" s="40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</row>
    <row r="621" spans="2:14">
      <c r="B621" s="40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</row>
    <row r="622" spans="2:14">
      <c r="B622" s="40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</row>
    <row r="623" spans="2:14">
      <c r="B623" s="40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</row>
    <row r="624" spans="2:14">
      <c r="B624" s="40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</row>
    <row r="625" spans="2:14">
      <c r="B625" s="40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</row>
    <row r="626" spans="2:14">
      <c r="B626" s="40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</row>
    <row r="627" spans="2:14">
      <c r="B627" s="40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</row>
    <row r="628" spans="2:14">
      <c r="B628" s="40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</row>
    <row r="629" spans="2:14">
      <c r="B629" s="40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</row>
    <row r="630" spans="2:14">
      <c r="B630" s="40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</row>
    <row r="631" spans="2:14">
      <c r="B631" s="40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</row>
    <row r="632" spans="2:14">
      <c r="B632" s="40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</row>
    <row r="633" spans="2:14">
      <c r="B633" s="40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</row>
    <row r="634" spans="2:14">
      <c r="B634" s="40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</row>
    <row r="635" spans="2:14">
      <c r="B635" s="40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</row>
    <row r="636" spans="2:14">
      <c r="B636" s="40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</row>
    <row r="637" spans="2:14">
      <c r="B637" s="40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</row>
    <row r="638" spans="2:14">
      <c r="B638" s="40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</row>
    <row r="639" spans="2:14">
      <c r="B639" s="40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</row>
    <row r="640" spans="2:14">
      <c r="B640" s="40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</row>
    <row r="641" spans="2:14">
      <c r="B641" s="40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</row>
    <row r="642" spans="2:14">
      <c r="B642" s="40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</row>
    <row r="643" spans="2:14">
      <c r="B643" s="40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</row>
    <row r="644" spans="2:14">
      <c r="B644" s="40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</row>
    <row r="645" spans="2:14">
      <c r="B645" s="40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</row>
    <row r="646" spans="2:14">
      <c r="B646" s="40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</row>
    <row r="647" spans="2:14">
      <c r="B647" s="40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</row>
    <row r="648" spans="2:14">
      <c r="B648" s="40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</row>
    <row r="649" spans="2:14">
      <c r="B649" s="40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</row>
    <row r="650" spans="2:14">
      <c r="B650" s="40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</row>
    <row r="651" spans="2:14">
      <c r="B651" s="40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</row>
    <row r="652" spans="2:14">
      <c r="B652" s="40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</row>
    <row r="653" spans="2:14">
      <c r="B653" s="40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</row>
    <row r="654" spans="2:14">
      <c r="B654" s="40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</row>
    <row r="655" spans="2:14">
      <c r="B655" s="40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</row>
    <row r="656" spans="2:14">
      <c r="B656" s="40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</row>
    <row r="657" spans="2:14">
      <c r="B657" s="40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</row>
    <row r="658" spans="2:14">
      <c r="B658" s="40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</row>
    <row r="659" spans="2:14">
      <c r="B659" s="40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</row>
    <row r="660" spans="2:14">
      <c r="B660" s="40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</row>
    <row r="661" spans="2:14">
      <c r="B661" s="40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</row>
    <row r="662" spans="2:14">
      <c r="B662" s="40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</row>
    <row r="663" spans="2:14">
      <c r="B663" s="40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</row>
    <row r="664" spans="2:14">
      <c r="B664" s="40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</row>
    <row r="665" spans="2:14">
      <c r="B665" s="40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</row>
    <row r="666" spans="2:14">
      <c r="B666" s="40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</row>
    <row r="667" spans="2:14">
      <c r="B667" s="40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</row>
    <row r="668" spans="2:14">
      <c r="B668" s="40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</row>
    <row r="669" spans="2:14">
      <c r="B669" s="40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</row>
    <row r="670" spans="2:14">
      <c r="B670" s="40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</row>
    <row r="671" spans="2:14">
      <c r="B671" s="40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</row>
    <row r="672" spans="2:14">
      <c r="B672" s="40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</row>
    <row r="673" spans="2:14">
      <c r="B673" s="40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</row>
    <row r="674" spans="2:14">
      <c r="B674" s="40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</row>
    <row r="675" spans="2:14">
      <c r="B675" s="40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</row>
    <row r="676" spans="2:14">
      <c r="B676" s="40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</row>
    <row r="677" spans="2:14">
      <c r="B677" s="40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</row>
    <row r="678" spans="2:14">
      <c r="B678" s="40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</row>
    <row r="679" spans="2:14">
      <c r="B679" s="40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</row>
    <row r="680" spans="2:14">
      <c r="B680" s="40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</row>
    <row r="681" spans="2:14">
      <c r="B681" s="40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</row>
    <row r="682" spans="2:14">
      <c r="B682" s="40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</row>
    <row r="683" spans="2:14">
      <c r="B683" s="40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</row>
    <row r="684" spans="2:14">
      <c r="B684" s="40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</row>
    <row r="685" spans="2:14">
      <c r="B685" s="40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</row>
    <row r="686" spans="2:14">
      <c r="B686" s="40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</row>
    <row r="687" spans="2:14">
      <c r="B687" s="40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</row>
    <row r="688" spans="2:14">
      <c r="B688" s="40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</row>
    <row r="689" spans="2:13"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</row>
    <row r="690" spans="2:13"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</row>
    <row r="691" spans="2:13"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</row>
    <row r="692" spans="2:13"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</row>
    <row r="693" spans="2:13"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</row>
    <row r="694" spans="2:13"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</row>
    <row r="695" spans="2:13"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</row>
    <row r="696" spans="2:13"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</row>
    <row r="697" spans="2:13"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</row>
    <row r="698" spans="2:13"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</row>
    <row r="699" spans="2:13"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</row>
    <row r="700" spans="2:13"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</row>
    <row r="701" spans="2:13"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</row>
    <row r="702" spans="2:13"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</row>
    <row r="703" spans="2:13"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</row>
    <row r="704" spans="2:13"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</row>
    <row r="705" spans="2:13"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</row>
    <row r="706" spans="2:13"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</row>
    <row r="707" spans="2:13"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</row>
    <row r="708" spans="2:13"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</row>
    <row r="709" spans="2:13"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</row>
    <row r="710" spans="2:13"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</row>
    <row r="711" spans="2:13"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</row>
    <row r="712" spans="2:13"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</row>
    <row r="713" spans="2:13"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</row>
    <row r="714" spans="2:13"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</row>
    <row r="715" spans="2:13"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</row>
    <row r="716" spans="2:13"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</row>
    <row r="717" spans="2:13"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</row>
    <row r="718" spans="2:13"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</row>
    <row r="719" spans="2:13"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</row>
    <row r="720" spans="2:13"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</row>
    <row r="721" spans="2:13"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</row>
    <row r="722" spans="2:13"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</row>
    <row r="723" spans="2:13"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</row>
    <row r="724" spans="2:13"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</row>
    <row r="725" spans="2:13"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</row>
    <row r="726" spans="2:13"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</row>
    <row r="727" spans="2:13"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</row>
    <row r="728" spans="2:13"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</row>
    <row r="729" spans="2:13"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</row>
    <row r="730" spans="2:13"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</row>
    <row r="731" spans="2:13"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</row>
    <row r="732" spans="2:13"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</row>
    <row r="733" spans="2:13"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</row>
    <row r="734" spans="2:13"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</row>
    <row r="735" spans="2:13"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</row>
    <row r="736" spans="2:13"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</row>
    <row r="737" spans="2:13"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</row>
    <row r="738" spans="2:13"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</row>
    <row r="739" spans="2:13"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</row>
    <row r="740" spans="2:13"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</row>
    <row r="741" spans="2:13"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</row>
    <row r="742" spans="2:13"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</row>
    <row r="743" spans="2:13"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</row>
    <row r="744" spans="2:13"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</row>
    <row r="745" spans="2:13"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</row>
    <row r="746" spans="2:13"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</row>
    <row r="747" spans="2:13"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</row>
    <row r="748" spans="2:13"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</row>
    <row r="749" spans="2:13"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</row>
    <row r="750" spans="2:13"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</row>
    <row r="751" spans="2:13"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</row>
    <row r="752" spans="2:13"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</row>
    <row r="753" spans="2:13"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</row>
    <row r="754" spans="2:13"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</row>
    <row r="755" spans="2:13"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</row>
    <row r="756" spans="2:13"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</row>
    <row r="757" spans="2:13"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</row>
    <row r="758" spans="2:13"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</row>
    <row r="759" spans="2:13"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</row>
    <row r="760" spans="2:13"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</row>
    <row r="761" spans="2:13"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</row>
    <row r="762" spans="2:13"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</row>
    <row r="763" spans="2:13"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</row>
    <row r="764" spans="2:13"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</row>
    <row r="765" spans="2:13"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</row>
    <row r="766" spans="2:13"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</row>
    <row r="767" spans="2:13"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</row>
    <row r="768" spans="2:13"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</row>
    <row r="769" spans="2:13"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</row>
    <row r="770" spans="2:13"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</row>
    <row r="771" spans="2:13"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</row>
    <row r="772" spans="2:13"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</row>
    <row r="773" spans="2:13"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</row>
    <row r="774" spans="2:13"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</row>
    <row r="775" spans="2:13"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</row>
    <row r="776" spans="2:13"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</row>
    <row r="777" spans="2:13"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</row>
    <row r="778" spans="2:13"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</row>
    <row r="779" spans="2:13"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</row>
    <row r="780" spans="2:13"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</row>
    <row r="781" spans="2:13"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</row>
    <row r="782" spans="2:13"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</row>
    <row r="783" spans="2:13"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</row>
    <row r="784" spans="2:13"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</row>
    <row r="785" spans="2:13"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</row>
    <row r="786" spans="2:13"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</row>
    <row r="787" spans="2:13"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</row>
    <row r="788" spans="2:13"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</row>
    <row r="789" spans="2:13"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</row>
    <row r="790" spans="2:13"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</row>
    <row r="791" spans="2:13"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</row>
    <row r="792" spans="2:13"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</row>
    <row r="793" spans="2:13"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</row>
    <row r="794" spans="2:13"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</row>
    <row r="795" spans="2:13"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</row>
    <row r="796" spans="2:13"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</row>
    <row r="797" spans="2:13"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</row>
    <row r="798" spans="2:13"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</row>
    <row r="799" spans="2:13"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</row>
    <row r="800" spans="2:13"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</row>
    <row r="801" spans="2:13"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</row>
    <row r="802" spans="2:13"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</row>
    <row r="803" spans="2:13"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</row>
    <row r="804" spans="2:13"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</row>
    <row r="805" spans="2:13"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</row>
    <row r="806" spans="2:13"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</row>
    <row r="807" spans="2:13"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</row>
    <row r="808" spans="2:13"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</row>
    <row r="809" spans="2:13"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</row>
    <row r="810" spans="2:13"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</row>
    <row r="811" spans="2:13"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</row>
    <row r="812" spans="2:13"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</row>
    <row r="813" spans="2:13"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</row>
    <row r="814" spans="2:13"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</row>
    <row r="815" spans="2:13"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</row>
    <row r="816" spans="2:13"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</row>
    <row r="817" spans="2:13"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</row>
    <row r="818" spans="2:13"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</row>
    <row r="819" spans="2:13"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</row>
    <row r="820" spans="2:13"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</row>
    <row r="821" spans="2:13"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</row>
    <row r="822" spans="2:13"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</row>
    <row r="823" spans="2:13"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</row>
    <row r="824" spans="2:13"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</row>
    <row r="825" spans="2:13"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</row>
    <row r="826" spans="2:13"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</row>
    <row r="827" spans="2:13"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</row>
    <row r="828" spans="2:13"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</row>
    <row r="829" spans="2:13"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</row>
    <row r="830" spans="2:13"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</row>
    <row r="831" spans="2:13"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</row>
    <row r="832" spans="2:13"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</row>
    <row r="833" spans="2:13"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</row>
    <row r="834" spans="2:13"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</row>
    <row r="835" spans="2:13"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</row>
    <row r="836" spans="2:13"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</row>
    <row r="837" spans="2:13"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</row>
    <row r="838" spans="2:13"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</row>
    <row r="839" spans="2:13"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</row>
    <row r="840" spans="2:13"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</row>
    <row r="841" spans="2:13"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</row>
    <row r="842" spans="2:13"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</row>
    <row r="843" spans="2:13"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</row>
    <row r="844" spans="2:13"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</row>
    <row r="845" spans="2:13"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</row>
    <row r="846" spans="2:13"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</row>
    <row r="847" spans="2:13"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</row>
    <row r="848" spans="2:13"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</row>
    <row r="849" spans="2:13"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</row>
    <row r="850" spans="2:13"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</row>
    <row r="851" spans="2:13"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</row>
    <row r="852" spans="2:13"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</row>
    <row r="853" spans="2:13"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</row>
    <row r="854" spans="2:13"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</row>
    <row r="855" spans="2:13"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</row>
    <row r="856" spans="2:13"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</row>
    <row r="857" spans="2:13"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</row>
    <row r="858" spans="2:13"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</row>
    <row r="859" spans="2:13"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</row>
    <row r="860" spans="2:13"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</row>
    <row r="861" spans="2:13"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</row>
    <row r="862" spans="2:13"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</row>
    <row r="863" spans="2:13"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</row>
    <row r="864" spans="2:13"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</row>
    <row r="865" spans="2:13"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</row>
    <row r="866" spans="2:13"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</row>
    <row r="867" spans="2:13"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</row>
    <row r="868" spans="2:13"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</row>
    <row r="869" spans="2:13"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</row>
    <row r="870" spans="2:13"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</row>
    <row r="871" spans="2:13"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</row>
    <row r="872" spans="2:13"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</row>
    <row r="873" spans="2:13"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</row>
    <row r="874" spans="2:13"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</row>
    <row r="875" spans="2:13"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</row>
    <row r="876" spans="2:13"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</row>
    <row r="877" spans="2:13"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</row>
    <row r="878" spans="2:13"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</row>
    <row r="879" spans="2:13"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</row>
    <row r="880" spans="2:13"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</row>
    <row r="881" spans="2:13"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</row>
    <row r="882" spans="2:13"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</row>
    <row r="883" spans="2:13"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</row>
    <row r="884" spans="2:13"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</row>
    <row r="885" spans="2:13"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</row>
    <row r="886" spans="2:13"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</row>
    <row r="887" spans="2:13"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</row>
    <row r="888" spans="2:13"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</row>
    <row r="889" spans="2:13"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</row>
    <row r="890" spans="2:13"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</row>
    <row r="891" spans="2:13"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</row>
    <row r="892" spans="2:13"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</row>
    <row r="893" spans="2:13"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</row>
    <row r="894" spans="2:13"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</row>
    <row r="895" spans="2:13"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</row>
    <row r="896" spans="2:13"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</row>
    <row r="897" spans="2:13"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</row>
    <row r="898" spans="2:13"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</row>
    <row r="899" spans="2:13"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</row>
    <row r="900" spans="2:13"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</row>
    <row r="901" spans="2:13"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</row>
    <row r="902" spans="2:13"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</row>
    <row r="903" spans="2:13"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</row>
    <row r="904" spans="2:13"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</row>
    <row r="905" spans="2:13"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</row>
    <row r="906" spans="2:13"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</row>
    <row r="907" spans="2:13"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</row>
    <row r="908" spans="2:13"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</row>
    <row r="909" spans="2:13"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</row>
    <row r="910" spans="2:13"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</row>
    <row r="911" spans="2:13"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</row>
    <row r="912" spans="2:13"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</row>
    <row r="913" spans="2:13"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</row>
    <row r="914" spans="2:13"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</row>
    <row r="915" spans="2:13"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</row>
    <row r="916" spans="2:13"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</row>
    <row r="917" spans="2:13"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</row>
    <row r="918" spans="2:13"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</row>
    <row r="919" spans="2:13"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</row>
    <row r="920" spans="2:13"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</row>
    <row r="921" spans="2:13"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</row>
    <row r="922" spans="2:13"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</row>
    <row r="923" spans="2:13"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</row>
    <row r="924" spans="2:13"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</row>
    <row r="925" spans="2:13"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</row>
    <row r="926" spans="2:13"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</row>
    <row r="927" spans="2:13"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</row>
    <row r="928" spans="2:13"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</row>
    <row r="929" spans="2:13"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</row>
    <row r="930" spans="2:13"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</row>
    <row r="931" spans="2:13"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</row>
    <row r="932" spans="2:13"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</row>
    <row r="933" spans="2:13"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</row>
    <row r="934" spans="2:13"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</row>
    <row r="935" spans="2:13"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</row>
    <row r="936" spans="2:13"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</row>
    <row r="937" spans="2:13"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</row>
    <row r="938" spans="2:13"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</row>
    <row r="939" spans="2:13"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</row>
    <row r="940" spans="2:13"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</row>
    <row r="941" spans="2:13"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</row>
    <row r="942" spans="2:13"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</row>
    <row r="943" spans="2:13"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</row>
    <row r="944" spans="2:13"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</row>
    <row r="945" spans="2:13"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</row>
    <row r="946" spans="2:13"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</row>
    <row r="947" spans="2:13"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</row>
    <row r="948" spans="2:13"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</row>
    <row r="949" spans="2:13"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</row>
    <row r="950" spans="2:13"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</row>
    <row r="951" spans="2:13"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</row>
    <row r="952" spans="2:13"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</row>
    <row r="953" spans="2:13"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</row>
    <row r="954" spans="2:13"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</row>
    <row r="955" spans="2:13"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</row>
    <row r="956" spans="2:13"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</row>
    <row r="957" spans="2:13"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</row>
    <row r="958" spans="2:13"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</row>
    <row r="959" spans="2:13"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</row>
    <row r="960" spans="2:13"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</row>
    <row r="961" spans="2:13"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</row>
    <row r="962" spans="2:13"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</row>
    <row r="963" spans="2:13"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</row>
    <row r="964" spans="2:13"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</row>
    <row r="965" spans="2:13"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</row>
    <row r="966" spans="2:13"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</row>
    <row r="967" spans="2:13"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</row>
    <row r="968" spans="2:13"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</row>
    <row r="969" spans="2:13"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</row>
    <row r="970" spans="2:13"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</row>
    <row r="971" spans="2:13"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</row>
    <row r="972" spans="2:13"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</row>
    <row r="973" spans="2:13"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</row>
    <row r="974" spans="2:13"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</row>
    <row r="975" spans="2:13"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</row>
    <row r="976" spans="2:13"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</row>
    <row r="977" spans="2:13"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</row>
    <row r="978" spans="2:13"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</row>
    <row r="979" spans="2:13"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</row>
    <row r="980" spans="2:13"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</row>
    <row r="981" spans="2:13"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</row>
    <row r="982" spans="2:13"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</row>
    <row r="983" spans="2:13"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</row>
    <row r="984" spans="2:13"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</row>
    <row r="985" spans="2:13"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</row>
    <row r="986" spans="2:13"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</row>
    <row r="987" spans="2:13"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</row>
    <row r="988" spans="2:13"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</row>
    <row r="989" spans="2:13"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</row>
    <row r="990" spans="2:13"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</row>
    <row r="991" spans="2:13"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</row>
    <row r="992" spans="2:13"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</row>
    <row r="993" spans="2:13"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</row>
    <row r="994" spans="2:13"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</row>
    <row r="995" spans="2:13"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</row>
    <row r="996" spans="2:13"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</row>
    <row r="997" spans="2:13"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</row>
    <row r="998" spans="2:13"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</row>
    <row r="999" spans="2:13"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</row>
    <row r="1000" spans="2:13"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</row>
    <row r="1001" spans="2:13"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</row>
    <row r="1002" spans="2:13"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</row>
    <row r="1003" spans="2:13"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</row>
    <row r="1004" spans="2:13"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</row>
    <row r="1005" spans="2:13"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</row>
    <row r="1006" spans="2:13"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</row>
    <row r="1007" spans="2:13"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</row>
    <row r="1008" spans="2:13"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</row>
    <row r="1009" spans="2:13"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</row>
    <row r="1010" spans="2:13"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</row>
    <row r="1011" spans="2:13"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</row>
    <row r="1012" spans="2:13"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</row>
    <row r="1013" spans="2:13"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</row>
    <row r="1014" spans="2:13"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</row>
    <row r="1015" spans="2:13"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</row>
    <row r="1016" spans="2:13"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</row>
    <row r="1017" spans="2:13"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</row>
    <row r="1018" spans="2:13"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</row>
    <row r="1019" spans="2:13"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</row>
    <row r="1020" spans="2:13"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</row>
    <row r="1021" spans="2:13"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</row>
    <row r="1022" spans="2:13"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</row>
    <row r="1023" spans="2:13"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</row>
    <row r="1024" spans="2:13"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</row>
    <row r="1025" spans="2:13"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</row>
    <row r="1026" spans="2:13"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</row>
    <row r="1027" spans="2:13"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</row>
    <row r="1028" spans="2:13"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</row>
    <row r="1029" spans="2:13"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</row>
    <row r="1030" spans="2:13"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</row>
    <row r="1031" spans="2:13"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</row>
    <row r="1032" spans="2:13"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</row>
    <row r="1033" spans="2:13"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</row>
    <row r="1034" spans="2:13"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</row>
    <row r="1035" spans="2:13"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</row>
    <row r="1036" spans="2:13"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</row>
    <row r="1037" spans="2:13"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</row>
    <row r="1038" spans="2:13"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</row>
    <row r="1039" spans="2:13"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</row>
    <row r="1040" spans="2:13"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</row>
    <row r="1041" spans="2:13"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</row>
    <row r="1042" spans="2:13"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</row>
    <row r="1043" spans="2:13"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</row>
    <row r="1044" spans="2:13"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</row>
    <row r="1045" spans="2:13"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</row>
    <row r="1046" spans="2:13"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</row>
    <row r="1047" spans="2:13"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</row>
    <row r="1048" spans="2:13"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</row>
    <row r="1049" spans="2:13"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</row>
    <row r="1050" spans="2:13"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</row>
    <row r="1051" spans="2:13"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</row>
    <row r="1052" spans="2:13"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</row>
    <row r="1053" spans="2:13"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</row>
    <row r="1054" spans="2:13"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</row>
    <row r="1055" spans="2:13"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</row>
    <row r="1056" spans="2:13"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</row>
    <row r="1057" spans="2:13"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</row>
    <row r="1058" spans="2:13"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</row>
    <row r="1059" spans="2:13"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</row>
    <row r="1060" spans="2:13"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</row>
    <row r="1061" spans="2:13"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</row>
    <row r="1062" spans="2:13"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</row>
    <row r="1063" spans="2:13"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</row>
    <row r="1064" spans="2:13"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</row>
    <row r="1065" spans="2:13"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</row>
    <row r="1066" spans="2:13"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</row>
    <row r="1067" spans="2:13"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</row>
    <row r="1068" spans="2:13"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</row>
    <row r="1069" spans="2:13"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</row>
    <row r="1070" spans="2:13"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</row>
    <row r="1071" spans="2:13"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</row>
    <row r="1072" spans="2:13"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</row>
    <row r="1073" spans="2:13"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</row>
    <row r="1074" spans="2:13"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</row>
    <row r="1075" spans="2:13"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</row>
    <row r="1076" spans="2:13"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</row>
    <row r="1077" spans="2:13"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</row>
    <row r="1078" spans="2:13"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</row>
    <row r="1079" spans="2:13"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</row>
    <row r="1080" spans="2:13"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</row>
    <row r="1081" spans="2:13"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</row>
    <row r="1082" spans="2:13"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</row>
    <row r="1083" spans="2:13"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</row>
    <row r="1084" spans="2:13"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</row>
    <row r="1085" spans="2:13"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</row>
    <row r="1086" spans="2:13"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</row>
    <row r="1087" spans="2:13"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</row>
    <row r="1088" spans="2:13"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</row>
    <row r="1089" spans="2:13"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</row>
    <row r="1090" spans="2:13"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</row>
    <row r="1091" spans="2:13"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</row>
    <row r="1092" spans="2:13"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</row>
    <row r="1093" spans="2:13"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</row>
    <row r="1094" spans="2:13"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</row>
    <row r="1095" spans="2:13"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</row>
    <row r="1096" spans="2:13"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</row>
    <row r="1097" spans="2:13"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</row>
    <row r="1098" spans="2:13"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</row>
    <row r="1099" spans="2:13"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</row>
    <row r="1100" spans="2:13"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</row>
    <row r="1101" spans="2:13"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</row>
    <row r="1102" spans="2:13"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</row>
    <row r="1103" spans="2:13"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</row>
    <row r="1104" spans="2:13"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</row>
    <row r="1105" spans="2:13"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</row>
    <row r="1106" spans="2:13"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</row>
    <row r="1107" spans="2:13"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</row>
    <row r="1108" spans="2:13"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</row>
    <row r="1109" spans="2:13"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</row>
    <row r="1110" spans="2:13"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</row>
    <row r="1111" spans="2:13"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</row>
    <row r="1112" spans="2:13"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</row>
    <row r="1113" spans="2:13"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</row>
    <row r="1114" spans="2:13"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</row>
    <row r="1115" spans="2:13"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</row>
    <row r="1116" spans="2:13"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</row>
    <row r="1117" spans="2:13"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</row>
    <row r="1118" spans="2:13"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</row>
    <row r="1119" spans="2:13"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</row>
    <row r="1120" spans="2:13"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</row>
    <row r="1121" spans="2:13"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</row>
    <row r="1122" spans="2:13"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</row>
    <row r="1123" spans="2:13"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</row>
    <row r="1124" spans="2:13"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</row>
    <row r="1125" spans="2:13"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</row>
    <row r="1126" spans="2:13"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</row>
    <row r="1127" spans="2:13"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</row>
    <row r="1128" spans="2:13"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</row>
    <row r="1129" spans="2:13"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</row>
    <row r="1130" spans="2:13"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</row>
    <row r="1131" spans="2:13"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</row>
    <row r="1132" spans="2:13"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</row>
    <row r="1133" spans="2:13"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</row>
    <row r="1134" spans="2:13"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</row>
    <row r="1135" spans="2:13"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</row>
    <row r="1136" spans="2:13"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</row>
    <row r="1137" spans="2:13"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</row>
    <row r="1138" spans="2:13"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</row>
    <row r="1139" spans="2:13"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</row>
    <row r="1140" spans="2:13"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</row>
    <row r="1141" spans="2:13"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</row>
    <row r="1142" spans="2:13"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</row>
    <row r="1143" spans="2:13"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</row>
    <row r="1144" spans="2:13"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</row>
    <row r="1145" spans="2:13"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</row>
    <row r="1146" spans="2:13"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</row>
    <row r="1147" spans="2:13"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</row>
    <row r="1148" spans="2:13"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</row>
    <row r="1149" spans="2:13"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</row>
    <row r="1150" spans="2:13"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</row>
    <row r="1151" spans="2:13"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</row>
    <row r="1152" spans="2:13"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</row>
    <row r="1153" spans="2:13"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</row>
    <row r="1154" spans="2:13"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</row>
    <row r="1155" spans="2:13"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</row>
    <row r="1156" spans="2:13"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</row>
    <row r="1157" spans="2:13"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</row>
    <row r="1158" spans="2:13"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</row>
    <row r="1159" spans="2:13"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</row>
    <row r="1160" spans="2:13"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</row>
    <row r="1161" spans="2:13"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</row>
    <row r="1162" spans="2:13"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</row>
    <row r="1163" spans="2:13"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</row>
    <row r="1164" spans="2:13"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</row>
    <row r="1165" spans="2:13"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</row>
    <row r="1166" spans="2:13"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</row>
    <row r="1167" spans="2:13"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</row>
    <row r="1168" spans="2:13"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</row>
    <row r="1169" spans="2:13"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</row>
    <row r="1170" spans="2:13"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</row>
    <row r="1171" spans="2:13"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</row>
    <row r="1172" spans="2:13"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</row>
    <row r="1173" spans="2:13"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</row>
    <row r="1174" spans="2:13"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</row>
    <row r="1175" spans="2:13"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</row>
    <row r="1176" spans="2:13"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</row>
    <row r="1177" spans="2:13"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</row>
    <row r="1178" spans="2:13"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</row>
    <row r="1179" spans="2:13"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</row>
    <row r="1180" spans="2:13"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</row>
    <row r="1181" spans="2:13"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</row>
    <row r="1182" spans="2:13"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</row>
    <row r="1183" spans="2:13"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</row>
    <row r="1184" spans="2:13"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</row>
    <row r="1185" spans="2:13"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</row>
    <row r="1186" spans="2:13"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</row>
    <row r="1187" spans="2:13"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</row>
    <row r="1188" spans="2:13"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</row>
    <row r="1189" spans="2:13"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</row>
    <row r="1190" spans="2:13"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</row>
    <row r="1191" spans="2:13"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</row>
    <row r="1192" spans="2:13"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</row>
    <row r="1193" spans="2:13"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</row>
    <row r="1194" spans="2:13"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</row>
    <row r="1195" spans="2:13"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</row>
    <row r="1196" spans="2:13"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</row>
    <row r="1197" spans="2:13"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</row>
    <row r="1198" spans="2:13"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</row>
    <row r="1199" spans="2:13"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</row>
    <row r="1200" spans="2:13"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</row>
    <row r="1201" spans="2:13"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</row>
    <row r="1202" spans="2:13"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</row>
    <row r="1203" spans="2:13"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</row>
    <row r="1204" spans="2:13"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</row>
    <row r="1205" spans="2:13"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</row>
    <row r="1206" spans="2:13"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</row>
    <row r="1207" spans="2:13"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</row>
    <row r="1208" spans="2:13"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</row>
    <row r="1209" spans="2:13"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</row>
    <row r="1210" spans="2:13"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</row>
    <row r="1211" spans="2:13"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</row>
    <row r="1212" spans="2:13"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</row>
    <row r="1213" spans="2:13"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</row>
    <row r="1214" spans="2:13"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</row>
    <row r="1215" spans="2:13"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</row>
    <row r="1216" spans="2:13"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</row>
    <row r="1217" spans="2:13"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</row>
    <row r="1218" spans="2:13"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</row>
    <row r="1219" spans="2:13"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</row>
    <row r="1220" spans="2:13"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</row>
    <row r="1221" spans="2:13"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</row>
    <row r="1222" spans="2:13"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</row>
    <row r="1223" spans="2:13"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</row>
    <row r="1224" spans="2:13"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</row>
    <row r="1225" spans="2:13"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</row>
    <row r="1226" spans="2:13"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</row>
    <row r="1227" spans="2:13"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</row>
    <row r="1228" spans="2:13"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</row>
    <row r="1229" spans="2:13"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</row>
    <row r="1230" spans="2:13"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</row>
    <row r="1231" spans="2:13"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</row>
    <row r="1232" spans="2:13"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</row>
    <row r="1233" spans="2:13"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</row>
    <row r="1234" spans="2:13"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</row>
    <row r="1235" spans="2:13"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</row>
    <row r="1236" spans="2:13"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</row>
    <row r="1237" spans="2:13"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</row>
    <row r="1238" spans="2:13"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</row>
    <row r="1239" spans="2:13"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</row>
    <row r="1240" spans="2:13"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</row>
    <row r="1241" spans="2:13"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</row>
    <row r="1242" spans="2:13"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</row>
    <row r="1243" spans="2:13"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</row>
    <row r="1244" spans="2:13"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</row>
    <row r="1245" spans="2:13"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</row>
    <row r="1246" spans="2:13"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</row>
    <row r="1247" spans="2:13"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</row>
    <row r="1248" spans="2:13"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</row>
    <row r="1249" spans="2:13"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</row>
    <row r="1250" spans="2:13"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</row>
    <row r="1251" spans="2:13"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</row>
    <row r="1252" spans="2:13"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</row>
    <row r="1253" spans="2:13"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</row>
    <row r="1254" spans="2:13"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</row>
    <row r="1255" spans="2:13"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</row>
    <row r="1256" spans="2:13"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</row>
    <row r="1257" spans="2:13"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</row>
    <row r="1258" spans="2:13"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</row>
    <row r="1259" spans="2:13"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</row>
    <row r="1260" spans="2:13"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</row>
    <row r="1261" spans="2:13"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</row>
    <row r="1262" spans="2:13"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</row>
    <row r="1263" spans="2:13"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</row>
    <row r="1264" spans="2:13"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</row>
    <row r="1265" spans="2:13"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</row>
    <row r="1266" spans="2:13"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</row>
    <row r="1267" spans="2:13"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</row>
    <row r="1268" spans="2:13"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</row>
    <row r="1269" spans="2:13"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</row>
    <row r="1270" spans="2:13"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</row>
    <row r="1271" spans="2:13"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</row>
    <row r="1272" spans="2:13"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</row>
    <row r="1273" spans="2:13"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</row>
    <row r="1274" spans="2:13"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</row>
    <row r="1275" spans="2:13"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</row>
    <row r="1276" spans="2:13"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</row>
    <row r="1277" spans="2:13"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</row>
    <row r="1278" spans="2:13"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</row>
    <row r="1279" spans="2:13"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</row>
    <row r="1280" spans="2:13"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</row>
    <row r="1281" spans="2:13"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</row>
    <row r="1282" spans="2:13"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</row>
    <row r="1283" spans="2:13"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</row>
    <row r="1284" spans="2:13"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</row>
    <row r="1285" spans="2:13"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</row>
    <row r="1286" spans="2:13"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</row>
    <row r="1287" spans="2:13"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</row>
    <row r="1288" spans="2:13"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</row>
    <row r="1289" spans="2:13"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</row>
    <row r="1290" spans="2:13"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</row>
    <row r="1291" spans="2:13"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</row>
    <row r="1292" spans="2:13"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</row>
    <row r="1293" spans="2:13"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</row>
    <row r="1294" spans="2:13"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</row>
    <row r="1295" spans="2:13"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</row>
    <row r="1296" spans="2:13"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</row>
    <row r="1297" spans="2:13"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</row>
    <row r="1298" spans="2:13"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</row>
    <row r="1299" spans="2:13"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</row>
    <row r="1300" spans="2:13"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</row>
    <row r="1301" spans="2:13"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</row>
    <row r="1302" spans="2:13"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</row>
    <row r="1303" spans="2:13"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</row>
    <row r="1304" spans="2:13"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</row>
    <row r="1305" spans="2:13"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</row>
    <row r="1306" spans="2:13"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</row>
    <row r="1307" spans="2:13"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</row>
    <row r="1308" spans="2:13"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</row>
    <row r="1309" spans="2:13"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</row>
    <row r="1310" spans="2:13"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</row>
    <row r="1311" spans="2:13"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</row>
    <row r="1312" spans="2:13"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</row>
    <row r="1313" spans="2:13"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</row>
    <row r="1314" spans="2:13"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</row>
    <row r="1315" spans="2:13"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</row>
    <row r="1316" spans="2:13"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</row>
    <row r="1317" spans="2:13"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</row>
    <row r="1318" spans="2:13"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</row>
    <row r="1319" spans="2:13"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</row>
    <row r="1320" spans="2:13"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</row>
    <row r="1321" spans="2:13"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</row>
    <row r="1322" spans="2:13"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</row>
    <row r="1323" spans="2:13"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</row>
    <row r="1324" spans="2:13"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</row>
    <row r="1325" spans="2:13"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</row>
    <row r="1326" spans="2:13"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</row>
    <row r="1327" spans="2:13"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</row>
    <row r="1328" spans="2:13"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</row>
    <row r="1329" spans="2:13"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</row>
    <row r="1330" spans="2:13"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</row>
    <row r="1331" spans="2:13"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</row>
    <row r="1332" spans="2:13"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</row>
    <row r="1333" spans="2:13"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</row>
    <row r="1334" spans="2:13"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</row>
    <row r="1335" spans="2:13"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</row>
    <row r="1336" spans="2:13"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</row>
    <row r="1337" spans="2:13"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</row>
    <row r="1338" spans="2:13"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</row>
    <row r="1339" spans="2:13"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</row>
    <row r="1340" spans="2:13"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</row>
    <row r="1341" spans="2:13"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</row>
    <row r="1342" spans="2:13"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</row>
  </sheetData>
  <conditionalFormatting sqref="J2">
    <cfRule type="containsText" dxfId="56" priority="6" operator="containsText" text="Richtig">
      <formula>NOT(ISERROR(SEARCH("Richtig",J2)))</formula>
    </cfRule>
  </conditionalFormatting>
  <conditionalFormatting sqref="J7:J688">
    <cfRule type="containsText" dxfId="55" priority="7" operator="containsText" text="Richtig">
      <formula>NOT(ISERROR(SEARCH("Richtig",J7)))</formula>
    </cfRule>
    <cfRule type="containsText" dxfId="54" priority="8" operator="containsText" text="Cashback">
      <formula>NOT(ISERROR(SEARCH("Cashback",J7)))</formula>
    </cfRule>
    <cfRule type="containsText" dxfId="53" priority="9" operator="containsText" text="False">
      <formula>NOT(ISERROR(SEARCH("False",J7)))</formula>
    </cfRule>
  </conditionalFormatting>
  <conditionalFormatting sqref="K2">
    <cfRule type="containsText" dxfId="52" priority="5" operator="containsText" text="False">
      <formula>NOT(ISERROR(SEARCH("False",K2)))</formula>
    </cfRule>
  </conditionalFormatting>
  <conditionalFormatting sqref="L2">
    <cfRule type="containsText" dxfId="51" priority="4" operator="containsText" text="Cashback">
      <formula>NOT(ISERROR(SEARCH("Cashback",L2)))</formula>
    </cfRule>
  </conditionalFormatting>
  <conditionalFormatting sqref="N2">
    <cfRule type="containsText" dxfId="50" priority="3" operator="containsText" text="Richtig">
      <formula>NOT(ISERROR(SEARCH("Richtig",N2)))</formula>
    </cfRule>
  </conditionalFormatting>
  <conditionalFormatting sqref="O2">
    <cfRule type="containsText" dxfId="49" priority="2" operator="containsText" text="False">
      <formula>NOT(ISERROR(SEARCH("False",O2)))</formula>
    </cfRule>
  </conditionalFormatting>
  <conditionalFormatting sqref="P2">
    <cfRule type="containsText" dxfId="48" priority="1" operator="containsText" text="Cashback">
      <formula>NOT(ISERROR(SEARCH("Cashback",P2)))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F414-628D-4743-A5A5-777530DA2C92}">
  <dimension ref="A1:I416"/>
  <sheetViews>
    <sheetView workbookViewId="0">
      <selection activeCell="F416" sqref="F416"/>
    </sheetView>
  </sheetViews>
  <sheetFormatPr baseColWidth="10" defaultColWidth="9.6328125" defaultRowHeight="14.5"/>
  <cols>
    <col min="1" max="1" width="5.26953125" style="43" customWidth="1"/>
    <col min="2" max="2" width="17.81640625" style="43" customWidth="1"/>
    <col min="3" max="3" width="21.08984375" style="43" bestFit="1" customWidth="1"/>
    <col min="4" max="4" width="19.6328125" style="43" bestFit="1" customWidth="1"/>
    <col min="5" max="5" width="32.26953125" style="43" customWidth="1"/>
    <col min="6" max="6" width="14" style="43" bestFit="1" customWidth="1"/>
    <col min="7" max="8" width="13.36328125" style="44" bestFit="1" customWidth="1"/>
    <col min="9" max="9" width="14.7265625" style="45" bestFit="1" customWidth="1"/>
    <col min="10" max="16384" width="9.6328125" style="43"/>
  </cols>
  <sheetData>
    <row r="1" spans="1:9" ht="15" thickBot="1"/>
    <row r="2" spans="1:9">
      <c r="E2" s="84" t="s">
        <v>634</v>
      </c>
      <c r="F2" s="46">
        <f>COUNT(I:I)</f>
        <v>158</v>
      </c>
    </row>
    <row r="3" spans="1:9">
      <c r="E3" s="85" t="s">
        <v>635</v>
      </c>
      <c r="F3" s="47">
        <f>COUNTIF(H:H,"Richtig")</f>
        <v>78</v>
      </c>
    </row>
    <row r="4" spans="1:9" ht="15" thickBot="1">
      <c r="E4" s="86" t="s">
        <v>636</v>
      </c>
      <c r="F4" s="49">
        <f>COUNTIF(H:H,"Falsch")</f>
        <v>0</v>
      </c>
    </row>
    <row r="5" spans="1:9">
      <c r="E5" s="87" t="s">
        <v>637</v>
      </c>
      <c r="F5" s="50">
        <v>50</v>
      </c>
    </row>
    <row r="6" spans="1:9" ht="15" thickBot="1">
      <c r="E6" s="48" t="s">
        <v>638</v>
      </c>
      <c r="F6" s="51">
        <f>SUM(I:I)</f>
        <v>292.2915000000001</v>
      </c>
    </row>
    <row r="7" spans="1:9" ht="15" thickBot="1"/>
    <row r="8" spans="1:9" ht="15" thickBot="1">
      <c r="B8" s="52" t="s">
        <v>2</v>
      </c>
      <c r="C8" s="53" t="s">
        <v>639</v>
      </c>
      <c r="D8" s="53" t="s">
        <v>640</v>
      </c>
      <c r="E8" s="53" t="s">
        <v>6</v>
      </c>
      <c r="F8" s="53" t="s">
        <v>50</v>
      </c>
      <c r="G8" s="54" t="s">
        <v>641</v>
      </c>
      <c r="H8" s="55" t="s">
        <v>642</v>
      </c>
      <c r="I8" s="56" t="s">
        <v>643</v>
      </c>
    </row>
    <row r="9" spans="1:9">
      <c r="A9" s="43">
        <f>IF(H9&lt;&gt;"",A8+1,A8)</f>
        <v>1</v>
      </c>
      <c r="B9" s="57" t="s">
        <v>15</v>
      </c>
      <c r="C9" s="58" t="s">
        <v>644</v>
      </c>
      <c r="D9" s="58" t="s">
        <v>645</v>
      </c>
      <c r="E9" s="59" t="s">
        <v>646</v>
      </c>
      <c r="F9" s="60">
        <v>1.38</v>
      </c>
      <c r="G9" s="91">
        <f>PRODUCT(F9:F10)</f>
        <v>2.2079999999999997</v>
      </c>
      <c r="H9" s="93" t="s">
        <v>12</v>
      </c>
      <c r="I9" s="102" cm="1">
        <f t="array" ref="I9">_xlfn.IFS(H9="Richtig",(G9-1)*$F$5,H9="Falsch",-$F$5)</f>
        <v>60.399999999999984</v>
      </c>
    </row>
    <row r="10" spans="1:9" ht="15" thickBot="1">
      <c r="A10" s="43">
        <f>IF(H10&lt;&gt;"",A9+1,A9)</f>
        <v>1</v>
      </c>
      <c r="B10" s="61" t="s">
        <v>73</v>
      </c>
      <c r="C10" s="62" t="s">
        <v>647</v>
      </c>
      <c r="D10" s="62" t="s">
        <v>648</v>
      </c>
      <c r="E10" s="63" t="s">
        <v>362</v>
      </c>
      <c r="F10" s="64">
        <v>1.6</v>
      </c>
      <c r="G10" s="92"/>
      <c r="H10" s="94"/>
      <c r="I10" s="103"/>
    </row>
    <row r="11" spans="1:9">
      <c r="A11" s="43">
        <f t="shared" ref="A11:A74" si="0">IF(H11&lt;&gt;"",A10+1,A10)</f>
        <v>2</v>
      </c>
      <c r="B11" s="57" t="s">
        <v>62</v>
      </c>
      <c r="C11" s="58" t="s">
        <v>649</v>
      </c>
      <c r="D11" s="58" t="s">
        <v>650</v>
      </c>
      <c r="E11" s="59" t="s">
        <v>651</v>
      </c>
      <c r="F11" s="60">
        <v>1.33</v>
      </c>
      <c r="G11" s="91">
        <f>PRODUCT(F11:F13)</f>
        <v>2.0229300000000001</v>
      </c>
      <c r="H11" s="93" t="s">
        <v>12</v>
      </c>
      <c r="I11" s="95" cm="1">
        <f t="array" ref="I11">_xlfn.IFS(H11="Richtig",(G11-1)*$F$5,H11="Falsch",-$F$5)</f>
        <v>51.146500000000003</v>
      </c>
    </row>
    <row r="12" spans="1:9">
      <c r="A12" s="43">
        <f t="shared" si="0"/>
        <v>2</v>
      </c>
      <c r="B12" s="65" t="s">
        <v>98</v>
      </c>
      <c r="C12" s="66" t="s">
        <v>652</v>
      </c>
      <c r="D12" s="66" t="s">
        <v>653</v>
      </c>
      <c r="E12" s="67" t="s">
        <v>117</v>
      </c>
      <c r="F12" s="68">
        <v>1.3</v>
      </c>
      <c r="G12" s="97"/>
      <c r="H12" s="98"/>
      <c r="I12" s="99"/>
    </row>
    <row r="13" spans="1:9" ht="15" thickBot="1">
      <c r="A13" s="43">
        <f t="shared" si="0"/>
        <v>2</v>
      </c>
      <c r="B13" s="61" t="s">
        <v>48</v>
      </c>
      <c r="C13" s="62" t="s">
        <v>654</v>
      </c>
      <c r="D13" s="62" t="s">
        <v>655</v>
      </c>
      <c r="E13" s="63" t="s">
        <v>656</v>
      </c>
      <c r="F13" s="64">
        <v>1.17</v>
      </c>
      <c r="G13" s="92"/>
      <c r="H13" s="94"/>
      <c r="I13" s="96"/>
    </row>
    <row r="14" spans="1:9">
      <c r="A14" s="43">
        <f t="shared" si="0"/>
        <v>3</v>
      </c>
      <c r="B14" s="57" t="s">
        <v>62</v>
      </c>
      <c r="C14" s="58" t="s">
        <v>657</v>
      </c>
      <c r="D14" s="58" t="s">
        <v>658</v>
      </c>
      <c r="E14" s="59" t="s">
        <v>362</v>
      </c>
      <c r="F14" s="60">
        <v>1.25</v>
      </c>
      <c r="G14" s="91">
        <f>PRODUCT(F14:F15)</f>
        <v>2.2062499999999998</v>
      </c>
      <c r="H14" s="93" t="s">
        <v>659</v>
      </c>
      <c r="I14" s="95" cm="1">
        <f t="array" ref="I14">_xlfn.IFS(H14="Richtig",(G14-1)*$F$5,H14="Falsch",-$F$5)</f>
        <v>-50</v>
      </c>
    </row>
    <row r="15" spans="1:9" ht="15" thickBot="1">
      <c r="A15" s="43">
        <f t="shared" si="0"/>
        <v>3</v>
      </c>
      <c r="B15" s="61" t="s">
        <v>69</v>
      </c>
      <c r="C15" s="62" t="s">
        <v>660</v>
      </c>
      <c r="D15" s="62" t="s">
        <v>661</v>
      </c>
      <c r="E15" s="63" t="s">
        <v>662</v>
      </c>
      <c r="F15" s="64">
        <v>1.7649999999999999</v>
      </c>
      <c r="G15" s="92"/>
      <c r="H15" s="94"/>
      <c r="I15" s="96"/>
    </row>
    <row r="16" spans="1:9">
      <c r="A16" s="43">
        <f t="shared" si="0"/>
        <v>4</v>
      </c>
      <c r="B16" s="57" t="s">
        <v>144</v>
      </c>
      <c r="C16" s="58" t="s">
        <v>663</v>
      </c>
      <c r="D16" s="58" t="s">
        <v>664</v>
      </c>
      <c r="E16" s="59" t="s">
        <v>296</v>
      </c>
      <c r="F16" s="60">
        <v>1.53</v>
      </c>
      <c r="G16" s="91">
        <f>PRODUCT(F16:F17)</f>
        <v>2.2949999999999999</v>
      </c>
      <c r="H16" s="93" t="s">
        <v>12</v>
      </c>
      <c r="I16" s="95" cm="1">
        <f t="array" ref="I16">_xlfn.IFS(H16="Richtig",(G16-1)*$F$5,H16="Falsch",-$F$5)</f>
        <v>64.75</v>
      </c>
    </row>
    <row r="17" spans="1:9" ht="15" thickBot="1">
      <c r="A17" s="43">
        <f t="shared" si="0"/>
        <v>4</v>
      </c>
      <c r="B17" s="61" t="s">
        <v>144</v>
      </c>
      <c r="C17" s="62" t="s">
        <v>665</v>
      </c>
      <c r="D17" s="62" t="s">
        <v>666</v>
      </c>
      <c r="E17" s="63" t="s">
        <v>667</v>
      </c>
      <c r="F17" s="64">
        <v>1.5</v>
      </c>
      <c r="G17" s="92"/>
      <c r="H17" s="94"/>
      <c r="I17" s="96"/>
    </row>
    <row r="18" spans="1:9" ht="15" thickBot="1">
      <c r="A18" s="43">
        <f t="shared" si="0"/>
        <v>5</v>
      </c>
      <c r="B18" s="69" t="s">
        <v>144</v>
      </c>
      <c r="C18" s="70" t="s">
        <v>668</v>
      </c>
      <c r="D18" s="70" t="s">
        <v>669</v>
      </c>
      <c r="E18" s="71" t="s">
        <v>670</v>
      </c>
      <c r="F18" s="72">
        <v>2</v>
      </c>
      <c r="G18" s="73">
        <f>F18</f>
        <v>2</v>
      </c>
      <c r="H18" s="74" t="s">
        <v>659</v>
      </c>
      <c r="I18" s="75" cm="1">
        <f t="array" ref="I18">_xlfn.IFS(H18="Richtig",(G18-1)*$F$5,H18="Falsch",-$F$5)</f>
        <v>-50</v>
      </c>
    </row>
    <row r="19" spans="1:9">
      <c r="A19" s="43">
        <f t="shared" si="0"/>
        <v>6</v>
      </c>
      <c r="B19" s="57" t="s">
        <v>62</v>
      </c>
      <c r="C19" s="58" t="s">
        <v>671</v>
      </c>
      <c r="D19" s="58" t="s">
        <v>672</v>
      </c>
      <c r="E19" s="59" t="s">
        <v>362</v>
      </c>
      <c r="F19" s="60">
        <v>1.45</v>
      </c>
      <c r="G19" s="91">
        <f>PRODUCT(F19:F20)</f>
        <v>2.0734999999999997</v>
      </c>
      <c r="H19" s="93" t="s">
        <v>12</v>
      </c>
      <c r="I19" s="95" cm="1">
        <f t="array" ref="I19">_xlfn.IFS(H19="Richtig",(G19-1)*$F$5,H19="Falsch",-$F$5)</f>
        <v>53.674999999999983</v>
      </c>
    </row>
    <row r="20" spans="1:9" ht="15" thickBot="1">
      <c r="A20" s="43">
        <f t="shared" si="0"/>
        <v>6</v>
      </c>
      <c r="B20" s="61" t="s">
        <v>62</v>
      </c>
      <c r="C20" s="62" t="s">
        <v>673</v>
      </c>
      <c r="D20" s="62" t="s">
        <v>674</v>
      </c>
      <c r="E20" s="63" t="s">
        <v>675</v>
      </c>
      <c r="F20" s="64">
        <v>1.43</v>
      </c>
      <c r="G20" s="92"/>
      <c r="H20" s="94"/>
      <c r="I20" s="96"/>
    </row>
    <row r="21" spans="1:9">
      <c r="A21" s="43">
        <f t="shared" si="0"/>
        <v>7</v>
      </c>
      <c r="B21" s="57" t="s">
        <v>15</v>
      </c>
      <c r="C21" s="58" t="s">
        <v>676</v>
      </c>
      <c r="D21" s="58" t="s">
        <v>677</v>
      </c>
      <c r="E21" s="59" t="s">
        <v>678</v>
      </c>
      <c r="F21" s="60">
        <v>1.47</v>
      </c>
      <c r="G21" s="91">
        <f>PRODUCT(F21:F22)</f>
        <v>1.9551000000000001</v>
      </c>
      <c r="H21" s="93" t="s">
        <v>12</v>
      </c>
      <c r="I21" s="95" cm="1">
        <f t="array" ref="I21">_xlfn.IFS(H21="Richtig",(G21-1)*$F$5,H21="Falsch",-$F$5)</f>
        <v>47.755000000000003</v>
      </c>
    </row>
    <row r="22" spans="1:9" ht="15" thickBot="1">
      <c r="A22" s="43">
        <f t="shared" si="0"/>
        <v>7</v>
      </c>
      <c r="B22" s="61" t="s">
        <v>62</v>
      </c>
      <c r="C22" s="62" t="s">
        <v>679</v>
      </c>
      <c r="D22" s="62" t="s">
        <v>680</v>
      </c>
      <c r="E22" s="63" t="s">
        <v>189</v>
      </c>
      <c r="F22" s="64">
        <v>1.33</v>
      </c>
      <c r="G22" s="92"/>
      <c r="H22" s="94"/>
      <c r="I22" s="96"/>
    </row>
    <row r="23" spans="1:9">
      <c r="A23" s="43">
        <f t="shared" si="0"/>
        <v>8</v>
      </c>
      <c r="B23" s="57" t="s">
        <v>48</v>
      </c>
      <c r="C23" s="58" t="s">
        <v>681</v>
      </c>
      <c r="D23" s="58" t="s">
        <v>682</v>
      </c>
      <c r="E23" s="59" t="s">
        <v>45</v>
      </c>
      <c r="F23" s="60">
        <v>1.74</v>
      </c>
      <c r="G23" s="91">
        <f>PRODUCT(F23:F24)</f>
        <v>2.1402000000000001</v>
      </c>
      <c r="H23" s="93" t="s">
        <v>659</v>
      </c>
      <c r="I23" s="95" cm="1">
        <f t="array" ref="I23">_xlfn.IFS(H23="Richtig",(G23-1)*$F$5,H23="Falsch",-$F$5)</f>
        <v>-50</v>
      </c>
    </row>
    <row r="24" spans="1:9" ht="15" thickBot="1">
      <c r="A24" s="43">
        <f t="shared" si="0"/>
        <v>8</v>
      </c>
      <c r="B24" s="61" t="s">
        <v>48</v>
      </c>
      <c r="C24" s="62" t="s">
        <v>683</v>
      </c>
      <c r="D24" s="62" t="s">
        <v>684</v>
      </c>
      <c r="E24" s="63" t="s">
        <v>39</v>
      </c>
      <c r="F24" s="64">
        <v>1.23</v>
      </c>
      <c r="G24" s="92"/>
      <c r="H24" s="94"/>
      <c r="I24" s="96"/>
    </row>
    <row r="25" spans="1:9">
      <c r="A25" s="43">
        <f t="shared" si="0"/>
        <v>9</v>
      </c>
      <c r="B25" s="57" t="s">
        <v>193</v>
      </c>
      <c r="C25" s="58" t="s">
        <v>685</v>
      </c>
      <c r="D25" s="58" t="s">
        <v>686</v>
      </c>
      <c r="E25" s="59" t="s">
        <v>687</v>
      </c>
      <c r="F25" s="60">
        <v>1.4</v>
      </c>
      <c r="G25" s="91">
        <f>PRODUCT(F25:F27)</f>
        <v>2.4054799999999998</v>
      </c>
      <c r="H25" s="93" t="s">
        <v>12</v>
      </c>
      <c r="I25" s="95" cm="1">
        <f t="array" ref="I25">_xlfn.IFS(H25="Richtig",(G25-1)*$F$5,H25="Falsch",-$F$5)</f>
        <v>70.273999999999987</v>
      </c>
    </row>
    <row r="26" spans="1:9">
      <c r="A26" s="43">
        <f t="shared" si="0"/>
        <v>9</v>
      </c>
      <c r="B26" s="65" t="s">
        <v>193</v>
      </c>
      <c r="C26" s="66" t="s">
        <v>688</v>
      </c>
      <c r="D26" s="66" t="s">
        <v>689</v>
      </c>
      <c r="E26" s="67" t="s">
        <v>690</v>
      </c>
      <c r="F26" s="68">
        <v>1.21</v>
      </c>
      <c r="G26" s="97"/>
      <c r="H26" s="98"/>
      <c r="I26" s="99"/>
    </row>
    <row r="27" spans="1:9" ht="15" thickBot="1">
      <c r="A27" s="43">
        <f t="shared" si="0"/>
        <v>9</v>
      </c>
      <c r="B27" s="61" t="s">
        <v>193</v>
      </c>
      <c r="C27" s="62" t="s">
        <v>205</v>
      </c>
      <c r="D27" s="62" t="s">
        <v>691</v>
      </c>
      <c r="E27" s="63" t="s">
        <v>39</v>
      </c>
      <c r="F27" s="64">
        <v>1.42</v>
      </c>
      <c r="G27" s="92"/>
      <c r="H27" s="94"/>
      <c r="I27" s="96"/>
    </row>
    <row r="28" spans="1:9">
      <c r="A28" s="43">
        <f t="shared" si="0"/>
        <v>10</v>
      </c>
      <c r="B28" s="57" t="s">
        <v>193</v>
      </c>
      <c r="C28" s="58" t="s">
        <v>692</v>
      </c>
      <c r="D28" s="58" t="s">
        <v>672</v>
      </c>
      <c r="E28" s="59" t="s">
        <v>39</v>
      </c>
      <c r="F28" s="60">
        <v>1.3</v>
      </c>
      <c r="G28" s="91">
        <f>PRODUCT(F28:F29)</f>
        <v>2.0150000000000001</v>
      </c>
      <c r="H28" s="93" t="s">
        <v>12</v>
      </c>
      <c r="I28" s="95" cm="1">
        <f t="array" ref="I28">_xlfn.IFS(H28="Richtig",(G28-1)*$F$5,H28="Falsch",-$F$5)</f>
        <v>50.750000000000007</v>
      </c>
    </row>
    <row r="29" spans="1:9" ht="15" thickBot="1">
      <c r="A29" s="43">
        <f t="shared" si="0"/>
        <v>10</v>
      </c>
      <c r="B29" s="61" t="s">
        <v>193</v>
      </c>
      <c r="C29" s="62" t="s">
        <v>693</v>
      </c>
      <c r="D29" s="62" t="s">
        <v>694</v>
      </c>
      <c r="E29" s="63" t="s">
        <v>43</v>
      </c>
      <c r="F29" s="64">
        <v>1.55</v>
      </c>
      <c r="G29" s="92"/>
      <c r="H29" s="94"/>
      <c r="I29" s="96"/>
    </row>
    <row r="30" spans="1:9">
      <c r="A30" s="43">
        <f t="shared" si="0"/>
        <v>11</v>
      </c>
      <c r="B30" s="57" t="s">
        <v>193</v>
      </c>
      <c r="C30" s="58" t="s">
        <v>695</v>
      </c>
      <c r="D30" s="58" t="s">
        <v>696</v>
      </c>
      <c r="E30" s="59" t="s">
        <v>611</v>
      </c>
      <c r="F30" s="60">
        <v>1.34</v>
      </c>
      <c r="G30" s="91">
        <f>PRODUCT(F30:F32)</f>
        <v>2.1600800000000002</v>
      </c>
      <c r="H30" s="93" t="s">
        <v>12</v>
      </c>
      <c r="I30" s="95" cm="1">
        <f t="array" ref="I30">_xlfn.IFS(H30="Richtig",(G30-1)*$F$5,H30="Falsch",-$F$5)</f>
        <v>58.004000000000012</v>
      </c>
    </row>
    <row r="31" spans="1:9">
      <c r="A31" s="43">
        <f t="shared" si="0"/>
        <v>11</v>
      </c>
      <c r="B31" s="65" t="s">
        <v>193</v>
      </c>
      <c r="C31" s="66" t="s">
        <v>685</v>
      </c>
      <c r="D31" s="66" t="s">
        <v>686</v>
      </c>
      <c r="E31" s="67" t="s">
        <v>611</v>
      </c>
      <c r="F31" s="68">
        <v>1.24</v>
      </c>
      <c r="G31" s="97"/>
      <c r="H31" s="98"/>
      <c r="I31" s="99"/>
    </row>
    <row r="32" spans="1:9" ht="15" thickBot="1">
      <c r="A32" s="43">
        <f t="shared" si="0"/>
        <v>11</v>
      </c>
      <c r="B32" s="61" t="s">
        <v>193</v>
      </c>
      <c r="C32" s="62" t="s">
        <v>697</v>
      </c>
      <c r="D32" s="62" t="s">
        <v>698</v>
      </c>
      <c r="E32" s="63" t="s">
        <v>699</v>
      </c>
      <c r="F32" s="64">
        <v>1.3</v>
      </c>
      <c r="G32" s="92"/>
      <c r="H32" s="94"/>
      <c r="I32" s="96"/>
    </row>
    <row r="33" spans="1:9">
      <c r="A33" s="43">
        <f t="shared" si="0"/>
        <v>12</v>
      </c>
      <c r="B33" s="57" t="s">
        <v>700</v>
      </c>
      <c r="C33" s="58" t="s">
        <v>701</v>
      </c>
      <c r="D33" s="58" t="s">
        <v>702</v>
      </c>
      <c r="E33" s="59" t="s">
        <v>213</v>
      </c>
      <c r="F33" s="60">
        <v>1.44</v>
      </c>
      <c r="G33" s="91">
        <f>PRODUCT(F33:F34)</f>
        <v>2.3039999999999998</v>
      </c>
      <c r="H33" s="93" t="s">
        <v>659</v>
      </c>
      <c r="I33" s="95" cm="1">
        <f t="array" ref="I33">_xlfn.IFS(H33="Richtig",(G33-1)*$F$5,H33="Falsch",-$F$5)</f>
        <v>-50</v>
      </c>
    </row>
    <row r="34" spans="1:9" ht="15" thickBot="1">
      <c r="A34" s="43">
        <f t="shared" si="0"/>
        <v>12</v>
      </c>
      <c r="B34" s="61" t="s">
        <v>15</v>
      </c>
      <c r="C34" s="62" t="s">
        <v>703</v>
      </c>
      <c r="D34" s="62" t="s">
        <v>704</v>
      </c>
      <c r="E34" s="63" t="s">
        <v>44</v>
      </c>
      <c r="F34" s="64">
        <v>1.6</v>
      </c>
      <c r="G34" s="92"/>
      <c r="H34" s="94"/>
      <c r="I34" s="96"/>
    </row>
    <row r="35" spans="1:9">
      <c r="A35" s="43">
        <f t="shared" si="0"/>
        <v>13</v>
      </c>
      <c r="B35" s="57" t="s">
        <v>48</v>
      </c>
      <c r="C35" s="58" t="s">
        <v>705</v>
      </c>
      <c r="D35" s="58" t="s">
        <v>706</v>
      </c>
      <c r="E35" s="59" t="s">
        <v>707</v>
      </c>
      <c r="F35" s="60">
        <v>1.3</v>
      </c>
      <c r="G35" s="91">
        <f>PRODUCT(F35:F36)</f>
        <v>2.0410000000000004</v>
      </c>
      <c r="H35" s="93" t="s">
        <v>12</v>
      </c>
      <c r="I35" s="95" cm="1">
        <f t="array" ref="I35">_xlfn.IFS(H35="Richtig",(G35-1)*$F$5,H35="Falsch",-$F$5)</f>
        <v>52.050000000000018</v>
      </c>
    </row>
    <row r="36" spans="1:9" ht="15" thickBot="1">
      <c r="A36" s="43">
        <f t="shared" si="0"/>
        <v>13</v>
      </c>
      <c r="B36" s="61" t="s">
        <v>69</v>
      </c>
      <c r="C36" s="62" t="s">
        <v>708</v>
      </c>
      <c r="D36" s="62" t="s">
        <v>709</v>
      </c>
      <c r="E36" s="63" t="s">
        <v>362</v>
      </c>
      <c r="F36" s="64">
        <v>1.57</v>
      </c>
      <c r="G36" s="92"/>
      <c r="H36" s="94"/>
      <c r="I36" s="96"/>
    </row>
    <row r="37" spans="1:9">
      <c r="A37" s="43">
        <f t="shared" si="0"/>
        <v>14</v>
      </c>
      <c r="B37" s="57" t="s">
        <v>62</v>
      </c>
      <c r="C37" s="58" t="s">
        <v>710</v>
      </c>
      <c r="D37" s="58" t="s">
        <v>711</v>
      </c>
      <c r="E37" s="59" t="s">
        <v>699</v>
      </c>
      <c r="F37" s="60">
        <v>1.29</v>
      </c>
      <c r="G37" s="91">
        <f>PRODUCT(F37:F39)</f>
        <v>2.22912</v>
      </c>
      <c r="H37" s="93" t="s">
        <v>659</v>
      </c>
      <c r="I37" s="95" cm="1">
        <f t="array" ref="I37">_xlfn.IFS(H37="Richtig",(G37-1)*$F$5,H37="Falsch",-$F$5)</f>
        <v>-50</v>
      </c>
    </row>
    <row r="38" spans="1:9">
      <c r="A38" s="43">
        <f t="shared" si="0"/>
        <v>14</v>
      </c>
      <c r="B38" s="65" t="s">
        <v>15</v>
      </c>
      <c r="C38" s="66" t="s">
        <v>219</v>
      </c>
      <c r="D38" s="66" t="s">
        <v>712</v>
      </c>
      <c r="E38" s="67" t="s">
        <v>651</v>
      </c>
      <c r="F38" s="68">
        <v>1.44</v>
      </c>
      <c r="G38" s="97"/>
      <c r="H38" s="98"/>
      <c r="I38" s="99"/>
    </row>
    <row r="39" spans="1:9" ht="15" thickBot="1">
      <c r="A39" s="43">
        <f t="shared" si="0"/>
        <v>14</v>
      </c>
      <c r="B39" s="61" t="s">
        <v>69</v>
      </c>
      <c r="C39" s="62" t="s">
        <v>713</v>
      </c>
      <c r="D39" s="62" t="s">
        <v>714</v>
      </c>
      <c r="E39" s="63" t="s">
        <v>715</v>
      </c>
      <c r="F39" s="64">
        <v>1.2</v>
      </c>
      <c r="G39" s="92"/>
      <c r="H39" s="94"/>
      <c r="I39" s="96"/>
    </row>
    <row r="40" spans="1:9">
      <c r="A40" s="43">
        <f t="shared" si="0"/>
        <v>15</v>
      </c>
      <c r="B40" s="57" t="s">
        <v>48</v>
      </c>
      <c r="C40" s="58" t="s">
        <v>654</v>
      </c>
      <c r="D40" s="58" t="s">
        <v>716</v>
      </c>
      <c r="E40" s="59" t="s">
        <v>117</v>
      </c>
      <c r="F40" s="60">
        <v>1.33</v>
      </c>
      <c r="G40" s="91">
        <f>PRODUCT(F40:F42)</f>
        <v>2.184126</v>
      </c>
      <c r="H40" s="93" t="s">
        <v>12</v>
      </c>
      <c r="I40" s="95" cm="1">
        <f t="array" ref="I40">_xlfn.IFS(H40="Richtig",(G40-1)*$F$5,H40="Falsch",-$F$5)</f>
        <v>59.206299999999999</v>
      </c>
    </row>
    <row r="41" spans="1:9">
      <c r="A41" s="43">
        <f t="shared" si="0"/>
        <v>15</v>
      </c>
      <c r="B41" s="65" t="s">
        <v>48</v>
      </c>
      <c r="C41" s="66" t="s">
        <v>717</v>
      </c>
      <c r="D41" s="66" t="s">
        <v>718</v>
      </c>
      <c r="E41" s="67" t="s">
        <v>45</v>
      </c>
      <c r="F41" s="68">
        <v>1.38</v>
      </c>
      <c r="G41" s="97"/>
      <c r="H41" s="98"/>
      <c r="I41" s="99"/>
    </row>
    <row r="42" spans="1:9" ht="15" thickBot="1">
      <c r="A42" s="43">
        <f t="shared" si="0"/>
        <v>15</v>
      </c>
      <c r="B42" s="61" t="s">
        <v>18</v>
      </c>
      <c r="C42" s="62" t="s">
        <v>719</v>
      </c>
      <c r="D42" s="62" t="s">
        <v>720</v>
      </c>
      <c r="E42" s="63" t="s">
        <v>45</v>
      </c>
      <c r="F42" s="64">
        <v>1.19</v>
      </c>
      <c r="G42" s="92"/>
      <c r="H42" s="94"/>
      <c r="I42" s="96"/>
    </row>
    <row r="43" spans="1:9">
      <c r="A43" s="43">
        <f t="shared" si="0"/>
        <v>16</v>
      </c>
      <c r="B43" s="57" t="s">
        <v>57</v>
      </c>
      <c r="C43" s="58" t="s">
        <v>277</v>
      </c>
      <c r="D43" s="58" t="s">
        <v>721</v>
      </c>
      <c r="E43" s="59" t="s">
        <v>722</v>
      </c>
      <c r="F43" s="60">
        <v>1.52</v>
      </c>
      <c r="G43" s="91">
        <f>PRODUCT(F43:F44)</f>
        <v>1.9912000000000001</v>
      </c>
      <c r="H43" s="93" t="s">
        <v>12</v>
      </c>
      <c r="I43" s="95" cm="1">
        <f t="array" ref="I43">_xlfn.IFS(H43="Richtig",(G43-1)*$F$5,H43="Falsch",-$F$5)</f>
        <v>49.56</v>
      </c>
    </row>
    <row r="44" spans="1:9" ht="15" thickBot="1">
      <c r="A44" s="43">
        <f t="shared" si="0"/>
        <v>16</v>
      </c>
      <c r="B44" s="61" t="s">
        <v>69</v>
      </c>
      <c r="C44" s="62" t="s">
        <v>205</v>
      </c>
      <c r="D44" s="62" t="s">
        <v>661</v>
      </c>
      <c r="E44" s="63" t="s">
        <v>651</v>
      </c>
      <c r="F44" s="64">
        <v>1.31</v>
      </c>
      <c r="G44" s="92"/>
      <c r="H44" s="94"/>
      <c r="I44" s="96"/>
    </row>
    <row r="45" spans="1:9">
      <c r="A45" s="43">
        <f t="shared" si="0"/>
        <v>17</v>
      </c>
      <c r="B45" s="57" t="s">
        <v>193</v>
      </c>
      <c r="C45" s="58" t="s">
        <v>683</v>
      </c>
      <c r="D45" s="58" t="s">
        <v>723</v>
      </c>
      <c r="E45" s="59" t="s">
        <v>39</v>
      </c>
      <c r="F45" s="60">
        <v>1.21</v>
      </c>
      <c r="G45" s="91">
        <f>PRODUCT(F45:F47)</f>
        <v>2.0092050000000001</v>
      </c>
      <c r="H45" s="93" t="s">
        <v>12</v>
      </c>
      <c r="I45" s="95" cm="1">
        <f t="array" ref="I45">_xlfn.IFS(H45="Richtig",(G45-1)*$F$5,H45="Falsch",-$F$5)</f>
        <v>50.460250000000009</v>
      </c>
    </row>
    <row r="46" spans="1:9">
      <c r="A46" s="43">
        <f t="shared" si="0"/>
        <v>17</v>
      </c>
      <c r="B46" s="65" t="s">
        <v>240</v>
      </c>
      <c r="C46" s="66" t="s">
        <v>724</v>
      </c>
      <c r="D46" s="66" t="s">
        <v>725</v>
      </c>
      <c r="E46" s="67" t="s">
        <v>45</v>
      </c>
      <c r="F46" s="68">
        <v>1.35</v>
      </c>
      <c r="G46" s="97"/>
      <c r="H46" s="98"/>
      <c r="I46" s="99"/>
    </row>
    <row r="47" spans="1:9" ht="15" thickBot="1">
      <c r="A47" s="43">
        <f t="shared" si="0"/>
        <v>17</v>
      </c>
      <c r="B47" s="61" t="s">
        <v>240</v>
      </c>
      <c r="C47" s="62" t="s">
        <v>726</v>
      </c>
      <c r="D47" s="62" t="s">
        <v>727</v>
      </c>
      <c r="E47" s="63" t="s">
        <v>728</v>
      </c>
      <c r="F47" s="64">
        <v>1.23</v>
      </c>
      <c r="G47" s="92"/>
      <c r="H47" s="94"/>
      <c r="I47" s="96"/>
    </row>
    <row r="48" spans="1:9">
      <c r="A48" s="43">
        <f t="shared" si="0"/>
        <v>18</v>
      </c>
      <c r="B48" s="57" t="s">
        <v>193</v>
      </c>
      <c r="C48" s="58" t="s">
        <v>729</v>
      </c>
      <c r="D48" s="58" t="s">
        <v>730</v>
      </c>
      <c r="E48" s="59" t="s">
        <v>45</v>
      </c>
      <c r="F48" s="60">
        <v>1.06</v>
      </c>
      <c r="G48" s="91">
        <f>PRODUCT(F48:F50)</f>
        <v>2.0034000000000001</v>
      </c>
      <c r="H48" s="93" t="s">
        <v>659</v>
      </c>
      <c r="I48" s="95" cm="1">
        <f t="array" ref="I48">_xlfn.IFS(H48="Richtig",(G48-1)*$F$5,H48="Falsch",-$F$5)</f>
        <v>-50</v>
      </c>
    </row>
    <row r="49" spans="1:9">
      <c r="A49" s="43">
        <f t="shared" si="0"/>
        <v>18</v>
      </c>
      <c r="B49" s="65" t="s">
        <v>240</v>
      </c>
      <c r="C49" s="66" t="s">
        <v>731</v>
      </c>
      <c r="D49" s="66" t="s">
        <v>732</v>
      </c>
      <c r="E49" s="67" t="s">
        <v>44</v>
      </c>
      <c r="F49" s="68">
        <v>1.4</v>
      </c>
      <c r="G49" s="97"/>
      <c r="H49" s="98"/>
      <c r="I49" s="99"/>
    </row>
    <row r="50" spans="1:9" ht="15" thickBot="1">
      <c r="A50" s="43">
        <f t="shared" si="0"/>
        <v>18</v>
      </c>
      <c r="B50" s="61" t="s">
        <v>240</v>
      </c>
      <c r="C50" s="62" t="s">
        <v>733</v>
      </c>
      <c r="D50" s="62" t="s">
        <v>734</v>
      </c>
      <c r="E50" s="63" t="s">
        <v>45</v>
      </c>
      <c r="F50" s="64">
        <v>1.35</v>
      </c>
      <c r="G50" s="92"/>
      <c r="H50" s="94"/>
      <c r="I50" s="96"/>
    </row>
    <row r="51" spans="1:9">
      <c r="A51" s="43">
        <f t="shared" si="0"/>
        <v>19</v>
      </c>
      <c r="B51" s="57" t="s">
        <v>193</v>
      </c>
      <c r="C51" s="58" t="s">
        <v>729</v>
      </c>
      <c r="D51" s="58" t="s">
        <v>730</v>
      </c>
      <c r="E51" s="59" t="s">
        <v>551</v>
      </c>
      <c r="F51" s="60">
        <v>1.2</v>
      </c>
      <c r="G51" s="91">
        <f>PRODUCT(F51:F53)</f>
        <v>2.0832000000000002</v>
      </c>
      <c r="H51" s="93" t="s">
        <v>659</v>
      </c>
      <c r="I51" s="95" cm="1">
        <f t="array" ref="I51">_xlfn.IFS(H51="Richtig",(G51-1)*$F$5,H51="Falsch",-$F$5)</f>
        <v>-50</v>
      </c>
    </row>
    <row r="52" spans="1:9">
      <c r="A52" s="43">
        <f t="shared" si="0"/>
        <v>19</v>
      </c>
      <c r="B52" s="65" t="s">
        <v>193</v>
      </c>
      <c r="C52" s="66" t="s">
        <v>735</v>
      </c>
      <c r="D52" s="66" t="s">
        <v>674</v>
      </c>
      <c r="E52" s="67" t="s">
        <v>295</v>
      </c>
      <c r="F52" s="68">
        <v>1.55</v>
      </c>
      <c r="G52" s="97"/>
      <c r="H52" s="98"/>
      <c r="I52" s="99"/>
    </row>
    <row r="53" spans="1:9" ht="15" thickBot="1">
      <c r="A53" s="43">
        <f t="shared" si="0"/>
        <v>19</v>
      </c>
      <c r="B53" s="61" t="s">
        <v>193</v>
      </c>
      <c r="C53" s="62" t="s">
        <v>736</v>
      </c>
      <c r="D53" s="62" t="s">
        <v>737</v>
      </c>
      <c r="E53" s="63" t="s">
        <v>738</v>
      </c>
      <c r="F53" s="64">
        <v>1.1200000000000001</v>
      </c>
      <c r="G53" s="92"/>
      <c r="H53" s="94"/>
      <c r="I53" s="96"/>
    </row>
    <row r="54" spans="1:9">
      <c r="A54" s="43">
        <f t="shared" si="0"/>
        <v>20</v>
      </c>
      <c r="B54" s="57" t="s">
        <v>193</v>
      </c>
      <c r="C54" s="58" t="s">
        <v>532</v>
      </c>
      <c r="D54" s="58" t="s">
        <v>739</v>
      </c>
      <c r="E54" s="59" t="s">
        <v>191</v>
      </c>
      <c r="F54" s="60">
        <v>1.45</v>
      </c>
      <c r="G54" s="91">
        <f>PRODUCT(F54:F55)</f>
        <v>2.0299999999999998</v>
      </c>
      <c r="H54" s="93" t="s">
        <v>12</v>
      </c>
      <c r="I54" s="95" cm="1">
        <f t="array" ref="I54">_xlfn.IFS(H54="Richtig",(G54-1)*$F$5,H54="Falsch",-$F$5)</f>
        <v>51.499999999999993</v>
      </c>
    </row>
    <row r="55" spans="1:9" ht="15" thickBot="1">
      <c r="A55" s="43">
        <f t="shared" si="0"/>
        <v>20</v>
      </c>
      <c r="B55" s="61" t="s">
        <v>193</v>
      </c>
      <c r="C55" s="62" t="s">
        <v>652</v>
      </c>
      <c r="D55" s="62" t="s">
        <v>740</v>
      </c>
      <c r="E55" s="63" t="s">
        <v>109</v>
      </c>
      <c r="F55" s="64">
        <v>1.4</v>
      </c>
      <c r="G55" s="92"/>
      <c r="H55" s="94"/>
      <c r="I55" s="96"/>
    </row>
    <row r="56" spans="1:9">
      <c r="A56" s="43">
        <f t="shared" si="0"/>
        <v>21</v>
      </c>
      <c r="B56" s="57" t="s">
        <v>57</v>
      </c>
      <c r="C56" s="58" t="s">
        <v>532</v>
      </c>
      <c r="D56" s="58" t="s">
        <v>741</v>
      </c>
      <c r="E56" s="59" t="s">
        <v>39</v>
      </c>
      <c r="F56" s="60">
        <v>1.33</v>
      </c>
      <c r="G56" s="91">
        <f>PRODUCT(F56:F58)</f>
        <v>2.1500780000000002</v>
      </c>
      <c r="H56" s="93" t="s">
        <v>659</v>
      </c>
      <c r="I56" s="95" cm="1">
        <f t="array" ref="I56">_xlfn.IFS(H56="Richtig",(G56-1)*$F$5,H56="Falsch",-$F$5)</f>
        <v>-50</v>
      </c>
    </row>
    <row r="57" spans="1:9">
      <c r="A57" s="43">
        <f t="shared" si="0"/>
        <v>21</v>
      </c>
      <c r="B57" s="65" t="s">
        <v>57</v>
      </c>
      <c r="C57" s="66" t="s">
        <v>742</v>
      </c>
      <c r="D57" s="66" t="s">
        <v>743</v>
      </c>
      <c r="E57" s="67" t="s">
        <v>39</v>
      </c>
      <c r="F57" s="68">
        <v>1.37</v>
      </c>
      <c r="G57" s="97"/>
      <c r="H57" s="98"/>
      <c r="I57" s="99"/>
    </row>
    <row r="58" spans="1:9" ht="15" thickBot="1">
      <c r="A58" s="43">
        <f t="shared" si="0"/>
        <v>21</v>
      </c>
      <c r="B58" s="61" t="s">
        <v>48</v>
      </c>
      <c r="C58" s="62" t="s">
        <v>654</v>
      </c>
      <c r="D58" s="62" t="s">
        <v>744</v>
      </c>
      <c r="E58" s="63" t="s">
        <v>39</v>
      </c>
      <c r="F58" s="64">
        <v>1.18</v>
      </c>
      <c r="G58" s="92"/>
      <c r="H58" s="94"/>
      <c r="I58" s="96"/>
    </row>
    <row r="59" spans="1:9">
      <c r="A59" s="43">
        <f t="shared" si="0"/>
        <v>22</v>
      </c>
      <c r="B59" s="57" t="s">
        <v>62</v>
      </c>
      <c r="C59" s="58" t="s">
        <v>745</v>
      </c>
      <c r="D59" s="58" t="s">
        <v>696</v>
      </c>
      <c r="E59" s="59" t="s">
        <v>746</v>
      </c>
      <c r="F59" s="60">
        <v>1.55</v>
      </c>
      <c r="G59" s="91">
        <f>PRODUCT(F59:F60)</f>
        <v>2.3560000000000003</v>
      </c>
      <c r="H59" s="93" t="s">
        <v>12</v>
      </c>
      <c r="I59" s="95" cm="1">
        <f t="array" ref="I59">_xlfn.IFS(H59="Richtig",(G59-1)*$F$5,H59="Falsch",-$F$5)</f>
        <v>67.800000000000011</v>
      </c>
    </row>
    <row r="60" spans="1:9" ht="15" thickBot="1">
      <c r="A60" s="43">
        <f t="shared" si="0"/>
        <v>22</v>
      </c>
      <c r="B60" s="61" t="s">
        <v>48</v>
      </c>
      <c r="C60" s="62" t="s">
        <v>747</v>
      </c>
      <c r="D60" s="62" t="s">
        <v>748</v>
      </c>
      <c r="E60" s="63" t="s">
        <v>109</v>
      </c>
      <c r="F60" s="64">
        <v>1.52</v>
      </c>
      <c r="G60" s="92"/>
      <c r="H60" s="94"/>
      <c r="I60" s="96"/>
    </row>
    <row r="61" spans="1:9">
      <c r="A61" s="43">
        <f t="shared" si="0"/>
        <v>23</v>
      </c>
      <c r="B61" s="57" t="s">
        <v>144</v>
      </c>
      <c r="C61" s="58" t="s">
        <v>749</v>
      </c>
      <c r="D61" s="58" t="s">
        <v>750</v>
      </c>
      <c r="E61" s="59" t="s">
        <v>109</v>
      </c>
      <c r="F61" s="60">
        <v>1.42</v>
      </c>
      <c r="G61" s="91">
        <f>PRODUCT(F61:F62)</f>
        <v>2.0448</v>
      </c>
      <c r="H61" s="93" t="s">
        <v>12</v>
      </c>
      <c r="I61" s="95" cm="1">
        <f t="array" ref="I61">_xlfn.IFS(H61="Richtig",(G61-1)*$F$5,H61="Falsch",-$F$5)</f>
        <v>52.239999999999995</v>
      </c>
    </row>
    <row r="62" spans="1:9" ht="15" thickBot="1">
      <c r="A62" s="43">
        <f t="shared" si="0"/>
        <v>23</v>
      </c>
      <c r="B62" s="61" t="s">
        <v>144</v>
      </c>
      <c r="C62" s="62" t="s">
        <v>751</v>
      </c>
      <c r="D62" s="62" t="s">
        <v>752</v>
      </c>
      <c r="E62" s="63" t="s">
        <v>699</v>
      </c>
      <c r="F62" s="64">
        <v>1.44</v>
      </c>
      <c r="G62" s="92"/>
      <c r="H62" s="94"/>
      <c r="I62" s="96"/>
    </row>
    <row r="63" spans="1:9">
      <c r="A63" s="43">
        <f t="shared" si="0"/>
        <v>24</v>
      </c>
      <c r="B63" s="57" t="s">
        <v>69</v>
      </c>
      <c r="C63" s="58" t="s">
        <v>753</v>
      </c>
      <c r="D63" s="58" t="s">
        <v>714</v>
      </c>
      <c r="E63" s="59" t="s">
        <v>754</v>
      </c>
      <c r="F63" s="60">
        <v>1.5</v>
      </c>
      <c r="G63" s="91">
        <f>PRODUCT(F63:F64)</f>
        <v>1.9950000000000001</v>
      </c>
      <c r="H63" s="93" t="s">
        <v>12</v>
      </c>
      <c r="I63" s="95" cm="1">
        <f t="array" ref="I63">_xlfn.IFS(H63="Richtig",(G63-1)*$F$5,H63="Falsch",-$F$5)</f>
        <v>49.750000000000007</v>
      </c>
    </row>
    <row r="64" spans="1:9" ht="15" thickBot="1">
      <c r="A64" s="43">
        <f t="shared" si="0"/>
        <v>24</v>
      </c>
      <c r="B64" s="61" t="s">
        <v>48</v>
      </c>
      <c r="C64" s="62" t="s">
        <v>755</v>
      </c>
      <c r="D64" s="62" t="s">
        <v>756</v>
      </c>
      <c r="E64" s="63" t="s">
        <v>481</v>
      </c>
      <c r="F64" s="64">
        <v>1.33</v>
      </c>
      <c r="G64" s="92"/>
      <c r="H64" s="94"/>
      <c r="I64" s="96"/>
    </row>
    <row r="65" spans="1:9">
      <c r="A65" s="43">
        <f t="shared" si="0"/>
        <v>25</v>
      </c>
      <c r="B65" s="57" t="s">
        <v>15</v>
      </c>
      <c r="C65" s="58" t="s">
        <v>644</v>
      </c>
      <c r="D65" s="58" t="s">
        <v>757</v>
      </c>
      <c r="E65" s="59" t="s">
        <v>44</v>
      </c>
      <c r="F65" s="60">
        <v>1.34</v>
      </c>
      <c r="G65" s="91">
        <f>PRODUCT(F65:F66)</f>
        <v>2.0367999999999999</v>
      </c>
      <c r="H65" s="93" t="s">
        <v>659</v>
      </c>
      <c r="I65" s="95" cm="1">
        <f t="array" ref="I65">_xlfn.IFS(H65="Richtig",(G65-1)*$F$5,H65="Falsch",-$F$5)</f>
        <v>-50</v>
      </c>
    </row>
    <row r="66" spans="1:9" ht="15" thickBot="1">
      <c r="A66" s="43">
        <f t="shared" si="0"/>
        <v>25</v>
      </c>
      <c r="B66" s="61" t="s">
        <v>62</v>
      </c>
      <c r="C66" s="62" t="s">
        <v>758</v>
      </c>
      <c r="D66" s="62" t="s">
        <v>759</v>
      </c>
      <c r="E66" s="63" t="s">
        <v>481</v>
      </c>
      <c r="F66" s="64">
        <v>1.52</v>
      </c>
      <c r="G66" s="92"/>
      <c r="H66" s="94"/>
      <c r="I66" s="96"/>
    </row>
    <row r="67" spans="1:9">
      <c r="A67" s="43">
        <f t="shared" si="0"/>
        <v>26</v>
      </c>
      <c r="B67" s="57" t="s">
        <v>69</v>
      </c>
      <c r="C67" s="58" t="s">
        <v>205</v>
      </c>
      <c r="D67" s="58" t="s">
        <v>760</v>
      </c>
      <c r="E67" s="59" t="s">
        <v>117</v>
      </c>
      <c r="F67" s="60">
        <v>1.32</v>
      </c>
      <c r="G67" s="91">
        <f>PRODUCT(F67:F69)</f>
        <v>2.4277440000000001</v>
      </c>
      <c r="H67" s="93" t="s">
        <v>659</v>
      </c>
      <c r="I67" s="95" cm="1">
        <f t="array" ref="I67">_xlfn.IFS(H67="Richtig",(G67-1)*$F$5,H67="Falsch",-$F$5)</f>
        <v>-50</v>
      </c>
    </row>
    <row r="68" spans="1:9">
      <c r="A68" s="43">
        <f t="shared" si="0"/>
        <v>26</v>
      </c>
      <c r="B68" s="65" t="s">
        <v>48</v>
      </c>
      <c r="C68" s="66" t="s">
        <v>761</v>
      </c>
      <c r="D68" s="66" t="s">
        <v>762</v>
      </c>
      <c r="E68" s="67" t="s">
        <v>611</v>
      </c>
      <c r="F68" s="68">
        <v>1.21</v>
      </c>
      <c r="G68" s="97"/>
      <c r="H68" s="98"/>
      <c r="I68" s="99"/>
    </row>
    <row r="69" spans="1:9" ht="15" thickBot="1">
      <c r="A69" s="43">
        <f t="shared" si="0"/>
        <v>26</v>
      </c>
      <c r="B69" s="76" t="s">
        <v>62</v>
      </c>
      <c r="C69" s="77" t="s">
        <v>763</v>
      </c>
      <c r="D69" s="77" t="s">
        <v>727</v>
      </c>
      <c r="E69" s="78" t="s">
        <v>43</v>
      </c>
      <c r="F69" s="79">
        <v>1.52</v>
      </c>
      <c r="G69" s="100"/>
      <c r="H69" s="101"/>
      <c r="I69" s="96"/>
    </row>
    <row r="70" spans="1:9">
      <c r="A70" s="43">
        <f t="shared" si="0"/>
        <v>27</v>
      </c>
      <c r="B70" s="57" t="s">
        <v>193</v>
      </c>
      <c r="C70" s="58" t="s">
        <v>205</v>
      </c>
      <c r="D70" s="58" t="s">
        <v>764</v>
      </c>
      <c r="E70" s="59" t="s">
        <v>699</v>
      </c>
      <c r="F70" s="60">
        <v>1.27</v>
      </c>
      <c r="G70" s="91">
        <f>PRODUCT(F70:F72)</f>
        <v>2.1774150000000003</v>
      </c>
      <c r="H70" s="93" t="s">
        <v>659</v>
      </c>
      <c r="I70" s="95" cm="1">
        <f t="array" ref="I70">_xlfn.IFS(H70="Richtig",(G70-1)*$F$5,H70="Falsch",-$F$5)</f>
        <v>-50</v>
      </c>
    </row>
    <row r="71" spans="1:9">
      <c r="A71" s="43">
        <f t="shared" si="0"/>
        <v>27</v>
      </c>
      <c r="B71" s="65" t="s">
        <v>193</v>
      </c>
      <c r="C71" s="66" t="s">
        <v>693</v>
      </c>
      <c r="D71" s="66" t="s">
        <v>765</v>
      </c>
      <c r="E71" s="67" t="s">
        <v>699</v>
      </c>
      <c r="F71" s="68">
        <v>1.35</v>
      </c>
      <c r="G71" s="97"/>
      <c r="H71" s="98"/>
      <c r="I71" s="99"/>
    </row>
    <row r="72" spans="1:9" ht="15" thickBot="1">
      <c r="A72" s="43">
        <f t="shared" si="0"/>
        <v>27</v>
      </c>
      <c r="B72" s="61" t="s">
        <v>193</v>
      </c>
      <c r="C72" s="62" t="s">
        <v>766</v>
      </c>
      <c r="D72" s="62" t="s">
        <v>767</v>
      </c>
      <c r="E72" s="63" t="s">
        <v>699</v>
      </c>
      <c r="F72" s="64">
        <v>1.27</v>
      </c>
      <c r="G72" s="92"/>
      <c r="H72" s="94"/>
      <c r="I72" s="96"/>
    </row>
    <row r="73" spans="1:9">
      <c r="A73" s="43">
        <f t="shared" si="0"/>
        <v>28</v>
      </c>
      <c r="B73" s="57" t="s">
        <v>193</v>
      </c>
      <c r="C73" s="58" t="s">
        <v>753</v>
      </c>
      <c r="D73" s="58" t="s">
        <v>739</v>
      </c>
      <c r="E73" s="59" t="s">
        <v>117</v>
      </c>
      <c r="F73" s="60">
        <v>1.5</v>
      </c>
      <c r="G73" s="91">
        <f>PRODUCT(F73:F74)</f>
        <v>2.0550000000000002</v>
      </c>
      <c r="H73" s="93" t="s">
        <v>12</v>
      </c>
      <c r="I73" s="95" cm="1">
        <f t="array" ref="I73">_xlfn.IFS(H73="Richtig",(G73-1)*$F$5,H73="Falsch",-$F$5)</f>
        <v>52.750000000000007</v>
      </c>
    </row>
    <row r="74" spans="1:9" ht="15" thickBot="1">
      <c r="A74" s="43">
        <f t="shared" si="0"/>
        <v>28</v>
      </c>
      <c r="B74" s="61" t="s">
        <v>193</v>
      </c>
      <c r="C74" s="62" t="s">
        <v>768</v>
      </c>
      <c r="D74" s="62" t="s">
        <v>720</v>
      </c>
      <c r="E74" s="63" t="s">
        <v>45</v>
      </c>
      <c r="F74" s="64">
        <v>1.37</v>
      </c>
      <c r="G74" s="92"/>
      <c r="H74" s="94"/>
      <c r="I74" s="96"/>
    </row>
    <row r="75" spans="1:9">
      <c r="A75" s="43">
        <f t="shared" ref="A75:A138" si="1">IF(H75&lt;&gt;"",A74+1,A74)</f>
        <v>29</v>
      </c>
      <c r="B75" s="57" t="s">
        <v>193</v>
      </c>
      <c r="C75" s="58" t="s">
        <v>697</v>
      </c>
      <c r="D75" s="58" t="s">
        <v>769</v>
      </c>
      <c r="E75" s="59" t="s">
        <v>45</v>
      </c>
      <c r="F75" s="60">
        <v>1.4</v>
      </c>
      <c r="G75" s="91">
        <f>PRODUCT(F75:F76)</f>
        <v>2.0579999999999998</v>
      </c>
      <c r="H75" s="93" t="s">
        <v>659</v>
      </c>
      <c r="I75" s="95" cm="1">
        <f t="array" ref="I75">_xlfn.IFS(H75="Richtig",(G75-1)*$F$5,H75="Falsch",-$F$5)</f>
        <v>-50</v>
      </c>
    </row>
    <row r="76" spans="1:9" ht="15" thickBot="1">
      <c r="A76" s="43">
        <f t="shared" si="1"/>
        <v>29</v>
      </c>
      <c r="B76" s="61" t="s">
        <v>193</v>
      </c>
      <c r="C76" s="62" t="s">
        <v>766</v>
      </c>
      <c r="D76" s="62" t="s">
        <v>767</v>
      </c>
      <c r="E76" s="63" t="s">
        <v>39</v>
      </c>
      <c r="F76" s="64">
        <v>1.47</v>
      </c>
      <c r="G76" s="92"/>
      <c r="H76" s="94"/>
      <c r="I76" s="96"/>
    </row>
    <row r="77" spans="1:9">
      <c r="A77" s="43">
        <f t="shared" si="1"/>
        <v>30</v>
      </c>
      <c r="B77" s="57" t="s">
        <v>240</v>
      </c>
      <c r="C77" s="58" t="s">
        <v>770</v>
      </c>
      <c r="D77" s="58" t="s">
        <v>648</v>
      </c>
      <c r="E77" s="59" t="s">
        <v>754</v>
      </c>
      <c r="F77" s="60">
        <v>1.42</v>
      </c>
      <c r="G77" s="91">
        <f>PRODUCT(F77:F79)</f>
        <v>2.0953519999999997</v>
      </c>
      <c r="H77" s="93" t="s">
        <v>659</v>
      </c>
      <c r="I77" s="95" cm="1">
        <f t="array" ref="I77">_xlfn.IFS(H77="Richtig",(G77-1)*$F$5,H77="Falsch",-$F$5)</f>
        <v>-50</v>
      </c>
    </row>
    <row r="78" spans="1:9">
      <c r="A78" s="43">
        <f t="shared" si="1"/>
        <v>30</v>
      </c>
      <c r="B78" s="65" t="s">
        <v>240</v>
      </c>
      <c r="C78" s="66" t="s">
        <v>649</v>
      </c>
      <c r="D78" s="66" t="s">
        <v>771</v>
      </c>
      <c r="E78" s="67" t="s">
        <v>493</v>
      </c>
      <c r="F78" s="68">
        <v>1.24</v>
      </c>
      <c r="G78" s="97"/>
      <c r="H78" s="98"/>
      <c r="I78" s="99"/>
    </row>
    <row r="79" spans="1:9" ht="15" thickBot="1">
      <c r="A79" s="43">
        <f t="shared" si="1"/>
        <v>30</v>
      </c>
      <c r="B79" s="61" t="s">
        <v>385</v>
      </c>
      <c r="C79" s="62" t="s">
        <v>772</v>
      </c>
      <c r="D79" s="62" t="s">
        <v>773</v>
      </c>
      <c r="E79" s="63" t="s">
        <v>128</v>
      </c>
      <c r="F79" s="64">
        <v>1.19</v>
      </c>
      <c r="G79" s="92"/>
      <c r="H79" s="94"/>
      <c r="I79" s="96"/>
    </row>
    <row r="80" spans="1:9">
      <c r="A80" s="43">
        <f t="shared" si="1"/>
        <v>31</v>
      </c>
      <c r="B80" s="57" t="s">
        <v>240</v>
      </c>
      <c r="C80" s="58" t="s">
        <v>774</v>
      </c>
      <c r="D80" s="58" t="s">
        <v>775</v>
      </c>
      <c r="E80" s="59" t="s">
        <v>776</v>
      </c>
      <c r="F80" s="60">
        <v>1.65</v>
      </c>
      <c r="G80" s="91">
        <f>PRODUCT(F80:F81)</f>
        <v>2.0954999999999999</v>
      </c>
      <c r="H80" s="93" t="s">
        <v>659</v>
      </c>
      <c r="I80" s="95" cm="1">
        <f t="array" ref="I80">_xlfn.IFS(H80="Richtig",(G80-1)*$F$5,H80="Falsch",-$F$5)</f>
        <v>-50</v>
      </c>
    </row>
    <row r="81" spans="1:9" ht="15" thickBot="1">
      <c r="A81" s="43">
        <f t="shared" si="1"/>
        <v>31</v>
      </c>
      <c r="B81" s="61" t="s">
        <v>240</v>
      </c>
      <c r="C81" s="62" t="s">
        <v>777</v>
      </c>
      <c r="D81" s="62" t="s">
        <v>778</v>
      </c>
      <c r="E81" s="63" t="s">
        <v>779</v>
      </c>
      <c r="F81" s="64">
        <v>1.27</v>
      </c>
      <c r="G81" s="92"/>
      <c r="H81" s="94"/>
      <c r="I81" s="96"/>
    </row>
    <row r="82" spans="1:9">
      <c r="A82" s="43">
        <f t="shared" si="1"/>
        <v>32</v>
      </c>
      <c r="B82" s="57" t="s">
        <v>62</v>
      </c>
      <c r="C82" s="58" t="s">
        <v>758</v>
      </c>
      <c r="D82" s="58" t="s">
        <v>780</v>
      </c>
      <c r="E82" s="59" t="s">
        <v>487</v>
      </c>
      <c r="F82" s="60">
        <v>1.7</v>
      </c>
      <c r="G82" s="91">
        <f>PRODUCT(F82:F83)</f>
        <v>2.125</v>
      </c>
      <c r="H82" s="93" t="s">
        <v>659</v>
      </c>
      <c r="I82" s="95" cm="1">
        <f t="array" ref="I82">_xlfn.IFS(H82="Richtig",(G82-1)*$F$5,H82="Falsch",-$F$5)</f>
        <v>-50</v>
      </c>
    </row>
    <row r="83" spans="1:9" ht="15" thickBot="1">
      <c r="A83" s="43">
        <f t="shared" si="1"/>
        <v>32</v>
      </c>
      <c r="B83" s="61" t="s">
        <v>57</v>
      </c>
      <c r="C83" s="62" t="s">
        <v>781</v>
      </c>
      <c r="D83" s="62" t="s">
        <v>782</v>
      </c>
      <c r="E83" s="63" t="s">
        <v>128</v>
      </c>
      <c r="F83" s="64">
        <v>1.25</v>
      </c>
      <c r="G83" s="92"/>
      <c r="H83" s="94"/>
      <c r="I83" s="96"/>
    </row>
    <row r="84" spans="1:9">
      <c r="A84" s="43">
        <f t="shared" si="1"/>
        <v>33</v>
      </c>
      <c r="B84" s="57" t="s">
        <v>62</v>
      </c>
      <c r="C84" s="58" t="s">
        <v>783</v>
      </c>
      <c r="D84" s="58" t="s">
        <v>784</v>
      </c>
      <c r="E84" s="59" t="s">
        <v>504</v>
      </c>
      <c r="F84" s="60">
        <v>1.22</v>
      </c>
      <c r="G84" s="91">
        <f>PRODUCT(F84:F86)</f>
        <v>2.1071840000000002</v>
      </c>
      <c r="H84" s="93" t="s">
        <v>659</v>
      </c>
      <c r="I84" s="95" cm="1">
        <f t="array" ref="I84">_xlfn.IFS(H84="Richtig",(G84-1)*$F$5,H84="Falsch",-$F$5)</f>
        <v>-50</v>
      </c>
    </row>
    <row r="85" spans="1:9">
      <c r="A85" s="43">
        <f t="shared" si="1"/>
        <v>33</v>
      </c>
      <c r="B85" s="65" t="s">
        <v>48</v>
      </c>
      <c r="C85" s="66" t="s">
        <v>785</v>
      </c>
      <c r="D85" s="66" t="s">
        <v>786</v>
      </c>
      <c r="E85" s="67" t="s">
        <v>128</v>
      </c>
      <c r="F85" s="68">
        <v>1.27</v>
      </c>
      <c r="G85" s="97"/>
      <c r="H85" s="98"/>
      <c r="I85" s="99"/>
    </row>
    <row r="86" spans="1:9" ht="15" thickBot="1">
      <c r="A86" s="43">
        <f t="shared" si="1"/>
        <v>33</v>
      </c>
      <c r="B86" s="61" t="s">
        <v>48</v>
      </c>
      <c r="C86" s="62" t="s">
        <v>787</v>
      </c>
      <c r="D86" s="62" t="s">
        <v>655</v>
      </c>
      <c r="E86" s="63" t="s">
        <v>788</v>
      </c>
      <c r="F86" s="64">
        <v>1.36</v>
      </c>
      <c r="G86" s="92"/>
      <c r="H86" s="94"/>
      <c r="I86" s="96"/>
    </row>
    <row r="87" spans="1:9">
      <c r="A87" s="43">
        <f t="shared" si="1"/>
        <v>34</v>
      </c>
      <c r="B87" s="57" t="s">
        <v>193</v>
      </c>
      <c r="C87" s="58" t="s">
        <v>783</v>
      </c>
      <c r="D87" s="58" t="s">
        <v>789</v>
      </c>
      <c r="E87" s="59" t="s">
        <v>487</v>
      </c>
      <c r="F87" s="60">
        <v>1.39</v>
      </c>
      <c r="G87" s="91">
        <f>PRODUCT(F87:F88)</f>
        <v>2.0432999999999999</v>
      </c>
      <c r="H87" s="93" t="s">
        <v>659</v>
      </c>
      <c r="I87" s="95" cm="1">
        <f t="array" ref="I87">_xlfn.IFS(H87="Richtig",(G87-1)*$F$5,H87="Falsch",-$F$5)</f>
        <v>-50</v>
      </c>
    </row>
    <row r="88" spans="1:9" ht="15" thickBot="1">
      <c r="A88" s="43">
        <f t="shared" si="1"/>
        <v>34</v>
      </c>
      <c r="B88" s="61" t="s">
        <v>193</v>
      </c>
      <c r="C88" s="62" t="s">
        <v>532</v>
      </c>
      <c r="D88" s="62" t="s">
        <v>786</v>
      </c>
      <c r="E88" s="63" t="s">
        <v>37</v>
      </c>
      <c r="F88" s="64">
        <v>1.47</v>
      </c>
      <c r="G88" s="92"/>
      <c r="H88" s="94"/>
      <c r="I88" s="96"/>
    </row>
    <row r="89" spans="1:9">
      <c r="A89" s="43">
        <f t="shared" si="1"/>
        <v>35</v>
      </c>
      <c r="B89" s="57" t="s">
        <v>193</v>
      </c>
      <c r="C89" s="58" t="s">
        <v>790</v>
      </c>
      <c r="D89" s="58" t="s">
        <v>698</v>
      </c>
      <c r="E89" s="59" t="s">
        <v>128</v>
      </c>
      <c r="F89" s="60">
        <v>1.38</v>
      </c>
      <c r="G89" s="91">
        <f>PRODUCT(F89:F91)</f>
        <v>1.9849919999999996</v>
      </c>
      <c r="H89" s="93" t="s">
        <v>659</v>
      </c>
      <c r="I89" s="95" cm="1">
        <f t="array" ref="I89">_xlfn.IFS(H89="Richtig",(G89-1)*$F$5,H89="Falsch",-$F$5)</f>
        <v>-50</v>
      </c>
    </row>
    <row r="90" spans="1:9">
      <c r="A90" s="43">
        <f t="shared" si="1"/>
        <v>35</v>
      </c>
      <c r="B90" s="65" t="s">
        <v>193</v>
      </c>
      <c r="C90" s="66" t="s">
        <v>783</v>
      </c>
      <c r="D90" s="66" t="s">
        <v>789</v>
      </c>
      <c r="E90" s="67" t="s">
        <v>791</v>
      </c>
      <c r="F90" s="68">
        <v>1.1599999999999999</v>
      </c>
      <c r="G90" s="97"/>
      <c r="H90" s="98"/>
      <c r="I90" s="99"/>
    </row>
    <row r="91" spans="1:9" ht="15" thickBot="1">
      <c r="A91" s="43">
        <f t="shared" si="1"/>
        <v>35</v>
      </c>
      <c r="B91" s="61" t="s">
        <v>193</v>
      </c>
      <c r="C91" s="62" t="s">
        <v>792</v>
      </c>
      <c r="D91" s="62" t="s">
        <v>793</v>
      </c>
      <c r="E91" s="63" t="s">
        <v>504</v>
      </c>
      <c r="F91" s="64">
        <v>1.24</v>
      </c>
      <c r="G91" s="92"/>
      <c r="H91" s="94"/>
      <c r="I91" s="96"/>
    </row>
    <row r="92" spans="1:9">
      <c r="A92" s="43">
        <f t="shared" si="1"/>
        <v>36</v>
      </c>
      <c r="B92" s="57" t="s">
        <v>62</v>
      </c>
      <c r="C92" s="58" t="s">
        <v>649</v>
      </c>
      <c r="D92" s="58" t="s">
        <v>759</v>
      </c>
      <c r="E92" s="59" t="s">
        <v>481</v>
      </c>
      <c r="F92" s="60">
        <v>1.34</v>
      </c>
      <c r="G92" s="91">
        <f>PRODUCT(F92:F93)</f>
        <v>2.1038000000000001</v>
      </c>
      <c r="H92" s="93" t="s">
        <v>12</v>
      </c>
      <c r="I92" s="95" cm="1">
        <f t="array" ref="I92">_xlfn.IFS(H92="Richtig",(G92-1)*$F$5,H92="Falsch",-$F$5)</f>
        <v>55.190000000000005</v>
      </c>
    </row>
    <row r="93" spans="1:9" ht="15" thickBot="1">
      <c r="A93" s="43">
        <f t="shared" si="1"/>
        <v>36</v>
      </c>
      <c r="B93" s="61" t="s">
        <v>73</v>
      </c>
      <c r="C93" s="62" t="s">
        <v>794</v>
      </c>
      <c r="D93" s="62" t="s">
        <v>795</v>
      </c>
      <c r="E93" s="63" t="s">
        <v>460</v>
      </c>
      <c r="F93" s="64">
        <v>1.57</v>
      </c>
      <c r="G93" s="92"/>
      <c r="H93" s="94"/>
      <c r="I93" s="96"/>
    </row>
    <row r="94" spans="1:9">
      <c r="A94" s="43">
        <f t="shared" si="1"/>
        <v>37</v>
      </c>
      <c r="B94" s="57" t="s">
        <v>98</v>
      </c>
      <c r="C94" s="58" t="s">
        <v>796</v>
      </c>
      <c r="D94" s="58" t="s">
        <v>737</v>
      </c>
      <c r="E94" s="59" t="s">
        <v>45</v>
      </c>
      <c r="F94" s="60">
        <v>1.42</v>
      </c>
      <c r="G94" s="91">
        <f>PRODUCT(F94:F95)</f>
        <v>2.13</v>
      </c>
      <c r="H94" s="93" t="s">
        <v>12</v>
      </c>
      <c r="I94" s="95" cm="1">
        <f t="array" ref="I94">_xlfn.IFS(H94="Richtig",(G94-1)*$F$5,H94="Falsch",-$F$5)</f>
        <v>56.499999999999993</v>
      </c>
    </row>
    <row r="95" spans="1:9" ht="15" thickBot="1">
      <c r="A95" s="43">
        <f t="shared" si="1"/>
        <v>37</v>
      </c>
      <c r="B95" s="61" t="s">
        <v>48</v>
      </c>
      <c r="C95" s="62" t="s">
        <v>797</v>
      </c>
      <c r="D95" s="62" t="s">
        <v>798</v>
      </c>
      <c r="E95" s="63" t="s">
        <v>799</v>
      </c>
      <c r="F95" s="64">
        <v>1.5</v>
      </c>
      <c r="G95" s="92"/>
      <c r="H95" s="94"/>
      <c r="I95" s="96"/>
    </row>
    <row r="96" spans="1:9">
      <c r="A96" s="43">
        <f t="shared" si="1"/>
        <v>38</v>
      </c>
      <c r="B96" s="57" t="s">
        <v>48</v>
      </c>
      <c r="C96" s="58" t="s">
        <v>800</v>
      </c>
      <c r="D96" s="58" t="s">
        <v>801</v>
      </c>
      <c r="E96" s="59" t="s">
        <v>39</v>
      </c>
      <c r="F96" s="60">
        <v>1.47</v>
      </c>
      <c r="G96" s="91">
        <f>PRODUCT(F96:F97)</f>
        <v>2.1608999999999998</v>
      </c>
      <c r="H96" s="93" t="s">
        <v>659</v>
      </c>
      <c r="I96" s="95" cm="1">
        <f t="array" ref="I96">_xlfn.IFS(H96="Richtig",(G96-1)*$F$5,H96="Falsch",-$F$5)</f>
        <v>-50</v>
      </c>
    </row>
    <row r="97" spans="1:9" ht="15" thickBot="1">
      <c r="A97" s="43">
        <f t="shared" si="1"/>
        <v>38</v>
      </c>
      <c r="B97" s="61" t="s">
        <v>48</v>
      </c>
      <c r="C97" s="62" t="s">
        <v>705</v>
      </c>
      <c r="D97" s="62" t="s">
        <v>802</v>
      </c>
      <c r="E97" s="63" t="s">
        <v>45</v>
      </c>
      <c r="F97" s="64">
        <v>1.47</v>
      </c>
      <c r="G97" s="92"/>
      <c r="H97" s="94"/>
      <c r="I97" s="96"/>
    </row>
    <row r="98" spans="1:9">
      <c r="A98" s="43">
        <f t="shared" si="1"/>
        <v>39</v>
      </c>
      <c r="B98" s="57" t="s">
        <v>193</v>
      </c>
      <c r="C98" s="58" t="s">
        <v>652</v>
      </c>
      <c r="D98" s="58" t="s">
        <v>803</v>
      </c>
      <c r="E98" s="59" t="s">
        <v>274</v>
      </c>
      <c r="F98" s="60">
        <v>1.47</v>
      </c>
      <c r="G98" s="91">
        <f>PRODUCT(F98:F100)</f>
        <v>2.0816669999999999</v>
      </c>
      <c r="H98" s="93" t="s">
        <v>12</v>
      </c>
      <c r="I98" s="95" cm="1">
        <f t="array" ref="I98">_xlfn.IFS(H98="Richtig",(G98-1)*$F$5,H98="Falsch",-$F$5)</f>
        <v>54.083349999999996</v>
      </c>
    </row>
    <row r="99" spans="1:9">
      <c r="A99" s="43">
        <f t="shared" si="1"/>
        <v>39</v>
      </c>
      <c r="B99" s="65" t="s">
        <v>193</v>
      </c>
      <c r="C99" s="66" t="s">
        <v>763</v>
      </c>
      <c r="D99" s="66" t="s">
        <v>702</v>
      </c>
      <c r="E99" s="67" t="s">
        <v>39</v>
      </c>
      <c r="F99" s="68">
        <v>1.19</v>
      </c>
      <c r="G99" s="97"/>
      <c r="H99" s="98"/>
      <c r="I99" s="99"/>
    </row>
    <row r="100" spans="1:9" ht="15" thickBot="1">
      <c r="A100" s="43">
        <f t="shared" si="1"/>
        <v>39</v>
      </c>
      <c r="B100" s="61" t="s">
        <v>193</v>
      </c>
      <c r="C100" s="62" t="s">
        <v>804</v>
      </c>
      <c r="D100" s="62" t="s">
        <v>786</v>
      </c>
      <c r="E100" s="63" t="s">
        <v>805</v>
      </c>
      <c r="F100" s="64">
        <v>1.19</v>
      </c>
      <c r="G100" s="92"/>
      <c r="H100" s="94"/>
      <c r="I100" s="96"/>
    </row>
    <row r="101" spans="1:9">
      <c r="A101" s="43">
        <f t="shared" si="1"/>
        <v>40</v>
      </c>
      <c r="B101" s="57" t="s">
        <v>48</v>
      </c>
      <c r="C101" s="58" t="s">
        <v>717</v>
      </c>
      <c r="D101" s="58" t="s">
        <v>806</v>
      </c>
      <c r="E101" s="59" t="s">
        <v>43</v>
      </c>
      <c r="F101" s="60">
        <v>1.55</v>
      </c>
      <c r="G101" s="91">
        <f>PRODUCT(F101:F102)</f>
        <v>2.2785000000000002</v>
      </c>
      <c r="H101" s="93" t="s">
        <v>12</v>
      </c>
      <c r="I101" s="95" cm="1">
        <f t="array" ref="I101">_xlfn.IFS(H101="Richtig",(G101-1)*$F$5,H101="Falsch",-$F$5)</f>
        <v>63.925000000000011</v>
      </c>
    </row>
    <row r="102" spans="1:9" ht="15" thickBot="1">
      <c r="A102" s="43">
        <f t="shared" si="1"/>
        <v>40</v>
      </c>
      <c r="B102" s="61" t="s">
        <v>807</v>
      </c>
      <c r="C102" s="62" t="s">
        <v>808</v>
      </c>
      <c r="D102" s="62" t="s">
        <v>809</v>
      </c>
      <c r="E102" s="63" t="s">
        <v>45</v>
      </c>
      <c r="F102" s="64">
        <v>1.47</v>
      </c>
      <c r="G102" s="92"/>
      <c r="H102" s="94"/>
      <c r="I102" s="96"/>
    </row>
    <row r="103" spans="1:9">
      <c r="A103" s="43">
        <f t="shared" si="1"/>
        <v>41</v>
      </c>
      <c r="B103" s="57" t="s">
        <v>810</v>
      </c>
      <c r="C103" s="58" t="s">
        <v>688</v>
      </c>
      <c r="D103" s="58" t="s">
        <v>811</v>
      </c>
      <c r="E103" s="59" t="s">
        <v>487</v>
      </c>
      <c r="F103" s="60">
        <v>1.45</v>
      </c>
      <c r="G103" s="91">
        <f>PRODUCT(F103:F104)</f>
        <v>1.9865000000000002</v>
      </c>
      <c r="H103" s="93" t="s">
        <v>12</v>
      </c>
      <c r="I103" s="95" cm="1">
        <f t="array" ref="I103">_xlfn.IFS(H103="Richtig",(G103-1)*$F$5,H103="Falsch",-$F$5)</f>
        <v>49.32500000000001</v>
      </c>
    </row>
    <row r="104" spans="1:9" ht="15" thickBot="1">
      <c r="A104" s="43">
        <f t="shared" si="1"/>
        <v>41</v>
      </c>
      <c r="B104" s="61" t="s">
        <v>436</v>
      </c>
      <c r="C104" s="62" t="s">
        <v>804</v>
      </c>
      <c r="D104" s="62" t="s">
        <v>812</v>
      </c>
      <c r="E104" s="63" t="s">
        <v>504</v>
      </c>
      <c r="F104" s="64">
        <v>1.37</v>
      </c>
      <c r="G104" s="92"/>
      <c r="H104" s="94"/>
      <c r="I104" s="96"/>
    </row>
    <row r="105" spans="1:9">
      <c r="A105" s="43">
        <f t="shared" si="1"/>
        <v>42</v>
      </c>
      <c r="B105" s="57" t="s">
        <v>57</v>
      </c>
      <c r="C105" s="58" t="s">
        <v>813</v>
      </c>
      <c r="D105" s="58" t="s">
        <v>814</v>
      </c>
      <c r="E105" s="59" t="s">
        <v>815</v>
      </c>
      <c r="F105" s="60">
        <v>1.22</v>
      </c>
      <c r="G105" s="91">
        <f>PRODUCT(F105:F107)</f>
        <v>2.1349999999999998</v>
      </c>
      <c r="H105" s="93" t="s">
        <v>659</v>
      </c>
      <c r="I105" s="95" cm="1">
        <f t="array" ref="I105">_xlfn.IFS(H105="Richtig",(G105-1)*$F$5,H105="Falsch",-$F$5)</f>
        <v>-50</v>
      </c>
    </row>
    <row r="106" spans="1:9">
      <c r="A106" s="43">
        <f t="shared" si="1"/>
        <v>42</v>
      </c>
      <c r="B106" s="65" t="s">
        <v>57</v>
      </c>
      <c r="C106" s="66" t="s">
        <v>816</v>
      </c>
      <c r="D106" s="66" t="s">
        <v>817</v>
      </c>
      <c r="E106" s="67" t="s">
        <v>504</v>
      </c>
      <c r="F106" s="68">
        <v>1.25</v>
      </c>
      <c r="G106" s="97"/>
      <c r="H106" s="98"/>
      <c r="I106" s="99"/>
    </row>
    <row r="107" spans="1:9" ht="15" thickBot="1">
      <c r="A107" s="43">
        <f t="shared" si="1"/>
        <v>42</v>
      </c>
      <c r="B107" s="61" t="s">
        <v>436</v>
      </c>
      <c r="C107" s="62" t="s">
        <v>818</v>
      </c>
      <c r="D107" s="62" t="s">
        <v>819</v>
      </c>
      <c r="E107" s="63" t="s">
        <v>493</v>
      </c>
      <c r="F107" s="64">
        <v>1.4</v>
      </c>
      <c r="G107" s="92"/>
      <c r="H107" s="94"/>
      <c r="I107" s="96"/>
    </row>
    <row r="108" spans="1:9">
      <c r="A108" s="43">
        <f t="shared" si="1"/>
        <v>43</v>
      </c>
      <c r="B108" s="57" t="s">
        <v>98</v>
      </c>
      <c r="C108" s="58" t="s">
        <v>820</v>
      </c>
      <c r="D108" s="58" t="s">
        <v>793</v>
      </c>
      <c r="E108" s="59" t="s">
        <v>487</v>
      </c>
      <c r="F108" s="60">
        <v>1.5</v>
      </c>
      <c r="G108" s="91">
        <f>PRODUCT(F108:F110)</f>
        <v>2.0327999999999999</v>
      </c>
      <c r="H108" s="93" t="s">
        <v>12</v>
      </c>
      <c r="I108" s="95" cm="1">
        <f t="array" ref="I108">_xlfn.IFS(H108="Richtig",(G108-1)*$F$5,H108="Falsch",-$F$5)</f>
        <v>51.64</v>
      </c>
    </row>
    <row r="109" spans="1:9">
      <c r="A109" s="43">
        <f t="shared" si="1"/>
        <v>43</v>
      </c>
      <c r="B109" s="65" t="s">
        <v>48</v>
      </c>
      <c r="C109" s="66" t="s">
        <v>821</v>
      </c>
      <c r="D109" s="66" t="s">
        <v>822</v>
      </c>
      <c r="E109" s="67" t="s">
        <v>504</v>
      </c>
      <c r="F109" s="68">
        <v>1.21</v>
      </c>
      <c r="G109" s="97"/>
      <c r="H109" s="98"/>
      <c r="I109" s="99"/>
    </row>
    <row r="110" spans="1:9" ht="15" thickBot="1">
      <c r="A110" s="43">
        <f t="shared" si="1"/>
        <v>43</v>
      </c>
      <c r="B110" s="61" t="s">
        <v>62</v>
      </c>
      <c r="C110" s="62" t="s">
        <v>823</v>
      </c>
      <c r="D110" s="62" t="s">
        <v>824</v>
      </c>
      <c r="E110" s="63" t="s">
        <v>825</v>
      </c>
      <c r="F110" s="64">
        <v>1.1200000000000001</v>
      </c>
      <c r="G110" s="92"/>
      <c r="H110" s="94"/>
      <c r="I110" s="96"/>
    </row>
    <row r="111" spans="1:9">
      <c r="A111" s="43">
        <f t="shared" si="1"/>
        <v>44</v>
      </c>
      <c r="B111" s="57" t="s">
        <v>62</v>
      </c>
      <c r="C111" s="58" t="s">
        <v>673</v>
      </c>
      <c r="D111" s="58" t="s">
        <v>826</v>
      </c>
      <c r="E111" s="59" t="s">
        <v>827</v>
      </c>
      <c r="F111" s="60">
        <v>1.45</v>
      </c>
      <c r="G111" s="91">
        <f>PRODUCT(F111:F113)</f>
        <v>2.1955899999999997</v>
      </c>
      <c r="H111" s="93" t="s">
        <v>12</v>
      </c>
      <c r="I111" s="95" cm="1">
        <f t="array" ref="I111">_xlfn.IFS(H111="Richtig",(G111-1)*$F$5,H111="Falsch",-$F$5)</f>
        <v>59.779499999999985</v>
      </c>
    </row>
    <row r="112" spans="1:9">
      <c r="A112" s="43">
        <f t="shared" si="1"/>
        <v>44</v>
      </c>
      <c r="B112" s="65" t="s">
        <v>48</v>
      </c>
      <c r="C112" s="66" t="s">
        <v>821</v>
      </c>
      <c r="D112" s="66" t="s">
        <v>822</v>
      </c>
      <c r="E112" s="67" t="s">
        <v>828</v>
      </c>
      <c r="F112" s="68">
        <v>1.1299999999999999</v>
      </c>
      <c r="G112" s="97"/>
      <c r="H112" s="98"/>
      <c r="I112" s="99"/>
    </row>
    <row r="113" spans="1:9" ht="15" thickBot="1">
      <c r="A113" s="43">
        <f t="shared" si="1"/>
        <v>44</v>
      </c>
      <c r="B113" s="61" t="s">
        <v>48</v>
      </c>
      <c r="C113" s="62" t="s">
        <v>735</v>
      </c>
      <c r="D113" s="62" t="s">
        <v>744</v>
      </c>
      <c r="E113" s="63" t="s">
        <v>39</v>
      </c>
      <c r="F113" s="64">
        <v>1.34</v>
      </c>
      <c r="G113" s="92"/>
      <c r="H113" s="94"/>
      <c r="I113" s="96"/>
    </row>
    <row r="114" spans="1:9">
      <c r="A114" s="43">
        <f t="shared" si="1"/>
        <v>45</v>
      </c>
      <c r="B114" s="57" t="s">
        <v>193</v>
      </c>
      <c r="C114" s="58" t="s">
        <v>829</v>
      </c>
      <c r="D114" s="58" t="s">
        <v>830</v>
      </c>
      <c r="E114" s="59" t="s">
        <v>831</v>
      </c>
      <c r="F114" s="60">
        <v>1.24</v>
      </c>
      <c r="G114" s="91">
        <f>PRODUCT(F114:F116)</f>
        <v>2.1526399999999999</v>
      </c>
      <c r="H114" s="93" t="s">
        <v>659</v>
      </c>
      <c r="I114" s="95" cm="1">
        <f t="array" ref="I114">_xlfn.IFS(H114="Richtig",(G114-1)*$F$5,H114="Falsch",-$F$5)</f>
        <v>-50</v>
      </c>
    </row>
    <row r="115" spans="1:9">
      <c r="A115" s="43">
        <f t="shared" si="1"/>
        <v>45</v>
      </c>
      <c r="B115" s="65" t="s">
        <v>193</v>
      </c>
      <c r="C115" s="66" t="s">
        <v>832</v>
      </c>
      <c r="D115" s="66" t="s">
        <v>718</v>
      </c>
      <c r="E115" s="67" t="s">
        <v>833</v>
      </c>
      <c r="F115" s="68">
        <v>1.24</v>
      </c>
      <c r="G115" s="97"/>
      <c r="H115" s="98"/>
      <c r="I115" s="99"/>
    </row>
    <row r="116" spans="1:9" ht="15" thickBot="1">
      <c r="A116" s="43">
        <f t="shared" si="1"/>
        <v>45</v>
      </c>
      <c r="B116" s="61" t="s">
        <v>193</v>
      </c>
      <c r="C116" s="62" t="s">
        <v>834</v>
      </c>
      <c r="D116" s="62" t="s">
        <v>764</v>
      </c>
      <c r="E116" s="63" t="s">
        <v>835</v>
      </c>
      <c r="F116" s="64">
        <v>1.4</v>
      </c>
      <c r="G116" s="92"/>
      <c r="H116" s="94"/>
      <c r="I116" s="96"/>
    </row>
    <row r="117" spans="1:9">
      <c r="A117" s="43">
        <f t="shared" si="1"/>
        <v>46</v>
      </c>
      <c r="B117" s="57" t="s">
        <v>193</v>
      </c>
      <c r="C117" s="58" t="s">
        <v>763</v>
      </c>
      <c r="D117" s="58" t="s">
        <v>769</v>
      </c>
      <c r="E117" s="59" t="s">
        <v>172</v>
      </c>
      <c r="F117" s="60">
        <v>1.36</v>
      </c>
      <c r="G117" s="91">
        <f>PRODUCT(F117:F118)</f>
        <v>2.1352000000000002</v>
      </c>
      <c r="H117" s="93" t="s">
        <v>12</v>
      </c>
      <c r="I117" s="95" cm="1">
        <f t="array" ref="I117">_xlfn.IFS(H117="Richtig",(G117-1)*$F$5,H117="Falsch",-$F$5)</f>
        <v>56.760000000000012</v>
      </c>
    </row>
    <row r="118" spans="1:9" ht="15" thickBot="1">
      <c r="A118" s="43">
        <f t="shared" si="1"/>
        <v>46</v>
      </c>
      <c r="B118" s="61" t="s">
        <v>193</v>
      </c>
      <c r="C118" s="62" t="s">
        <v>790</v>
      </c>
      <c r="D118" s="62" t="s">
        <v>720</v>
      </c>
      <c r="E118" s="63" t="s">
        <v>43</v>
      </c>
      <c r="F118" s="64">
        <v>1.57</v>
      </c>
      <c r="G118" s="92"/>
      <c r="H118" s="94"/>
      <c r="I118" s="96"/>
    </row>
    <row r="119" spans="1:9">
      <c r="A119" s="43">
        <f t="shared" si="1"/>
        <v>47</v>
      </c>
      <c r="B119" s="57" t="s">
        <v>193</v>
      </c>
      <c r="C119" s="58" t="s">
        <v>832</v>
      </c>
      <c r="D119" s="58" t="s">
        <v>718</v>
      </c>
      <c r="E119" s="59" t="s">
        <v>45</v>
      </c>
      <c r="F119" s="60">
        <v>1.45</v>
      </c>
      <c r="G119" s="91">
        <f>PRODUCT(F119:F121)</f>
        <v>2.2472099999999999</v>
      </c>
      <c r="H119" s="93" t="s">
        <v>12</v>
      </c>
      <c r="I119" s="95" cm="1">
        <f t="array" ref="I119">_xlfn.IFS(H119="Richtig",(G119-1)*$F$5,H119="Falsch",-$F$5)</f>
        <v>62.360499999999995</v>
      </c>
    </row>
    <row r="120" spans="1:9">
      <c r="A120" s="43">
        <f t="shared" si="1"/>
        <v>47</v>
      </c>
      <c r="B120" s="65" t="s">
        <v>193</v>
      </c>
      <c r="C120" s="66" t="s">
        <v>836</v>
      </c>
      <c r="D120" s="66" t="s">
        <v>837</v>
      </c>
      <c r="E120" s="67" t="s">
        <v>45</v>
      </c>
      <c r="F120" s="68">
        <v>1.26</v>
      </c>
      <c r="G120" s="97"/>
      <c r="H120" s="98"/>
      <c r="I120" s="99"/>
    </row>
    <row r="121" spans="1:9" ht="15" thickBot="1">
      <c r="A121" s="43">
        <f t="shared" si="1"/>
        <v>47</v>
      </c>
      <c r="B121" s="61" t="s">
        <v>193</v>
      </c>
      <c r="C121" s="62" t="s">
        <v>766</v>
      </c>
      <c r="D121" s="62" t="s">
        <v>737</v>
      </c>
      <c r="E121" s="63" t="s">
        <v>838</v>
      </c>
      <c r="F121" s="64">
        <v>1.23</v>
      </c>
      <c r="G121" s="92"/>
      <c r="H121" s="94"/>
      <c r="I121" s="96"/>
    </row>
    <row r="122" spans="1:9">
      <c r="A122" s="43">
        <f t="shared" si="1"/>
        <v>48</v>
      </c>
      <c r="B122" s="57" t="s">
        <v>193</v>
      </c>
      <c r="C122" s="58" t="s">
        <v>839</v>
      </c>
      <c r="D122" s="58" t="s">
        <v>740</v>
      </c>
      <c r="E122" s="59" t="s">
        <v>840</v>
      </c>
      <c r="F122" s="60">
        <v>1.27</v>
      </c>
      <c r="G122" s="91">
        <f>PRODUCT(F122:F124)</f>
        <v>2.1612860000000005</v>
      </c>
      <c r="H122" s="93" t="s">
        <v>659</v>
      </c>
      <c r="I122" s="95" cm="1">
        <f t="array" ref="I122">_xlfn.IFS(H122="Richtig",(G122-1)*$F$5,H122="Falsch",-$F$5)</f>
        <v>-50</v>
      </c>
    </row>
    <row r="123" spans="1:9">
      <c r="A123" s="43">
        <f t="shared" si="1"/>
        <v>48</v>
      </c>
      <c r="B123" s="65" t="s">
        <v>193</v>
      </c>
      <c r="C123" s="66" t="s">
        <v>841</v>
      </c>
      <c r="D123" s="66" t="s">
        <v>842</v>
      </c>
      <c r="E123" s="67" t="s">
        <v>754</v>
      </c>
      <c r="F123" s="68">
        <v>1.34</v>
      </c>
      <c r="G123" s="97"/>
      <c r="H123" s="98"/>
      <c r="I123" s="99"/>
    </row>
    <row r="124" spans="1:9" ht="15" thickBot="1">
      <c r="A124" s="43">
        <f t="shared" si="1"/>
        <v>48</v>
      </c>
      <c r="B124" s="61" t="s">
        <v>193</v>
      </c>
      <c r="C124" s="62" t="s">
        <v>693</v>
      </c>
      <c r="D124" s="62" t="s">
        <v>843</v>
      </c>
      <c r="E124" s="63" t="s">
        <v>39</v>
      </c>
      <c r="F124" s="64">
        <v>1.27</v>
      </c>
      <c r="G124" s="92"/>
      <c r="H124" s="94"/>
      <c r="I124" s="96"/>
    </row>
    <row r="125" spans="1:9">
      <c r="A125" s="43">
        <f t="shared" si="1"/>
        <v>49</v>
      </c>
      <c r="B125" s="57" t="s">
        <v>193</v>
      </c>
      <c r="C125" s="58" t="s">
        <v>844</v>
      </c>
      <c r="D125" s="58" t="s">
        <v>793</v>
      </c>
      <c r="E125" s="59" t="s">
        <v>487</v>
      </c>
      <c r="F125" s="60">
        <v>1.42</v>
      </c>
      <c r="G125" s="91">
        <f>PRODUCT(F125:F127)</f>
        <v>2.0102939999999996</v>
      </c>
      <c r="H125" s="93" t="s">
        <v>12</v>
      </c>
      <c r="I125" s="95" cm="1">
        <f t="array" ref="I125">_xlfn.IFS(H125="Richtig",(G125-1)*$F$5,H125="Falsch",-$F$5)</f>
        <v>50.514699999999976</v>
      </c>
    </row>
    <row r="126" spans="1:9">
      <c r="A126" s="43">
        <f t="shared" si="1"/>
        <v>49</v>
      </c>
      <c r="B126" s="65" t="s">
        <v>193</v>
      </c>
      <c r="C126" s="66" t="s">
        <v>845</v>
      </c>
      <c r="D126" s="66" t="s">
        <v>846</v>
      </c>
      <c r="E126" s="67" t="s">
        <v>847</v>
      </c>
      <c r="F126" s="68">
        <v>1.17</v>
      </c>
      <c r="G126" s="97"/>
      <c r="H126" s="98"/>
      <c r="I126" s="99"/>
    </row>
    <row r="127" spans="1:9" ht="15" thickBot="1">
      <c r="A127" s="43">
        <f t="shared" si="1"/>
        <v>49</v>
      </c>
      <c r="B127" s="61" t="s">
        <v>193</v>
      </c>
      <c r="C127" s="62" t="s">
        <v>839</v>
      </c>
      <c r="D127" s="62" t="s">
        <v>740</v>
      </c>
      <c r="E127" s="63" t="s">
        <v>535</v>
      </c>
      <c r="F127" s="64">
        <v>1.21</v>
      </c>
      <c r="G127" s="92"/>
      <c r="H127" s="94"/>
      <c r="I127" s="96"/>
    </row>
    <row r="128" spans="1:9">
      <c r="A128" s="43">
        <f t="shared" si="1"/>
        <v>50</v>
      </c>
      <c r="B128" s="57" t="s">
        <v>193</v>
      </c>
      <c r="C128" s="58" t="s">
        <v>844</v>
      </c>
      <c r="D128" s="58" t="s">
        <v>793</v>
      </c>
      <c r="E128" s="59" t="s">
        <v>848</v>
      </c>
      <c r="F128" s="60">
        <v>1.42</v>
      </c>
      <c r="G128" s="91">
        <f>PRODUCT(F128:F129)</f>
        <v>2.2294</v>
      </c>
      <c r="H128" s="93" t="s">
        <v>12</v>
      </c>
      <c r="I128" s="95" cm="1">
        <f t="array" ref="I128">_xlfn.IFS(H128="Richtig",(G128-1)*$F$5,H128="Falsch",-$F$5)</f>
        <v>61.47</v>
      </c>
    </row>
    <row r="129" spans="1:9" ht="15" thickBot="1">
      <c r="A129" s="43">
        <f t="shared" si="1"/>
        <v>50</v>
      </c>
      <c r="B129" s="61" t="s">
        <v>193</v>
      </c>
      <c r="C129" s="62" t="s">
        <v>839</v>
      </c>
      <c r="D129" s="62" t="s">
        <v>740</v>
      </c>
      <c r="E129" s="63" t="s">
        <v>39</v>
      </c>
      <c r="F129" s="64">
        <v>1.57</v>
      </c>
      <c r="G129" s="92"/>
      <c r="H129" s="94"/>
      <c r="I129" s="96"/>
    </row>
    <row r="130" spans="1:9">
      <c r="A130" s="43">
        <f t="shared" si="1"/>
        <v>51</v>
      </c>
      <c r="B130" s="57" t="s">
        <v>240</v>
      </c>
      <c r="C130" s="58" t="s">
        <v>277</v>
      </c>
      <c r="D130" s="58" t="s">
        <v>849</v>
      </c>
      <c r="E130" s="59" t="s">
        <v>503</v>
      </c>
      <c r="F130" s="60">
        <v>1.57</v>
      </c>
      <c r="G130" s="91">
        <f>PRODUCT(F130:F131)</f>
        <v>2.0253000000000001</v>
      </c>
      <c r="H130" s="93" t="s">
        <v>12</v>
      </c>
      <c r="I130" s="95" cm="1">
        <f t="array" ref="I130">_xlfn.IFS(H130="Richtig",(G130-1)*$F$5,H130="Falsch",-$F$5)</f>
        <v>51.265000000000008</v>
      </c>
    </row>
    <row r="131" spans="1:9" ht="15" thickBot="1">
      <c r="A131" s="43">
        <f t="shared" si="1"/>
        <v>51</v>
      </c>
      <c r="B131" s="61" t="s">
        <v>385</v>
      </c>
      <c r="C131" s="62" t="s">
        <v>850</v>
      </c>
      <c r="D131" s="62" t="s">
        <v>851</v>
      </c>
      <c r="E131" s="63" t="s">
        <v>39</v>
      </c>
      <c r="F131" s="64">
        <v>1.29</v>
      </c>
      <c r="G131" s="92"/>
      <c r="H131" s="94"/>
      <c r="I131" s="96"/>
    </row>
    <row r="132" spans="1:9">
      <c r="A132" s="43">
        <f t="shared" si="1"/>
        <v>52</v>
      </c>
      <c r="B132" s="57" t="s">
        <v>240</v>
      </c>
      <c r="C132" s="58" t="s">
        <v>852</v>
      </c>
      <c r="D132" s="58" t="s">
        <v>682</v>
      </c>
      <c r="E132" s="59" t="s">
        <v>776</v>
      </c>
      <c r="F132" s="60">
        <v>1.45</v>
      </c>
      <c r="G132" s="91">
        <f>PRODUCT(F132:F134)</f>
        <v>2.1955899999999997</v>
      </c>
      <c r="H132" s="93" t="s">
        <v>12</v>
      </c>
      <c r="I132" s="95" cm="1">
        <f t="array" ref="I132">_xlfn.IFS(H132="Richtig",(G132-1)*$F$5,H132="Falsch",-$F$5)</f>
        <v>59.779499999999985</v>
      </c>
    </row>
    <row r="133" spans="1:9">
      <c r="A133" s="43">
        <f t="shared" si="1"/>
        <v>52</v>
      </c>
      <c r="B133" s="65" t="s">
        <v>240</v>
      </c>
      <c r="C133" s="66" t="s">
        <v>853</v>
      </c>
      <c r="D133" s="66" t="s">
        <v>854</v>
      </c>
      <c r="E133" s="67" t="s">
        <v>39</v>
      </c>
      <c r="F133" s="68">
        <v>1.34</v>
      </c>
      <c r="G133" s="97"/>
      <c r="H133" s="98"/>
      <c r="I133" s="99"/>
    </row>
    <row r="134" spans="1:9" ht="15" thickBot="1">
      <c r="A134" s="43">
        <f t="shared" si="1"/>
        <v>52</v>
      </c>
      <c r="B134" s="61" t="s">
        <v>240</v>
      </c>
      <c r="C134" s="62" t="s">
        <v>855</v>
      </c>
      <c r="D134" s="62" t="s">
        <v>725</v>
      </c>
      <c r="E134" s="63" t="s">
        <v>856</v>
      </c>
      <c r="F134" s="64">
        <v>1.1299999999999999</v>
      </c>
      <c r="G134" s="92"/>
      <c r="H134" s="94"/>
      <c r="I134" s="96"/>
    </row>
    <row r="135" spans="1:9">
      <c r="A135" s="43">
        <f t="shared" si="1"/>
        <v>53</v>
      </c>
      <c r="B135" s="57" t="s">
        <v>240</v>
      </c>
      <c r="C135" s="58" t="s">
        <v>852</v>
      </c>
      <c r="D135" s="58" t="s">
        <v>682</v>
      </c>
      <c r="E135" s="59" t="s">
        <v>857</v>
      </c>
      <c r="F135" s="60">
        <v>1.1399999999999999</v>
      </c>
      <c r="G135" s="91">
        <f>PRODUCT(F135:F137)</f>
        <v>2.1853799999999999</v>
      </c>
      <c r="H135" s="93" t="s">
        <v>12</v>
      </c>
      <c r="I135" s="95" cm="1">
        <f t="array" ref="I135">_xlfn.IFS(H135="Richtig",(G135-1)*$F$5,H135="Falsch",-$F$5)</f>
        <v>59.268999999999991</v>
      </c>
    </row>
    <row r="136" spans="1:9">
      <c r="A136" s="43">
        <f t="shared" si="1"/>
        <v>53</v>
      </c>
      <c r="B136" s="65" t="s">
        <v>240</v>
      </c>
      <c r="C136" s="66" t="s">
        <v>858</v>
      </c>
      <c r="D136" s="66" t="s">
        <v>727</v>
      </c>
      <c r="E136" s="67" t="s">
        <v>43</v>
      </c>
      <c r="F136" s="68">
        <v>1.42</v>
      </c>
      <c r="G136" s="97"/>
      <c r="H136" s="98"/>
      <c r="I136" s="99"/>
    </row>
    <row r="137" spans="1:9" ht="15" thickBot="1">
      <c r="A137" s="43">
        <f t="shared" si="1"/>
        <v>53</v>
      </c>
      <c r="B137" s="61" t="s">
        <v>385</v>
      </c>
      <c r="C137" s="62" t="s">
        <v>859</v>
      </c>
      <c r="D137" s="62" t="s">
        <v>860</v>
      </c>
      <c r="E137" s="63" t="s">
        <v>45</v>
      </c>
      <c r="F137" s="64">
        <v>1.35</v>
      </c>
      <c r="G137" s="92"/>
      <c r="H137" s="94"/>
      <c r="I137" s="96"/>
    </row>
    <row r="138" spans="1:9">
      <c r="A138" s="43">
        <f t="shared" si="1"/>
        <v>54</v>
      </c>
      <c r="B138" s="57" t="s">
        <v>436</v>
      </c>
      <c r="C138" s="58" t="s">
        <v>861</v>
      </c>
      <c r="D138" s="58" t="s">
        <v>862</v>
      </c>
      <c r="E138" s="59" t="s">
        <v>831</v>
      </c>
      <c r="F138" s="60">
        <v>1.33</v>
      </c>
      <c r="G138" s="91">
        <f>PRODUCT(F138:F140)</f>
        <v>2.0120240000000003</v>
      </c>
      <c r="H138" s="93" t="s">
        <v>659</v>
      </c>
      <c r="I138" s="95" cm="1">
        <f t="array" ref="I138">_xlfn.IFS(H138="Richtig",(G138-1)*$F$5,H138="Falsch",-$F$5)</f>
        <v>-50</v>
      </c>
    </row>
    <row r="139" spans="1:9">
      <c r="A139" s="43">
        <f t="shared" ref="A139:A172" si="2">IF(H139&lt;&gt;"",A138+1,A138)</f>
        <v>54</v>
      </c>
      <c r="B139" s="65" t="s">
        <v>98</v>
      </c>
      <c r="C139" s="66" t="s">
        <v>863</v>
      </c>
      <c r="D139" s="66" t="s">
        <v>737</v>
      </c>
      <c r="E139" s="67" t="s">
        <v>44</v>
      </c>
      <c r="F139" s="68">
        <v>1.22</v>
      </c>
      <c r="G139" s="97"/>
      <c r="H139" s="98"/>
      <c r="I139" s="99"/>
    </row>
    <row r="140" spans="1:9" ht="15" thickBot="1">
      <c r="A140" s="43">
        <f t="shared" si="2"/>
        <v>54</v>
      </c>
      <c r="B140" s="61" t="s">
        <v>73</v>
      </c>
      <c r="C140" s="62" t="s">
        <v>864</v>
      </c>
      <c r="D140" s="62" t="s">
        <v>865</v>
      </c>
      <c r="E140" s="63" t="s">
        <v>493</v>
      </c>
      <c r="F140" s="64">
        <v>1.24</v>
      </c>
      <c r="G140" s="92"/>
      <c r="H140" s="94"/>
      <c r="I140" s="96"/>
    </row>
    <row r="141" spans="1:9">
      <c r="A141" s="43">
        <f t="shared" si="2"/>
        <v>55</v>
      </c>
      <c r="B141" s="57" t="s">
        <v>15</v>
      </c>
      <c r="C141" s="58" t="s">
        <v>866</v>
      </c>
      <c r="D141" s="58" t="s">
        <v>867</v>
      </c>
      <c r="E141" s="59" t="s">
        <v>37</v>
      </c>
      <c r="F141" s="60">
        <v>1.3</v>
      </c>
      <c r="G141" s="91">
        <f>PRODUCT(F141:F143)</f>
        <v>2.1937500000000001</v>
      </c>
      <c r="H141" s="93" t="s">
        <v>659</v>
      </c>
      <c r="I141" s="95" cm="1">
        <f t="array" ref="I141">_xlfn.IFS(H141="Richtig",(G141-1)*$F$5,H141="Falsch",-$F$5)</f>
        <v>-50</v>
      </c>
    </row>
    <row r="142" spans="1:9">
      <c r="A142" s="43">
        <f t="shared" si="2"/>
        <v>55</v>
      </c>
      <c r="B142" s="65" t="s">
        <v>48</v>
      </c>
      <c r="C142" s="66" t="s">
        <v>868</v>
      </c>
      <c r="D142" s="66" t="s">
        <v>869</v>
      </c>
      <c r="E142" s="67" t="s">
        <v>39</v>
      </c>
      <c r="F142" s="68">
        <v>1.25</v>
      </c>
      <c r="G142" s="97"/>
      <c r="H142" s="98"/>
      <c r="I142" s="99"/>
    </row>
    <row r="143" spans="1:9" ht="15" thickBot="1">
      <c r="A143" s="43">
        <f t="shared" si="2"/>
        <v>55</v>
      </c>
      <c r="B143" s="61" t="s">
        <v>48</v>
      </c>
      <c r="C143" s="62" t="s">
        <v>683</v>
      </c>
      <c r="D143" s="62" t="s">
        <v>748</v>
      </c>
      <c r="E143" s="63" t="s">
        <v>39</v>
      </c>
      <c r="F143" s="64">
        <v>1.35</v>
      </c>
      <c r="G143" s="92"/>
      <c r="H143" s="94"/>
      <c r="I143" s="96"/>
    </row>
    <row r="144" spans="1:9">
      <c r="A144" s="43">
        <f t="shared" si="2"/>
        <v>56</v>
      </c>
      <c r="B144" s="57" t="s">
        <v>48</v>
      </c>
      <c r="C144" s="58" t="s">
        <v>747</v>
      </c>
      <c r="D144" s="58" t="s">
        <v>870</v>
      </c>
      <c r="E144" s="59" t="s">
        <v>871</v>
      </c>
      <c r="F144" s="60">
        <v>1.39</v>
      </c>
      <c r="G144" s="91">
        <f>PRODUCT(F144:F146)</f>
        <v>2.0641500000000002</v>
      </c>
      <c r="H144" s="93" t="s">
        <v>659</v>
      </c>
      <c r="I144" s="95" cm="1">
        <f t="array" ref="I144">_xlfn.IFS(H144="Richtig",(G144-1)*$F$5,H144="Falsch",-$F$5)</f>
        <v>-50</v>
      </c>
    </row>
    <row r="145" spans="1:9">
      <c r="A145" s="43">
        <f t="shared" si="2"/>
        <v>56</v>
      </c>
      <c r="B145" s="65" t="s">
        <v>57</v>
      </c>
      <c r="C145" s="66" t="s">
        <v>872</v>
      </c>
      <c r="D145" s="66" t="s">
        <v>873</v>
      </c>
      <c r="E145" s="67" t="s">
        <v>39</v>
      </c>
      <c r="F145" s="68">
        <v>1.35</v>
      </c>
      <c r="G145" s="97"/>
      <c r="H145" s="98"/>
      <c r="I145" s="99"/>
    </row>
    <row r="146" spans="1:9" ht="15" thickBot="1">
      <c r="A146" s="43">
        <f t="shared" si="2"/>
        <v>56</v>
      </c>
      <c r="B146" s="61" t="s">
        <v>57</v>
      </c>
      <c r="C146" s="62" t="s">
        <v>693</v>
      </c>
      <c r="D146" s="62" t="s">
        <v>874</v>
      </c>
      <c r="E146" s="63" t="s">
        <v>875</v>
      </c>
      <c r="F146" s="64">
        <v>1.1000000000000001</v>
      </c>
      <c r="G146" s="92"/>
      <c r="H146" s="94"/>
      <c r="I146" s="96"/>
    </row>
    <row r="147" spans="1:9">
      <c r="A147" s="43">
        <f t="shared" si="2"/>
        <v>57</v>
      </c>
      <c r="B147" s="57" t="s">
        <v>57</v>
      </c>
      <c r="C147" s="58" t="s">
        <v>876</v>
      </c>
      <c r="D147" s="58" t="s">
        <v>732</v>
      </c>
      <c r="E147" s="59" t="s">
        <v>877</v>
      </c>
      <c r="F147" s="60">
        <v>1.24</v>
      </c>
      <c r="G147" s="91">
        <f>PRODUCT(F147:F149)</f>
        <v>2.1129599999999997</v>
      </c>
      <c r="H147" s="93" t="s">
        <v>659</v>
      </c>
      <c r="I147" s="95" cm="1">
        <f t="array" ref="I147">_xlfn.IFS(H147="Richtig",(G147-1)*$F$5,H147="Falsch",-$F$5)</f>
        <v>-50</v>
      </c>
    </row>
    <row r="148" spans="1:9">
      <c r="A148" s="43">
        <f t="shared" si="2"/>
        <v>57</v>
      </c>
      <c r="B148" s="65" t="s">
        <v>73</v>
      </c>
      <c r="C148" s="66" t="s">
        <v>878</v>
      </c>
      <c r="D148" s="66" t="s">
        <v>879</v>
      </c>
      <c r="E148" s="67" t="s">
        <v>45</v>
      </c>
      <c r="F148" s="68">
        <v>1.2</v>
      </c>
      <c r="G148" s="97"/>
      <c r="H148" s="98"/>
      <c r="I148" s="99"/>
    </row>
    <row r="149" spans="1:9" ht="15" thickBot="1">
      <c r="A149" s="43">
        <f t="shared" si="2"/>
        <v>57</v>
      </c>
      <c r="B149" s="61" t="s">
        <v>69</v>
      </c>
      <c r="C149" s="62" t="s">
        <v>708</v>
      </c>
      <c r="D149" s="62" t="s">
        <v>837</v>
      </c>
      <c r="E149" s="63" t="s">
        <v>45</v>
      </c>
      <c r="F149" s="64">
        <v>1.42</v>
      </c>
      <c r="G149" s="92"/>
      <c r="H149" s="94"/>
      <c r="I149" s="96"/>
    </row>
    <row r="150" spans="1:9">
      <c r="A150" s="43">
        <f t="shared" si="2"/>
        <v>58</v>
      </c>
      <c r="B150" s="57" t="s">
        <v>57</v>
      </c>
      <c r="C150" s="58" t="s">
        <v>876</v>
      </c>
      <c r="D150" s="58" t="s">
        <v>732</v>
      </c>
      <c r="E150" s="59" t="s">
        <v>611</v>
      </c>
      <c r="F150" s="60">
        <v>1.35</v>
      </c>
      <c r="G150" s="91">
        <f>PRODUCT(F150:F152)</f>
        <v>2.1254400000000002</v>
      </c>
      <c r="H150" s="93" t="s">
        <v>659</v>
      </c>
      <c r="I150" s="95" cm="1">
        <f t="array" ref="I150">_xlfn.IFS(H150="Richtig",(G150-1)*$F$5,H150="Falsch",-$F$5)</f>
        <v>-50</v>
      </c>
    </row>
    <row r="151" spans="1:9">
      <c r="A151" s="43">
        <f t="shared" si="2"/>
        <v>58</v>
      </c>
      <c r="B151" s="65" t="s">
        <v>98</v>
      </c>
      <c r="C151" s="66" t="s">
        <v>880</v>
      </c>
      <c r="D151" s="66" t="s">
        <v>881</v>
      </c>
      <c r="E151" s="67" t="s">
        <v>493</v>
      </c>
      <c r="F151" s="68">
        <v>1.23</v>
      </c>
      <c r="G151" s="97"/>
      <c r="H151" s="98"/>
      <c r="I151" s="99"/>
    </row>
    <row r="152" spans="1:9" ht="15" thickBot="1">
      <c r="A152" s="43">
        <f t="shared" si="2"/>
        <v>58</v>
      </c>
      <c r="B152" s="76" t="s">
        <v>177</v>
      </c>
      <c r="C152" s="77" t="s">
        <v>882</v>
      </c>
      <c r="D152" s="77" t="s">
        <v>883</v>
      </c>
      <c r="E152" s="78" t="s">
        <v>39</v>
      </c>
      <c r="F152" s="79">
        <v>1.28</v>
      </c>
      <c r="G152" s="100"/>
      <c r="H152" s="101"/>
      <c r="I152" s="96"/>
    </row>
    <row r="153" spans="1:9">
      <c r="A153" s="43">
        <f t="shared" si="2"/>
        <v>59</v>
      </c>
      <c r="B153" s="57" t="s">
        <v>485</v>
      </c>
      <c r="C153" s="58" t="s">
        <v>813</v>
      </c>
      <c r="D153" s="58" t="s">
        <v>884</v>
      </c>
      <c r="E153" s="59" t="s">
        <v>885</v>
      </c>
      <c r="F153" s="60">
        <v>1.19</v>
      </c>
      <c r="G153" s="91">
        <f>PRODUCT(F153:F155)</f>
        <v>2.0446579999999996</v>
      </c>
      <c r="H153" s="93" t="s">
        <v>12</v>
      </c>
      <c r="I153" s="95" cm="1">
        <f t="array" ref="I153">_xlfn.IFS(H153="Richtig",(G153-1)*$F$5,H153="Falsch",-$F$5)</f>
        <v>52.232899999999979</v>
      </c>
    </row>
    <row r="154" spans="1:9">
      <c r="A154" s="43">
        <f t="shared" si="2"/>
        <v>59</v>
      </c>
      <c r="B154" s="65" t="s">
        <v>385</v>
      </c>
      <c r="C154" s="66" t="s">
        <v>886</v>
      </c>
      <c r="D154" s="66" t="s">
        <v>887</v>
      </c>
      <c r="E154" s="67" t="s">
        <v>888</v>
      </c>
      <c r="F154" s="68">
        <v>1.21</v>
      </c>
      <c r="G154" s="97"/>
      <c r="H154" s="98"/>
      <c r="I154" s="99"/>
    </row>
    <row r="155" spans="1:9" ht="15" thickBot="1">
      <c r="A155" s="43">
        <f t="shared" si="2"/>
        <v>59</v>
      </c>
      <c r="B155" s="61" t="s">
        <v>385</v>
      </c>
      <c r="C155" s="62" t="s">
        <v>889</v>
      </c>
      <c r="D155" s="62" t="s">
        <v>890</v>
      </c>
      <c r="E155" s="63" t="s">
        <v>891</v>
      </c>
      <c r="F155" s="64">
        <v>1.42</v>
      </c>
      <c r="G155" s="92"/>
      <c r="H155" s="94"/>
      <c r="I155" s="96"/>
    </row>
    <row r="156" spans="1:9">
      <c r="A156" s="43">
        <f t="shared" si="2"/>
        <v>60</v>
      </c>
      <c r="B156" s="57" t="s">
        <v>98</v>
      </c>
      <c r="C156" s="58" t="s">
        <v>692</v>
      </c>
      <c r="D156" s="58" t="s">
        <v>892</v>
      </c>
      <c r="E156" s="59" t="s">
        <v>39</v>
      </c>
      <c r="F156" s="60">
        <v>1.29</v>
      </c>
      <c r="G156" s="91">
        <f>PRODUCT(F156:F158)</f>
        <v>2.0478749999999999</v>
      </c>
      <c r="H156" s="93" t="s">
        <v>659</v>
      </c>
      <c r="I156" s="95" cm="1">
        <f t="array" ref="I156">_xlfn.IFS(H156="Richtig",(G156-1)*$F$5,H156="Falsch",-$F$5)</f>
        <v>-50</v>
      </c>
    </row>
    <row r="157" spans="1:9">
      <c r="A157" s="43">
        <f t="shared" si="2"/>
        <v>60</v>
      </c>
      <c r="B157" s="65" t="s">
        <v>15</v>
      </c>
      <c r="C157" s="66" t="s">
        <v>644</v>
      </c>
      <c r="D157" s="66" t="s">
        <v>893</v>
      </c>
      <c r="E157" s="67" t="s">
        <v>611</v>
      </c>
      <c r="F157" s="68">
        <v>1.25</v>
      </c>
      <c r="G157" s="97"/>
      <c r="H157" s="98"/>
      <c r="I157" s="99"/>
    </row>
    <row r="158" spans="1:9" ht="15" thickBot="1">
      <c r="A158" s="43">
        <f t="shared" si="2"/>
        <v>60</v>
      </c>
      <c r="B158" s="61" t="s">
        <v>48</v>
      </c>
      <c r="C158" s="62" t="s">
        <v>894</v>
      </c>
      <c r="D158" s="62" t="s">
        <v>895</v>
      </c>
      <c r="E158" s="63" t="s">
        <v>37</v>
      </c>
      <c r="F158" s="64">
        <v>1.27</v>
      </c>
      <c r="G158" s="92"/>
      <c r="H158" s="94"/>
      <c r="I158" s="96"/>
    </row>
    <row r="159" spans="1:9">
      <c r="A159" s="43">
        <f t="shared" si="2"/>
        <v>61</v>
      </c>
      <c r="B159" s="57" t="s">
        <v>810</v>
      </c>
      <c r="C159" s="58" t="s">
        <v>896</v>
      </c>
      <c r="D159" s="58" t="s">
        <v>897</v>
      </c>
      <c r="E159" s="59" t="s">
        <v>45</v>
      </c>
      <c r="F159" s="60">
        <v>1.36</v>
      </c>
      <c r="G159" s="91">
        <f>PRODUCT(F159:F161)</f>
        <v>2.1114000000000002</v>
      </c>
      <c r="H159" s="93" t="s">
        <v>659</v>
      </c>
      <c r="I159" s="95" cm="1">
        <f t="array" ref="I159">_xlfn.IFS(H159="Richtig",(G159-1)*$F$5,H159="Falsch",-$F$5)</f>
        <v>-50</v>
      </c>
    </row>
    <row r="160" spans="1:9">
      <c r="A160" s="43">
        <f t="shared" si="2"/>
        <v>61</v>
      </c>
      <c r="B160" s="65" t="s">
        <v>48</v>
      </c>
      <c r="C160" s="66" t="s">
        <v>898</v>
      </c>
      <c r="D160" s="66" t="s">
        <v>773</v>
      </c>
      <c r="E160" s="67" t="s">
        <v>899</v>
      </c>
      <c r="F160" s="68">
        <v>1.35</v>
      </c>
      <c r="G160" s="97"/>
      <c r="H160" s="98"/>
      <c r="I160" s="99"/>
    </row>
    <row r="161" spans="1:9" ht="15" thickBot="1">
      <c r="A161" s="43">
        <f t="shared" si="2"/>
        <v>61</v>
      </c>
      <c r="B161" s="61" t="s">
        <v>48</v>
      </c>
      <c r="C161" s="62" t="s">
        <v>894</v>
      </c>
      <c r="D161" s="62" t="s">
        <v>895</v>
      </c>
      <c r="E161" s="63" t="s">
        <v>871</v>
      </c>
      <c r="F161" s="64">
        <v>1.1499999999999999</v>
      </c>
      <c r="G161" s="92"/>
      <c r="H161" s="94"/>
      <c r="I161" s="96"/>
    </row>
    <row r="162" spans="1:9">
      <c r="A162" s="43">
        <f t="shared" si="2"/>
        <v>62</v>
      </c>
      <c r="B162" s="57" t="s">
        <v>48</v>
      </c>
      <c r="C162" s="58" t="s">
        <v>889</v>
      </c>
      <c r="D162" s="58" t="s">
        <v>748</v>
      </c>
      <c r="E162" s="59" t="s">
        <v>43</v>
      </c>
      <c r="F162" s="60">
        <v>1.62</v>
      </c>
      <c r="G162" s="91">
        <f>PRODUCT(F162:F163)</f>
        <v>2.1222000000000003</v>
      </c>
      <c r="H162" s="93" t="s">
        <v>12</v>
      </c>
      <c r="I162" s="95" cm="1">
        <f t="array" ref="I162">_xlfn.IFS(H162="Richtig",(G162-1)*$F$5,H162="Falsch",-$F$5)</f>
        <v>56.110000000000014</v>
      </c>
    </row>
    <row r="163" spans="1:9" ht="15" thickBot="1">
      <c r="A163" s="43">
        <f t="shared" si="2"/>
        <v>62</v>
      </c>
      <c r="B163" s="61" t="s">
        <v>810</v>
      </c>
      <c r="C163" s="62" t="s">
        <v>900</v>
      </c>
      <c r="D163" s="62" t="s">
        <v>901</v>
      </c>
      <c r="E163" s="63" t="s">
        <v>487</v>
      </c>
      <c r="F163" s="64">
        <v>1.31</v>
      </c>
      <c r="G163" s="92"/>
      <c r="H163" s="94"/>
      <c r="I163" s="96"/>
    </row>
    <row r="164" spans="1:9">
      <c r="A164" s="43">
        <f t="shared" si="2"/>
        <v>63</v>
      </c>
      <c r="B164" s="57" t="s">
        <v>48</v>
      </c>
      <c r="C164" s="58" t="s">
        <v>889</v>
      </c>
      <c r="D164" s="58" t="s">
        <v>748</v>
      </c>
      <c r="E164" s="59" t="s">
        <v>39</v>
      </c>
      <c r="F164" s="60">
        <v>1.38</v>
      </c>
      <c r="G164" s="91">
        <f>PRODUCT(F164:F165)</f>
        <v>2.0699999999999998</v>
      </c>
      <c r="H164" s="93" t="s">
        <v>659</v>
      </c>
      <c r="I164" s="95" cm="1">
        <f t="array" ref="I164">_xlfn.IFS(H164="Richtig",(G164-1)*$F$5,H164="Falsch",-$F$5)</f>
        <v>-50</v>
      </c>
    </row>
    <row r="165" spans="1:9" ht="15" thickBot="1">
      <c r="A165" s="43">
        <f t="shared" si="2"/>
        <v>63</v>
      </c>
      <c r="B165" s="61" t="s">
        <v>810</v>
      </c>
      <c r="C165" s="62" t="s">
        <v>902</v>
      </c>
      <c r="D165" s="62" t="s">
        <v>903</v>
      </c>
      <c r="E165" s="63" t="s">
        <v>51</v>
      </c>
      <c r="F165" s="64">
        <v>1.5</v>
      </c>
      <c r="G165" s="92"/>
      <c r="H165" s="94"/>
      <c r="I165" s="96"/>
    </row>
    <row r="166" spans="1:9">
      <c r="A166" s="43">
        <f t="shared" si="2"/>
        <v>64</v>
      </c>
      <c r="B166" s="57" t="s">
        <v>57</v>
      </c>
      <c r="C166" s="58" t="s">
        <v>904</v>
      </c>
      <c r="D166" s="58" t="s">
        <v>873</v>
      </c>
      <c r="E166" s="59" t="s">
        <v>39</v>
      </c>
      <c r="F166" s="60">
        <v>1.35</v>
      </c>
      <c r="G166" s="91">
        <f>PRODUCT(F166:F167)</f>
        <v>2.1195000000000004</v>
      </c>
      <c r="H166" s="93" t="s">
        <v>12</v>
      </c>
      <c r="I166" s="95" cm="1">
        <f t="array" ref="I166">_xlfn.IFS(H166="Richtig",(G166-1)*$F$5,H166="Falsch",-$F$5)</f>
        <v>55.975000000000023</v>
      </c>
    </row>
    <row r="167" spans="1:9" ht="15" thickBot="1">
      <c r="A167" s="43">
        <f t="shared" si="2"/>
        <v>64</v>
      </c>
      <c r="B167" s="61" t="s">
        <v>48</v>
      </c>
      <c r="C167" s="62" t="s">
        <v>905</v>
      </c>
      <c r="D167" s="62" t="s">
        <v>895</v>
      </c>
      <c r="E167" s="63" t="s">
        <v>43</v>
      </c>
      <c r="F167" s="64">
        <v>1.57</v>
      </c>
      <c r="G167" s="92"/>
      <c r="H167" s="94"/>
      <c r="I167" s="96"/>
    </row>
    <row r="168" spans="1:9">
      <c r="A168" s="43">
        <f t="shared" si="2"/>
        <v>65</v>
      </c>
      <c r="B168" s="57" t="s">
        <v>48</v>
      </c>
      <c r="C168" s="58" t="s">
        <v>770</v>
      </c>
      <c r="D168" s="58" t="s">
        <v>798</v>
      </c>
      <c r="E168" s="59" t="s">
        <v>43</v>
      </c>
      <c r="F168" s="60">
        <v>1.4</v>
      </c>
      <c r="G168" s="91">
        <f>PRODUCT(F168:F170)</f>
        <v>2.0327999999999999</v>
      </c>
      <c r="H168" s="93" t="s">
        <v>659</v>
      </c>
      <c r="I168" s="95" cm="1">
        <f t="array" ref="I168">_xlfn.IFS(H168="Richtig",(G168-1)*$F$5,H168="Falsch",-$F$5)</f>
        <v>-50</v>
      </c>
    </row>
    <row r="169" spans="1:9">
      <c r="A169" s="43">
        <f t="shared" si="2"/>
        <v>65</v>
      </c>
      <c r="B169" s="65" t="s">
        <v>48</v>
      </c>
      <c r="C169" s="66" t="s">
        <v>906</v>
      </c>
      <c r="D169" s="66" t="s">
        <v>773</v>
      </c>
      <c r="E169" s="67" t="s">
        <v>899</v>
      </c>
      <c r="F169" s="68">
        <v>1.21</v>
      </c>
      <c r="G169" s="97"/>
      <c r="H169" s="98"/>
      <c r="I169" s="99"/>
    </row>
    <row r="170" spans="1:9" ht="15" thickBot="1">
      <c r="A170" s="43">
        <f t="shared" si="2"/>
        <v>65</v>
      </c>
      <c r="B170" s="61" t="s">
        <v>48</v>
      </c>
      <c r="C170" s="62" t="s">
        <v>907</v>
      </c>
      <c r="D170" s="62" t="s">
        <v>908</v>
      </c>
      <c r="E170" s="63" t="s">
        <v>833</v>
      </c>
      <c r="F170" s="64">
        <v>1.2</v>
      </c>
      <c r="G170" s="92"/>
      <c r="H170" s="94"/>
      <c r="I170" s="96"/>
    </row>
    <row r="171" spans="1:9">
      <c r="A171" s="43">
        <f t="shared" si="2"/>
        <v>66</v>
      </c>
      <c r="B171" s="57" t="s">
        <v>436</v>
      </c>
      <c r="C171" s="58" t="s">
        <v>909</v>
      </c>
      <c r="D171" s="58" t="s">
        <v>910</v>
      </c>
      <c r="E171" s="59" t="s">
        <v>45</v>
      </c>
      <c r="F171" s="60">
        <v>1.39</v>
      </c>
      <c r="G171" s="91">
        <f>PRODUCT(F171:F172)</f>
        <v>2.0154999999999998</v>
      </c>
      <c r="H171" s="93" t="s">
        <v>12</v>
      </c>
      <c r="I171" s="95">
        <f>(F172-1)*$F$5</f>
        <v>22.499999999999996</v>
      </c>
    </row>
    <row r="172" spans="1:9" ht="15" thickBot="1">
      <c r="A172" s="43">
        <f t="shared" si="2"/>
        <v>66</v>
      </c>
      <c r="B172" s="61" t="s">
        <v>69</v>
      </c>
      <c r="C172" s="62" t="s">
        <v>911</v>
      </c>
      <c r="D172" s="62" t="s">
        <v>661</v>
      </c>
      <c r="E172" s="63" t="s">
        <v>547</v>
      </c>
      <c r="F172" s="64">
        <v>1.45</v>
      </c>
      <c r="G172" s="92"/>
      <c r="H172" s="94"/>
      <c r="I172" s="96"/>
    </row>
    <row r="173" spans="1:9">
      <c r="A173" s="43">
        <v>67</v>
      </c>
      <c r="B173" s="80" t="s">
        <v>48</v>
      </c>
      <c r="C173" s="81" t="s">
        <v>821</v>
      </c>
      <c r="D173" s="81" t="s">
        <v>434</v>
      </c>
      <c r="E173" s="82" t="s">
        <v>43</v>
      </c>
      <c r="F173" s="83">
        <v>1.52</v>
      </c>
      <c r="G173" s="91">
        <f>PRODUCT(F173:F175)</f>
        <v>2.0544320000000003</v>
      </c>
      <c r="H173" s="93" t="s">
        <v>12</v>
      </c>
      <c r="I173" s="95" cm="1">
        <f t="array" ref="I173">_xlfn.IFS(H173="Richtig",(G173-1)*$F$5,H173="Falsch",-$F$5)</f>
        <v>52.721600000000009</v>
      </c>
    </row>
    <row r="174" spans="1:9">
      <c r="A174" s="43">
        <v>67</v>
      </c>
      <c r="B174" s="80" t="s">
        <v>48</v>
      </c>
      <c r="C174" s="81" t="s">
        <v>361</v>
      </c>
      <c r="D174" s="81" t="s">
        <v>512</v>
      </c>
      <c r="E174" s="82" t="s">
        <v>611</v>
      </c>
      <c r="F174" s="83">
        <v>1.24</v>
      </c>
      <c r="G174" s="97"/>
      <c r="H174" s="98"/>
      <c r="I174" s="99"/>
    </row>
    <row r="175" spans="1:9" ht="15" thickBot="1">
      <c r="A175" s="43">
        <v>67</v>
      </c>
      <c r="B175" s="80" t="s">
        <v>48</v>
      </c>
      <c r="C175" s="81" t="s">
        <v>85</v>
      </c>
      <c r="D175" s="81" t="s">
        <v>97</v>
      </c>
      <c r="E175" s="82" t="s">
        <v>504</v>
      </c>
      <c r="F175" s="83">
        <v>1.0900000000000001</v>
      </c>
      <c r="G175" s="92"/>
      <c r="H175" s="94"/>
      <c r="I175" s="96"/>
    </row>
    <row r="176" spans="1:9">
      <c r="A176" s="43">
        <v>68</v>
      </c>
      <c r="B176" s="80" t="s">
        <v>57</v>
      </c>
      <c r="C176" s="81" t="s">
        <v>693</v>
      </c>
      <c r="D176" s="81" t="s">
        <v>425</v>
      </c>
      <c r="E176" s="82" t="s">
        <v>39</v>
      </c>
      <c r="F176" s="83">
        <v>1.39</v>
      </c>
      <c r="G176" s="91">
        <f>PRODUCT(F176:F178)</f>
        <v>2.2303939999999995</v>
      </c>
      <c r="H176" s="93" t="s">
        <v>659</v>
      </c>
      <c r="I176" s="95" cm="1">
        <f t="array" ref="I176">_xlfn.IFS(H176="Richtig",(G176-1)*$F$5,H176="Falsch",-$F$5)</f>
        <v>-50</v>
      </c>
    </row>
    <row r="177" spans="1:9">
      <c r="A177" s="43">
        <v>68</v>
      </c>
      <c r="B177" s="80" t="s">
        <v>69</v>
      </c>
      <c r="C177" s="81" t="s">
        <v>136</v>
      </c>
      <c r="D177" s="81" t="s">
        <v>102</v>
      </c>
      <c r="E177" s="82" t="s">
        <v>567</v>
      </c>
      <c r="F177" s="83">
        <v>1.42</v>
      </c>
      <c r="G177" s="97"/>
      <c r="H177" s="98"/>
      <c r="I177" s="99"/>
    </row>
    <row r="178" spans="1:9" ht="15" thickBot="1">
      <c r="A178" s="43">
        <v>68</v>
      </c>
      <c r="B178" s="80" t="s">
        <v>73</v>
      </c>
      <c r="C178" s="81" t="s">
        <v>25</v>
      </c>
      <c r="D178" s="81" t="s">
        <v>496</v>
      </c>
      <c r="E178" s="82" t="s">
        <v>39</v>
      </c>
      <c r="F178" s="83">
        <v>1.1299999999999999</v>
      </c>
      <c r="G178" s="92"/>
      <c r="H178" s="94"/>
      <c r="I178" s="96"/>
    </row>
    <row r="179" spans="1:9">
      <c r="A179" s="43">
        <v>69</v>
      </c>
      <c r="B179" s="80" t="s">
        <v>73</v>
      </c>
      <c r="C179" s="81" t="s">
        <v>794</v>
      </c>
      <c r="D179" s="81" t="s">
        <v>111</v>
      </c>
      <c r="E179" s="82" t="s">
        <v>39</v>
      </c>
      <c r="F179" s="83">
        <v>1.44</v>
      </c>
      <c r="G179" s="91">
        <f>PRODUCT(F179:F181)</f>
        <v>2.1081599999999998</v>
      </c>
      <c r="H179" s="93" t="s">
        <v>659</v>
      </c>
      <c r="I179" s="95" cm="1">
        <f t="array" ref="I179">_xlfn.IFS(H179="Richtig",(G179-1)*$F$5,H179="Falsch",-$F$5)</f>
        <v>-50</v>
      </c>
    </row>
    <row r="180" spans="1:9">
      <c r="A180" s="43">
        <v>69</v>
      </c>
      <c r="B180" s="80" t="s">
        <v>810</v>
      </c>
      <c r="C180" s="81" t="s">
        <v>477</v>
      </c>
      <c r="D180" s="81" t="s">
        <v>175</v>
      </c>
      <c r="E180" s="82" t="s">
        <v>45</v>
      </c>
      <c r="F180" s="83">
        <v>1.22</v>
      </c>
      <c r="G180" s="97"/>
      <c r="H180" s="98"/>
      <c r="I180" s="99"/>
    </row>
    <row r="181" spans="1:9" ht="15" thickBot="1">
      <c r="A181" s="43">
        <v>69</v>
      </c>
      <c r="B181" s="80" t="s">
        <v>556</v>
      </c>
      <c r="C181" s="81" t="s">
        <v>569</v>
      </c>
      <c r="D181" s="81" t="s">
        <v>912</v>
      </c>
      <c r="E181" s="82" t="s">
        <v>913</v>
      </c>
      <c r="F181" s="83">
        <v>1.2</v>
      </c>
      <c r="G181" s="92"/>
      <c r="H181" s="94"/>
      <c r="I181" s="96"/>
    </row>
    <row r="182" spans="1:9">
      <c r="A182" s="43">
        <v>70</v>
      </c>
      <c r="B182" s="80" t="s">
        <v>62</v>
      </c>
      <c r="C182" s="81" t="s">
        <v>124</v>
      </c>
      <c r="D182" s="81" t="s">
        <v>312</v>
      </c>
      <c r="E182" s="82" t="s">
        <v>914</v>
      </c>
      <c r="F182" s="83">
        <v>1.26</v>
      </c>
      <c r="G182" s="91">
        <f>PRODUCT(F182:F184)</f>
        <v>2.278206</v>
      </c>
      <c r="H182" s="93" t="s">
        <v>12</v>
      </c>
      <c r="I182" s="95" cm="1">
        <f t="array" ref="I182">_xlfn.IFS(H182="Richtig",(G182-1)*$F$5,H182="Falsch",-$F$5)</f>
        <v>63.910299999999999</v>
      </c>
    </row>
    <row r="183" spans="1:9">
      <c r="A183" s="43">
        <v>70</v>
      </c>
      <c r="B183" s="80" t="s">
        <v>575</v>
      </c>
      <c r="C183" s="81" t="s">
        <v>787</v>
      </c>
      <c r="D183" s="81" t="s">
        <v>915</v>
      </c>
      <c r="E183" s="82" t="s">
        <v>299</v>
      </c>
      <c r="F183" s="83">
        <v>1.23</v>
      </c>
      <c r="G183" s="97"/>
      <c r="H183" s="98"/>
      <c r="I183" s="99"/>
    </row>
    <row r="184" spans="1:9" ht="15" thickBot="1">
      <c r="A184" s="43">
        <v>70</v>
      </c>
      <c r="B184" s="80" t="s">
        <v>73</v>
      </c>
      <c r="C184" s="81" t="s">
        <v>25</v>
      </c>
      <c r="D184" s="81" t="s">
        <v>496</v>
      </c>
      <c r="E184" s="82" t="s">
        <v>916</v>
      </c>
      <c r="F184" s="83">
        <v>1.47</v>
      </c>
      <c r="G184" s="92"/>
      <c r="H184" s="94"/>
      <c r="I184" s="96"/>
    </row>
    <row r="185" spans="1:9">
      <c r="A185" s="43">
        <v>71</v>
      </c>
      <c r="B185" s="80" t="s">
        <v>193</v>
      </c>
      <c r="C185" s="81" t="s">
        <v>917</v>
      </c>
      <c r="D185" s="81" t="s">
        <v>371</v>
      </c>
      <c r="E185" s="82" t="s">
        <v>39</v>
      </c>
      <c r="F185" s="83">
        <v>1.19</v>
      </c>
      <c r="G185" s="91">
        <f>PRODUCT(F185:F187)</f>
        <v>2.2448159999999997</v>
      </c>
      <c r="H185" s="93" t="s">
        <v>659</v>
      </c>
      <c r="I185" s="95" cm="1">
        <f t="array" ref="I185">_xlfn.IFS(H185="Richtig",(G185-1)*$F$5,H185="Falsch",-$F$5)</f>
        <v>-50</v>
      </c>
    </row>
    <row r="186" spans="1:9">
      <c r="A186" s="43">
        <v>71</v>
      </c>
      <c r="B186" s="80" t="s">
        <v>193</v>
      </c>
      <c r="C186" s="81" t="s">
        <v>787</v>
      </c>
      <c r="D186" s="81" t="s">
        <v>918</v>
      </c>
      <c r="E186" s="82" t="s">
        <v>39</v>
      </c>
      <c r="F186" s="83">
        <v>1.31</v>
      </c>
      <c r="G186" s="97"/>
      <c r="H186" s="98"/>
      <c r="I186" s="99"/>
    </row>
    <row r="187" spans="1:9" ht="15" thickBot="1">
      <c r="A187" s="43">
        <v>71</v>
      </c>
      <c r="B187" s="80" t="s">
        <v>193</v>
      </c>
      <c r="C187" s="81" t="s">
        <v>685</v>
      </c>
      <c r="D187" s="81" t="s">
        <v>525</v>
      </c>
      <c r="E187" s="82" t="s">
        <v>45</v>
      </c>
      <c r="F187" s="83">
        <v>1.44</v>
      </c>
      <c r="G187" s="92"/>
      <c r="H187" s="94"/>
      <c r="I187" s="96"/>
    </row>
    <row r="188" spans="1:9">
      <c r="A188" s="43">
        <v>72</v>
      </c>
      <c r="B188" s="80" t="s">
        <v>193</v>
      </c>
      <c r="C188" s="58" t="s">
        <v>685</v>
      </c>
      <c r="D188" s="58" t="s">
        <v>525</v>
      </c>
      <c r="E188" s="59" t="s">
        <v>487</v>
      </c>
      <c r="F188" s="60">
        <v>1.44</v>
      </c>
      <c r="G188" s="91">
        <f>PRODUCT(F188:F189)</f>
        <v>2.016</v>
      </c>
      <c r="H188" s="93" t="s">
        <v>12</v>
      </c>
      <c r="I188" s="95" cm="1">
        <f t="array" ref="I188">_xlfn.IFS(H188="Richtig",(G188-1)*$F$5,H188="Falsch",-$F$5)</f>
        <v>50.8</v>
      </c>
    </row>
    <row r="189" spans="1:9" ht="15" thickBot="1">
      <c r="A189" s="43">
        <v>72</v>
      </c>
      <c r="B189" s="80" t="s">
        <v>193</v>
      </c>
      <c r="C189" s="62" t="s">
        <v>286</v>
      </c>
      <c r="D189" s="62" t="s">
        <v>66</v>
      </c>
      <c r="E189" s="63" t="s">
        <v>45</v>
      </c>
      <c r="F189" s="64">
        <v>1.4</v>
      </c>
      <c r="G189" s="92"/>
      <c r="H189" s="94"/>
      <c r="I189" s="96"/>
    </row>
    <row r="190" spans="1:9">
      <c r="A190" s="43">
        <v>73</v>
      </c>
      <c r="B190" s="57" t="s">
        <v>240</v>
      </c>
      <c r="C190" s="58" t="s">
        <v>649</v>
      </c>
      <c r="D190" s="58" t="s">
        <v>919</v>
      </c>
      <c r="E190" s="59" t="s">
        <v>39</v>
      </c>
      <c r="F190" s="60">
        <v>1.45</v>
      </c>
      <c r="G190" s="91">
        <f>PRODUCT(F190:F191)</f>
        <v>2.0589999999999997</v>
      </c>
      <c r="H190" s="93" t="s">
        <v>659</v>
      </c>
      <c r="I190" s="95" cm="1">
        <f t="array" ref="I190">_xlfn.IFS(H190="Richtig",(G190-1)*$F$5,H190="Falsch",-$F$5)</f>
        <v>-50</v>
      </c>
    </row>
    <row r="191" spans="1:9" ht="15" thickBot="1">
      <c r="A191" s="43">
        <v>73</v>
      </c>
      <c r="B191" s="61" t="s">
        <v>240</v>
      </c>
      <c r="C191" s="62" t="s">
        <v>733</v>
      </c>
      <c r="D191" s="62" t="s">
        <v>864</v>
      </c>
      <c r="E191" s="63" t="s">
        <v>51</v>
      </c>
      <c r="F191" s="64">
        <v>1.42</v>
      </c>
      <c r="G191" s="92"/>
      <c r="H191" s="94"/>
      <c r="I191" s="96"/>
    </row>
    <row r="192" spans="1:9">
      <c r="A192" s="43">
        <v>74</v>
      </c>
      <c r="B192" s="80" t="s">
        <v>193</v>
      </c>
      <c r="C192" s="81" t="s">
        <v>763</v>
      </c>
      <c r="D192" s="81" t="s">
        <v>286</v>
      </c>
      <c r="E192" s="82" t="s">
        <v>487</v>
      </c>
      <c r="F192" s="83">
        <v>1.36</v>
      </c>
      <c r="G192" s="91">
        <f>PRODUCT(F192:F194)</f>
        <v>2.0644800000000001</v>
      </c>
      <c r="H192" s="93" t="s">
        <v>659</v>
      </c>
      <c r="I192" s="95" cm="1">
        <f t="array" ref="I192">_xlfn.IFS(H192="Richtig",(G192-1)*$F$5,H192="Falsch",-$F$5)</f>
        <v>-50</v>
      </c>
    </row>
    <row r="193" spans="1:9">
      <c r="A193" s="43">
        <v>74</v>
      </c>
      <c r="B193" s="80" t="s">
        <v>193</v>
      </c>
      <c r="C193" s="81" t="s">
        <v>747</v>
      </c>
      <c r="D193" s="81" t="s">
        <v>563</v>
      </c>
      <c r="E193" s="82" t="s">
        <v>117</v>
      </c>
      <c r="F193" s="83">
        <v>1.32</v>
      </c>
      <c r="G193" s="97"/>
      <c r="H193" s="98"/>
      <c r="I193" s="99"/>
    </row>
    <row r="194" spans="1:9" ht="15" thickBot="1">
      <c r="A194" s="43">
        <v>74</v>
      </c>
      <c r="B194" s="80" t="s">
        <v>193</v>
      </c>
      <c r="C194" s="81" t="s">
        <v>199</v>
      </c>
      <c r="D194" s="81" t="s">
        <v>58</v>
      </c>
      <c r="E194" s="82" t="s">
        <v>504</v>
      </c>
      <c r="F194" s="83">
        <v>1.1499999999999999</v>
      </c>
      <c r="G194" s="92"/>
      <c r="H194" s="94"/>
      <c r="I194" s="96"/>
    </row>
    <row r="195" spans="1:9">
      <c r="A195" s="43">
        <v>75</v>
      </c>
      <c r="B195" s="80" t="s">
        <v>193</v>
      </c>
      <c r="C195" s="81" t="s">
        <v>836</v>
      </c>
      <c r="D195" s="81" t="s">
        <v>920</v>
      </c>
      <c r="E195" s="82" t="s">
        <v>45</v>
      </c>
      <c r="F195" s="83">
        <v>1.44</v>
      </c>
      <c r="G195" s="91">
        <f>PRODUCT(F195:F197)</f>
        <v>2.2319999999999998</v>
      </c>
      <c r="H195" s="93" t="s">
        <v>12</v>
      </c>
      <c r="I195" s="95" cm="1">
        <f t="array" ref="I195">_xlfn.IFS(H195="Richtig",(G195-1)*$F$5,H195="Falsch",-$F$5)</f>
        <v>61.599999999999987</v>
      </c>
    </row>
    <row r="196" spans="1:9">
      <c r="A196" s="43">
        <v>75</v>
      </c>
      <c r="B196" s="80" t="s">
        <v>193</v>
      </c>
      <c r="C196" s="81" t="s">
        <v>747</v>
      </c>
      <c r="D196" s="81" t="s">
        <v>563</v>
      </c>
      <c r="E196" s="82" t="s">
        <v>788</v>
      </c>
      <c r="F196" s="83">
        <v>1.24</v>
      </c>
      <c r="G196" s="97"/>
      <c r="H196" s="98"/>
      <c r="I196" s="99"/>
    </row>
    <row r="197" spans="1:9" ht="15" thickBot="1">
      <c r="A197" s="43">
        <v>75</v>
      </c>
      <c r="B197" s="80" t="s">
        <v>193</v>
      </c>
      <c r="C197" s="81" t="s">
        <v>813</v>
      </c>
      <c r="D197" s="81" t="s">
        <v>71</v>
      </c>
      <c r="E197" s="82" t="s">
        <v>39</v>
      </c>
      <c r="F197" s="83">
        <v>1.25</v>
      </c>
      <c r="G197" s="92"/>
      <c r="H197" s="94"/>
      <c r="I197" s="96"/>
    </row>
    <row r="198" spans="1:9">
      <c r="A198" s="43">
        <v>76</v>
      </c>
      <c r="B198" s="80" t="s">
        <v>240</v>
      </c>
      <c r="C198" s="81" t="s">
        <v>921</v>
      </c>
      <c r="D198" s="81" t="s">
        <v>80</v>
      </c>
      <c r="E198" s="82" t="s">
        <v>45</v>
      </c>
      <c r="F198" s="83">
        <v>1.29</v>
      </c>
      <c r="G198" s="91">
        <f>PRODUCT(F198:F200)</f>
        <v>2.2280880000000001</v>
      </c>
      <c r="H198" s="93" t="s">
        <v>12</v>
      </c>
      <c r="I198" s="95" cm="1">
        <f t="array" ref="I198">_xlfn.IFS(H198="Richtig",(G198-1)*$F$5,H198="Falsch",-$F$5)</f>
        <v>61.404400000000003</v>
      </c>
    </row>
    <row r="199" spans="1:9">
      <c r="A199" s="43">
        <v>76</v>
      </c>
      <c r="B199" s="80" t="s">
        <v>240</v>
      </c>
      <c r="C199" s="81" t="s">
        <v>922</v>
      </c>
      <c r="D199" s="81" t="s">
        <v>923</v>
      </c>
      <c r="E199" s="82" t="s">
        <v>924</v>
      </c>
      <c r="F199" s="83">
        <v>1.27</v>
      </c>
      <c r="G199" s="97"/>
      <c r="H199" s="98"/>
      <c r="I199" s="99"/>
    </row>
    <row r="200" spans="1:9" ht="15" thickBot="1">
      <c r="A200" s="43">
        <v>76</v>
      </c>
      <c r="B200" s="80" t="s">
        <v>240</v>
      </c>
      <c r="C200" s="81" t="s">
        <v>187</v>
      </c>
      <c r="D200" s="81" t="s">
        <v>925</v>
      </c>
      <c r="E200" s="82" t="s">
        <v>926</v>
      </c>
      <c r="F200" s="83">
        <v>1.36</v>
      </c>
      <c r="G200" s="92"/>
      <c r="H200" s="94"/>
      <c r="I200" s="96"/>
    </row>
    <row r="201" spans="1:9" ht="15" thickBot="1">
      <c r="A201" s="43">
        <v>77</v>
      </c>
      <c r="B201" s="57" t="s">
        <v>240</v>
      </c>
      <c r="C201" s="58" t="s">
        <v>927</v>
      </c>
      <c r="D201" s="58" t="s">
        <v>928</v>
      </c>
      <c r="E201" s="59" t="s">
        <v>487</v>
      </c>
      <c r="F201" s="60">
        <v>1.36</v>
      </c>
      <c r="G201" s="91">
        <f>PRODUCT(F201:F202)</f>
        <v>2.04</v>
      </c>
      <c r="H201" s="93" t="s">
        <v>659</v>
      </c>
      <c r="I201" s="95" cm="1">
        <f t="array" ref="I201">_xlfn.IFS(H201="Richtig",(G201-1)*$F$5,H201="Falsch",-$F$5)</f>
        <v>-50</v>
      </c>
    </row>
    <row r="202" spans="1:9" ht="15" thickBot="1">
      <c r="A202" s="43">
        <v>77</v>
      </c>
      <c r="B202" s="61" t="s">
        <v>240</v>
      </c>
      <c r="C202" s="62" t="s">
        <v>929</v>
      </c>
      <c r="D202" s="62" t="s">
        <v>930</v>
      </c>
      <c r="E202" s="59" t="s">
        <v>487</v>
      </c>
      <c r="F202" s="64">
        <v>1.5</v>
      </c>
      <c r="G202" s="92"/>
      <c r="H202" s="94"/>
      <c r="I202" s="96"/>
    </row>
    <row r="203" spans="1:9" ht="15" thickBot="1">
      <c r="A203" s="43">
        <v>78</v>
      </c>
      <c r="B203" s="57" t="s">
        <v>240</v>
      </c>
      <c r="C203" s="58" t="s">
        <v>579</v>
      </c>
      <c r="D203" s="58" t="s">
        <v>931</v>
      </c>
      <c r="E203" s="59" t="s">
        <v>932</v>
      </c>
      <c r="F203" s="60">
        <v>1.5</v>
      </c>
      <c r="G203" s="91">
        <f>PRODUCT(F203:F204)</f>
        <v>2.0250000000000004</v>
      </c>
      <c r="H203" s="93" t="s">
        <v>12</v>
      </c>
      <c r="I203" s="95" cm="1">
        <f t="array" ref="I203">_xlfn.IFS(H203="Richtig",(G203-1)*$F$5,H203="Falsch",-$F$5)</f>
        <v>51.250000000000014</v>
      </c>
    </row>
    <row r="204" spans="1:9" ht="15" thickBot="1">
      <c r="A204" s="43">
        <v>78</v>
      </c>
      <c r="B204" s="61" t="s">
        <v>240</v>
      </c>
      <c r="C204" s="62" t="s">
        <v>933</v>
      </c>
      <c r="D204" s="62" t="s">
        <v>934</v>
      </c>
      <c r="E204" s="59" t="s">
        <v>39</v>
      </c>
      <c r="F204" s="64">
        <v>1.35</v>
      </c>
      <c r="G204" s="92"/>
      <c r="H204" s="94"/>
      <c r="I204" s="96"/>
    </row>
    <row r="205" spans="1:9">
      <c r="A205" s="43">
        <v>79</v>
      </c>
      <c r="B205" s="80" t="s">
        <v>193</v>
      </c>
      <c r="C205" s="81" t="s">
        <v>836</v>
      </c>
      <c r="D205" s="81" t="s">
        <v>920</v>
      </c>
      <c r="E205" s="82" t="s">
        <v>45</v>
      </c>
      <c r="F205" s="83">
        <v>1.44</v>
      </c>
      <c r="G205" s="91">
        <f>PRODUCT(F205:F207)</f>
        <v>2.2319999999999998</v>
      </c>
      <c r="H205" s="93" t="s">
        <v>12</v>
      </c>
      <c r="I205" s="95" cm="1">
        <f t="array" ref="I205">_xlfn.IFS(H205="Richtig",(G205-1)*$F$5,H205="Falsch",-$F$5)</f>
        <v>61.599999999999987</v>
      </c>
    </row>
    <row r="206" spans="1:9">
      <c r="A206" s="43">
        <v>79</v>
      </c>
      <c r="B206" s="80" t="s">
        <v>193</v>
      </c>
      <c r="C206" s="81" t="s">
        <v>747</v>
      </c>
      <c r="D206" s="81" t="s">
        <v>563</v>
      </c>
      <c r="E206" s="82" t="s">
        <v>788</v>
      </c>
      <c r="F206" s="83">
        <v>1.24</v>
      </c>
      <c r="G206" s="97"/>
      <c r="H206" s="98"/>
      <c r="I206" s="99"/>
    </row>
    <row r="207" spans="1:9" ht="15" thickBot="1">
      <c r="A207" s="43">
        <v>79</v>
      </c>
      <c r="B207" s="80" t="s">
        <v>193</v>
      </c>
      <c r="C207" s="81" t="s">
        <v>813</v>
      </c>
      <c r="D207" s="81" t="s">
        <v>71</v>
      </c>
      <c r="E207" s="82" t="s">
        <v>39</v>
      </c>
      <c r="F207" s="83">
        <v>1.25</v>
      </c>
      <c r="G207" s="92"/>
      <c r="H207" s="94"/>
      <c r="I207" s="96"/>
    </row>
    <row r="208" spans="1:9" ht="15" thickBot="1">
      <c r="A208" s="43">
        <v>80</v>
      </c>
      <c r="B208" s="57" t="s">
        <v>98</v>
      </c>
      <c r="C208" s="58" t="s">
        <v>935</v>
      </c>
      <c r="D208" s="58" t="s">
        <v>99</v>
      </c>
      <c r="E208" s="59" t="s">
        <v>45</v>
      </c>
      <c r="F208" s="60">
        <v>1.38</v>
      </c>
      <c r="G208" s="91">
        <f>PRODUCT(F208:F209)</f>
        <v>2.0699999999999998</v>
      </c>
      <c r="H208" s="93" t="s">
        <v>659</v>
      </c>
      <c r="I208" s="95" cm="1">
        <f t="array" ref="I208">_xlfn.IFS(H208="Richtig",(G208-1)*$F$5,H208="Falsch",-$F$5)</f>
        <v>-50</v>
      </c>
    </row>
    <row r="209" spans="1:9" ht="15" thickBot="1">
      <c r="A209" s="43">
        <v>80</v>
      </c>
      <c r="B209" s="61" t="s">
        <v>98</v>
      </c>
      <c r="C209" s="62" t="s">
        <v>920</v>
      </c>
      <c r="D209" s="62" t="s">
        <v>936</v>
      </c>
      <c r="E209" s="59" t="s">
        <v>39</v>
      </c>
      <c r="F209" s="64">
        <v>1.5</v>
      </c>
      <c r="G209" s="92"/>
      <c r="H209" s="94"/>
      <c r="I209" s="96"/>
    </row>
    <row r="210" spans="1:9">
      <c r="A210" s="43">
        <v>81</v>
      </c>
      <c r="B210" s="80" t="s">
        <v>62</v>
      </c>
      <c r="C210" s="81" t="s">
        <v>937</v>
      </c>
      <c r="D210" s="81" t="s">
        <v>938</v>
      </c>
      <c r="E210" s="82" t="s">
        <v>567</v>
      </c>
      <c r="F210" s="83">
        <v>1.27</v>
      </c>
      <c r="G210" s="91">
        <f>PRODUCT(F210:F212)</f>
        <v>2.0116800000000001</v>
      </c>
      <c r="H210" s="93" t="s">
        <v>659</v>
      </c>
      <c r="I210" s="95" cm="1">
        <f t="array" ref="I210">_xlfn.IFS(H210="Richtig",(G210-1)*$F$5,H210="Falsch",-$F$5)</f>
        <v>-50</v>
      </c>
    </row>
    <row r="211" spans="1:9">
      <c r="A211" s="43">
        <v>81</v>
      </c>
      <c r="B211" s="80" t="s">
        <v>62</v>
      </c>
      <c r="C211" s="81" t="s">
        <v>939</v>
      </c>
      <c r="D211" s="81" t="s">
        <v>355</v>
      </c>
      <c r="E211" s="82" t="s">
        <v>567</v>
      </c>
      <c r="F211" s="83">
        <v>1.32</v>
      </c>
      <c r="G211" s="97"/>
      <c r="H211" s="98"/>
      <c r="I211" s="99"/>
    </row>
    <row r="212" spans="1:9" ht="15" thickBot="1">
      <c r="A212" s="43">
        <v>81</v>
      </c>
      <c r="B212" s="80" t="s">
        <v>48</v>
      </c>
      <c r="C212" s="81" t="s">
        <v>717</v>
      </c>
      <c r="D212" s="81" t="s">
        <v>196</v>
      </c>
      <c r="E212" s="82" t="s">
        <v>940</v>
      </c>
      <c r="F212" s="83">
        <v>1.2</v>
      </c>
      <c r="G212" s="92"/>
      <c r="H212" s="94"/>
      <c r="I212" s="96"/>
    </row>
    <row r="213" spans="1:9">
      <c r="A213" s="43">
        <v>82</v>
      </c>
      <c r="B213" s="80" t="s">
        <v>177</v>
      </c>
      <c r="C213" s="81" t="s">
        <v>941</v>
      </c>
      <c r="D213" s="81" t="s">
        <v>942</v>
      </c>
      <c r="E213" s="82" t="s">
        <v>943</v>
      </c>
      <c r="F213" s="83">
        <v>1.5</v>
      </c>
      <c r="G213" s="91">
        <f>PRODUCT(F213:F215)</f>
        <v>1.9837499999999997</v>
      </c>
      <c r="H213" s="93" t="s">
        <v>12</v>
      </c>
      <c r="I213" s="95" cm="1">
        <f t="array" ref="I213">_xlfn.IFS(H213="Richtig",(G213-1)*$F$5,H213="Falsch",-$F$5)</f>
        <v>49.187499999999986</v>
      </c>
    </row>
    <row r="214" spans="1:9">
      <c r="A214" s="43">
        <v>82</v>
      </c>
      <c r="B214" s="80" t="s">
        <v>48</v>
      </c>
      <c r="C214" s="81" t="s">
        <v>785</v>
      </c>
      <c r="D214" s="81" t="s">
        <v>944</v>
      </c>
      <c r="E214" s="82" t="s">
        <v>945</v>
      </c>
      <c r="F214" s="83">
        <v>1.1499999999999999</v>
      </c>
      <c r="G214" s="97"/>
      <c r="H214" s="98"/>
      <c r="I214" s="99"/>
    </row>
    <row r="215" spans="1:9" ht="15" thickBot="1">
      <c r="A215" s="43">
        <v>82</v>
      </c>
      <c r="B215" s="80" t="s">
        <v>62</v>
      </c>
      <c r="C215" s="81" t="s">
        <v>783</v>
      </c>
      <c r="D215" s="81" t="s">
        <v>125</v>
      </c>
      <c r="E215" s="82" t="s">
        <v>487</v>
      </c>
      <c r="F215" s="83">
        <v>1.1499999999999999</v>
      </c>
      <c r="G215" s="92"/>
      <c r="H215" s="94"/>
      <c r="I215" s="96"/>
    </row>
    <row r="216" spans="1:9" ht="15" thickBot="1">
      <c r="A216" s="43">
        <v>83</v>
      </c>
      <c r="B216" s="57" t="s">
        <v>15</v>
      </c>
      <c r="C216" s="58" t="s">
        <v>574</v>
      </c>
      <c r="D216" s="58" t="s">
        <v>115</v>
      </c>
      <c r="E216" s="59" t="s">
        <v>946</v>
      </c>
      <c r="F216" s="60">
        <v>1.36</v>
      </c>
      <c r="G216" s="91">
        <f>PRODUCT(F216:F217)</f>
        <v>1.972</v>
      </c>
      <c r="H216" s="93" t="s">
        <v>12</v>
      </c>
      <c r="I216" s="95" cm="1">
        <f t="array" ref="I216">_xlfn.IFS(H216="Richtig",(G216-1)*$F$5,H216="Falsch",-$F$5)</f>
        <v>48.6</v>
      </c>
    </row>
    <row r="217" spans="1:9" ht="15" thickBot="1">
      <c r="A217" s="43">
        <v>83</v>
      </c>
      <c r="B217" s="61" t="s">
        <v>69</v>
      </c>
      <c r="C217" s="62" t="s">
        <v>205</v>
      </c>
      <c r="D217" s="62" t="s">
        <v>947</v>
      </c>
      <c r="E217" s="59" t="s">
        <v>43</v>
      </c>
      <c r="F217" s="64">
        <v>1.45</v>
      </c>
      <c r="G217" s="92"/>
      <c r="H217" s="94"/>
      <c r="I217" s="96"/>
    </row>
    <row r="218" spans="1:9" ht="15" thickBot="1">
      <c r="A218" s="43">
        <v>84</v>
      </c>
      <c r="B218" s="57" t="s">
        <v>62</v>
      </c>
      <c r="C218" s="58" t="s">
        <v>758</v>
      </c>
      <c r="D218" s="58" t="s">
        <v>212</v>
      </c>
      <c r="E218" s="59" t="s">
        <v>43</v>
      </c>
      <c r="F218" s="60">
        <v>1.65</v>
      </c>
      <c r="G218" s="91">
        <f>PRODUCT(F218:F219)</f>
        <v>2.1284999999999998</v>
      </c>
      <c r="H218" s="93" t="s">
        <v>659</v>
      </c>
      <c r="I218" s="95" cm="1">
        <f t="array" ref="I218">_xlfn.IFS(H218="Richtig",(G218-1)*$F$5,H218="Falsch",-$F$5)</f>
        <v>-50</v>
      </c>
    </row>
    <row r="219" spans="1:9" ht="15" thickBot="1">
      <c r="A219" s="43">
        <v>84</v>
      </c>
      <c r="B219" s="61" t="s">
        <v>15</v>
      </c>
      <c r="C219" s="62" t="s">
        <v>219</v>
      </c>
      <c r="D219" s="62" t="s">
        <v>948</v>
      </c>
      <c r="E219" s="59" t="s">
        <v>949</v>
      </c>
      <c r="F219" s="64">
        <v>1.29</v>
      </c>
      <c r="G219" s="92"/>
      <c r="H219" s="94"/>
      <c r="I219" s="96"/>
    </row>
    <row r="220" spans="1:9">
      <c r="A220" s="43">
        <v>85</v>
      </c>
      <c r="B220" s="80" t="s">
        <v>57</v>
      </c>
      <c r="C220" s="81" t="s">
        <v>950</v>
      </c>
      <c r="D220" s="81" t="s">
        <v>91</v>
      </c>
      <c r="E220" s="82" t="s">
        <v>951</v>
      </c>
      <c r="F220" s="83">
        <v>1.26</v>
      </c>
      <c r="G220" s="91">
        <f>PRODUCT(F220:F222)</f>
        <v>2.0321280000000002</v>
      </c>
      <c r="H220" s="93" t="s">
        <v>659</v>
      </c>
      <c r="I220" s="95" cm="1">
        <f t="array" ref="I220">_xlfn.IFS(H220="Richtig",(G220-1)*$F$5,H220="Falsch",-$F$5)</f>
        <v>-50</v>
      </c>
    </row>
    <row r="221" spans="1:9">
      <c r="A221" s="43">
        <v>85</v>
      </c>
      <c r="B221" s="80" t="s">
        <v>69</v>
      </c>
      <c r="C221" s="81" t="s">
        <v>841</v>
      </c>
      <c r="D221" s="81" t="s">
        <v>952</v>
      </c>
      <c r="E221" s="82" t="s">
        <v>39</v>
      </c>
      <c r="F221" s="83">
        <v>1.28</v>
      </c>
      <c r="G221" s="97"/>
      <c r="H221" s="98"/>
      <c r="I221" s="99"/>
    </row>
    <row r="222" spans="1:9" ht="15" thickBot="1">
      <c r="A222" s="43">
        <v>85</v>
      </c>
      <c r="B222" s="80" t="s">
        <v>69</v>
      </c>
      <c r="C222" s="81" t="s">
        <v>953</v>
      </c>
      <c r="D222" s="81" t="s">
        <v>954</v>
      </c>
      <c r="E222" s="82" t="s">
        <v>955</v>
      </c>
      <c r="F222" s="83">
        <v>1.26</v>
      </c>
      <c r="G222" s="92"/>
      <c r="H222" s="94"/>
      <c r="I222" s="96"/>
    </row>
    <row r="223" spans="1:9">
      <c r="A223" s="43">
        <v>86</v>
      </c>
      <c r="B223" s="80" t="s">
        <v>98</v>
      </c>
      <c r="C223" s="81" t="s">
        <v>956</v>
      </c>
      <c r="D223" s="81" t="s">
        <v>957</v>
      </c>
      <c r="E223" s="82" t="s">
        <v>958</v>
      </c>
      <c r="F223" s="83">
        <v>1.26</v>
      </c>
      <c r="G223" s="91">
        <f>PRODUCT(F223:F225)</f>
        <v>1.982988</v>
      </c>
      <c r="H223" s="93" t="s">
        <v>659</v>
      </c>
      <c r="I223" s="95" cm="1">
        <f t="array" ref="I223">_xlfn.IFS(H223="Richtig",(G223-1)*$F$5,H223="Falsch",-$F$5)</f>
        <v>-50</v>
      </c>
    </row>
    <row r="224" spans="1:9">
      <c r="A224" s="43">
        <v>86</v>
      </c>
      <c r="B224" s="80" t="s">
        <v>57</v>
      </c>
      <c r="C224" s="81" t="s">
        <v>904</v>
      </c>
      <c r="D224" s="81" t="s">
        <v>959</v>
      </c>
      <c r="E224" s="82" t="s">
        <v>960</v>
      </c>
      <c r="F224" s="83">
        <v>1.29</v>
      </c>
      <c r="G224" s="97"/>
      <c r="H224" s="98"/>
      <c r="I224" s="99"/>
    </row>
    <row r="225" spans="1:9" ht="15" thickBot="1">
      <c r="A225" s="43">
        <v>86</v>
      </c>
      <c r="B225" s="80" t="s">
        <v>575</v>
      </c>
      <c r="C225" s="81" t="s">
        <v>961</v>
      </c>
      <c r="D225" s="81" t="s">
        <v>962</v>
      </c>
      <c r="E225" s="82" t="s">
        <v>45</v>
      </c>
      <c r="F225" s="83">
        <v>1.22</v>
      </c>
      <c r="G225" s="92"/>
      <c r="H225" s="94"/>
      <c r="I225" s="96"/>
    </row>
    <row r="226" spans="1:9">
      <c r="A226" s="43">
        <v>87</v>
      </c>
      <c r="B226" s="80" t="s">
        <v>193</v>
      </c>
      <c r="C226" s="81" t="s">
        <v>963</v>
      </c>
      <c r="D226" s="81" t="s">
        <v>917</v>
      </c>
      <c r="E226" s="82" t="s">
        <v>504</v>
      </c>
      <c r="F226" s="83">
        <v>1.38</v>
      </c>
      <c r="G226" s="91">
        <f>PRODUCT(F226:F228)</f>
        <v>2.0272199999999998</v>
      </c>
      <c r="H226" s="93" t="s">
        <v>659</v>
      </c>
      <c r="I226" s="95" cm="1">
        <f t="array" ref="I226">_xlfn.IFS(H226="Richtig",(G226-1)*$F$5,H226="Falsch",-$F$5)</f>
        <v>-50</v>
      </c>
    </row>
    <row r="227" spans="1:9">
      <c r="A227" s="43">
        <v>87</v>
      </c>
      <c r="B227" s="80" t="s">
        <v>193</v>
      </c>
      <c r="C227" s="81" t="s">
        <v>964</v>
      </c>
      <c r="D227" s="81" t="s">
        <v>525</v>
      </c>
      <c r="E227" s="82" t="s">
        <v>924</v>
      </c>
      <c r="F227" s="83">
        <v>1.1299999999999999</v>
      </c>
      <c r="G227" s="97"/>
      <c r="H227" s="98"/>
      <c r="I227" s="99"/>
    </row>
    <row r="228" spans="1:9" ht="15" thickBot="1">
      <c r="A228" s="43">
        <v>87</v>
      </c>
      <c r="B228" s="80" t="s">
        <v>193</v>
      </c>
      <c r="C228" s="81" t="s">
        <v>685</v>
      </c>
      <c r="D228" s="81" t="s">
        <v>91</v>
      </c>
      <c r="E228" s="82" t="s">
        <v>924</v>
      </c>
      <c r="F228" s="83">
        <v>1.3</v>
      </c>
      <c r="G228" s="92"/>
      <c r="H228" s="94"/>
      <c r="I228" s="96"/>
    </row>
    <row r="229" spans="1:9" ht="15" thickBot="1">
      <c r="A229" s="43">
        <v>88</v>
      </c>
      <c r="B229" s="57" t="s">
        <v>48</v>
      </c>
      <c r="C229" s="58" t="s">
        <v>906</v>
      </c>
      <c r="D229" s="58" t="s">
        <v>965</v>
      </c>
      <c r="E229" s="59" t="s">
        <v>951</v>
      </c>
      <c r="F229" s="60">
        <v>1.44</v>
      </c>
      <c r="G229" s="91">
        <f>PRODUCT(F229:F230)</f>
        <v>2.2319999999999998</v>
      </c>
      <c r="H229" s="93" t="s">
        <v>12</v>
      </c>
      <c r="I229" s="95" cm="1">
        <f t="array" ref="I229">_xlfn.IFS(H229="Richtig",(G229-1)*$F$5,H229="Falsch",-$F$5)</f>
        <v>61.599999999999987</v>
      </c>
    </row>
    <row r="230" spans="1:9" ht="15" thickBot="1">
      <c r="A230" s="43">
        <v>88</v>
      </c>
      <c r="B230" s="61" t="s">
        <v>69</v>
      </c>
      <c r="C230" s="62" t="s">
        <v>966</v>
      </c>
      <c r="D230" s="62" t="s">
        <v>967</v>
      </c>
      <c r="E230" s="59" t="s">
        <v>968</v>
      </c>
      <c r="F230" s="64">
        <v>1.55</v>
      </c>
      <c r="G230" s="92"/>
      <c r="H230" s="94"/>
      <c r="I230" s="96"/>
    </row>
    <row r="231" spans="1:9" ht="15" thickBot="1">
      <c r="A231" s="43">
        <v>89</v>
      </c>
      <c r="B231" s="57" t="s">
        <v>73</v>
      </c>
      <c r="C231" s="58" t="s">
        <v>969</v>
      </c>
      <c r="D231" s="58" t="s">
        <v>864</v>
      </c>
      <c r="E231" s="59" t="s">
        <v>45</v>
      </c>
      <c r="F231" s="60">
        <v>1.47</v>
      </c>
      <c r="G231" s="91">
        <f>PRODUCT(F231:F232)</f>
        <v>1.9992000000000001</v>
      </c>
      <c r="H231" s="93" t="s">
        <v>12</v>
      </c>
      <c r="I231" s="95" cm="1">
        <f t="array" ref="I231">_xlfn.IFS(H231="Richtig",(G231-1)*$F$5,H231="Falsch",-$F$5)</f>
        <v>49.960000000000008</v>
      </c>
    </row>
    <row r="232" spans="1:9" ht="15" thickBot="1">
      <c r="A232" s="43">
        <v>89</v>
      </c>
      <c r="B232" s="61" t="s">
        <v>69</v>
      </c>
      <c r="C232" s="62" t="s">
        <v>708</v>
      </c>
      <c r="D232" s="62" t="s">
        <v>970</v>
      </c>
      <c r="E232" s="59" t="s">
        <v>547</v>
      </c>
      <c r="F232" s="64">
        <v>1.36</v>
      </c>
      <c r="G232" s="92"/>
      <c r="H232" s="94"/>
      <c r="I232" s="96"/>
    </row>
    <row r="233" spans="1:9">
      <c r="A233" s="43">
        <v>90</v>
      </c>
      <c r="B233" s="80" t="s">
        <v>193</v>
      </c>
      <c r="C233" s="81" t="s">
        <v>205</v>
      </c>
      <c r="D233" s="81" t="s">
        <v>962</v>
      </c>
      <c r="E233" s="82" t="s">
        <v>43</v>
      </c>
      <c r="F233" s="83">
        <v>1.5</v>
      </c>
      <c r="G233" s="91">
        <f>PRODUCT(F233:F235)</f>
        <v>2.0872499999999996</v>
      </c>
      <c r="H233" s="93" t="s">
        <v>659</v>
      </c>
      <c r="I233" s="95" cm="1">
        <f t="array" ref="I233">_xlfn.IFS(H233="Richtig",(G233-1)*$F$5,H233="Falsch",-$F$5)</f>
        <v>-50</v>
      </c>
    </row>
    <row r="234" spans="1:9">
      <c r="A234" s="43">
        <v>90</v>
      </c>
      <c r="B234" s="80" t="s">
        <v>193</v>
      </c>
      <c r="C234" s="81" t="s">
        <v>971</v>
      </c>
      <c r="D234" s="81" t="s">
        <v>972</v>
      </c>
      <c r="E234" s="82" t="s">
        <v>926</v>
      </c>
      <c r="F234" s="83">
        <v>1.21</v>
      </c>
      <c r="G234" s="97"/>
      <c r="H234" s="98"/>
      <c r="I234" s="99"/>
    </row>
    <row r="235" spans="1:9" ht="15" thickBot="1">
      <c r="A235" s="43">
        <v>90</v>
      </c>
      <c r="B235" s="80" t="s">
        <v>193</v>
      </c>
      <c r="C235" s="81" t="s">
        <v>685</v>
      </c>
      <c r="D235" s="81" t="s">
        <v>66</v>
      </c>
      <c r="E235" s="82" t="s">
        <v>572</v>
      </c>
      <c r="F235" s="83">
        <v>1.1499999999999999</v>
      </c>
      <c r="G235" s="92"/>
      <c r="H235" s="94"/>
      <c r="I235" s="96"/>
    </row>
    <row r="236" spans="1:9">
      <c r="A236" s="43">
        <v>91</v>
      </c>
      <c r="B236" s="80" t="s">
        <v>240</v>
      </c>
      <c r="C236" s="81" t="s">
        <v>973</v>
      </c>
      <c r="D236" s="81" t="s">
        <v>965</v>
      </c>
      <c r="E236" s="82" t="s">
        <v>924</v>
      </c>
      <c r="F236" s="83">
        <v>1.38</v>
      </c>
      <c r="G236" s="91">
        <f>PRODUCT(F236:F238)</f>
        <v>2.1047759999999998</v>
      </c>
      <c r="H236" s="93" t="s">
        <v>659</v>
      </c>
      <c r="I236" s="95" cm="1">
        <f t="array" ref="I236">_xlfn.IFS(H236="Richtig",(G236-1)*$F$5,H236="Falsch",-$F$5)</f>
        <v>-50</v>
      </c>
    </row>
    <row r="237" spans="1:9">
      <c r="A237" s="43">
        <v>91</v>
      </c>
      <c r="B237" s="80" t="s">
        <v>385</v>
      </c>
      <c r="C237" s="81" t="s">
        <v>974</v>
      </c>
      <c r="D237" s="81" t="s">
        <v>975</v>
      </c>
      <c r="E237" s="82" t="s">
        <v>504</v>
      </c>
      <c r="F237" s="83">
        <v>1.24</v>
      </c>
      <c r="G237" s="97"/>
      <c r="H237" s="98"/>
      <c r="I237" s="99"/>
    </row>
    <row r="238" spans="1:9" ht="15" thickBot="1">
      <c r="A238" s="43">
        <v>91</v>
      </c>
      <c r="B238" s="80" t="s">
        <v>240</v>
      </c>
      <c r="C238" s="81" t="s">
        <v>923</v>
      </c>
      <c r="D238" s="81" t="s">
        <v>976</v>
      </c>
      <c r="E238" s="82" t="s">
        <v>926</v>
      </c>
      <c r="F238" s="83">
        <v>1.23</v>
      </c>
      <c r="G238" s="92"/>
      <c r="H238" s="94"/>
      <c r="I238" s="96"/>
    </row>
    <row r="239" spans="1:9" ht="15" thickBot="1">
      <c r="A239" s="43">
        <v>92</v>
      </c>
      <c r="B239" s="57" t="s">
        <v>62</v>
      </c>
      <c r="C239" s="58" t="s">
        <v>844</v>
      </c>
      <c r="D239" s="58" t="s">
        <v>977</v>
      </c>
      <c r="E239" s="59" t="s">
        <v>978</v>
      </c>
      <c r="F239" s="60">
        <v>1.5</v>
      </c>
      <c r="G239" s="91">
        <f>PRODUCT(F239:F240)</f>
        <v>2.0999999999999996</v>
      </c>
      <c r="H239" s="93" t="s">
        <v>659</v>
      </c>
      <c r="I239" s="95" cm="1">
        <f t="array" ref="I239">_xlfn.IFS(H239="Richtig",(G239-1)*$F$5,H239="Falsch",-$F$5)</f>
        <v>-50</v>
      </c>
    </row>
    <row r="240" spans="1:9" ht="15" thickBot="1">
      <c r="A240" s="43">
        <v>92</v>
      </c>
      <c r="B240" s="61" t="s">
        <v>333</v>
      </c>
      <c r="C240" s="62" t="s">
        <v>979</v>
      </c>
      <c r="D240" s="62" t="s">
        <v>980</v>
      </c>
      <c r="E240" s="59" t="s">
        <v>981</v>
      </c>
      <c r="F240" s="64">
        <v>1.4</v>
      </c>
      <c r="G240" s="92"/>
      <c r="H240" s="94"/>
      <c r="I240" s="96"/>
    </row>
    <row r="241" spans="1:9" ht="15" thickBot="1">
      <c r="A241" s="43">
        <v>93</v>
      </c>
      <c r="B241" s="57" t="s">
        <v>57</v>
      </c>
      <c r="C241" s="58" t="s">
        <v>982</v>
      </c>
      <c r="D241" s="58" t="s">
        <v>983</v>
      </c>
      <c r="E241" s="59" t="s">
        <v>984</v>
      </c>
      <c r="F241" s="60">
        <v>1.2</v>
      </c>
      <c r="G241" s="91">
        <f>PRODUCT(F241:F242)</f>
        <v>1.9919999999999998</v>
      </c>
      <c r="H241" s="93" t="s">
        <v>659</v>
      </c>
      <c r="I241" s="95" cm="1">
        <f t="array" ref="I241">_xlfn.IFS(H241="Richtig",(G241-1)*$F$5,H241="Falsch",-$F$5)</f>
        <v>-50</v>
      </c>
    </row>
    <row r="242" spans="1:9" ht="15" thickBot="1">
      <c r="A242" s="43">
        <v>93</v>
      </c>
      <c r="B242" s="61" t="s">
        <v>14</v>
      </c>
      <c r="C242" s="62" t="s">
        <v>985</v>
      </c>
      <c r="D242" s="62" t="s">
        <v>986</v>
      </c>
      <c r="E242" s="59" t="s">
        <v>987</v>
      </c>
      <c r="F242" s="64">
        <v>1.66</v>
      </c>
      <c r="G242" s="92"/>
      <c r="H242" s="94"/>
      <c r="I242" s="96"/>
    </row>
    <row r="243" spans="1:9" ht="15" thickBot="1">
      <c r="A243" s="43">
        <v>94</v>
      </c>
      <c r="B243" s="57" t="s">
        <v>240</v>
      </c>
      <c r="C243" s="58" t="s">
        <v>988</v>
      </c>
      <c r="D243" s="58" t="s">
        <v>104</v>
      </c>
      <c r="E243" s="59" t="s">
        <v>989</v>
      </c>
      <c r="F243" s="60">
        <v>1.2</v>
      </c>
      <c r="G243" s="91">
        <f>PRODUCT(F243:F244)</f>
        <v>1.9919999999999998</v>
      </c>
      <c r="H243" s="93" t="s">
        <v>659</v>
      </c>
      <c r="I243" s="95" cm="1">
        <f t="array" ref="I243">_xlfn.IFS(H243="Richtig",(G243-1)*$F$5,H243="Falsch",-$F$5)</f>
        <v>-50</v>
      </c>
    </row>
    <row r="244" spans="1:9" ht="15" thickBot="1">
      <c r="A244" s="43">
        <v>94</v>
      </c>
      <c r="B244" s="61" t="s">
        <v>240</v>
      </c>
      <c r="C244" s="62" t="s">
        <v>965</v>
      </c>
      <c r="D244" s="62" t="s">
        <v>973</v>
      </c>
      <c r="E244" s="59" t="s">
        <v>39</v>
      </c>
      <c r="F244" s="64">
        <v>1.66</v>
      </c>
      <c r="G244" s="92"/>
      <c r="H244" s="94"/>
      <c r="I244" s="96"/>
    </row>
    <row r="245" spans="1:9" ht="15" thickBot="1">
      <c r="A245" s="43">
        <v>95</v>
      </c>
      <c r="B245" s="57" t="s">
        <v>385</v>
      </c>
      <c r="C245" s="58" t="s">
        <v>990</v>
      </c>
      <c r="D245" s="58" t="s">
        <v>577</v>
      </c>
      <c r="E245" s="59" t="s">
        <v>39</v>
      </c>
      <c r="F245" s="60">
        <v>1.49</v>
      </c>
      <c r="G245" s="91">
        <f>PRODUCT(F245:F246)</f>
        <v>2.0115000000000003</v>
      </c>
      <c r="H245" s="93" t="s">
        <v>12</v>
      </c>
      <c r="I245" s="95" cm="1">
        <f t="array" ref="I245">_xlfn.IFS(H245="Richtig",(G245-1)*$F$5,H245="Falsch",-$F$5)</f>
        <v>50.575000000000017</v>
      </c>
    </row>
    <row r="246" spans="1:9" ht="15" thickBot="1">
      <c r="A246" s="43">
        <v>95</v>
      </c>
      <c r="B246" s="61" t="s">
        <v>385</v>
      </c>
      <c r="C246" s="62" t="s">
        <v>889</v>
      </c>
      <c r="D246" s="62" t="s">
        <v>974</v>
      </c>
      <c r="E246" s="59" t="s">
        <v>39</v>
      </c>
      <c r="F246" s="64">
        <v>1.35</v>
      </c>
      <c r="G246" s="92"/>
      <c r="H246" s="94"/>
      <c r="I246" s="96"/>
    </row>
    <row r="247" spans="1:9">
      <c r="A247" s="43">
        <v>96</v>
      </c>
      <c r="B247" s="80" t="s">
        <v>48</v>
      </c>
      <c r="C247" s="81" t="s">
        <v>991</v>
      </c>
      <c r="D247" s="81" t="s">
        <v>93</v>
      </c>
      <c r="E247" s="82" t="s">
        <v>924</v>
      </c>
      <c r="F247" s="83">
        <v>1.25</v>
      </c>
      <c r="G247" s="91">
        <f>PRODUCT(F247:F249)</f>
        <v>2.0790000000000002</v>
      </c>
      <c r="H247" s="93" t="s">
        <v>659</v>
      </c>
      <c r="I247" s="95" cm="1">
        <f t="array" ref="I247">_xlfn.IFS(H247="Richtig",(G247-1)*$F$5,H247="Falsch",-$F$5)</f>
        <v>-50</v>
      </c>
    </row>
    <row r="248" spans="1:9">
      <c r="A248" s="43">
        <v>96</v>
      </c>
      <c r="B248" s="80" t="s">
        <v>62</v>
      </c>
      <c r="C248" s="81" t="s">
        <v>745</v>
      </c>
      <c r="D248" s="81" t="s">
        <v>525</v>
      </c>
      <c r="E248" s="82" t="s">
        <v>45</v>
      </c>
      <c r="F248" s="83">
        <v>1.32</v>
      </c>
      <c r="G248" s="97"/>
      <c r="H248" s="98"/>
      <c r="I248" s="99"/>
    </row>
    <row r="249" spans="1:9" ht="15" thickBot="1">
      <c r="A249" s="43">
        <v>96</v>
      </c>
      <c r="B249" s="80" t="s">
        <v>436</v>
      </c>
      <c r="C249" s="81" t="s">
        <v>992</v>
      </c>
      <c r="D249" s="81" t="s">
        <v>993</v>
      </c>
      <c r="E249" s="82" t="s">
        <v>39</v>
      </c>
      <c r="F249" s="83">
        <v>1.26</v>
      </c>
      <c r="G249" s="92"/>
      <c r="H249" s="94"/>
      <c r="I249" s="96"/>
    </row>
    <row r="250" spans="1:9">
      <c r="A250" s="43">
        <v>97</v>
      </c>
      <c r="B250" s="80" t="s">
        <v>57</v>
      </c>
      <c r="C250" s="81" t="s">
        <v>781</v>
      </c>
      <c r="D250" s="81" t="s">
        <v>982</v>
      </c>
      <c r="E250" s="82" t="s">
        <v>504</v>
      </c>
      <c r="F250" s="83">
        <v>1.4</v>
      </c>
      <c r="G250" s="91">
        <f>PRODUCT(F250:F252)</f>
        <v>2.0837599999999998</v>
      </c>
      <c r="H250" s="93" t="s">
        <v>659</v>
      </c>
      <c r="I250" s="95" cm="1">
        <f t="array" ref="I250">_xlfn.IFS(H250="Richtig",(G250-1)*$F$5,H250="Falsch",-$F$5)</f>
        <v>-50</v>
      </c>
    </row>
    <row r="251" spans="1:9">
      <c r="A251" s="43">
        <v>97</v>
      </c>
      <c r="B251" s="80" t="s">
        <v>57</v>
      </c>
      <c r="C251" s="81" t="s">
        <v>91</v>
      </c>
      <c r="D251" s="81" t="s">
        <v>994</v>
      </c>
      <c r="E251" s="82" t="s">
        <v>504</v>
      </c>
      <c r="F251" s="83">
        <v>1.22</v>
      </c>
      <c r="G251" s="97"/>
      <c r="H251" s="98"/>
      <c r="I251" s="99"/>
    </row>
    <row r="252" spans="1:9" ht="15" thickBot="1">
      <c r="A252" s="43">
        <v>97</v>
      </c>
      <c r="B252" s="80" t="s">
        <v>48</v>
      </c>
      <c r="C252" s="81" t="s">
        <v>995</v>
      </c>
      <c r="D252" s="81" t="s">
        <v>996</v>
      </c>
      <c r="E252" s="82" t="s">
        <v>567</v>
      </c>
      <c r="F252" s="83">
        <v>1.22</v>
      </c>
      <c r="G252" s="92"/>
      <c r="H252" s="94"/>
      <c r="I252" s="96"/>
    </row>
    <row r="253" spans="1:9">
      <c r="A253" s="43">
        <v>98</v>
      </c>
      <c r="B253" s="80" t="s">
        <v>997</v>
      </c>
      <c r="C253" s="81" t="s">
        <v>605</v>
      </c>
      <c r="D253" s="81" t="s">
        <v>998</v>
      </c>
      <c r="E253" s="82" t="s">
        <v>999</v>
      </c>
      <c r="F253" s="83">
        <v>1.2</v>
      </c>
      <c r="G253" s="91">
        <f>PRODUCT(F253:F255)</f>
        <v>2.3155200000000002</v>
      </c>
      <c r="H253" s="93" t="s">
        <v>12</v>
      </c>
      <c r="I253" s="95" cm="1">
        <f t="array" ref="I253">_xlfn.IFS(H253="Richtig",(G253-1)*$F$5,H253="Falsch",-$F$5)</f>
        <v>65.77600000000001</v>
      </c>
    </row>
    <row r="254" spans="1:9">
      <c r="A254" s="43">
        <v>98</v>
      </c>
      <c r="B254" s="80" t="s">
        <v>144</v>
      </c>
      <c r="C254" s="81" t="s">
        <v>751</v>
      </c>
      <c r="D254" s="81" t="s">
        <v>152</v>
      </c>
      <c r="E254" s="82" t="s">
        <v>1000</v>
      </c>
      <c r="F254" s="83">
        <v>1.44</v>
      </c>
      <c r="G254" s="97"/>
      <c r="H254" s="98"/>
      <c r="I254" s="99"/>
    </row>
    <row r="255" spans="1:9" ht="15" thickBot="1">
      <c r="A255" s="43">
        <v>98</v>
      </c>
      <c r="B255" s="80" t="s">
        <v>144</v>
      </c>
      <c r="C255" s="81" t="s">
        <v>1001</v>
      </c>
      <c r="D255" s="81" t="s">
        <v>153</v>
      </c>
      <c r="E255" s="82" t="s">
        <v>504</v>
      </c>
      <c r="F255" s="83">
        <v>1.34</v>
      </c>
      <c r="G255" s="92"/>
      <c r="H255" s="94"/>
      <c r="I255" s="96"/>
    </row>
    <row r="256" spans="1:9" ht="15" thickBot="1">
      <c r="A256" s="43">
        <v>99</v>
      </c>
      <c r="B256" s="80" t="s">
        <v>1002</v>
      </c>
      <c r="C256" s="58" t="s">
        <v>149</v>
      </c>
      <c r="D256" s="58" t="s">
        <v>618</v>
      </c>
      <c r="E256" s="59" t="s">
        <v>1003</v>
      </c>
      <c r="F256" s="60">
        <v>1.33</v>
      </c>
      <c r="G256" s="91">
        <f>PRODUCT(F256:F257)</f>
        <v>1.7157000000000002</v>
      </c>
      <c r="H256" s="93" t="s">
        <v>659</v>
      </c>
      <c r="I256" s="95" cm="1">
        <f t="array" ref="I256">_xlfn.IFS(H256="Richtig",(G256-1)*$F$5,H256="Falsch",-$F$5)</f>
        <v>-50</v>
      </c>
    </row>
    <row r="257" spans="1:9" ht="15" thickBot="1">
      <c r="A257" s="43">
        <v>99</v>
      </c>
      <c r="B257" s="80" t="s">
        <v>1002</v>
      </c>
      <c r="C257" s="62" t="s">
        <v>344</v>
      </c>
      <c r="D257" s="62" t="s">
        <v>603</v>
      </c>
      <c r="E257" s="59" t="s">
        <v>1003</v>
      </c>
      <c r="F257" s="64">
        <v>1.29</v>
      </c>
      <c r="G257" s="92"/>
      <c r="H257" s="94"/>
      <c r="I257" s="96"/>
    </row>
    <row r="258" spans="1:9">
      <c r="A258" s="43">
        <v>100</v>
      </c>
      <c r="B258" s="80" t="s">
        <v>1002</v>
      </c>
      <c r="C258" s="81" t="s">
        <v>603</v>
      </c>
      <c r="D258" s="81" t="s">
        <v>347</v>
      </c>
      <c r="E258" s="82" t="s">
        <v>924</v>
      </c>
      <c r="F258" s="83">
        <v>1.3</v>
      </c>
      <c r="G258" s="91">
        <f>PRODUCT(F258:F260)</f>
        <v>2.1193900000000001</v>
      </c>
      <c r="H258" s="93" t="s">
        <v>12</v>
      </c>
      <c r="I258" s="95" cm="1">
        <f t="array" ref="I258">_xlfn.IFS(H258="Richtig",(G258-1)*$F$5,H258="Falsch",-$F$5)</f>
        <v>55.969500000000004</v>
      </c>
    </row>
    <row r="259" spans="1:9">
      <c r="A259" s="43">
        <v>100</v>
      </c>
      <c r="B259" s="80" t="s">
        <v>1002</v>
      </c>
      <c r="C259" s="81" t="s">
        <v>344</v>
      </c>
      <c r="D259" s="81" t="s">
        <v>604</v>
      </c>
      <c r="E259" s="82" t="s">
        <v>1003</v>
      </c>
      <c r="F259" s="83">
        <v>1.37</v>
      </c>
      <c r="G259" s="97"/>
      <c r="H259" s="98"/>
      <c r="I259" s="99"/>
    </row>
    <row r="260" spans="1:9" ht="15" thickBot="1">
      <c r="A260" s="43">
        <v>100</v>
      </c>
      <c r="B260" s="80" t="s">
        <v>1002</v>
      </c>
      <c r="C260" s="81" t="s">
        <v>618</v>
      </c>
      <c r="D260" s="81" t="s">
        <v>1004</v>
      </c>
      <c r="E260" s="82" t="s">
        <v>39</v>
      </c>
      <c r="F260" s="83">
        <v>1.19</v>
      </c>
      <c r="G260" s="92"/>
      <c r="H260" s="94"/>
      <c r="I260" s="96"/>
    </row>
    <row r="261" spans="1:9" ht="15" thickBot="1">
      <c r="A261" s="43">
        <v>101</v>
      </c>
      <c r="B261" s="80" t="s">
        <v>1002</v>
      </c>
      <c r="C261" s="58" t="s">
        <v>156</v>
      </c>
      <c r="D261" s="58" t="s">
        <v>146</v>
      </c>
      <c r="E261" s="59" t="s">
        <v>43</v>
      </c>
      <c r="F261" s="60">
        <v>1.66</v>
      </c>
      <c r="G261" s="91">
        <f>PRODUCT(F261:F262)</f>
        <v>2.0417999999999998</v>
      </c>
      <c r="H261" s="93" t="s">
        <v>659</v>
      </c>
      <c r="I261" s="95" cm="1">
        <f t="array" ref="I261">_xlfn.IFS(H261="Richtig",(G261-1)*$F$5,H261="Falsch",-$F$5)</f>
        <v>-50</v>
      </c>
    </row>
    <row r="262" spans="1:9" ht="15" thickBot="1">
      <c r="A262" s="43">
        <v>101</v>
      </c>
      <c r="B262" s="80" t="s">
        <v>1002</v>
      </c>
      <c r="C262" s="62" t="s">
        <v>1005</v>
      </c>
      <c r="D262" s="62" t="s">
        <v>1006</v>
      </c>
      <c r="E262" s="59" t="s">
        <v>172</v>
      </c>
      <c r="F262" s="64">
        <v>1.23</v>
      </c>
      <c r="G262" s="92"/>
      <c r="H262" s="94"/>
      <c r="I262" s="96"/>
    </row>
    <row r="263" spans="1:9">
      <c r="A263" s="43">
        <v>102</v>
      </c>
      <c r="B263" s="80" t="s">
        <v>69</v>
      </c>
      <c r="C263" s="81" t="s">
        <v>1007</v>
      </c>
      <c r="D263" s="81" t="s">
        <v>1008</v>
      </c>
      <c r="E263" s="82" t="s">
        <v>1009</v>
      </c>
      <c r="F263" s="83">
        <v>1.3</v>
      </c>
      <c r="G263" s="91">
        <f>PRODUCT(F263:F265)</f>
        <v>2.1937500000000001</v>
      </c>
      <c r="H263" s="93" t="s">
        <v>12</v>
      </c>
      <c r="I263" s="95" cm="1">
        <f t="array" ref="I263">_xlfn.IFS(H263="Richtig",(G263-1)*$F$5,H263="Falsch",-$F$5)</f>
        <v>59.687500000000007</v>
      </c>
    </row>
    <row r="264" spans="1:9">
      <c r="A264" s="43">
        <v>102</v>
      </c>
      <c r="B264" s="80" t="s">
        <v>436</v>
      </c>
      <c r="C264" s="81" t="s">
        <v>273</v>
      </c>
      <c r="D264" s="81" t="s">
        <v>1010</v>
      </c>
      <c r="E264" s="82" t="s">
        <v>45</v>
      </c>
      <c r="F264" s="83">
        <v>1.35</v>
      </c>
      <c r="G264" s="97"/>
      <c r="H264" s="98"/>
      <c r="I264" s="99"/>
    </row>
    <row r="265" spans="1:9" ht="15" thickBot="1">
      <c r="A265" s="43">
        <v>102</v>
      </c>
      <c r="B265" s="80" t="s">
        <v>14</v>
      </c>
      <c r="C265" s="81" t="s">
        <v>985</v>
      </c>
      <c r="D265" s="81" t="s">
        <v>1011</v>
      </c>
      <c r="E265" s="82" t="s">
        <v>1012</v>
      </c>
      <c r="F265" s="83">
        <v>1.25</v>
      </c>
      <c r="G265" s="92"/>
      <c r="H265" s="94"/>
      <c r="I265" s="96"/>
    </row>
    <row r="266" spans="1:9" ht="15" thickBot="1">
      <c r="A266" s="43">
        <v>103</v>
      </c>
      <c r="B266" s="80" t="s">
        <v>62</v>
      </c>
      <c r="C266" s="58" t="s">
        <v>1013</v>
      </c>
      <c r="D266" s="58" t="s">
        <v>939</v>
      </c>
      <c r="E266" s="59" t="s">
        <v>960</v>
      </c>
      <c r="F266" s="60">
        <v>1.35</v>
      </c>
      <c r="G266" s="91">
        <f>PRODUCT(F266:F267)</f>
        <v>2.0925000000000002</v>
      </c>
      <c r="H266" s="93" t="s">
        <v>659</v>
      </c>
      <c r="I266" s="95" cm="1">
        <f t="array" ref="I266">_xlfn.IFS(H266="Richtig",(G266-1)*$F$5,H266="Falsch",-$F$5)</f>
        <v>-50</v>
      </c>
    </row>
    <row r="267" spans="1:9" ht="15" thickBot="1">
      <c r="A267" s="43">
        <v>103</v>
      </c>
      <c r="B267" s="80" t="s">
        <v>62</v>
      </c>
      <c r="C267" s="62" t="s">
        <v>710</v>
      </c>
      <c r="D267" s="62" t="s">
        <v>1014</v>
      </c>
      <c r="E267" s="59" t="s">
        <v>43</v>
      </c>
      <c r="F267" s="64">
        <v>1.55</v>
      </c>
      <c r="G267" s="92"/>
      <c r="H267" s="94"/>
      <c r="I267" s="96"/>
    </row>
    <row r="268" spans="1:9">
      <c r="A268" s="43">
        <v>104</v>
      </c>
      <c r="B268" s="80" t="s">
        <v>15</v>
      </c>
      <c r="C268" s="81" t="s">
        <v>219</v>
      </c>
      <c r="D268" s="81" t="s">
        <v>1015</v>
      </c>
      <c r="E268" s="82" t="s">
        <v>504</v>
      </c>
      <c r="F268" s="83">
        <v>1.2</v>
      </c>
      <c r="G268" s="91">
        <f>PRODUCT(F268:F270)</f>
        <v>2.0073600000000003</v>
      </c>
      <c r="H268" s="93" t="s">
        <v>12</v>
      </c>
      <c r="I268" s="95" cm="1">
        <f t="array" ref="I268">_xlfn.IFS(H268="Richtig",(G268-1)*$F$5,H268="Falsch",-$F$5)</f>
        <v>50.368000000000009</v>
      </c>
    </row>
    <row r="269" spans="1:9">
      <c r="A269" s="43">
        <v>104</v>
      </c>
      <c r="B269" s="80" t="s">
        <v>57</v>
      </c>
      <c r="C269" s="81" t="s">
        <v>1016</v>
      </c>
      <c r="D269" s="81" t="s">
        <v>983</v>
      </c>
      <c r="E269" s="82" t="s">
        <v>984</v>
      </c>
      <c r="F269" s="83">
        <v>1.23</v>
      </c>
      <c r="G269" s="97"/>
      <c r="H269" s="98"/>
      <c r="I269" s="99"/>
    </row>
    <row r="270" spans="1:9" ht="15" thickBot="1">
      <c r="A270" s="43">
        <v>104</v>
      </c>
      <c r="B270" s="80" t="s">
        <v>69</v>
      </c>
      <c r="C270" s="81" t="s">
        <v>953</v>
      </c>
      <c r="D270" s="81" t="s">
        <v>287</v>
      </c>
      <c r="E270" s="82" t="s">
        <v>1017</v>
      </c>
      <c r="F270" s="83">
        <v>1.36</v>
      </c>
      <c r="G270" s="92"/>
      <c r="H270" s="94"/>
      <c r="I270" s="96"/>
    </row>
    <row r="271" spans="1:9">
      <c r="A271" s="43">
        <v>105</v>
      </c>
      <c r="B271" s="80" t="s">
        <v>436</v>
      </c>
      <c r="C271" s="81" t="s">
        <v>1018</v>
      </c>
      <c r="D271" s="81" t="s">
        <v>1019</v>
      </c>
      <c r="E271" s="82" t="s">
        <v>45</v>
      </c>
      <c r="F271" s="83">
        <v>1.35</v>
      </c>
      <c r="G271" s="91">
        <f>PRODUCT(F271:F273)</f>
        <v>2.2428900000000001</v>
      </c>
      <c r="H271" s="93" t="s">
        <v>12</v>
      </c>
      <c r="I271" s="95" cm="1">
        <f t="array" ref="I271">_xlfn.IFS(H271="Richtig",(G271-1)*$F$5,H271="Falsch",-$F$5)</f>
        <v>62.144500000000001</v>
      </c>
    </row>
    <row r="272" spans="1:9">
      <c r="A272" s="43">
        <v>105</v>
      </c>
      <c r="B272" s="80" t="s">
        <v>98</v>
      </c>
      <c r="C272" s="81" t="s">
        <v>229</v>
      </c>
      <c r="D272" s="81" t="s">
        <v>228</v>
      </c>
      <c r="E272" s="82" t="s">
        <v>39</v>
      </c>
      <c r="F272" s="83">
        <v>1.42</v>
      </c>
      <c r="G272" s="97"/>
      <c r="H272" s="98"/>
      <c r="I272" s="99"/>
    </row>
    <row r="273" spans="1:9" ht="15" thickBot="1">
      <c r="A273" s="43">
        <v>105</v>
      </c>
      <c r="B273" s="80" t="s">
        <v>98</v>
      </c>
      <c r="C273" s="81" t="s">
        <v>692</v>
      </c>
      <c r="D273" s="81" t="s">
        <v>375</v>
      </c>
      <c r="E273" s="82" t="s">
        <v>39</v>
      </c>
      <c r="F273" s="83">
        <v>1.17</v>
      </c>
      <c r="G273" s="92"/>
      <c r="H273" s="94"/>
      <c r="I273" s="96"/>
    </row>
    <row r="274" spans="1:9">
      <c r="A274" s="43">
        <v>106</v>
      </c>
      <c r="B274" s="80" t="s">
        <v>98</v>
      </c>
      <c r="C274" s="81" t="s">
        <v>880</v>
      </c>
      <c r="D274" s="81" t="s">
        <v>1020</v>
      </c>
      <c r="E274" s="82" t="s">
        <v>39</v>
      </c>
      <c r="F274" s="83">
        <v>1.3</v>
      </c>
      <c r="G274" s="91">
        <f>PRODUCT(F274:F276)</f>
        <v>2.0447700000000002</v>
      </c>
      <c r="H274" s="93" t="s">
        <v>12</v>
      </c>
      <c r="I274" s="95" cm="1">
        <f t="array" ref="I274">_xlfn.IFS(H274="Richtig",(G274-1)*$F$5,H274="Falsch",-$F$5)</f>
        <v>52.238500000000009</v>
      </c>
    </row>
    <row r="275" spans="1:9">
      <c r="A275" s="43">
        <v>106</v>
      </c>
      <c r="B275" s="80" t="s">
        <v>1021</v>
      </c>
      <c r="C275" s="81" t="s">
        <v>1022</v>
      </c>
      <c r="D275" s="81" t="s">
        <v>1023</v>
      </c>
      <c r="E275" s="82" t="s">
        <v>45</v>
      </c>
      <c r="F275" s="83">
        <v>1.47</v>
      </c>
      <c r="G275" s="97"/>
      <c r="H275" s="98"/>
      <c r="I275" s="99"/>
    </row>
    <row r="276" spans="1:9" ht="15" thickBot="1">
      <c r="A276" s="43">
        <v>106</v>
      </c>
      <c r="B276" s="80" t="s">
        <v>57</v>
      </c>
      <c r="C276" s="81" t="s">
        <v>990</v>
      </c>
      <c r="D276" s="81" t="s">
        <v>917</v>
      </c>
      <c r="E276" s="82" t="s">
        <v>1024</v>
      </c>
      <c r="F276" s="83">
        <v>1.07</v>
      </c>
      <c r="G276" s="92"/>
      <c r="H276" s="94"/>
      <c r="I276" s="96"/>
    </row>
    <row r="277" spans="1:9" ht="15" thickBot="1">
      <c r="A277" s="43">
        <v>107</v>
      </c>
      <c r="B277" s="80" t="s">
        <v>73</v>
      </c>
      <c r="C277" s="58" t="s">
        <v>1025</v>
      </c>
      <c r="D277" s="58" t="s">
        <v>864</v>
      </c>
      <c r="E277" s="59" t="s">
        <v>43</v>
      </c>
      <c r="F277" s="60">
        <v>1.5</v>
      </c>
      <c r="G277" s="91">
        <f>PRODUCT(F277:F278)</f>
        <v>2.4000000000000004</v>
      </c>
      <c r="H277" s="93" t="s">
        <v>659</v>
      </c>
      <c r="I277" s="95" cm="1">
        <f t="array" ref="I277">_xlfn.IFS(H277="Richtig",(G277-1)*$F$5,H277="Falsch",-$F$5)</f>
        <v>-50</v>
      </c>
    </row>
    <row r="278" spans="1:9" ht="15" thickBot="1">
      <c r="A278" s="43">
        <v>107</v>
      </c>
      <c r="B278" s="80" t="s">
        <v>436</v>
      </c>
      <c r="C278" s="62" t="s">
        <v>719</v>
      </c>
      <c r="D278" s="62" t="s">
        <v>992</v>
      </c>
      <c r="E278" s="59" t="s">
        <v>45</v>
      </c>
      <c r="F278" s="64">
        <v>1.6</v>
      </c>
      <c r="G278" s="92"/>
      <c r="H278" s="94"/>
      <c r="I278" s="96"/>
    </row>
    <row r="279" spans="1:9" ht="15" thickBot="1">
      <c r="A279" s="43">
        <v>108</v>
      </c>
      <c r="B279" s="80" t="s">
        <v>57</v>
      </c>
      <c r="C279" s="58" t="s">
        <v>532</v>
      </c>
      <c r="D279" s="58" t="s">
        <v>959</v>
      </c>
      <c r="E279" s="59" t="s">
        <v>39</v>
      </c>
      <c r="F279" s="60">
        <v>1.44</v>
      </c>
      <c r="G279" s="91">
        <f>PRODUCT(F279:F280)</f>
        <v>2.016</v>
      </c>
      <c r="H279" s="93" t="s">
        <v>12</v>
      </c>
      <c r="I279" s="95" cm="1">
        <f t="array" ref="I279">_xlfn.IFS(H279="Richtig",(G279-1)*$F$5,H279="Falsch",-$F$5)</f>
        <v>50.8</v>
      </c>
    </row>
    <row r="280" spans="1:9" ht="15" thickBot="1">
      <c r="A280" s="43">
        <v>108</v>
      </c>
      <c r="B280" s="80" t="s">
        <v>575</v>
      </c>
      <c r="C280" s="62" t="s">
        <v>995</v>
      </c>
      <c r="D280" s="62" t="s">
        <v>1026</v>
      </c>
      <c r="E280" s="59" t="s">
        <v>924</v>
      </c>
      <c r="F280" s="64">
        <v>1.4</v>
      </c>
      <c r="G280" s="92"/>
      <c r="H280" s="94"/>
      <c r="I280" s="96"/>
    </row>
    <row r="281" spans="1:9">
      <c r="A281" s="43">
        <v>109</v>
      </c>
      <c r="B281" s="80" t="s">
        <v>436</v>
      </c>
      <c r="C281" s="81" t="s">
        <v>1010</v>
      </c>
      <c r="D281" s="81" t="s">
        <v>1027</v>
      </c>
      <c r="E281" s="82" t="s">
        <v>567</v>
      </c>
      <c r="F281" s="83">
        <v>1.27</v>
      </c>
      <c r="G281" s="91">
        <f>PRODUCT(F281:F283)</f>
        <v>2.20472</v>
      </c>
      <c r="H281" s="93" t="s">
        <v>12</v>
      </c>
      <c r="I281" s="95" cm="1">
        <f t="array" ref="I281">_xlfn.IFS(H281="Richtig",(G281-1)*$F$5,H281="Falsch",-$F$5)</f>
        <v>60.236000000000004</v>
      </c>
    </row>
    <row r="282" spans="1:9">
      <c r="A282" s="43">
        <v>109</v>
      </c>
      <c r="B282" s="80" t="s">
        <v>62</v>
      </c>
      <c r="C282" s="81" t="s">
        <v>937</v>
      </c>
      <c r="D282" s="81" t="s">
        <v>1028</v>
      </c>
      <c r="E282" s="82" t="s">
        <v>788</v>
      </c>
      <c r="F282" s="83">
        <v>1.24</v>
      </c>
      <c r="G282" s="97"/>
      <c r="H282" s="98"/>
      <c r="I282" s="99"/>
    </row>
    <row r="283" spans="1:9" ht="15" thickBot="1">
      <c r="A283" s="43">
        <v>109</v>
      </c>
      <c r="B283" s="80" t="s">
        <v>48</v>
      </c>
      <c r="C283" s="81" t="s">
        <v>683</v>
      </c>
      <c r="D283" s="81" t="s">
        <v>1029</v>
      </c>
      <c r="E283" s="82" t="s">
        <v>172</v>
      </c>
      <c r="F283" s="83">
        <v>1.4</v>
      </c>
      <c r="G283" s="92"/>
      <c r="H283" s="94"/>
      <c r="I283" s="96"/>
    </row>
    <row r="284" spans="1:9" ht="15" thickBot="1">
      <c r="A284" s="43">
        <v>110</v>
      </c>
      <c r="B284" s="80" t="s">
        <v>57</v>
      </c>
      <c r="C284" s="58" t="s">
        <v>627</v>
      </c>
      <c r="D284" s="58" t="s">
        <v>245</v>
      </c>
      <c r="E284" s="59" t="s">
        <v>1032</v>
      </c>
      <c r="F284" s="60">
        <v>1.21</v>
      </c>
      <c r="G284" s="91">
        <f>PRODUCT(F284:F285)</f>
        <v>2.0085999999999999</v>
      </c>
      <c r="H284" s="93" t="s">
        <v>12</v>
      </c>
      <c r="I284" s="95" cm="1">
        <f t="array" ref="I284">_xlfn.IFS(H284="Richtig",(G284-1)*$F$5,H284="Falsch",-$F$5)</f>
        <v>50.43</v>
      </c>
    </row>
    <row r="285" spans="1:9" ht="15" thickBot="1">
      <c r="A285" s="43">
        <v>110</v>
      </c>
      <c r="B285" s="80" t="s">
        <v>575</v>
      </c>
      <c r="C285" s="62" t="s">
        <v>259</v>
      </c>
      <c r="D285" s="62" t="s">
        <v>525</v>
      </c>
      <c r="E285" s="59" t="s">
        <v>1033</v>
      </c>
      <c r="F285" s="64">
        <v>1.66</v>
      </c>
      <c r="G285" s="92"/>
      <c r="H285" s="94"/>
      <c r="I285" s="96"/>
    </row>
    <row r="286" spans="1:9">
      <c r="A286" s="43">
        <v>111</v>
      </c>
      <c r="B286" s="80" t="s">
        <v>1021</v>
      </c>
      <c r="C286" s="81" t="s">
        <v>398</v>
      </c>
      <c r="D286" s="81" t="s">
        <v>1036</v>
      </c>
      <c r="E286" s="82" t="s">
        <v>924</v>
      </c>
      <c r="F286" s="83">
        <v>1.25</v>
      </c>
      <c r="G286" s="91">
        <f>PRODUCT(F286:F288)</f>
        <v>2.06325</v>
      </c>
      <c r="H286" s="93" t="s">
        <v>659</v>
      </c>
      <c r="I286" s="95" cm="1">
        <f t="array" ref="I286">_xlfn.IFS(H286="Richtig",(G286-1)*$F$5,H286="Falsch",-$F$5)</f>
        <v>-50</v>
      </c>
    </row>
    <row r="287" spans="1:9">
      <c r="A287" s="43">
        <v>111</v>
      </c>
      <c r="B287" s="80" t="s">
        <v>73</v>
      </c>
      <c r="C287" s="81" t="s">
        <v>111</v>
      </c>
      <c r="D287" s="81" t="s">
        <v>1037</v>
      </c>
      <c r="E287" s="82" t="s">
        <v>1038</v>
      </c>
      <c r="F287" s="83">
        <v>1.26</v>
      </c>
      <c r="G287" s="97"/>
      <c r="H287" s="98"/>
      <c r="I287" s="99"/>
    </row>
    <row r="288" spans="1:9" ht="15" thickBot="1">
      <c r="A288" s="43">
        <v>111</v>
      </c>
      <c r="B288" s="80" t="s">
        <v>98</v>
      </c>
      <c r="C288" s="81" t="s">
        <v>692</v>
      </c>
      <c r="D288" s="81" t="s">
        <v>584</v>
      </c>
      <c r="E288" s="82" t="s">
        <v>39</v>
      </c>
      <c r="F288" s="83">
        <v>1.31</v>
      </c>
      <c r="G288" s="92"/>
      <c r="H288" s="94"/>
      <c r="I288" s="96"/>
    </row>
    <row r="289" spans="1:9">
      <c r="A289" s="43">
        <v>112</v>
      </c>
      <c r="B289" s="80" t="s">
        <v>177</v>
      </c>
      <c r="C289" s="81" t="s">
        <v>1039</v>
      </c>
      <c r="D289" s="81" t="s">
        <v>1040</v>
      </c>
      <c r="E289" s="82" t="s">
        <v>924</v>
      </c>
      <c r="F289" s="83">
        <v>1.42</v>
      </c>
      <c r="G289" s="91">
        <f>PRODUCT(F289:F291)</f>
        <v>2.2262759999999999</v>
      </c>
      <c r="H289" s="93" t="s">
        <v>12</v>
      </c>
      <c r="I289" s="95" cm="1">
        <f t="array" ref="I289">_xlfn.IFS(H289="Richtig",(G289-1)*$F$5,H289="Falsch",-$F$5)</f>
        <v>61.313799999999993</v>
      </c>
    </row>
    <row r="290" spans="1:9">
      <c r="A290" s="43">
        <v>112</v>
      </c>
      <c r="B290" s="80" t="s">
        <v>48</v>
      </c>
      <c r="C290" s="81" t="s">
        <v>86</v>
      </c>
      <c r="D290" s="81" t="s">
        <v>512</v>
      </c>
      <c r="E290" s="82" t="s">
        <v>1041</v>
      </c>
      <c r="F290" s="83">
        <v>1.34</v>
      </c>
      <c r="G290" s="97"/>
      <c r="H290" s="98"/>
      <c r="I290" s="99"/>
    </row>
    <row r="291" spans="1:9" ht="15" thickBot="1">
      <c r="A291" s="43">
        <v>112</v>
      </c>
      <c r="B291" s="80" t="s">
        <v>57</v>
      </c>
      <c r="C291" s="81" t="s">
        <v>693</v>
      </c>
      <c r="D291" s="81" t="s">
        <v>328</v>
      </c>
      <c r="E291" s="82" t="s">
        <v>875</v>
      </c>
      <c r="F291" s="83">
        <v>1.17</v>
      </c>
      <c r="G291" s="92"/>
      <c r="H291" s="94"/>
      <c r="I291" s="96"/>
    </row>
    <row r="292" spans="1:9">
      <c r="A292" s="43">
        <v>113</v>
      </c>
      <c r="B292" s="80" t="s">
        <v>98</v>
      </c>
      <c r="C292" s="81" t="s">
        <v>808</v>
      </c>
      <c r="D292" s="81" t="s">
        <v>522</v>
      </c>
      <c r="E292" s="82" t="s">
        <v>1047</v>
      </c>
      <c r="F292" s="83">
        <v>1.35</v>
      </c>
      <c r="G292" s="91">
        <f>PRODUCT(F292:F294)</f>
        <v>2.02014</v>
      </c>
      <c r="H292" s="93" t="s">
        <v>659</v>
      </c>
      <c r="I292" s="95" cm="1">
        <f t="array" ref="I292">_xlfn.IFS(H292="Richtig",(G292-1)*$F$5,H292="Falsch",-$F$5)</f>
        <v>-50</v>
      </c>
    </row>
    <row r="293" spans="1:9">
      <c r="A293" s="43">
        <v>113</v>
      </c>
      <c r="B293" s="80" t="s">
        <v>15</v>
      </c>
      <c r="C293" s="81" t="s">
        <v>1046</v>
      </c>
      <c r="D293" s="81" t="s">
        <v>165</v>
      </c>
      <c r="E293" s="82" t="s">
        <v>949</v>
      </c>
      <c r="F293" s="83">
        <v>1.29</v>
      </c>
      <c r="G293" s="97"/>
      <c r="H293" s="98"/>
      <c r="I293" s="99"/>
    </row>
    <row r="294" spans="1:9" ht="15" thickBot="1">
      <c r="A294" s="43">
        <v>113</v>
      </c>
      <c r="B294" s="80" t="s">
        <v>48</v>
      </c>
      <c r="C294" s="81" t="s">
        <v>173</v>
      </c>
      <c r="D294" s="81" t="s">
        <v>434</v>
      </c>
      <c r="E294" s="82" t="s">
        <v>1045</v>
      </c>
      <c r="F294" s="83">
        <v>1.1599999999999999</v>
      </c>
      <c r="G294" s="92"/>
      <c r="H294" s="94"/>
      <c r="I294" s="96"/>
    </row>
    <row r="295" spans="1:9" ht="15" thickBot="1">
      <c r="A295" s="43">
        <v>114</v>
      </c>
      <c r="B295" s="80" t="s">
        <v>57</v>
      </c>
      <c r="C295" s="58" t="s">
        <v>188</v>
      </c>
      <c r="D295" s="58" t="s">
        <v>60</v>
      </c>
      <c r="E295" s="59" t="s">
        <v>1048</v>
      </c>
      <c r="F295" s="60">
        <v>1.42</v>
      </c>
      <c r="G295" s="91">
        <f>PRODUCT(F295:F296)</f>
        <v>2.2010000000000001</v>
      </c>
      <c r="H295" s="93" t="s">
        <v>659</v>
      </c>
      <c r="I295" s="95" cm="1">
        <f t="array" ref="I295">_xlfn.IFS(H295="Richtig",(G295-1)*$F$5,H295="Falsch",-$F$5)</f>
        <v>-50</v>
      </c>
    </row>
    <row r="296" spans="1:9" ht="15" thickBot="1">
      <c r="A296" s="43">
        <v>114</v>
      </c>
      <c r="B296" s="80" t="s">
        <v>69</v>
      </c>
      <c r="C296" s="62" t="s">
        <v>136</v>
      </c>
      <c r="D296" s="62" t="s">
        <v>185</v>
      </c>
      <c r="E296" s="59" t="s">
        <v>1049</v>
      </c>
      <c r="F296" s="64">
        <v>1.55</v>
      </c>
      <c r="G296" s="92"/>
      <c r="H296" s="94"/>
      <c r="I296" s="96"/>
    </row>
    <row r="297" spans="1:9">
      <c r="A297" s="43">
        <v>115</v>
      </c>
      <c r="B297" s="80" t="s">
        <v>48</v>
      </c>
      <c r="C297" s="81" t="s">
        <v>173</v>
      </c>
      <c r="D297" s="81" t="s">
        <v>434</v>
      </c>
      <c r="E297" s="82" t="s">
        <v>924</v>
      </c>
      <c r="F297" s="83">
        <v>1.39</v>
      </c>
      <c r="G297" s="91">
        <f>PRODUCT(F297:F299)</f>
        <v>2.4324999999999997</v>
      </c>
      <c r="H297" s="93" t="s">
        <v>12</v>
      </c>
      <c r="I297" s="95" cm="1">
        <f t="array" ref="I297">_xlfn.IFS(H297="Richtig",(G297-1)*$F$5,H297="Falsch",-$F$5)</f>
        <v>71.624999999999986</v>
      </c>
    </row>
    <row r="298" spans="1:9">
      <c r="A298" s="43">
        <v>115</v>
      </c>
      <c r="B298" s="80" t="s">
        <v>48</v>
      </c>
      <c r="C298" s="81" t="s">
        <v>965</v>
      </c>
      <c r="D298" s="81" t="s">
        <v>166</v>
      </c>
      <c r="E298" s="82" t="s">
        <v>482</v>
      </c>
      <c r="F298" s="83">
        <v>1.4</v>
      </c>
      <c r="G298" s="97"/>
      <c r="H298" s="98"/>
      <c r="I298" s="99"/>
    </row>
    <row r="299" spans="1:9" ht="15" thickBot="1">
      <c r="A299" s="43">
        <v>115</v>
      </c>
      <c r="B299" s="80" t="s">
        <v>62</v>
      </c>
      <c r="C299" s="81" t="s">
        <v>745</v>
      </c>
      <c r="D299" s="81" t="s">
        <v>312</v>
      </c>
      <c r="E299" s="82" t="s">
        <v>1050</v>
      </c>
      <c r="F299" s="83">
        <v>1.25</v>
      </c>
      <c r="G299" s="92"/>
      <c r="H299" s="94"/>
      <c r="I299" s="96"/>
    </row>
    <row r="300" spans="1:9">
      <c r="A300" s="43">
        <v>116</v>
      </c>
      <c r="B300" s="80" t="s">
        <v>48</v>
      </c>
      <c r="C300" s="81" t="s">
        <v>705</v>
      </c>
      <c r="D300" s="81" t="s">
        <v>97</v>
      </c>
      <c r="E300" s="82" t="s">
        <v>1051</v>
      </c>
      <c r="F300" s="83">
        <v>1.28</v>
      </c>
      <c r="G300" s="91">
        <f>PRODUCT(F300:F302)</f>
        <v>2.3014399999999999</v>
      </c>
      <c r="H300" s="93" t="s">
        <v>12</v>
      </c>
      <c r="I300" s="95" cm="1">
        <f t="array" ref="I300">_xlfn.IFS(H300="Richtig",(G300-1)*$F$5,H300="Falsch",-$F$5)</f>
        <v>65.072000000000003</v>
      </c>
    </row>
    <row r="301" spans="1:9">
      <c r="A301" s="43">
        <v>116</v>
      </c>
      <c r="B301" s="80" t="s">
        <v>57</v>
      </c>
      <c r="C301" s="81" t="s">
        <v>983</v>
      </c>
      <c r="D301" s="81" t="s">
        <v>61</v>
      </c>
      <c r="E301" s="82" t="s">
        <v>984</v>
      </c>
      <c r="F301" s="83">
        <v>1.45</v>
      </c>
      <c r="G301" s="97"/>
      <c r="H301" s="98"/>
      <c r="I301" s="99"/>
    </row>
    <row r="302" spans="1:9" ht="15" thickBot="1">
      <c r="A302" s="43">
        <v>116</v>
      </c>
      <c r="B302" s="80" t="s">
        <v>436</v>
      </c>
      <c r="C302" s="81" t="s">
        <v>804</v>
      </c>
      <c r="D302" s="81" t="s">
        <v>437</v>
      </c>
      <c r="E302" s="82" t="s">
        <v>504</v>
      </c>
      <c r="F302" s="83">
        <v>1.24</v>
      </c>
      <c r="G302" s="92"/>
      <c r="H302" s="94"/>
      <c r="I302" s="96"/>
    </row>
    <row r="303" spans="1:9" ht="15" thickBot="1">
      <c r="A303" s="43">
        <v>117</v>
      </c>
      <c r="B303" s="80" t="s">
        <v>193</v>
      </c>
      <c r="C303" s="58" t="s">
        <v>823</v>
      </c>
      <c r="D303" s="58" t="s">
        <v>66</v>
      </c>
      <c r="E303" s="59" t="s">
        <v>172</v>
      </c>
      <c r="F303" s="60">
        <v>1.35</v>
      </c>
      <c r="G303" s="91">
        <f>PRODUCT(F303:F304)</f>
        <v>2.0250000000000004</v>
      </c>
      <c r="H303" s="93" t="s">
        <v>659</v>
      </c>
      <c r="I303" s="95" cm="1">
        <f t="array" ref="I303">_xlfn.IFS(H303="Richtig",(G303-1)*$F$5,H303="Falsch",-$F$5)</f>
        <v>-50</v>
      </c>
    </row>
    <row r="304" spans="1:9" ht="15" thickBot="1">
      <c r="A304" s="43">
        <v>117</v>
      </c>
      <c r="B304" s="80" t="s">
        <v>1054</v>
      </c>
      <c r="C304" s="62" t="s">
        <v>1055</v>
      </c>
      <c r="D304" s="62" t="s">
        <v>1056</v>
      </c>
      <c r="E304" s="59" t="s">
        <v>39</v>
      </c>
      <c r="F304" s="64">
        <v>1.5</v>
      </c>
      <c r="G304" s="92"/>
      <c r="H304" s="94"/>
      <c r="I304" s="96"/>
    </row>
    <row r="305" spans="1:9" ht="15" thickBot="1">
      <c r="A305" s="43">
        <v>118</v>
      </c>
      <c r="B305" s="80" t="s">
        <v>177</v>
      </c>
      <c r="C305" s="58" t="s">
        <v>466</v>
      </c>
      <c r="D305" s="58" t="s">
        <v>1062</v>
      </c>
      <c r="E305" s="59" t="s">
        <v>493</v>
      </c>
      <c r="F305" s="60">
        <v>1.44</v>
      </c>
      <c r="G305" s="91">
        <f>PRODUCT(F305:F306)</f>
        <v>1.9871999999999999</v>
      </c>
      <c r="H305" s="93" t="s">
        <v>12</v>
      </c>
      <c r="I305" s="95" cm="1">
        <f t="array" ref="I305">_xlfn.IFS(H305="Richtig",(G305-1)*$F$5,H305="Falsch",-$F$5)</f>
        <v>49.359999999999992</v>
      </c>
    </row>
    <row r="306" spans="1:9" ht="15" thickBot="1">
      <c r="A306" s="43">
        <v>118</v>
      </c>
      <c r="B306" s="80" t="s">
        <v>62</v>
      </c>
      <c r="C306" s="62" t="s">
        <v>823</v>
      </c>
      <c r="D306" s="62" t="s">
        <v>355</v>
      </c>
      <c r="E306" s="59" t="s">
        <v>1057</v>
      </c>
      <c r="F306" s="64">
        <v>1.38</v>
      </c>
      <c r="G306" s="92"/>
      <c r="H306" s="94"/>
      <c r="I306" s="96"/>
    </row>
    <row r="307" spans="1:9" ht="15" thickBot="1">
      <c r="A307" s="43">
        <v>119</v>
      </c>
      <c r="B307" s="80" t="s">
        <v>1066</v>
      </c>
      <c r="C307" s="58" t="s">
        <v>1067</v>
      </c>
      <c r="D307" s="58" t="s">
        <v>1069</v>
      </c>
      <c r="E307" s="59" t="s">
        <v>1070</v>
      </c>
      <c r="F307" s="60">
        <v>1</v>
      </c>
      <c r="G307" s="91">
        <f>PRODUCT(F307:F308)</f>
        <v>2.0499999999999998</v>
      </c>
      <c r="H307" s="93" t="s">
        <v>659</v>
      </c>
      <c r="I307" s="95" cm="1">
        <f t="array" ref="I307">_xlfn.IFS(H307="Richtig",(G307-1)*$F$5,H307="Falsch",-$F$5)</f>
        <v>-50</v>
      </c>
    </row>
    <row r="308" spans="1:9" ht="15" thickBot="1">
      <c r="A308" s="43">
        <v>119</v>
      </c>
      <c r="B308" s="80" t="s">
        <v>48</v>
      </c>
      <c r="C308" s="62" t="s">
        <v>747</v>
      </c>
      <c r="D308" s="62" t="s">
        <v>83</v>
      </c>
      <c r="E308" s="59" t="s">
        <v>1068</v>
      </c>
      <c r="F308" s="64">
        <v>2.0499999999999998</v>
      </c>
      <c r="G308" s="92"/>
      <c r="H308" s="94"/>
      <c r="I308" s="96"/>
    </row>
    <row r="309" spans="1:9">
      <c r="A309" s="43">
        <v>120</v>
      </c>
      <c r="B309" s="80" t="s">
        <v>48</v>
      </c>
      <c r="C309" s="81" t="s">
        <v>991</v>
      </c>
      <c r="D309" s="81" t="s">
        <v>196</v>
      </c>
      <c r="E309" s="82" t="s">
        <v>1071</v>
      </c>
      <c r="F309" s="83">
        <v>1.29</v>
      </c>
      <c r="G309" s="91">
        <f>PRODUCT(F309:F311)</f>
        <v>2.1960960000000003</v>
      </c>
      <c r="H309" s="93" t="s">
        <v>659</v>
      </c>
      <c r="I309" s="95" cm="1">
        <f t="array" ref="I309">_xlfn.IFS(H309="Richtig",(G309-1)*$F$5,H309="Falsch",-$F$5)</f>
        <v>-50</v>
      </c>
    </row>
    <row r="310" spans="1:9">
      <c r="A310" s="43">
        <v>120</v>
      </c>
      <c r="B310" s="80" t="s">
        <v>98</v>
      </c>
      <c r="C310" s="81" t="s">
        <v>796</v>
      </c>
      <c r="D310" s="81" t="s">
        <v>290</v>
      </c>
      <c r="E310" s="82" t="s">
        <v>45</v>
      </c>
      <c r="F310" s="83">
        <v>1.33</v>
      </c>
      <c r="G310" s="97"/>
      <c r="H310" s="98"/>
      <c r="I310" s="99"/>
    </row>
    <row r="311" spans="1:9" ht="15" thickBot="1">
      <c r="A311" s="43">
        <v>120</v>
      </c>
      <c r="B311" s="80" t="s">
        <v>98</v>
      </c>
      <c r="C311" s="81" t="s">
        <v>229</v>
      </c>
      <c r="D311" s="81" t="s">
        <v>168</v>
      </c>
      <c r="E311" s="82" t="s">
        <v>1072</v>
      </c>
      <c r="F311" s="83">
        <v>1.28</v>
      </c>
      <c r="G311" s="92"/>
      <c r="H311" s="94"/>
      <c r="I311" s="96"/>
    </row>
    <row r="312" spans="1:9">
      <c r="A312" s="43">
        <v>121</v>
      </c>
      <c r="B312" s="80" t="s">
        <v>48</v>
      </c>
      <c r="C312" s="81" t="s">
        <v>889</v>
      </c>
      <c r="D312" s="81" t="s">
        <v>88</v>
      </c>
      <c r="E312" s="82" t="s">
        <v>493</v>
      </c>
      <c r="F312" s="83">
        <v>1.4</v>
      </c>
      <c r="G312" s="91">
        <f>PRODUCT(F312:F314)</f>
        <v>1.9949999999999999</v>
      </c>
      <c r="H312" s="93" t="s">
        <v>659</v>
      </c>
      <c r="I312" s="95" cm="1">
        <f t="array" ref="I312">_xlfn.IFS(H312="Richtig",(G312-1)*$F$5,H312="Falsch",-$F$5)</f>
        <v>-50</v>
      </c>
    </row>
    <row r="313" spans="1:9">
      <c r="A313" s="43">
        <v>121</v>
      </c>
      <c r="B313" s="80" t="s">
        <v>436</v>
      </c>
      <c r="C313" s="81" t="s">
        <v>1010</v>
      </c>
      <c r="D313" s="81" t="s">
        <v>162</v>
      </c>
      <c r="E313" s="82" t="s">
        <v>493</v>
      </c>
      <c r="F313" s="83">
        <v>1.25</v>
      </c>
      <c r="G313" s="97"/>
      <c r="H313" s="98"/>
      <c r="I313" s="99"/>
    </row>
    <row r="314" spans="1:9" ht="15" thickBot="1">
      <c r="A314" s="43">
        <v>121</v>
      </c>
      <c r="B314" s="80" t="s">
        <v>48</v>
      </c>
      <c r="C314" s="81" t="s">
        <v>785</v>
      </c>
      <c r="D314" s="81" t="s">
        <v>35</v>
      </c>
      <c r="E314" s="82" t="s">
        <v>1072</v>
      </c>
      <c r="F314" s="83">
        <v>1.1399999999999999</v>
      </c>
      <c r="G314" s="92"/>
      <c r="H314" s="94"/>
      <c r="I314" s="96"/>
    </row>
    <row r="315" spans="1:9">
      <c r="A315" s="43">
        <v>122</v>
      </c>
      <c r="B315" s="80" t="s">
        <v>57</v>
      </c>
      <c r="C315" s="81" t="s">
        <v>917</v>
      </c>
      <c r="D315" s="81" t="s">
        <v>983</v>
      </c>
      <c r="E315" s="82" t="s">
        <v>1057</v>
      </c>
      <c r="F315" s="83">
        <v>1.44</v>
      </c>
      <c r="G315" s="91">
        <f>PRODUCT(F315:F317)</f>
        <v>2.0368799999999996</v>
      </c>
      <c r="H315" s="93" t="s">
        <v>659</v>
      </c>
      <c r="I315" s="95" cm="1">
        <f t="array" ref="I315">_xlfn.IFS(H315="Richtig",(G315-1)*$F$5,H315="Falsch",-$F$5)</f>
        <v>-50</v>
      </c>
    </row>
    <row r="316" spans="1:9">
      <c r="A316" s="43">
        <v>122</v>
      </c>
      <c r="B316" s="80" t="s">
        <v>48</v>
      </c>
      <c r="C316" s="81" t="s">
        <v>717</v>
      </c>
      <c r="D316" s="81" t="s">
        <v>965</v>
      </c>
      <c r="E316" s="82" t="s">
        <v>504</v>
      </c>
      <c r="F316" s="83">
        <v>1.23</v>
      </c>
      <c r="G316" s="97"/>
      <c r="H316" s="98"/>
      <c r="I316" s="99"/>
    </row>
    <row r="317" spans="1:9" ht="15" thickBot="1">
      <c r="A317" s="43">
        <v>122</v>
      </c>
      <c r="B317" s="80" t="s">
        <v>436</v>
      </c>
      <c r="C317" s="81" t="s">
        <v>1010</v>
      </c>
      <c r="D317" s="81" t="s">
        <v>162</v>
      </c>
      <c r="E317" s="82" t="s">
        <v>39</v>
      </c>
      <c r="F317" s="83">
        <v>1.1499999999999999</v>
      </c>
      <c r="G317" s="92"/>
      <c r="H317" s="94"/>
      <c r="I317" s="96"/>
    </row>
    <row r="318" spans="1:9">
      <c r="A318" s="43">
        <v>123</v>
      </c>
      <c r="B318" s="80" t="s">
        <v>73</v>
      </c>
      <c r="C318" s="81" t="s">
        <v>420</v>
      </c>
      <c r="D318" s="81" t="s">
        <v>973</v>
      </c>
      <c r="E318" s="82" t="s">
        <v>1057</v>
      </c>
      <c r="F318" s="83">
        <v>1.21</v>
      </c>
      <c r="G318" s="91">
        <f>PRODUCT(F318:F320)</f>
        <v>2.0705519999999997</v>
      </c>
      <c r="H318" s="93" t="s">
        <v>659</v>
      </c>
      <c r="I318" s="95" cm="1">
        <f t="array" ref="I318">_xlfn.IFS(H318="Richtig",(G318-1)*$F$5,H318="Falsch",-$F$5)</f>
        <v>-50</v>
      </c>
    </row>
    <row r="319" spans="1:9">
      <c r="A319" s="43">
        <v>123</v>
      </c>
      <c r="B319" s="80" t="s">
        <v>556</v>
      </c>
      <c r="C319" s="81" t="s">
        <v>980</v>
      </c>
      <c r="D319" s="81" t="s">
        <v>1139</v>
      </c>
      <c r="E319" s="82" t="s">
        <v>504</v>
      </c>
      <c r="F319" s="83">
        <v>1.24</v>
      </c>
      <c r="G319" s="97"/>
      <c r="H319" s="98"/>
      <c r="I319" s="99"/>
    </row>
    <row r="320" spans="1:9" ht="15" thickBot="1">
      <c r="A320" s="43">
        <v>123</v>
      </c>
      <c r="B320" s="80" t="s">
        <v>436</v>
      </c>
      <c r="C320" s="81" t="s">
        <v>1140</v>
      </c>
      <c r="D320" s="81" t="s">
        <v>993</v>
      </c>
      <c r="E320" s="82" t="s">
        <v>39</v>
      </c>
      <c r="F320" s="83">
        <v>1.38</v>
      </c>
      <c r="G320" s="92"/>
      <c r="H320" s="94"/>
      <c r="I320" s="96"/>
    </row>
    <row r="321" spans="1:9">
      <c r="A321" s="43">
        <v>124</v>
      </c>
      <c r="B321" s="80" t="s">
        <v>48</v>
      </c>
      <c r="C321" s="81" t="s">
        <v>735</v>
      </c>
      <c r="D321" s="81" t="s">
        <v>97</v>
      </c>
      <c r="E321" s="82" t="s">
        <v>1009</v>
      </c>
      <c r="F321" s="83">
        <v>1.3</v>
      </c>
      <c r="G321" s="91">
        <f>PRODUCT(F321:F323)</f>
        <v>2.2084400000000004</v>
      </c>
      <c r="H321" s="93" t="s">
        <v>659</v>
      </c>
      <c r="I321" s="95" cm="1">
        <f t="array" ref="I321">_xlfn.IFS(H321="Richtig",(G321-1)*$F$5,H321="Falsch",-$F$5)</f>
        <v>-50</v>
      </c>
    </row>
    <row r="322" spans="1:9">
      <c r="A322" s="43">
        <v>124</v>
      </c>
      <c r="B322" s="80" t="s">
        <v>98</v>
      </c>
      <c r="C322" s="81" t="s">
        <v>476</v>
      </c>
      <c r="D322" s="81" t="s">
        <v>920</v>
      </c>
      <c r="E322" s="82" t="s">
        <v>44</v>
      </c>
      <c r="F322" s="83">
        <v>1.24</v>
      </c>
      <c r="G322" s="97"/>
      <c r="H322" s="98"/>
      <c r="I322" s="99"/>
    </row>
    <row r="323" spans="1:9" ht="15" thickBot="1">
      <c r="A323" s="43">
        <v>124</v>
      </c>
      <c r="B323" s="80" t="s">
        <v>69</v>
      </c>
      <c r="C323" s="81" t="s">
        <v>679</v>
      </c>
      <c r="D323" s="81" t="s">
        <v>592</v>
      </c>
      <c r="E323" s="82" t="s">
        <v>487</v>
      </c>
      <c r="F323" s="83">
        <v>1.37</v>
      </c>
      <c r="G323" s="92"/>
      <c r="H323" s="94"/>
      <c r="I323" s="96"/>
    </row>
    <row r="324" spans="1:9" ht="15" thickBot="1">
      <c r="A324" s="43">
        <v>125</v>
      </c>
      <c r="B324" s="80" t="s">
        <v>73</v>
      </c>
      <c r="C324" s="58" t="s">
        <v>33</v>
      </c>
      <c r="D324" s="58" t="s">
        <v>74</v>
      </c>
      <c r="E324" s="59" t="s">
        <v>39</v>
      </c>
      <c r="F324" s="60">
        <v>1.61</v>
      </c>
      <c r="G324" s="91">
        <f>PRODUCT(F324:F325)</f>
        <v>2.0125000000000002</v>
      </c>
      <c r="H324" s="93" t="s">
        <v>12</v>
      </c>
      <c r="I324" s="95" cm="1">
        <f t="array" ref="I324">_xlfn.IFS(H324="Richtig",(G324-1)*$F$5,H324="Falsch",-$F$5)</f>
        <v>50.625000000000007</v>
      </c>
    </row>
    <row r="325" spans="1:9" ht="15" thickBot="1">
      <c r="A325" s="43">
        <v>125</v>
      </c>
      <c r="B325" s="80" t="s">
        <v>62</v>
      </c>
      <c r="C325" s="62" t="s">
        <v>391</v>
      </c>
      <c r="D325" s="62" t="s">
        <v>312</v>
      </c>
      <c r="E325" s="59" t="s">
        <v>504</v>
      </c>
      <c r="F325" s="64">
        <v>1.25</v>
      </c>
      <c r="G325" s="92"/>
      <c r="H325" s="94"/>
      <c r="I325" s="96"/>
    </row>
    <row r="326" spans="1:9" ht="15" thickBot="1">
      <c r="A326" s="43">
        <v>126</v>
      </c>
      <c r="B326" s="80" t="s">
        <v>69</v>
      </c>
      <c r="C326" s="58" t="s">
        <v>911</v>
      </c>
      <c r="D326" s="58" t="s">
        <v>306</v>
      </c>
      <c r="E326" s="59" t="s">
        <v>1141</v>
      </c>
      <c r="F326" s="60">
        <v>1.2</v>
      </c>
      <c r="G326" s="91">
        <f>PRODUCT(F326:F327)</f>
        <v>1.9559999999999997</v>
      </c>
      <c r="H326" s="93" t="s">
        <v>12</v>
      </c>
      <c r="I326" s="95" cm="1">
        <f t="array" ref="I326">_xlfn.IFS(H326="Richtig",(G326-1)*$F$5,H326="Falsch",-$F$5)</f>
        <v>47.79999999999999</v>
      </c>
    </row>
    <row r="327" spans="1:9" ht="15" thickBot="1">
      <c r="A327" s="43">
        <v>126</v>
      </c>
      <c r="B327" s="80" t="s">
        <v>62</v>
      </c>
      <c r="C327" s="62" t="s">
        <v>844</v>
      </c>
      <c r="D327" s="62" t="s">
        <v>938</v>
      </c>
      <c r="E327" s="59" t="s">
        <v>1081</v>
      </c>
      <c r="F327" s="64">
        <v>1.63</v>
      </c>
      <c r="G327" s="92"/>
      <c r="H327" s="94"/>
      <c r="I327" s="96"/>
    </row>
    <row r="328" spans="1:9" ht="15" thickBot="1">
      <c r="A328" s="43">
        <v>127</v>
      </c>
      <c r="B328" s="80" t="s">
        <v>57</v>
      </c>
      <c r="C328" s="58" t="s">
        <v>983</v>
      </c>
      <c r="D328" s="58" t="s">
        <v>66</v>
      </c>
      <c r="E328" s="59" t="s">
        <v>504</v>
      </c>
      <c r="F328" s="60">
        <v>1.36</v>
      </c>
      <c r="G328" s="91">
        <f>PRODUCT(F328:F329)</f>
        <v>1.9176</v>
      </c>
      <c r="H328" s="93" t="s">
        <v>659</v>
      </c>
      <c r="I328" s="95" cm="1">
        <f t="array" ref="I328">_xlfn.IFS(H328="Richtig",(G328-1)*$F$5,H328="Falsch",-$F$5)</f>
        <v>-50</v>
      </c>
    </row>
    <row r="329" spans="1:9" ht="15" thickBot="1">
      <c r="A329" s="43">
        <v>127</v>
      </c>
      <c r="B329" s="80" t="s">
        <v>48</v>
      </c>
      <c r="C329" s="62" t="s">
        <v>894</v>
      </c>
      <c r="D329" s="62" t="s">
        <v>93</v>
      </c>
      <c r="E329" s="59" t="s">
        <v>1009</v>
      </c>
      <c r="F329" s="64">
        <v>1.41</v>
      </c>
      <c r="G329" s="92"/>
      <c r="H329" s="94"/>
      <c r="I329" s="96"/>
    </row>
    <row r="330" spans="1:9">
      <c r="A330" s="43">
        <v>128</v>
      </c>
      <c r="B330" s="80" t="s">
        <v>48</v>
      </c>
      <c r="C330" s="81" t="s">
        <v>906</v>
      </c>
      <c r="D330" s="81" t="s">
        <v>1142</v>
      </c>
      <c r="E330" s="82" t="s">
        <v>45</v>
      </c>
      <c r="F330" s="83">
        <v>1.36</v>
      </c>
      <c r="G330" s="91">
        <f>PRODUCT(F330:F332)</f>
        <v>2.1705600000000005</v>
      </c>
      <c r="H330" s="93" t="s">
        <v>12</v>
      </c>
      <c r="I330" s="95" cm="1">
        <f t="array" ref="I330">_xlfn.IFS(H330="Richtig",(G330-1)*$F$5,H330="Falsch",-$F$5)</f>
        <v>58.528000000000027</v>
      </c>
    </row>
    <row r="331" spans="1:9">
      <c r="A331" s="43">
        <v>128</v>
      </c>
      <c r="B331" s="80" t="s">
        <v>57</v>
      </c>
      <c r="C331" s="81" t="s">
        <v>693</v>
      </c>
      <c r="D331" s="81" t="s">
        <v>917</v>
      </c>
      <c r="E331" s="82" t="s">
        <v>504</v>
      </c>
      <c r="F331" s="83">
        <v>1.2</v>
      </c>
      <c r="G331" s="97"/>
      <c r="H331" s="98"/>
      <c r="I331" s="99"/>
    </row>
    <row r="332" spans="1:9" ht="15" thickBot="1">
      <c r="A332" s="43">
        <v>128</v>
      </c>
      <c r="B332" s="80" t="s">
        <v>69</v>
      </c>
      <c r="C332" s="81" t="s">
        <v>356</v>
      </c>
      <c r="D332" s="81" t="s">
        <v>212</v>
      </c>
      <c r="E332" s="82" t="s">
        <v>172</v>
      </c>
      <c r="F332" s="83">
        <v>1.33</v>
      </c>
      <c r="G332" s="92"/>
      <c r="H332" s="94"/>
      <c r="I332" s="96"/>
    </row>
    <row r="333" spans="1:9">
      <c r="A333" s="43">
        <v>129</v>
      </c>
      <c r="B333" s="80" t="s">
        <v>62</v>
      </c>
      <c r="C333" s="81" t="s">
        <v>673</v>
      </c>
      <c r="D333" s="81" t="s">
        <v>938</v>
      </c>
      <c r="E333" s="82" t="s">
        <v>788</v>
      </c>
      <c r="F333" s="83">
        <v>1.28</v>
      </c>
      <c r="G333" s="91">
        <f>PRODUCT(F333:F335)</f>
        <v>1.9968000000000001</v>
      </c>
      <c r="H333" s="93" t="s">
        <v>659</v>
      </c>
      <c r="I333" s="95" cm="1">
        <f t="array" ref="I333">_xlfn.IFS(H333="Richtig",(G333-1)*$F$5,H333="Falsch",-$F$5)</f>
        <v>-50</v>
      </c>
    </row>
    <row r="334" spans="1:9">
      <c r="A334" s="43">
        <v>129</v>
      </c>
      <c r="B334" s="80" t="s">
        <v>48</v>
      </c>
      <c r="C334" s="81" t="s">
        <v>991</v>
      </c>
      <c r="D334" s="81" t="s">
        <v>944</v>
      </c>
      <c r="E334" s="82" t="s">
        <v>504</v>
      </c>
      <c r="F334" s="83">
        <v>1.3</v>
      </c>
      <c r="G334" s="97"/>
      <c r="H334" s="98"/>
      <c r="I334" s="99"/>
    </row>
    <row r="335" spans="1:9" ht="15" thickBot="1">
      <c r="A335" s="43">
        <v>129</v>
      </c>
      <c r="B335" s="80" t="s">
        <v>69</v>
      </c>
      <c r="C335" s="81" t="s">
        <v>713</v>
      </c>
      <c r="D335" s="81" t="s">
        <v>947</v>
      </c>
      <c r="E335" s="82" t="s">
        <v>172</v>
      </c>
      <c r="F335" s="83">
        <v>1.2</v>
      </c>
      <c r="G335" s="92"/>
      <c r="H335" s="94"/>
      <c r="I335" s="96"/>
    </row>
    <row r="336" spans="1:9">
      <c r="A336" s="43">
        <v>130</v>
      </c>
      <c r="B336" s="80" t="s">
        <v>810</v>
      </c>
      <c r="C336" s="81" t="s">
        <v>896</v>
      </c>
      <c r="D336" s="81" t="s">
        <v>175</v>
      </c>
      <c r="E336" s="82" t="s">
        <v>45</v>
      </c>
      <c r="F336" s="83">
        <v>1.27</v>
      </c>
      <c r="G336" s="91">
        <f>PRODUCT(F336:F338)</f>
        <v>2.0967700000000002</v>
      </c>
      <c r="H336" s="93" t="s">
        <v>12</v>
      </c>
      <c r="I336" s="95" cm="1">
        <f t="array" ref="I336">_xlfn.IFS(H336="Richtig",(G336-1)*$F$5,H336="Falsch",-$F$5)</f>
        <v>54.83850000000001</v>
      </c>
    </row>
    <row r="337" spans="1:9">
      <c r="A337" s="43">
        <v>130</v>
      </c>
      <c r="B337" s="80" t="s">
        <v>48</v>
      </c>
      <c r="C337" s="81" t="s">
        <v>821</v>
      </c>
      <c r="D337" s="81" t="s">
        <v>196</v>
      </c>
      <c r="E337" s="82" t="s">
        <v>504</v>
      </c>
      <c r="F337" s="83">
        <v>1.3</v>
      </c>
      <c r="G337" s="97"/>
      <c r="H337" s="98"/>
      <c r="I337" s="99"/>
    </row>
    <row r="338" spans="1:9" ht="15" thickBot="1">
      <c r="A338" s="43">
        <v>130</v>
      </c>
      <c r="B338" s="80" t="s">
        <v>14</v>
      </c>
      <c r="C338" s="81" t="s">
        <v>56</v>
      </c>
      <c r="D338" s="81" t="s">
        <v>1143</v>
      </c>
      <c r="E338" s="82" t="s">
        <v>567</v>
      </c>
      <c r="F338" s="83">
        <v>1.27</v>
      </c>
      <c r="G338" s="92"/>
      <c r="H338" s="94"/>
      <c r="I338" s="96"/>
    </row>
    <row r="339" spans="1:9">
      <c r="A339" s="43">
        <v>131</v>
      </c>
      <c r="B339" s="80" t="s">
        <v>57</v>
      </c>
      <c r="C339" s="81" t="s">
        <v>61</v>
      </c>
      <c r="D339" s="81" t="s">
        <v>188</v>
      </c>
      <c r="E339" s="82" t="s">
        <v>172</v>
      </c>
      <c r="F339" s="83">
        <v>1.3</v>
      </c>
      <c r="G339" s="91">
        <f>PRODUCT(F339:F341)</f>
        <v>1.9942000000000002</v>
      </c>
      <c r="H339" s="93" t="s">
        <v>12</v>
      </c>
      <c r="I339" s="95" cm="1">
        <f t="array" ref="I339">_xlfn.IFS(H339="Richtig",(G339-1)*$F$5,H339="Falsch",-$F$5)</f>
        <v>49.710000000000008</v>
      </c>
    </row>
    <row r="340" spans="1:9">
      <c r="A340" s="43">
        <v>131</v>
      </c>
      <c r="B340" s="80" t="s">
        <v>57</v>
      </c>
      <c r="C340" s="81" t="s">
        <v>1144</v>
      </c>
      <c r="D340" s="81" t="s">
        <v>1145</v>
      </c>
      <c r="E340" s="82" t="s">
        <v>39</v>
      </c>
      <c r="F340" s="83">
        <v>1.18</v>
      </c>
      <c r="G340" s="97"/>
      <c r="H340" s="98"/>
      <c r="I340" s="99"/>
    </row>
    <row r="341" spans="1:9" ht="15" thickBot="1">
      <c r="A341" s="43">
        <v>131</v>
      </c>
      <c r="B341" s="80" t="s">
        <v>14</v>
      </c>
      <c r="C341" s="81" t="s">
        <v>1117</v>
      </c>
      <c r="D341" s="81" t="s">
        <v>986</v>
      </c>
      <c r="E341" s="82" t="s">
        <v>567</v>
      </c>
      <c r="F341" s="83">
        <v>1.3</v>
      </c>
      <c r="G341" s="92"/>
      <c r="H341" s="94"/>
      <c r="I341" s="96"/>
    </row>
    <row r="342" spans="1:9">
      <c r="A342" s="43">
        <v>132</v>
      </c>
      <c r="B342" s="80" t="s">
        <v>15</v>
      </c>
      <c r="C342" s="81" t="s">
        <v>1146</v>
      </c>
      <c r="D342" s="81" t="s">
        <v>1147</v>
      </c>
      <c r="E342" s="82" t="s">
        <v>1079</v>
      </c>
      <c r="F342" s="83">
        <v>1.33</v>
      </c>
      <c r="G342" s="91">
        <f>PRODUCT(F342:F344)</f>
        <v>2.1226799999999999</v>
      </c>
      <c r="H342" s="93" t="s">
        <v>659</v>
      </c>
      <c r="I342" s="95" cm="1">
        <f t="array" ref="I342">_xlfn.IFS(H342="Richtig",(G342-1)*$F$5,H342="Falsch",-$F$5)</f>
        <v>-50</v>
      </c>
    </row>
    <row r="343" spans="1:9">
      <c r="A343" s="43">
        <v>132</v>
      </c>
      <c r="B343" s="80" t="s">
        <v>15</v>
      </c>
      <c r="C343" s="81" t="s">
        <v>866</v>
      </c>
      <c r="D343" s="81" t="s">
        <v>115</v>
      </c>
      <c r="E343" s="82" t="s">
        <v>43</v>
      </c>
      <c r="F343" s="83">
        <v>1.4</v>
      </c>
      <c r="G343" s="97"/>
      <c r="H343" s="98"/>
      <c r="I343" s="99"/>
    </row>
    <row r="344" spans="1:9" ht="15" thickBot="1">
      <c r="A344" s="43">
        <v>132</v>
      </c>
      <c r="B344" s="80" t="s">
        <v>48</v>
      </c>
      <c r="C344" s="81" t="s">
        <v>735</v>
      </c>
      <c r="D344" s="81" t="s">
        <v>944</v>
      </c>
      <c r="E344" s="82" t="s">
        <v>1072</v>
      </c>
      <c r="F344" s="83">
        <v>1.1399999999999999</v>
      </c>
      <c r="G344" s="92"/>
      <c r="H344" s="94"/>
      <c r="I344" s="96"/>
    </row>
    <row r="345" spans="1:9">
      <c r="A345" s="43">
        <v>133</v>
      </c>
      <c r="B345" s="80" t="s">
        <v>57</v>
      </c>
      <c r="C345" s="81" t="s">
        <v>1148</v>
      </c>
      <c r="D345" s="81" t="s">
        <v>61</v>
      </c>
      <c r="E345" s="82" t="s">
        <v>611</v>
      </c>
      <c r="F345" s="83">
        <v>1.1200000000000001</v>
      </c>
      <c r="G345" s="91">
        <f>PRODUCT(F345:F347)</f>
        <v>2.0357120000000002</v>
      </c>
      <c r="H345" s="93" t="s">
        <v>12</v>
      </c>
      <c r="I345" s="95" cm="1">
        <f t="array" ref="I345">_xlfn.IFS(H345="Richtig",(G345-1)*$F$5,H345="Falsch",-$F$5)</f>
        <v>51.785600000000009</v>
      </c>
    </row>
    <row r="346" spans="1:9">
      <c r="A346" s="43">
        <v>133</v>
      </c>
      <c r="B346" s="80" t="s">
        <v>62</v>
      </c>
      <c r="C346" s="81" t="s">
        <v>938</v>
      </c>
      <c r="D346" s="81" t="s">
        <v>1149</v>
      </c>
      <c r="E346" s="82" t="s">
        <v>487</v>
      </c>
      <c r="F346" s="83">
        <v>1.42</v>
      </c>
      <c r="G346" s="97"/>
      <c r="H346" s="98"/>
      <c r="I346" s="99"/>
    </row>
    <row r="347" spans="1:9" ht="15" thickBot="1">
      <c r="A347" s="43">
        <v>133</v>
      </c>
      <c r="B347" s="80" t="s">
        <v>436</v>
      </c>
      <c r="C347" s="81" t="s">
        <v>719</v>
      </c>
      <c r="D347" s="81" t="s">
        <v>1010</v>
      </c>
      <c r="E347" s="82" t="s">
        <v>1150</v>
      </c>
      <c r="F347" s="83">
        <v>1.28</v>
      </c>
      <c r="G347" s="92"/>
      <c r="H347" s="94"/>
      <c r="I347" s="96"/>
    </row>
    <row r="348" spans="1:9">
      <c r="A348" s="43">
        <v>134</v>
      </c>
      <c r="B348" s="80" t="s">
        <v>62</v>
      </c>
      <c r="C348" s="81" t="s">
        <v>977</v>
      </c>
      <c r="D348" s="81" t="s">
        <v>1151</v>
      </c>
      <c r="E348" s="82" t="s">
        <v>1057</v>
      </c>
      <c r="F348" s="83">
        <v>1.4</v>
      </c>
      <c r="G348" s="91">
        <f>PRODUCT(F348:F350)</f>
        <v>2.0649999999999999</v>
      </c>
      <c r="H348" s="93" t="s">
        <v>12</v>
      </c>
      <c r="I348" s="95" cm="1">
        <f t="array" ref="I348">_xlfn.IFS(H348="Richtig",(G348-1)*$F$5,H348="Falsch",-$F$5)</f>
        <v>53.25</v>
      </c>
    </row>
    <row r="349" spans="1:9">
      <c r="A349" s="43">
        <v>134</v>
      </c>
      <c r="B349" s="80" t="s">
        <v>57</v>
      </c>
      <c r="C349" s="81" t="s">
        <v>1145</v>
      </c>
      <c r="D349" s="81" t="s">
        <v>917</v>
      </c>
      <c r="E349" s="82" t="s">
        <v>1099</v>
      </c>
      <c r="F349" s="83">
        <v>1.25</v>
      </c>
      <c r="G349" s="97"/>
      <c r="H349" s="98"/>
      <c r="I349" s="99"/>
    </row>
    <row r="350" spans="1:9" ht="15" thickBot="1">
      <c r="A350" s="43">
        <v>134</v>
      </c>
      <c r="B350" s="80" t="s">
        <v>436</v>
      </c>
      <c r="C350" s="81" t="s">
        <v>1075</v>
      </c>
      <c r="D350" s="81" t="s">
        <v>371</v>
      </c>
      <c r="E350" s="82" t="s">
        <v>1057</v>
      </c>
      <c r="F350" s="83">
        <v>1.18</v>
      </c>
      <c r="G350" s="92"/>
      <c r="H350" s="94"/>
      <c r="I350" s="96"/>
    </row>
    <row r="351" spans="1:9">
      <c r="A351" s="43">
        <v>135</v>
      </c>
      <c r="B351" s="80" t="s">
        <v>69</v>
      </c>
      <c r="C351" s="81" t="s">
        <v>970</v>
      </c>
      <c r="D351" s="81" t="s">
        <v>1153</v>
      </c>
      <c r="E351" s="82" t="s">
        <v>39</v>
      </c>
      <c r="F351" s="83">
        <v>1.33</v>
      </c>
      <c r="G351" s="91">
        <f>PRODUCT(F351:F353)</f>
        <v>2.0282499999999999</v>
      </c>
      <c r="H351" s="93" t="s">
        <v>12</v>
      </c>
      <c r="I351" s="95" cm="1">
        <f t="array" ref="I351">_xlfn.IFS(H351="Richtig",(G351-1)*$F$5,H351="Falsch",-$F$5)</f>
        <v>51.412499999999994</v>
      </c>
    </row>
    <row r="352" spans="1:9">
      <c r="A352" s="43">
        <v>135</v>
      </c>
      <c r="B352" s="80" t="s">
        <v>1152</v>
      </c>
      <c r="C352" s="81" t="s">
        <v>1154</v>
      </c>
      <c r="D352" s="81" t="s">
        <v>1155</v>
      </c>
      <c r="E352" s="82" t="s">
        <v>37</v>
      </c>
      <c r="F352" s="83">
        <v>1.25</v>
      </c>
      <c r="G352" s="97"/>
      <c r="H352" s="98"/>
      <c r="I352" s="99"/>
    </row>
    <row r="353" spans="1:9" ht="15" thickBot="1">
      <c r="A353" s="43">
        <v>135</v>
      </c>
      <c r="B353" s="80" t="s">
        <v>436</v>
      </c>
      <c r="C353" s="81" t="s">
        <v>804</v>
      </c>
      <c r="D353" s="81" t="s">
        <v>273</v>
      </c>
      <c r="E353" s="82" t="s">
        <v>1079</v>
      </c>
      <c r="F353" s="83">
        <v>1.22</v>
      </c>
      <c r="G353" s="92"/>
      <c r="H353" s="94"/>
      <c r="I353" s="96"/>
    </row>
    <row r="354" spans="1:9">
      <c r="A354" s="43">
        <v>136</v>
      </c>
      <c r="B354" s="80" t="s">
        <v>385</v>
      </c>
      <c r="C354" s="81" t="s">
        <v>990</v>
      </c>
      <c r="D354" s="81" t="s">
        <v>1042</v>
      </c>
      <c r="E354" s="82" t="s">
        <v>37</v>
      </c>
      <c r="F354" s="83">
        <v>1.4</v>
      </c>
      <c r="G354" s="91">
        <f>PRODUCT(F354:F356)</f>
        <v>2.2302</v>
      </c>
      <c r="H354" s="93" t="s">
        <v>12</v>
      </c>
      <c r="I354" s="95" cm="1">
        <f t="array" ref="I354">_xlfn.IFS(H354="Richtig",(G354-1)*$F$5,H354="Falsch",-$F$5)</f>
        <v>61.51</v>
      </c>
    </row>
    <row r="355" spans="1:9">
      <c r="A355" s="43">
        <v>136</v>
      </c>
      <c r="B355" s="80" t="s">
        <v>177</v>
      </c>
      <c r="C355" s="81" t="s">
        <v>1156</v>
      </c>
      <c r="D355" s="81" t="s">
        <v>513</v>
      </c>
      <c r="E355" s="82" t="s">
        <v>611</v>
      </c>
      <c r="F355" s="83">
        <v>1.35</v>
      </c>
      <c r="G355" s="97"/>
      <c r="H355" s="98"/>
      <c r="I355" s="99"/>
    </row>
    <row r="356" spans="1:9" ht="15" thickBot="1">
      <c r="A356" s="43">
        <v>136</v>
      </c>
      <c r="B356" s="80" t="s">
        <v>240</v>
      </c>
      <c r="C356" s="81" t="s">
        <v>243</v>
      </c>
      <c r="D356" s="81" t="s">
        <v>965</v>
      </c>
      <c r="E356" s="82" t="s">
        <v>1057</v>
      </c>
      <c r="F356" s="83">
        <v>1.18</v>
      </c>
      <c r="G356" s="92"/>
      <c r="H356" s="94"/>
      <c r="I356" s="96"/>
    </row>
    <row r="357" spans="1:9">
      <c r="A357" s="43">
        <v>137</v>
      </c>
      <c r="B357" s="80" t="s">
        <v>48</v>
      </c>
      <c r="C357" s="81" t="s">
        <v>991</v>
      </c>
      <c r="D357" s="81" t="s">
        <v>1026</v>
      </c>
      <c r="E357" s="82" t="s">
        <v>1160</v>
      </c>
      <c r="F357" s="83">
        <v>1.28</v>
      </c>
      <c r="G357" s="91">
        <f>PRODUCT(F357:F359)</f>
        <v>2.0490239999999997</v>
      </c>
      <c r="H357" s="93" t="s">
        <v>659</v>
      </c>
      <c r="I357" s="95" cm="1">
        <f t="array" ref="I357">_xlfn.IFS(H357="Richtig",(G357-1)*$F$5,H357="Falsch",-$F$5)</f>
        <v>-50</v>
      </c>
    </row>
    <row r="358" spans="1:9">
      <c r="A358" s="43">
        <v>137</v>
      </c>
      <c r="B358" s="80" t="s">
        <v>98</v>
      </c>
      <c r="C358" s="81" t="s">
        <v>832</v>
      </c>
      <c r="D358" s="81" t="s">
        <v>1157</v>
      </c>
      <c r="E358" s="82" t="s">
        <v>504</v>
      </c>
      <c r="F358" s="83">
        <v>1.38</v>
      </c>
      <c r="G358" s="97"/>
      <c r="H358" s="98"/>
      <c r="I358" s="99"/>
    </row>
    <row r="359" spans="1:9" ht="15" thickBot="1">
      <c r="A359" s="43">
        <v>137</v>
      </c>
      <c r="B359" s="80" t="s">
        <v>48</v>
      </c>
      <c r="C359" s="81" t="s">
        <v>906</v>
      </c>
      <c r="D359" s="81" t="s">
        <v>996</v>
      </c>
      <c r="E359" s="82" t="s">
        <v>172</v>
      </c>
      <c r="F359" s="83">
        <v>1.1599999999999999</v>
      </c>
      <c r="G359" s="92"/>
      <c r="H359" s="94"/>
      <c r="I359" s="96"/>
    </row>
    <row r="360" spans="1:9">
      <c r="A360" s="43">
        <v>138</v>
      </c>
      <c r="B360" s="80" t="s">
        <v>69</v>
      </c>
      <c r="C360" s="81" t="s">
        <v>1153</v>
      </c>
      <c r="D360" s="81" t="s">
        <v>287</v>
      </c>
      <c r="E360" s="82" t="s">
        <v>45</v>
      </c>
      <c r="F360" s="83">
        <v>1.36</v>
      </c>
      <c r="G360" s="91">
        <f>PRODUCT(F360:F362)</f>
        <v>2.040816</v>
      </c>
      <c r="H360" s="93" t="s">
        <v>12</v>
      </c>
      <c r="I360" s="95" cm="1">
        <f t="array" ref="I360">_xlfn.IFS(H360="Richtig",(G360-1)*$F$5,H360="Falsch",-$F$5)</f>
        <v>52.040799999999997</v>
      </c>
    </row>
    <row r="361" spans="1:9">
      <c r="A361" s="43">
        <v>138</v>
      </c>
      <c r="B361" s="80" t="s">
        <v>436</v>
      </c>
      <c r="C361" s="81" t="s">
        <v>1061</v>
      </c>
      <c r="D361" s="81" t="s">
        <v>1158</v>
      </c>
      <c r="E361" s="82" t="s">
        <v>37</v>
      </c>
      <c r="F361" s="83">
        <v>1.23</v>
      </c>
      <c r="G361" s="97"/>
      <c r="H361" s="98"/>
      <c r="I361" s="99"/>
    </row>
    <row r="362" spans="1:9" ht="15" thickBot="1">
      <c r="A362" s="43">
        <v>138</v>
      </c>
      <c r="B362" s="80" t="s">
        <v>62</v>
      </c>
      <c r="C362" s="81" t="s">
        <v>783</v>
      </c>
      <c r="D362" s="81" t="s">
        <v>938</v>
      </c>
      <c r="E362" s="82" t="s">
        <v>1159</v>
      </c>
      <c r="F362" s="83">
        <v>1.22</v>
      </c>
      <c r="G362" s="92"/>
      <c r="H362" s="94"/>
      <c r="I362" s="96"/>
    </row>
    <row r="363" spans="1:9">
      <c r="A363" s="43">
        <v>139</v>
      </c>
      <c r="B363" s="80" t="s">
        <v>1161</v>
      </c>
      <c r="C363" s="81" t="s">
        <v>1163</v>
      </c>
      <c r="D363" s="81" t="s">
        <v>1164</v>
      </c>
      <c r="E363" s="82" t="s">
        <v>45</v>
      </c>
      <c r="F363" s="83">
        <v>1.57</v>
      </c>
      <c r="G363" s="91">
        <f>PRODUCT(F363:F365)</f>
        <v>2.1835559999999998</v>
      </c>
      <c r="H363" s="93" t="s">
        <v>659</v>
      </c>
      <c r="I363" s="95" cm="1">
        <f t="array" ref="I363">_xlfn.IFS(H363="Richtig",(G363-1)*$F$5,H363="Falsch",-$F$5)</f>
        <v>-50</v>
      </c>
    </row>
    <row r="364" spans="1:9">
      <c r="A364" s="43">
        <v>139</v>
      </c>
      <c r="B364" s="80" t="s">
        <v>1161</v>
      </c>
      <c r="C364" s="81" t="s">
        <v>1165</v>
      </c>
      <c r="D364" s="81" t="s">
        <v>1166</v>
      </c>
      <c r="E364" s="82" t="s">
        <v>39</v>
      </c>
      <c r="F364" s="83">
        <v>1.22</v>
      </c>
      <c r="G364" s="97"/>
      <c r="H364" s="98"/>
      <c r="I364" s="99"/>
    </row>
    <row r="365" spans="1:9" ht="15" thickBot="1">
      <c r="A365" s="43">
        <v>139</v>
      </c>
      <c r="B365" s="80" t="s">
        <v>1162</v>
      </c>
      <c r="C365" s="81" t="s">
        <v>1167</v>
      </c>
      <c r="D365" s="81" t="s">
        <v>243</v>
      </c>
      <c r="E365" s="82" t="s">
        <v>1057</v>
      </c>
      <c r="F365" s="83">
        <v>1.1399999999999999</v>
      </c>
      <c r="G365" s="92"/>
      <c r="H365" s="94"/>
      <c r="I365" s="96"/>
    </row>
    <row r="366" spans="1:9">
      <c r="A366" s="43">
        <v>140</v>
      </c>
      <c r="B366" s="80" t="s">
        <v>62</v>
      </c>
      <c r="C366" s="81" t="s">
        <v>1149</v>
      </c>
      <c r="D366" s="81" t="s">
        <v>525</v>
      </c>
      <c r="E366" s="82" t="s">
        <v>487</v>
      </c>
      <c r="F366" s="83">
        <v>1.33</v>
      </c>
      <c r="G366" s="91">
        <f>PRODUCT(F366:F368)</f>
        <v>2.1113750000000002</v>
      </c>
      <c r="H366" s="93" t="s">
        <v>659</v>
      </c>
      <c r="I366" s="95" cm="1">
        <f t="array" ref="I366">_xlfn.IFS(H366="Richtig",(G366-1)*$F$5,H366="Falsch",-$F$5)</f>
        <v>-50</v>
      </c>
    </row>
    <row r="367" spans="1:9">
      <c r="A367" s="43">
        <v>140</v>
      </c>
      <c r="B367" s="80" t="s">
        <v>436</v>
      </c>
      <c r="C367" s="81" t="s">
        <v>1140</v>
      </c>
      <c r="D367" s="81" t="s">
        <v>1010</v>
      </c>
      <c r="E367" s="82" t="s">
        <v>567</v>
      </c>
      <c r="F367" s="83">
        <v>1.25</v>
      </c>
      <c r="G367" s="97"/>
      <c r="H367" s="98"/>
      <c r="I367" s="99"/>
    </row>
    <row r="368" spans="1:9" ht="15" thickBot="1">
      <c r="A368" s="43">
        <v>140</v>
      </c>
      <c r="B368" s="80" t="s">
        <v>69</v>
      </c>
      <c r="C368" s="81" t="s">
        <v>708</v>
      </c>
      <c r="D368" s="81" t="s">
        <v>1168</v>
      </c>
      <c r="E368" s="82" t="s">
        <v>1126</v>
      </c>
      <c r="F368" s="83">
        <v>1.27</v>
      </c>
      <c r="G368" s="92"/>
      <c r="H368" s="94"/>
      <c r="I368" s="96"/>
    </row>
    <row r="369" spans="1:9">
      <c r="A369" s="43">
        <v>141</v>
      </c>
      <c r="B369" s="80" t="s">
        <v>48</v>
      </c>
      <c r="C369" s="81" t="s">
        <v>1142</v>
      </c>
      <c r="D369" s="81" t="s">
        <v>97</v>
      </c>
      <c r="E369" s="82" t="s">
        <v>1057</v>
      </c>
      <c r="F369" s="83">
        <v>1.36</v>
      </c>
      <c r="G369" s="91">
        <f>PRODUCT(F369:F371)</f>
        <v>2.1420000000000003</v>
      </c>
      <c r="H369" s="93" t="s">
        <v>12</v>
      </c>
      <c r="I369" s="95" cm="1">
        <f t="array" ref="I369">_xlfn.IFS(H369="Richtig",(G369-1)*$F$5,H369="Falsch",-$F$5)</f>
        <v>57.100000000000016</v>
      </c>
    </row>
    <row r="370" spans="1:9">
      <c r="A370" s="43">
        <v>141</v>
      </c>
      <c r="B370" s="80" t="s">
        <v>436</v>
      </c>
      <c r="C370" s="81" t="s">
        <v>853</v>
      </c>
      <c r="D370" s="81" t="s">
        <v>325</v>
      </c>
      <c r="E370" s="82" t="s">
        <v>39</v>
      </c>
      <c r="F370" s="83">
        <v>1.26</v>
      </c>
      <c r="G370" s="97"/>
      <c r="H370" s="98"/>
      <c r="I370" s="99"/>
    </row>
    <row r="371" spans="1:9" ht="15" thickBot="1">
      <c r="A371" s="43">
        <v>141</v>
      </c>
      <c r="B371" s="80" t="s">
        <v>69</v>
      </c>
      <c r="C371" s="81" t="s">
        <v>205</v>
      </c>
      <c r="D371" s="81" t="s">
        <v>966</v>
      </c>
      <c r="E371" s="82" t="s">
        <v>1169</v>
      </c>
      <c r="F371" s="83">
        <v>1.25</v>
      </c>
      <c r="G371" s="92"/>
      <c r="H371" s="94"/>
      <c r="I371" s="96"/>
    </row>
    <row r="372" spans="1:9">
      <c r="A372" s="43">
        <v>142</v>
      </c>
      <c r="B372" s="80" t="s">
        <v>57</v>
      </c>
      <c r="C372" s="81" t="s">
        <v>277</v>
      </c>
      <c r="D372" s="81" t="s">
        <v>58</v>
      </c>
      <c r="E372" s="82" t="s">
        <v>1072</v>
      </c>
      <c r="F372" s="83">
        <v>1.2</v>
      </c>
      <c r="G372" s="91">
        <f>PRODUCT(F372:F374)</f>
        <v>2.0592000000000001</v>
      </c>
      <c r="H372" s="93" t="s">
        <v>12</v>
      </c>
      <c r="I372" s="95" cm="1">
        <f t="array" ref="I372">_xlfn.IFS(H372="Richtig",(G372-1)*$F$5,H372="Falsch",-$F$5)</f>
        <v>52.960000000000008</v>
      </c>
    </row>
    <row r="373" spans="1:9">
      <c r="A373" s="43">
        <v>142</v>
      </c>
      <c r="B373" s="80" t="s">
        <v>15</v>
      </c>
      <c r="C373" s="81" t="s">
        <v>1146</v>
      </c>
      <c r="D373" s="81" t="s">
        <v>948</v>
      </c>
      <c r="E373" s="82" t="s">
        <v>1170</v>
      </c>
      <c r="F373" s="83">
        <v>1.3</v>
      </c>
      <c r="G373" s="97"/>
      <c r="H373" s="98"/>
      <c r="I373" s="99"/>
    </row>
    <row r="374" spans="1:9" ht="15" thickBot="1">
      <c r="A374" s="43">
        <v>142</v>
      </c>
      <c r="B374" s="80" t="s">
        <v>98</v>
      </c>
      <c r="C374" s="81" t="s">
        <v>652</v>
      </c>
      <c r="D374" s="81" t="s">
        <v>1157</v>
      </c>
      <c r="E374" s="82" t="s">
        <v>43</v>
      </c>
      <c r="F374" s="83">
        <v>1.32</v>
      </c>
      <c r="G374" s="92"/>
      <c r="H374" s="94"/>
      <c r="I374" s="96"/>
    </row>
    <row r="375" spans="1:9">
      <c r="A375" s="43">
        <v>143</v>
      </c>
      <c r="B375" s="80" t="s">
        <v>397</v>
      </c>
      <c r="C375" s="81" t="s">
        <v>697</v>
      </c>
      <c r="D375" s="81" t="s">
        <v>1023</v>
      </c>
      <c r="E375" s="82" t="s">
        <v>43</v>
      </c>
      <c r="F375" s="83">
        <v>1.3</v>
      </c>
      <c r="G375" s="91">
        <f>PRODUCT(F375:F377)</f>
        <v>2.0967700000000002</v>
      </c>
      <c r="H375" s="93" t="s">
        <v>12</v>
      </c>
      <c r="I375" s="95" cm="1">
        <f t="array" ref="I375">_xlfn.IFS(H375="Richtig",(G375-1)*$F$5,H375="Falsch",-$F$5)</f>
        <v>54.83850000000001</v>
      </c>
    </row>
    <row r="376" spans="1:9">
      <c r="A376" s="43">
        <v>143</v>
      </c>
      <c r="B376" s="80" t="s">
        <v>14</v>
      </c>
      <c r="C376" s="81" t="s">
        <v>1117</v>
      </c>
      <c r="D376" s="81" t="s">
        <v>1084</v>
      </c>
      <c r="E376" s="82" t="s">
        <v>1170</v>
      </c>
      <c r="F376" s="83">
        <v>1.27</v>
      </c>
      <c r="G376" s="97"/>
      <c r="H376" s="98"/>
      <c r="I376" s="99"/>
    </row>
    <row r="377" spans="1:9" ht="15" thickBot="1">
      <c r="A377" s="43">
        <v>143</v>
      </c>
      <c r="B377" s="80" t="s">
        <v>48</v>
      </c>
      <c r="C377" s="81" t="s">
        <v>907</v>
      </c>
      <c r="D377" s="81" t="s">
        <v>127</v>
      </c>
      <c r="E377" s="82" t="s">
        <v>1057</v>
      </c>
      <c r="F377" s="83">
        <v>1.27</v>
      </c>
      <c r="G377" s="92"/>
      <c r="H377" s="94"/>
      <c r="I377" s="96"/>
    </row>
    <row r="378" spans="1:9">
      <c r="A378" s="43">
        <v>144</v>
      </c>
      <c r="B378" s="80" t="s">
        <v>48</v>
      </c>
      <c r="C378" s="81" t="s">
        <v>991</v>
      </c>
      <c r="D378" s="81" t="s">
        <v>1142</v>
      </c>
      <c r="E378" s="82" t="s">
        <v>45</v>
      </c>
      <c r="F378" s="83">
        <v>1.25</v>
      </c>
      <c r="G378" s="91">
        <f>PRODUCT(F378:F380)</f>
        <v>2.0150000000000001</v>
      </c>
      <c r="H378" s="93" t="s">
        <v>659</v>
      </c>
      <c r="I378" s="95" cm="1">
        <f t="array" ref="I378">_xlfn.IFS(H378="Richtig",(G378-1)*$F$5,H378="Falsch",-$F$5)</f>
        <v>-50</v>
      </c>
    </row>
    <row r="379" spans="1:9">
      <c r="A379" s="43">
        <v>144</v>
      </c>
      <c r="B379" s="80" t="s">
        <v>48</v>
      </c>
      <c r="C379" s="81" t="s">
        <v>785</v>
      </c>
      <c r="D379" s="81" t="s">
        <v>1029</v>
      </c>
      <c r="E379" s="82" t="s">
        <v>39</v>
      </c>
      <c r="F379" s="83">
        <v>1.3</v>
      </c>
      <c r="G379" s="97"/>
      <c r="H379" s="98"/>
      <c r="I379" s="99"/>
    </row>
    <row r="380" spans="1:9" ht="15" thickBot="1">
      <c r="A380" s="43">
        <v>144</v>
      </c>
      <c r="B380" s="80" t="s">
        <v>48</v>
      </c>
      <c r="C380" s="81" t="s">
        <v>905</v>
      </c>
      <c r="D380" s="81" t="s">
        <v>1026</v>
      </c>
      <c r="E380" s="82" t="s">
        <v>44</v>
      </c>
      <c r="F380" s="83">
        <v>1.24</v>
      </c>
      <c r="G380" s="92"/>
      <c r="H380" s="94"/>
      <c r="I380" s="96"/>
    </row>
    <row r="381" spans="1:9" ht="15" thickBot="1">
      <c r="A381" s="43">
        <v>145</v>
      </c>
      <c r="B381" s="80" t="s">
        <v>1002</v>
      </c>
      <c r="C381" s="58" t="s">
        <v>1182</v>
      </c>
      <c r="D381" s="58" t="s">
        <v>623</v>
      </c>
      <c r="E381" s="59" t="s">
        <v>1183</v>
      </c>
      <c r="F381" s="60">
        <v>1.33</v>
      </c>
      <c r="G381" s="91">
        <f>PRODUCT(F381:F382)</f>
        <v>1.9285000000000001</v>
      </c>
      <c r="H381" s="93" t="s">
        <v>659</v>
      </c>
      <c r="I381" s="95" cm="1">
        <f t="array" ref="I381">_xlfn.IFS(H381="Richtig",(G381-1)*$F$5,H381="Falsch",-$F$5)</f>
        <v>-50</v>
      </c>
    </row>
    <row r="382" spans="1:9" ht="15" thickBot="1">
      <c r="A382" s="43">
        <v>145</v>
      </c>
      <c r="B382" s="80" t="s">
        <v>1002</v>
      </c>
      <c r="C382" s="62" t="s">
        <v>146</v>
      </c>
      <c r="D382" s="62" t="s">
        <v>157</v>
      </c>
      <c r="E382" s="59" t="s">
        <v>164</v>
      </c>
      <c r="F382" s="64">
        <v>1.45</v>
      </c>
      <c r="G382" s="92"/>
      <c r="H382" s="94"/>
      <c r="I382" s="96"/>
    </row>
    <row r="383" spans="1:9" ht="15" thickBot="1">
      <c r="A383" s="43">
        <v>146</v>
      </c>
      <c r="B383" s="80" t="s">
        <v>13</v>
      </c>
      <c r="C383" s="58" t="s">
        <v>1174</v>
      </c>
      <c r="D383" s="58" t="s">
        <v>444</v>
      </c>
      <c r="E383" s="59" t="s">
        <v>1072</v>
      </c>
      <c r="F383" s="60">
        <v>1.5</v>
      </c>
      <c r="G383" s="91">
        <f>PRODUCT(F383:F384)</f>
        <v>2.0010000000000003</v>
      </c>
      <c r="H383" s="93" t="s">
        <v>12</v>
      </c>
      <c r="I383" s="95" cm="1">
        <f t="array" ref="I383">_xlfn.IFS(H383="Richtig",(G383-1)*$F$5,H383="Falsch",-$F$5)</f>
        <v>50.050000000000018</v>
      </c>
    </row>
    <row r="384" spans="1:9" ht="15" thickBot="1">
      <c r="A384" s="43">
        <v>146</v>
      </c>
      <c r="B384" s="80" t="s">
        <v>13</v>
      </c>
      <c r="C384" s="62" t="s">
        <v>751</v>
      </c>
      <c r="D384" s="62" t="s">
        <v>1176</v>
      </c>
      <c r="E384" s="59" t="s">
        <v>1184</v>
      </c>
      <c r="F384" s="64">
        <v>1.3340000000000001</v>
      </c>
      <c r="G384" s="92"/>
      <c r="H384" s="94"/>
      <c r="I384" s="96"/>
    </row>
    <row r="385" spans="1:9" ht="15" thickBot="1">
      <c r="A385" s="43">
        <v>147</v>
      </c>
      <c r="B385" s="80" t="s">
        <v>13</v>
      </c>
      <c r="C385" s="58" t="s">
        <v>152</v>
      </c>
      <c r="D385" s="58" t="s">
        <v>335</v>
      </c>
      <c r="E385" s="59" t="s">
        <v>39</v>
      </c>
      <c r="F385" s="60">
        <v>1.375</v>
      </c>
      <c r="G385" s="91">
        <f>PRODUCT(F385:F386)</f>
        <v>2.0625</v>
      </c>
      <c r="H385" s="93" t="s">
        <v>12</v>
      </c>
      <c r="I385" s="95" cm="1">
        <f t="array" ref="I385">_xlfn.IFS(H385="Richtig",(G385-1)*$F$5,H385="Falsch",-$F$5)</f>
        <v>53.125</v>
      </c>
    </row>
    <row r="386" spans="1:9" ht="15" thickBot="1">
      <c r="A386" s="43">
        <v>147</v>
      </c>
      <c r="B386" s="80" t="s">
        <v>13</v>
      </c>
      <c r="C386" s="62" t="s">
        <v>347</v>
      </c>
      <c r="D386" s="62" t="s">
        <v>158</v>
      </c>
      <c r="E386" s="59" t="s">
        <v>1169</v>
      </c>
      <c r="F386" s="64">
        <v>1.5</v>
      </c>
      <c r="G386" s="92"/>
      <c r="H386" s="94"/>
      <c r="I386" s="96"/>
    </row>
    <row r="387" spans="1:9">
      <c r="A387" s="43">
        <v>148</v>
      </c>
      <c r="B387" s="80" t="s">
        <v>13</v>
      </c>
      <c r="C387" s="81" t="s">
        <v>1179</v>
      </c>
      <c r="D387" s="81" t="s">
        <v>149</v>
      </c>
      <c r="E387" s="82" t="s">
        <v>1185</v>
      </c>
      <c r="F387" s="83">
        <v>1.5</v>
      </c>
      <c r="G387" s="91">
        <f>PRODUCT(F387:F389)</f>
        <v>2.0437500000000002</v>
      </c>
      <c r="H387" s="93" t="s">
        <v>12</v>
      </c>
      <c r="I387" s="95" cm="1">
        <f t="array" ref="I387">_xlfn.IFS(H387="Richtig",(G387-1)*$F$5,H387="Falsch",-$F$5)</f>
        <v>52.187500000000007</v>
      </c>
    </row>
    <row r="388" spans="1:9">
      <c r="A388" s="43">
        <v>148</v>
      </c>
      <c r="B388" s="80" t="s">
        <v>13</v>
      </c>
      <c r="C388" s="81" t="s">
        <v>1177</v>
      </c>
      <c r="D388" s="81" t="s">
        <v>1178</v>
      </c>
      <c r="E388" s="82" t="s">
        <v>1186</v>
      </c>
      <c r="F388" s="83">
        <v>1.25</v>
      </c>
      <c r="G388" s="97"/>
      <c r="H388" s="98"/>
      <c r="I388" s="99"/>
    </row>
    <row r="389" spans="1:9" ht="15" thickBot="1">
      <c r="A389" s="43">
        <v>148</v>
      </c>
      <c r="B389" s="80" t="s">
        <v>13</v>
      </c>
      <c r="C389" s="81" t="s">
        <v>347</v>
      </c>
      <c r="D389" s="81" t="s">
        <v>158</v>
      </c>
      <c r="E389" s="82" t="s">
        <v>1057</v>
      </c>
      <c r="F389" s="83">
        <v>1.0900000000000001</v>
      </c>
      <c r="G389" s="92"/>
      <c r="H389" s="94"/>
      <c r="I389" s="96"/>
    </row>
    <row r="390" spans="1:9" ht="15" thickBot="1">
      <c r="A390" s="43">
        <v>149</v>
      </c>
      <c r="B390" s="80" t="s">
        <v>13</v>
      </c>
      <c r="C390" s="58" t="s">
        <v>444</v>
      </c>
      <c r="D390" s="58" t="s">
        <v>1176</v>
      </c>
      <c r="E390" s="59" t="s">
        <v>1187</v>
      </c>
      <c r="F390" s="60">
        <v>1.4</v>
      </c>
      <c r="G390" s="91">
        <f>PRODUCT(F390:F391)</f>
        <v>2.0299999999999998</v>
      </c>
      <c r="H390" s="93" t="s">
        <v>12</v>
      </c>
      <c r="I390" s="95" cm="1">
        <f t="array" ref="I390">_xlfn.IFS(H390="Richtig",(G390-1)*$F$5,H390="Falsch",-$F$5)</f>
        <v>51.499999999999993</v>
      </c>
    </row>
    <row r="391" spans="1:9" ht="15" thickBot="1">
      <c r="A391" s="43">
        <v>149</v>
      </c>
      <c r="B391" s="80" t="s">
        <v>13</v>
      </c>
      <c r="C391" s="62" t="s">
        <v>668</v>
      </c>
      <c r="D391" s="62" t="s">
        <v>344</v>
      </c>
      <c r="E391" s="59" t="s">
        <v>1188</v>
      </c>
      <c r="F391" s="64">
        <v>1.45</v>
      </c>
      <c r="G391" s="92"/>
      <c r="H391" s="94"/>
      <c r="I391" s="96"/>
    </row>
    <row r="392" spans="1:9">
      <c r="A392" s="43">
        <v>150</v>
      </c>
      <c r="B392" s="80" t="s">
        <v>1189</v>
      </c>
      <c r="C392" s="81" t="s">
        <v>971</v>
      </c>
      <c r="D392" s="81" t="s">
        <v>1204</v>
      </c>
      <c r="E392" s="82" t="s">
        <v>1205</v>
      </c>
      <c r="F392" s="83">
        <v>1.4</v>
      </c>
      <c r="G392" s="91">
        <f>PRODUCT(F392:F394)</f>
        <v>2.1</v>
      </c>
      <c r="H392" s="93" t="s">
        <v>659</v>
      </c>
      <c r="I392" s="95" cm="1">
        <f t="array" ref="I392">_xlfn.IFS(H392="Richtig",(G392-1)*$F$5,H392="Falsch",-$F$5)</f>
        <v>-50</v>
      </c>
    </row>
    <row r="393" spans="1:9">
      <c r="A393" s="43">
        <v>150</v>
      </c>
      <c r="B393" s="80" t="s">
        <v>13</v>
      </c>
      <c r="C393" s="81" t="s">
        <v>149</v>
      </c>
      <c r="D393" s="81" t="s">
        <v>335</v>
      </c>
      <c r="E393" s="82" t="s">
        <v>39</v>
      </c>
      <c r="F393" s="83">
        <v>1.2</v>
      </c>
      <c r="G393" s="97"/>
      <c r="H393" s="98"/>
      <c r="I393" s="99"/>
    </row>
    <row r="394" spans="1:9" ht="15" thickBot="1">
      <c r="A394" s="43">
        <v>150</v>
      </c>
      <c r="B394" s="80" t="s">
        <v>13</v>
      </c>
      <c r="C394" s="81" t="s">
        <v>1207</v>
      </c>
      <c r="D394" s="81" t="s">
        <v>1206</v>
      </c>
      <c r="E394" s="82" t="s">
        <v>1072</v>
      </c>
      <c r="F394" s="83">
        <v>1.25</v>
      </c>
      <c r="G394" s="92"/>
      <c r="H394" s="94"/>
      <c r="I394" s="96"/>
    </row>
    <row r="395" spans="1:9">
      <c r="A395" s="43">
        <v>151</v>
      </c>
      <c r="B395" s="80" t="s">
        <v>13</v>
      </c>
      <c r="C395" s="81" t="s">
        <v>158</v>
      </c>
      <c r="D395" s="81" t="s">
        <v>1178</v>
      </c>
      <c r="E395" s="82" t="s">
        <v>1057</v>
      </c>
      <c r="F395" s="83">
        <v>1.38</v>
      </c>
      <c r="G395" s="91">
        <f>PRODUCT(F395:F397)</f>
        <v>2.2797599999999996</v>
      </c>
      <c r="H395" s="93" t="s">
        <v>659</v>
      </c>
      <c r="I395" s="95" cm="1">
        <f t="array" ref="I395">_xlfn.IFS(H395="Richtig",(G395-1)*$F$5,H395="Falsch",-$F$5)</f>
        <v>-50</v>
      </c>
    </row>
    <row r="396" spans="1:9">
      <c r="A396" s="43">
        <v>151</v>
      </c>
      <c r="B396" s="80" t="s">
        <v>13</v>
      </c>
      <c r="C396" s="81" t="s">
        <v>149</v>
      </c>
      <c r="D396" s="81" t="s">
        <v>335</v>
      </c>
      <c r="E396" s="82" t="s">
        <v>487</v>
      </c>
      <c r="F396" s="83">
        <v>1.4</v>
      </c>
      <c r="G396" s="97"/>
      <c r="H396" s="98"/>
      <c r="I396" s="99"/>
    </row>
    <row r="397" spans="1:9" ht="15" thickBot="1">
      <c r="A397" s="43">
        <v>151</v>
      </c>
      <c r="B397" s="80" t="s">
        <v>13</v>
      </c>
      <c r="C397" s="81" t="s">
        <v>1179</v>
      </c>
      <c r="D397" s="81" t="s">
        <v>152</v>
      </c>
      <c r="E397" s="82" t="s">
        <v>504</v>
      </c>
      <c r="F397" s="83">
        <v>1.18</v>
      </c>
      <c r="G397" s="92"/>
      <c r="H397" s="94"/>
      <c r="I397" s="96"/>
    </row>
    <row r="398" spans="1:9">
      <c r="A398" s="43">
        <v>152</v>
      </c>
      <c r="B398" s="80" t="s">
        <v>1189</v>
      </c>
      <c r="C398" s="81" t="s">
        <v>692</v>
      </c>
      <c r="D398" s="81" t="s">
        <v>1164</v>
      </c>
      <c r="E398" s="82" t="s">
        <v>39</v>
      </c>
      <c r="F398" s="83">
        <v>1.39</v>
      </c>
      <c r="G398" s="91">
        <f>PRODUCT(F398:F400)</f>
        <v>2.052057</v>
      </c>
      <c r="H398" s="93" t="s">
        <v>659</v>
      </c>
      <c r="I398" s="95" cm="1">
        <f t="array" ref="I398">_xlfn.IFS(H398="Richtig",(G398-1)*$F$5,H398="Falsch",-$F$5)</f>
        <v>-50</v>
      </c>
    </row>
    <row r="399" spans="1:9">
      <c r="A399" s="43">
        <v>152</v>
      </c>
      <c r="B399" s="80" t="s">
        <v>1189</v>
      </c>
      <c r="C399" s="81" t="s">
        <v>1208</v>
      </c>
      <c r="D399" s="81" t="s">
        <v>1144</v>
      </c>
      <c r="E399" s="82" t="s">
        <v>45</v>
      </c>
      <c r="F399" s="83">
        <v>1.33</v>
      </c>
      <c r="G399" s="97"/>
      <c r="H399" s="98"/>
      <c r="I399" s="99"/>
    </row>
    <row r="400" spans="1:9" ht="15" thickBot="1">
      <c r="A400" s="43">
        <v>152</v>
      </c>
      <c r="B400" s="80" t="s">
        <v>13</v>
      </c>
      <c r="C400" s="81" t="s">
        <v>1178</v>
      </c>
      <c r="D400" s="81" t="s">
        <v>347</v>
      </c>
      <c r="E400" s="82" t="s">
        <v>1072</v>
      </c>
      <c r="F400" s="83">
        <v>1.1100000000000001</v>
      </c>
      <c r="G400" s="92"/>
      <c r="H400" s="94"/>
      <c r="I400" s="96"/>
    </row>
    <row r="401" spans="1:9">
      <c r="A401" s="43">
        <v>153</v>
      </c>
      <c r="B401" s="80" t="s">
        <v>1189</v>
      </c>
      <c r="C401" s="81" t="s">
        <v>692</v>
      </c>
      <c r="D401" s="81" t="s">
        <v>1164</v>
      </c>
      <c r="E401" s="82" t="s">
        <v>1209</v>
      </c>
      <c r="F401" s="83">
        <v>1.18</v>
      </c>
      <c r="G401" s="91">
        <f>PRODUCT(F401:F403)</f>
        <v>2.182528</v>
      </c>
      <c r="H401" s="93" t="s">
        <v>659</v>
      </c>
      <c r="I401" s="95" cm="1">
        <f t="array" ref="I401">_xlfn.IFS(H401="Richtig",(G401-1)*$F$5,H401="Falsch",-$F$5)</f>
        <v>-50</v>
      </c>
    </row>
    <row r="402" spans="1:9">
      <c r="A402" s="43">
        <v>153</v>
      </c>
      <c r="B402" s="80" t="s">
        <v>1189</v>
      </c>
      <c r="C402" s="81" t="s">
        <v>747</v>
      </c>
      <c r="D402" s="81" t="s">
        <v>1202</v>
      </c>
      <c r="E402" s="82" t="s">
        <v>1169</v>
      </c>
      <c r="F402" s="83">
        <v>1.36</v>
      </c>
      <c r="G402" s="97"/>
      <c r="H402" s="98"/>
      <c r="I402" s="99"/>
    </row>
    <row r="403" spans="1:9" ht="15" thickBot="1">
      <c r="A403" s="43">
        <v>153</v>
      </c>
      <c r="B403" s="80" t="s">
        <v>13</v>
      </c>
      <c r="C403" s="81" t="s">
        <v>158</v>
      </c>
      <c r="D403" s="81" t="s">
        <v>1177</v>
      </c>
      <c r="E403" s="82" t="s">
        <v>1169</v>
      </c>
      <c r="F403" s="83">
        <v>1.36</v>
      </c>
      <c r="G403" s="92"/>
      <c r="H403" s="94"/>
      <c r="I403" s="96"/>
    </row>
    <row r="404" spans="1:9">
      <c r="A404" s="43">
        <v>154</v>
      </c>
      <c r="B404" s="80" t="s">
        <v>1189</v>
      </c>
      <c r="C404" s="81" t="s">
        <v>1193</v>
      </c>
      <c r="D404" s="81" t="s">
        <v>1198</v>
      </c>
      <c r="E404" s="82" t="s">
        <v>567</v>
      </c>
      <c r="F404" s="83">
        <v>1.4</v>
      </c>
      <c r="G404" s="91">
        <f>PRODUCT(F404:F406)</f>
        <v>2.0474999999999999</v>
      </c>
      <c r="H404" s="93" t="s">
        <v>659</v>
      </c>
      <c r="I404" s="95" cm="1">
        <f t="array" ref="I404">_xlfn.IFS(H404="Richtig",(G404-1)*$F$5,H404="Falsch",-$F$5)</f>
        <v>-50</v>
      </c>
    </row>
    <row r="405" spans="1:9">
      <c r="A405" s="43">
        <v>154</v>
      </c>
      <c r="B405" s="80" t="s">
        <v>1189</v>
      </c>
      <c r="C405" s="81" t="s">
        <v>1206</v>
      </c>
      <c r="D405" s="81" t="s">
        <v>920</v>
      </c>
      <c r="E405" s="82" t="s">
        <v>504</v>
      </c>
      <c r="F405" s="83">
        <v>1.25</v>
      </c>
      <c r="G405" s="97"/>
      <c r="H405" s="98"/>
      <c r="I405" s="99"/>
    </row>
    <row r="406" spans="1:9" ht="15" thickBot="1">
      <c r="A406" s="43">
        <v>154</v>
      </c>
      <c r="B406" s="80" t="s">
        <v>1189</v>
      </c>
      <c r="C406" s="81" t="s">
        <v>1210</v>
      </c>
      <c r="D406" s="81" t="s">
        <v>992</v>
      </c>
      <c r="E406" s="82" t="s">
        <v>504</v>
      </c>
      <c r="F406" s="83">
        <v>1.17</v>
      </c>
      <c r="G406" s="92"/>
      <c r="H406" s="94"/>
      <c r="I406" s="96"/>
    </row>
    <row r="407" spans="1:9">
      <c r="A407" s="43">
        <v>155</v>
      </c>
      <c r="B407" s="80" t="s">
        <v>13</v>
      </c>
      <c r="C407" s="81" t="s">
        <v>444</v>
      </c>
      <c r="D407" s="81" t="s">
        <v>149</v>
      </c>
      <c r="E407" s="82" t="s">
        <v>1072</v>
      </c>
      <c r="F407" s="83">
        <v>1.25</v>
      </c>
      <c r="G407" s="91">
        <f>PRODUCT(F407:F409)</f>
        <v>2.0060000000000002</v>
      </c>
      <c r="H407" s="93" t="s">
        <v>659</v>
      </c>
      <c r="I407" s="95" cm="1">
        <f t="array" ref="I407">_xlfn.IFS(H407="Richtig",(G407-1)*$F$5,H407="Falsch",-$F$5)</f>
        <v>-50</v>
      </c>
    </row>
    <row r="408" spans="1:9">
      <c r="A408" s="43">
        <v>155</v>
      </c>
      <c r="B408" s="80" t="s">
        <v>13</v>
      </c>
      <c r="C408" s="81" t="s">
        <v>1178</v>
      </c>
      <c r="D408" s="81" t="s">
        <v>331</v>
      </c>
      <c r="E408" s="82" t="s">
        <v>1072</v>
      </c>
      <c r="F408" s="83">
        <v>1.36</v>
      </c>
      <c r="G408" s="97"/>
      <c r="H408" s="98"/>
      <c r="I408" s="99"/>
    </row>
    <row r="409" spans="1:9" ht="15" thickBot="1">
      <c r="A409" s="43">
        <v>155</v>
      </c>
      <c r="B409" s="80" t="s">
        <v>13</v>
      </c>
      <c r="C409" s="81" t="s">
        <v>668</v>
      </c>
      <c r="D409" s="81" t="s">
        <v>158</v>
      </c>
      <c r="E409" s="82" t="s">
        <v>504</v>
      </c>
      <c r="F409" s="83">
        <v>1.18</v>
      </c>
      <c r="G409" s="92"/>
      <c r="H409" s="94"/>
      <c r="I409" s="96"/>
    </row>
    <row r="410" spans="1:9" ht="15" thickBot="1">
      <c r="A410" s="43">
        <v>156</v>
      </c>
      <c r="B410" s="80" t="s">
        <v>13</v>
      </c>
      <c r="C410" s="58" t="s">
        <v>1178</v>
      </c>
      <c r="D410" s="58" t="s">
        <v>331</v>
      </c>
      <c r="E410" s="59" t="s">
        <v>43</v>
      </c>
      <c r="F410" s="60">
        <v>1.5</v>
      </c>
      <c r="G410" s="91">
        <f>PRODUCT(F410:F411)</f>
        <v>2.0010000000000003</v>
      </c>
      <c r="H410" s="93" t="s">
        <v>12</v>
      </c>
      <c r="I410" s="95" cm="1">
        <f t="array" ref="I410">_xlfn.IFS(H410="Richtig",(G410-1)*$F$5,H410="Falsch",-$F$5)</f>
        <v>50.050000000000018</v>
      </c>
    </row>
    <row r="411" spans="1:9" ht="15" thickBot="1">
      <c r="A411" s="43">
        <v>156</v>
      </c>
      <c r="B411" s="80" t="s">
        <v>1189</v>
      </c>
      <c r="C411" s="62" t="s">
        <v>1144</v>
      </c>
      <c r="D411" s="62" t="s">
        <v>1202</v>
      </c>
      <c r="E411" s="59" t="s">
        <v>567</v>
      </c>
      <c r="F411" s="64">
        <v>1.3340000000000001</v>
      </c>
      <c r="G411" s="92"/>
      <c r="H411" s="94"/>
      <c r="I411" s="96"/>
    </row>
    <row r="412" spans="1:9">
      <c r="A412" s="43">
        <v>157</v>
      </c>
      <c r="B412" s="80" t="s">
        <v>1189</v>
      </c>
      <c r="C412" s="81" t="s">
        <v>1206</v>
      </c>
      <c r="D412" s="81" t="s">
        <v>287</v>
      </c>
      <c r="E412" s="82" t="s">
        <v>487</v>
      </c>
      <c r="F412" s="83">
        <v>1.33</v>
      </c>
      <c r="G412" s="91">
        <f>PRODUCT(F412:F414)</f>
        <v>2.077194</v>
      </c>
      <c r="H412" s="93" t="s">
        <v>659</v>
      </c>
      <c r="I412" s="95" cm="1">
        <f t="array" ref="I412">_xlfn.IFS(H412="Richtig",(G412-1)*$F$5,H412="Falsch",-$F$5)</f>
        <v>-50</v>
      </c>
    </row>
    <row r="413" spans="1:9">
      <c r="A413" s="43">
        <v>157</v>
      </c>
      <c r="B413" s="80" t="s">
        <v>1189</v>
      </c>
      <c r="C413" s="81" t="s">
        <v>920</v>
      </c>
      <c r="D413" s="81" t="s">
        <v>1207</v>
      </c>
      <c r="E413" s="82" t="s">
        <v>172</v>
      </c>
      <c r="F413" s="83">
        <v>1.37</v>
      </c>
      <c r="G413" s="97"/>
      <c r="H413" s="98"/>
      <c r="I413" s="99"/>
    </row>
    <row r="414" spans="1:9" ht="15" thickBot="1">
      <c r="A414" s="43">
        <v>157</v>
      </c>
      <c r="B414" s="80" t="s">
        <v>1189</v>
      </c>
      <c r="C414" s="81" t="s">
        <v>1210</v>
      </c>
      <c r="D414" s="81" t="s">
        <v>1193</v>
      </c>
      <c r="E414" s="82" t="s">
        <v>1024</v>
      </c>
      <c r="F414" s="83">
        <v>1.1399999999999999</v>
      </c>
      <c r="G414" s="92"/>
      <c r="H414" s="94"/>
      <c r="I414" s="96"/>
    </row>
    <row r="415" spans="1:9" ht="15" thickBot="1">
      <c r="A415" s="43">
        <v>158</v>
      </c>
      <c r="B415" s="80" t="s">
        <v>1189</v>
      </c>
      <c r="C415" s="58" t="s">
        <v>205</v>
      </c>
      <c r="D415" s="58" t="s">
        <v>1210</v>
      </c>
      <c r="E415" s="59" t="s">
        <v>1211</v>
      </c>
      <c r="F415" s="60">
        <v>1.3</v>
      </c>
      <c r="G415" s="91">
        <f>PRODUCT(F415:F416)</f>
        <v>1.8199999999999998</v>
      </c>
      <c r="H415" s="93" t="s">
        <v>659</v>
      </c>
      <c r="I415" s="95" cm="1">
        <f t="array" ref="I415">_xlfn.IFS(H415="Richtig",(G415-1)*$F$5,H415="Falsch",-$F$5)</f>
        <v>-50</v>
      </c>
    </row>
    <row r="416" spans="1:9" ht="15" thickBot="1">
      <c r="A416" s="43">
        <v>158</v>
      </c>
      <c r="B416" s="80" t="s">
        <v>1189</v>
      </c>
      <c r="C416" s="62" t="s">
        <v>1212</v>
      </c>
      <c r="D416" s="62" t="s">
        <v>525</v>
      </c>
      <c r="E416" s="59" t="s">
        <v>172</v>
      </c>
      <c r="F416" s="64">
        <v>1.4</v>
      </c>
      <c r="G416" s="92"/>
      <c r="H416" s="94"/>
      <c r="I416" s="96"/>
    </row>
  </sheetData>
  <mergeCells count="471">
    <mergeCell ref="G387:G389"/>
    <mergeCell ref="H387:H389"/>
    <mergeCell ref="I387:I389"/>
    <mergeCell ref="G390:G391"/>
    <mergeCell ref="H390:H391"/>
    <mergeCell ref="I390:I391"/>
    <mergeCell ref="G381:G382"/>
    <mergeCell ref="H381:H382"/>
    <mergeCell ref="I381:I382"/>
    <mergeCell ref="G383:G384"/>
    <mergeCell ref="H383:H384"/>
    <mergeCell ref="I383:I384"/>
    <mergeCell ref="G385:G386"/>
    <mergeCell ref="H385:H386"/>
    <mergeCell ref="I385:I386"/>
    <mergeCell ref="G309:G311"/>
    <mergeCell ref="H309:H311"/>
    <mergeCell ref="I309:I311"/>
    <mergeCell ref="G303:G304"/>
    <mergeCell ref="H303:H304"/>
    <mergeCell ref="I303:I304"/>
    <mergeCell ref="G305:G306"/>
    <mergeCell ref="H305:H306"/>
    <mergeCell ref="I305:I306"/>
    <mergeCell ref="G307:G308"/>
    <mergeCell ref="H307:H308"/>
    <mergeCell ref="I307:I308"/>
    <mergeCell ref="G284:G285"/>
    <mergeCell ref="H284:H285"/>
    <mergeCell ref="I284:I285"/>
    <mergeCell ref="G14:G15"/>
    <mergeCell ref="H14:H15"/>
    <mergeCell ref="I14:I15"/>
    <mergeCell ref="G16:G17"/>
    <mergeCell ref="H16:H17"/>
    <mergeCell ref="I16:I17"/>
    <mergeCell ref="G25:G27"/>
    <mergeCell ref="H25:H27"/>
    <mergeCell ref="I25:I27"/>
    <mergeCell ref="G33:G34"/>
    <mergeCell ref="H33:H34"/>
    <mergeCell ref="I33:I34"/>
    <mergeCell ref="G35:G36"/>
    <mergeCell ref="H35:H36"/>
    <mergeCell ref="I35:I36"/>
    <mergeCell ref="G28:G29"/>
    <mergeCell ref="H28:H29"/>
    <mergeCell ref="I28:I29"/>
    <mergeCell ref="G30:G32"/>
    <mergeCell ref="H30:H32"/>
    <mergeCell ref="I30:I32"/>
    <mergeCell ref="G9:G10"/>
    <mergeCell ref="H9:H10"/>
    <mergeCell ref="I9:I10"/>
    <mergeCell ref="G11:G13"/>
    <mergeCell ref="H11:H13"/>
    <mergeCell ref="I11:I13"/>
    <mergeCell ref="G23:G24"/>
    <mergeCell ref="H23:H24"/>
    <mergeCell ref="I23:I24"/>
    <mergeCell ref="G19:G20"/>
    <mergeCell ref="H19:H20"/>
    <mergeCell ref="I19:I20"/>
    <mergeCell ref="G21:G22"/>
    <mergeCell ref="H21:H22"/>
    <mergeCell ref="I21:I22"/>
    <mergeCell ref="G43:G44"/>
    <mergeCell ref="H43:H44"/>
    <mergeCell ref="I43:I44"/>
    <mergeCell ref="G45:G47"/>
    <mergeCell ref="H45:H47"/>
    <mergeCell ref="I45:I47"/>
    <mergeCell ref="G37:G39"/>
    <mergeCell ref="H37:H39"/>
    <mergeCell ref="I37:I39"/>
    <mergeCell ref="G40:G42"/>
    <mergeCell ref="H40:H42"/>
    <mergeCell ref="I40:I42"/>
    <mergeCell ref="G54:G55"/>
    <mergeCell ref="H54:H55"/>
    <mergeCell ref="I54:I55"/>
    <mergeCell ref="G56:G58"/>
    <mergeCell ref="H56:H58"/>
    <mergeCell ref="I56:I58"/>
    <mergeCell ref="G48:G50"/>
    <mergeCell ref="H48:H50"/>
    <mergeCell ref="I48:I50"/>
    <mergeCell ref="G51:G53"/>
    <mergeCell ref="H51:H53"/>
    <mergeCell ref="I51:I53"/>
    <mergeCell ref="G63:G64"/>
    <mergeCell ref="H63:H64"/>
    <mergeCell ref="I63:I64"/>
    <mergeCell ref="G65:G66"/>
    <mergeCell ref="H65:H66"/>
    <mergeCell ref="I65:I66"/>
    <mergeCell ref="G59:G60"/>
    <mergeCell ref="H59:H60"/>
    <mergeCell ref="I59:I60"/>
    <mergeCell ref="G61:G62"/>
    <mergeCell ref="H61:H62"/>
    <mergeCell ref="I61:I62"/>
    <mergeCell ref="G73:G74"/>
    <mergeCell ref="H73:H74"/>
    <mergeCell ref="I73:I74"/>
    <mergeCell ref="G75:G76"/>
    <mergeCell ref="H75:H76"/>
    <mergeCell ref="I75:I76"/>
    <mergeCell ref="G67:G69"/>
    <mergeCell ref="H67:H69"/>
    <mergeCell ref="I67:I69"/>
    <mergeCell ref="G70:G72"/>
    <mergeCell ref="H70:H72"/>
    <mergeCell ref="I70:I72"/>
    <mergeCell ref="G82:G83"/>
    <mergeCell ref="H82:H83"/>
    <mergeCell ref="I82:I83"/>
    <mergeCell ref="G84:G86"/>
    <mergeCell ref="H84:H86"/>
    <mergeCell ref="I84:I86"/>
    <mergeCell ref="G77:G79"/>
    <mergeCell ref="H77:H79"/>
    <mergeCell ref="I77:I79"/>
    <mergeCell ref="G80:G81"/>
    <mergeCell ref="H80:H81"/>
    <mergeCell ref="I80:I81"/>
    <mergeCell ref="G92:G93"/>
    <mergeCell ref="H92:H93"/>
    <mergeCell ref="I92:I93"/>
    <mergeCell ref="G94:G95"/>
    <mergeCell ref="H94:H95"/>
    <mergeCell ref="I94:I95"/>
    <mergeCell ref="G87:G88"/>
    <mergeCell ref="H87:H88"/>
    <mergeCell ref="I87:I88"/>
    <mergeCell ref="G89:G91"/>
    <mergeCell ref="H89:H91"/>
    <mergeCell ref="I89:I91"/>
    <mergeCell ref="G101:G102"/>
    <mergeCell ref="H101:H102"/>
    <mergeCell ref="I101:I102"/>
    <mergeCell ref="G103:G104"/>
    <mergeCell ref="H103:H104"/>
    <mergeCell ref="I103:I104"/>
    <mergeCell ref="G96:G97"/>
    <mergeCell ref="H96:H97"/>
    <mergeCell ref="I96:I97"/>
    <mergeCell ref="G98:G100"/>
    <mergeCell ref="H98:H100"/>
    <mergeCell ref="I98:I100"/>
    <mergeCell ref="G111:G113"/>
    <mergeCell ref="H111:H113"/>
    <mergeCell ref="I111:I113"/>
    <mergeCell ref="G114:G116"/>
    <mergeCell ref="H114:H116"/>
    <mergeCell ref="I114:I116"/>
    <mergeCell ref="G105:G107"/>
    <mergeCell ref="H105:H107"/>
    <mergeCell ref="I105:I107"/>
    <mergeCell ref="G108:G110"/>
    <mergeCell ref="H108:H110"/>
    <mergeCell ref="I108:I110"/>
    <mergeCell ref="G122:G124"/>
    <mergeCell ref="H122:H124"/>
    <mergeCell ref="I122:I124"/>
    <mergeCell ref="G125:G127"/>
    <mergeCell ref="H125:H127"/>
    <mergeCell ref="I125:I127"/>
    <mergeCell ref="G117:G118"/>
    <mergeCell ref="H117:H118"/>
    <mergeCell ref="I117:I118"/>
    <mergeCell ref="G119:G121"/>
    <mergeCell ref="H119:H121"/>
    <mergeCell ref="I119:I121"/>
    <mergeCell ref="G132:G134"/>
    <mergeCell ref="H132:H134"/>
    <mergeCell ref="I132:I134"/>
    <mergeCell ref="G135:G137"/>
    <mergeCell ref="H135:H137"/>
    <mergeCell ref="I135:I137"/>
    <mergeCell ref="G128:G129"/>
    <mergeCell ref="H128:H129"/>
    <mergeCell ref="I128:I129"/>
    <mergeCell ref="G130:G131"/>
    <mergeCell ref="H130:H131"/>
    <mergeCell ref="I130:I131"/>
    <mergeCell ref="G144:G146"/>
    <mergeCell ref="H144:H146"/>
    <mergeCell ref="I144:I146"/>
    <mergeCell ref="G147:G149"/>
    <mergeCell ref="H147:H149"/>
    <mergeCell ref="I147:I149"/>
    <mergeCell ref="G138:G140"/>
    <mergeCell ref="H138:H140"/>
    <mergeCell ref="I138:I140"/>
    <mergeCell ref="G141:G143"/>
    <mergeCell ref="H141:H143"/>
    <mergeCell ref="I141:I143"/>
    <mergeCell ref="G156:G158"/>
    <mergeCell ref="H156:H158"/>
    <mergeCell ref="I156:I158"/>
    <mergeCell ref="G159:G161"/>
    <mergeCell ref="H159:H161"/>
    <mergeCell ref="I159:I161"/>
    <mergeCell ref="G150:G152"/>
    <mergeCell ref="H150:H152"/>
    <mergeCell ref="I150:I152"/>
    <mergeCell ref="G153:G155"/>
    <mergeCell ref="H153:H155"/>
    <mergeCell ref="I153:I155"/>
    <mergeCell ref="G166:G167"/>
    <mergeCell ref="H166:H167"/>
    <mergeCell ref="I166:I167"/>
    <mergeCell ref="G168:G170"/>
    <mergeCell ref="H168:H170"/>
    <mergeCell ref="I168:I170"/>
    <mergeCell ref="G162:G163"/>
    <mergeCell ref="H162:H163"/>
    <mergeCell ref="I162:I163"/>
    <mergeCell ref="G164:G165"/>
    <mergeCell ref="H164:H165"/>
    <mergeCell ref="I164:I165"/>
    <mergeCell ref="G176:G178"/>
    <mergeCell ref="H176:H178"/>
    <mergeCell ref="I176:I178"/>
    <mergeCell ref="G179:G181"/>
    <mergeCell ref="H179:H181"/>
    <mergeCell ref="I179:I181"/>
    <mergeCell ref="G171:G172"/>
    <mergeCell ref="H171:H172"/>
    <mergeCell ref="I171:I172"/>
    <mergeCell ref="G173:G175"/>
    <mergeCell ref="H173:H175"/>
    <mergeCell ref="I173:I175"/>
    <mergeCell ref="G188:G189"/>
    <mergeCell ref="H188:H189"/>
    <mergeCell ref="I188:I189"/>
    <mergeCell ref="G190:G191"/>
    <mergeCell ref="H190:H191"/>
    <mergeCell ref="I190:I191"/>
    <mergeCell ref="G182:G184"/>
    <mergeCell ref="H182:H184"/>
    <mergeCell ref="I182:I184"/>
    <mergeCell ref="G185:G187"/>
    <mergeCell ref="H185:H187"/>
    <mergeCell ref="I185:I187"/>
    <mergeCell ref="G198:G200"/>
    <mergeCell ref="H198:H200"/>
    <mergeCell ref="I198:I200"/>
    <mergeCell ref="G201:G202"/>
    <mergeCell ref="H201:H202"/>
    <mergeCell ref="I201:I202"/>
    <mergeCell ref="G192:G194"/>
    <mergeCell ref="H192:H194"/>
    <mergeCell ref="I192:I194"/>
    <mergeCell ref="G195:G197"/>
    <mergeCell ref="H195:H197"/>
    <mergeCell ref="I195:I197"/>
    <mergeCell ref="G208:G209"/>
    <mergeCell ref="H208:H209"/>
    <mergeCell ref="I208:I209"/>
    <mergeCell ref="G210:G212"/>
    <mergeCell ref="H210:H212"/>
    <mergeCell ref="I210:I212"/>
    <mergeCell ref="G203:G204"/>
    <mergeCell ref="H203:H204"/>
    <mergeCell ref="I203:I204"/>
    <mergeCell ref="G205:G207"/>
    <mergeCell ref="H205:H207"/>
    <mergeCell ref="I205:I207"/>
    <mergeCell ref="G218:G219"/>
    <mergeCell ref="H218:H219"/>
    <mergeCell ref="I218:I219"/>
    <mergeCell ref="G220:G222"/>
    <mergeCell ref="H220:H222"/>
    <mergeCell ref="I220:I222"/>
    <mergeCell ref="G213:G215"/>
    <mergeCell ref="H213:H215"/>
    <mergeCell ref="I213:I215"/>
    <mergeCell ref="G216:G217"/>
    <mergeCell ref="H216:H217"/>
    <mergeCell ref="I216:I217"/>
    <mergeCell ref="G229:G230"/>
    <mergeCell ref="H229:H230"/>
    <mergeCell ref="I229:I230"/>
    <mergeCell ref="G231:G232"/>
    <mergeCell ref="H231:H232"/>
    <mergeCell ref="I231:I232"/>
    <mergeCell ref="G223:G225"/>
    <mergeCell ref="H223:H225"/>
    <mergeCell ref="I223:I225"/>
    <mergeCell ref="G226:G228"/>
    <mergeCell ref="H226:H228"/>
    <mergeCell ref="I226:I228"/>
    <mergeCell ref="G239:G240"/>
    <mergeCell ref="H239:H240"/>
    <mergeCell ref="I239:I240"/>
    <mergeCell ref="G241:G242"/>
    <mergeCell ref="H241:H242"/>
    <mergeCell ref="I241:I242"/>
    <mergeCell ref="G233:G235"/>
    <mergeCell ref="H233:H235"/>
    <mergeCell ref="I233:I235"/>
    <mergeCell ref="G236:G238"/>
    <mergeCell ref="H236:H238"/>
    <mergeCell ref="I236:I238"/>
    <mergeCell ref="G247:G249"/>
    <mergeCell ref="H247:H249"/>
    <mergeCell ref="I247:I249"/>
    <mergeCell ref="G250:G252"/>
    <mergeCell ref="H250:H252"/>
    <mergeCell ref="I250:I252"/>
    <mergeCell ref="G243:G244"/>
    <mergeCell ref="H243:H244"/>
    <mergeCell ref="I243:I244"/>
    <mergeCell ref="G245:G246"/>
    <mergeCell ref="H245:H246"/>
    <mergeCell ref="I245:I246"/>
    <mergeCell ref="G258:G260"/>
    <mergeCell ref="H258:H260"/>
    <mergeCell ref="I258:I260"/>
    <mergeCell ref="G261:G262"/>
    <mergeCell ref="H261:H262"/>
    <mergeCell ref="I261:I262"/>
    <mergeCell ref="G253:G255"/>
    <mergeCell ref="H253:H255"/>
    <mergeCell ref="I253:I255"/>
    <mergeCell ref="G256:G257"/>
    <mergeCell ref="H256:H257"/>
    <mergeCell ref="I256:I257"/>
    <mergeCell ref="G268:G270"/>
    <mergeCell ref="H268:H270"/>
    <mergeCell ref="I268:I270"/>
    <mergeCell ref="G271:G273"/>
    <mergeCell ref="H271:H273"/>
    <mergeCell ref="I271:I273"/>
    <mergeCell ref="G263:G265"/>
    <mergeCell ref="H263:H265"/>
    <mergeCell ref="I263:I265"/>
    <mergeCell ref="G266:G267"/>
    <mergeCell ref="H266:H267"/>
    <mergeCell ref="I266:I267"/>
    <mergeCell ref="G279:G280"/>
    <mergeCell ref="H279:H280"/>
    <mergeCell ref="I279:I280"/>
    <mergeCell ref="G281:G283"/>
    <mergeCell ref="H281:H283"/>
    <mergeCell ref="I281:I283"/>
    <mergeCell ref="G274:G276"/>
    <mergeCell ref="H274:H276"/>
    <mergeCell ref="I274:I276"/>
    <mergeCell ref="G277:G278"/>
    <mergeCell ref="H277:H278"/>
    <mergeCell ref="I277:I278"/>
    <mergeCell ref="G286:G288"/>
    <mergeCell ref="H286:H288"/>
    <mergeCell ref="I286:I288"/>
    <mergeCell ref="G289:G291"/>
    <mergeCell ref="H289:H291"/>
    <mergeCell ref="I289:I291"/>
    <mergeCell ref="G292:G294"/>
    <mergeCell ref="H292:H294"/>
    <mergeCell ref="I292:I294"/>
    <mergeCell ref="G300:G302"/>
    <mergeCell ref="H300:H302"/>
    <mergeCell ref="I300:I302"/>
    <mergeCell ref="G295:G296"/>
    <mergeCell ref="H295:H296"/>
    <mergeCell ref="I295:I296"/>
    <mergeCell ref="G297:G299"/>
    <mergeCell ref="H297:H299"/>
    <mergeCell ref="I297:I299"/>
    <mergeCell ref="G312:G314"/>
    <mergeCell ref="H312:H314"/>
    <mergeCell ref="I312:I314"/>
    <mergeCell ref="G315:G317"/>
    <mergeCell ref="H315:H317"/>
    <mergeCell ref="I315:I317"/>
    <mergeCell ref="G318:G320"/>
    <mergeCell ref="H318:H320"/>
    <mergeCell ref="I318:I320"/>
    <mergeCell ref="G321:G323"/>
    <mergeCell ref="H321:H323"/>
    <mergeCell ref="I321:I323"/>
    <mergeCell ref="G324:G325"/>
    <mergeCell ref="H324:H325"/>
    <mergeCell ref="I324:I325"/>
    <mergeCell ref="G326:G327"/>
    <mergeCell ref="H326:H327"/>
    <mergeCell ref="I326:I327"/>
    <mergeCell ref="G328:G329"/>
    <mergeCell ref="H328:H329"/>
    <mergeCell ref="I328:I329"/>
    <mergeCell ref="G330:G332"/>
    <mergeCell ref="H330:H332"/>
    <mergeCell ref="I330:I332"/>
    <mergeCell ref="G333:G335"/>
    <mergeCell ref="H333:H335"/>
    <mergeCell ref="I333:I335"/>
    <mergeCell ref="G336:G338"/>
    <mergeCell ref="H336:H338"/>
    <mergeCell ref="I336:I338"/>
    <mergeCell ref="G339:G341"/>
    <mergeCell ref="H339:H341"/>
    <mergeCell ref="I339:I341"/>
    <mergeCell ref="G342:G344"/>
    <mergeCell ref="H342:H344"/>
    <mergeCell ref="I342:I344"/>
    <mergeCell ref="G354:G356"/>
    <mergeCell ref="H354:H356"/>
    <mergeCell ref="I354:I356"/>
    <mergeCell ref="G357:G359"/>
    <mergeCell ref="H357:H359"/>
    <mergeCell ref="I357:I359"/>
    <mergeCell ref="G345:G347"/>
    <mergeCell ref="H345:H347"/>
    <mergeCell ref="I345:I347"/>
    <mergeCell ref="G348:G350"/>
    <mergeCell ref="H348:H350"/>
    <mergeCell ref="I348:I350"/>
    <mergeCell ref="G351:G353"/>
    <mergeCell ref="H351:H353"/>
    <mergeCell ref="I351:I353"/>
    <mergeCell ref="G360:G362"/>
    <mergeCell ref="H360:H362"/>
    <mergeCell ref="I360:I362"/>
    <mergeCell ref="G363:G365"/>
    <mergeCell ref="H363:H365"/>
    <mergeCell ref="I363:I365"/>
    <mergeCell ref="G366:G368"/>
    <mergeCell ref="H366:H368"/>
    <mergeCell ref="I366:I368"/>
    <mergeCell ref="G378:G380"/>
    <mergeCell ref="H378:H380"/>
    <mergeCell ref="I378:I380"/>
    <mergeCell ref="G369:G371"/>
    <mergeCell ref="H369:H371"/>
    <mergeCell ref="I369:I371"/>
    <mergeCell ref="G372:G374"/>
    <mergeCell ref="H372:H374"/>
    <mergeCell ref="I372:I374"/>
    <mergeCell ref="G375:G377"/>
    <mergeCell ref="H375:H377"/>
    <mergeCell ref="I375:I377"/>
    <mergeCell ref="G392:G394"/>
    <mergeCell ref="H392:H394"/>
    <mergeCell ref="I392:I394"/>
    <mergeCell ref="G395:G397"/>
    <mergeCell ref="H395:H397"/>
    <mergeCell ref="I395:I397"/>
    <mergeCell ref="G398:G400"/>
    <mergeCell ref="H398:H400"/>
    <mergeCell ref="I398:I400"/>
    <mergeCell ref="G401:G403"/>
    <mergeCell ref="H401:H403"/>
    <mergeCell ref="I401:I403"/>
    <mergeCell ref="G404:G406"/>
    <mergeCell ref="H404:H406"/>
    <mergeCell ref="I404:I406"/>
    <mergeCell ref="G407:G409"/>
    <mergeCell ref="H407:H409"/>
    <mergeCell ref="I407:I409"/>
    <mergeCell ref="G410:G411"/>
    <mergeCell ref="H410:H411"/>
    <mergeCell ref="I410:I411"/>
    <mergeCell ref="G412:G414"/>
    <mergeCell ref="H412:H414"/>
    <mergeCell ref="I412:I414"/>
    <mergeCell ref="G415:G416"/>
    <mergeCell ref="H415:H416"/>
    <mergeCell ref="I415:I416"/>
  </mergeCells>
  <conditionalFormatting sqref="B9:G416">
    <cfRule type="expression" dxfId="47" priority="1">
      <formula>ISEVEN($A9)</formula>
    </cfRule>
  </conditionalFormatting>
  <conditionalFormatting sqref="H1:H1048576">
    <cfRule type="cellIs" dxfId="46" priority="22" operator="equal">
      <formula>"Falsch"</formula>
    </cfRule>
    <cfRule type="cellIs" dxfId="45" priority="23" operator="equal">
      <formula>"Richtig"</formula>
    </cfRule>
  </conditionalFormatting>
  <conditionalFormatting sqref="I1:I7 I9:I1048576">
    <cfRule type="cellIs" dxfId="44" priority="20" operator="lessThan">
      <formula>0</formula>
    </cfRule>
    <cfRule type="cellIs" dxfId="43" priority="21" operator="greaterThan">
      <formula>0</formula>
    </cfRule>
  </conditionalFormatting>
  <conditionalFormatting sqref="I8">
    <cfRule type="cellIs" dxfId="42" priority="18" operator="equal">
      <formula>"Falsch"</formula>
    </cfRule>
    <cfRule type="cellIs" dxfId="41" priority="19" operator="equal">
      <formula>"Richtig"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Einzelwetten</vt:lpstr>
      <vt:lpstr>Prime Kombis</vt:lpstr>
      <vt:lpstr>Tipp des Tages Auswertung</vt:lpstr>
      <vt:lpstr>Prime Doppler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Groß</dc:creator>
  <cp:lastModifiedBy>Sandro Höchel</cp:lastModifiedBy>
  <dcterms:created xsi:type="dcterms:W3CDTF">2024-08-18T10:18:08Z</dcterms:created>
  <dcterms:modified xsi:type="dcterms:W3CDTF">2025-07-14T05:05:35Z</dcterms:modified>
</cp:coreProperties>
</file>