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\Desktop\the G drive\____mustard seed capital____\SMA stuff\"/>
    </mc:Choice>
  </mc:AlternateContent>
  <xr:revisionPtr revIDLastSave="0" documentId="13_ncr:1_{87ECC57E-FDBF-4F94-80A3-3056D031503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und Calc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  <c r="E14" i="1"/>
  <c r="E20" i="1" s="1"/>
  <c r="F14" i="1"/>
  <c r="F20" i="1" s="1"/>
  <c r="D14" i="1"/>
  <c r="D20" i="1" s="1"/>
  <c r="C20" i="1"/>
  <c r="D21" i="1" l="1"/>
  <c r="F24" i="1" l="1"/>
  <c r="E24" i="1"/>
  <c r="D24" i="1"/>
  <c r="C24" i="1"/>
  <c r="F21" i="1"/>
  <c r="F22" i="1" s="1"/>
  <c r="E21" i="1"/>
  <c r="E22" i="1" s="1"/>
  <c r="D22" i="1"/>
  <c r="C21" i="1"/>
  <c r="C22" i="1" s="1"/>
  <c r="C25" i="1" s="1"/>
  <c r="C27" i="1" l="1"/>
  <c r="C28" i="1" s="1"/>
  <c r="C30" i="1" s="1"/>
  <c r="D25" i="1"/>
  <c r="D27" i="1" s="1"/>
  <c r="E25" i="1"/>
  <c r="E27" i="1" s="1"/>
  <c r="F25" i="1"/>
  <c r="F27" i="1" s="1"/>
  <c r="F28" i="1" s="1"/>
  <c r="F30" i="1" s="1"/>
  <c r="E28" i="1" l="1"/>
  <c r="E30" i="1" s="1"/>
  <c r="D28" i="1"/>
  <c r="D30" i="1" s="1"/>
</calcChain>
</file>

<file path=xl/sharedStrings.xml><?xml version="1.0" encoding="utf-8"?>
<sst xmlns="http://schemas.openxmlformats.org/spreadsheetml/2006/main" count="40" uniqueCount="38">
  <si>
    <t>Scenario 1</t>
  </si>
  <si>
    <t>Scenario 2</t>
  </si>
  <si>
    <t>Scenario 3</t>
  </si>
  <si>
    <t>Scenario 4</t>
  </si>
  <si>
    <t>Description</t>
  </si>
  <si>
    <t>Initial Investment</t>
  </si>
  <si>
    <t>Management Fee</t>
  </si>
  <si>
    <t>Fund Return</t>
  </si>
  <si>
    <t>Hurdle Rate</t>
  </si>
  <si>
    <t>Performance Fee</t>
  </si>
  <si>
    <t>Investor Return (%)</t>
  </si>
  <si>
    <t>Starting AUM after Management Fee</t>
  </si>
  <si>
    <t xml:space="preserve">Ending AUM </t>
  </si>
  <si>
    <t>Excess Return Over Hurdle</t>
  </si>
  <si>
    <t>Minimum Hurdle</t>
  </si>
  <si>
    <t>Final Investor Value</t>
  </si>
  <si>
    <t>The amount initially invested in the fund.</t>
  </si>
  <si>
    <t>Annual fee charged by the fund manager, deducted first.</t>
  </si>
  <si>
    <t>Total return earned by the fund before fees.</t>
  </si>
  <si>
    <t>Minimum return required before performance fees apply.</t>
  </si>
  <si>
    <t>Fee charged on returns above the hurdle rate.</t>
  </si>
  <si>
    <t>Amount left after the management fee is deducted.</t>
  </si>
  <si>
    <t>Total return before performance fees are deducted.</t>
  </si>
  <si>
    <t>The minimum return the fund must reach before performance fees apply.</t>
  </si>
  <si>
    <t>Returns above the hurdle, subject to performance fees.</t>
  </si>
  <si>
    <t>Fee the fund manager takes from excess returns above the hurdle.</t>
  </si>
  <si>
    <t>Final amount the investor receives after all fees.</t>
  </si>
  <si>
    <t>Investor's percentage return on their initial investment.</t>
  </si>
  <si>
    <t>Title:</t>
  </si>
  <si>
    <t>Sample calculator for investor returns</t>
  </si>
  <si>
    <t>Date:</t>
  </si>
  <si>
    <t>27th  Feb 2025</t>
  </si>
  <si>
    <t xml:space="preserve">Instructions: </t>
  </si>
  <si>
    <t>Input the desired values in the cells that are highlighted in grey.</t>
  </si>
  <si>
    <t>Management Fee is deducted at start of year before any investment operation begins.</t>
  </si>
  <si>
    <r>
      <rPr>
        <b/>
        <sz val="11"/>
        <color rgb="FF000000"/>
        <rFont val="Calibri"/>
        <family val="2"/>
        <scheme val="minor"/>
      </rPr>
      <t>Scenario 1</t>
    </r>
    <r>
      <rPr>
        <sz val="11"/>
        <color rgb="FF000000"/>
        <rFont val="Calibri"/>
        <family val="2"/>
        <scheme val="minor"/>
      </rPr>
      <t xml:space="preserve"> - One of the important benchmarks used to determine fee structure was the fees charged by the Buffett partnership. In that fee structure, Warren Buffet charged a 0% Management fee, 25% Performance fee, and also incorporated a Hurdle rate of 6%. </t>
    </r>
  </si>
  <si>
    <r>
      <rPr>
        <b/>
        <sz val="11"/>
        <color rgb="FF000000"/>
        <rFont val="Calibri"/>
        <family val="2"/>
        <scheme val="minor"/>
      </rPr>
      <t xml:space="preserve">Scenario 2 </t>
    </r>
    <r>
      <rPr>
        <sz val="11"/>
        <color rgb="FF000000"/>
        <rFont val="Calibri"/>
        <family val="2"/>
        <scheme val="minor"/>
      </rPr>
      <t xml:space="preserve">- The 2% Management Fee and 20% Performance Fee is one of the most popular hedge fund fee structures. </t>
    </r>
  </si>
  <si>
    <r>
      <rPr>
        <b/>
        <sz val="11"/>
        <color rgb="FF000000"/>
        <rFont val="Calibri"/>
        <family val="2"/>
        <scheme val="minor"/>
      </rPr>
      <t>Scenario 3 and 4</t>
    </r>
    <r>
      <rPr>
        <sz val="11"/>
        <color rgb="FF000000"/>
        <rFont val="Calibri"/>
        <family val="2"/>
        <scheme val="minor"/>
      </rPr>
      <t xml:space="preserve"> - Our proposal  is a simple flat (18% or 15%) performance fee. If the fund earns around a 15% return or more, it mirrors the Buffett Partnership model quite closely, and the investor's outcome is quite positive. Even with returns slightly below 15%, investors will still do well. Any returns significant below 15%, and it will not be sustainable for the fund to continue due to significant operational costs. Without a management fee, the fund must either improve performance or consider returning capital to investors to ensure the fund's viability. We like how this aligns our incentives with our investors.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</si>
</sst>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\$#,##0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1" fillId="0" borderId="3" xfId="0" applyFont="1" applyBorder="1"/>
    <xf numFmtId="0" fontId="0" fillId="0" borderId="0" xfId="0" applyAlignment="1">
      <alignment vertical="center"/>
    </xf>
    <xf numFmtId="9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64" fontId="0" fillId="0" borderId="0" xfId="1" applyFont="1" applyFill="1" applyBorder="1" applyAlignment="1">
      <alignment vertical="center"/>
    </xf>
    <xf numFmtId="0" fontId="0" fillId="0" borderId="0" xfId="0" applyAlignment="1">
      <alignment vertical="center" wrapText="1"/>
    </xf>
    <xf numFmtId="166" fontId="0" fillId="0" borderId="0" xfId="2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0" fillId="0" borderId="3" xfId="0" applyBorder="1" applyAlignment="1">
      <alignment vertical="center" wrapText="1"/>
    </xf>
    <xf numFmtId="165" fontId="0" fillId="0" borderId="3" xfId="0" applyNumberFormat="1" applyBorder="1" applyAlignment="1">
      <alignment vertical="center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165" fontId="0" fillId="0" borderId="2" xfId="0" applyNumberFormat="1" applyBorder="1" applyAlignment="1">
      <alignment vertical="center"/>
    </xf>
    <xf numFmtId="164" fontId="0" fillId="2" borderId="0" xfId="1" applyFont="1" applyFill="1" applyBorder="1" applyAlignment="1">
      <alignment vertical="center"/>
    </xf>
    <xf numFmtId="166" fontId="0" fillId="2" borderId="0" xfId="2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10" fontId="4" fillId="0" borderId="10" xfId="0" applyNumberFormat="1" applyFont="1" applyBorder="1" applyAlignment="1">
      <alignment vertical="center"/>
    </xf>
    <xf numFmtId="0" fontId="0" fillId="0" borderId="10" xfId="0" applyBorder="1" applyAlignment="1">
      <alignment vertical="center" wrapText="1"/>
    </xf>
    <xf numFmtId="9" fontId="5" fillId="0" borderId="0" xfId="0" applyNumberFormat="1" applyFont="1" applyAlignment="1">
      <alignment horizontal="left" vertical="center" wrapText="1"/>
    </xf>
    <xf numFmtId="9" fontId="5" fillId="0" borderId="6" xfId="0" applyNumberFormat="1" applyFont="1" applyBorder="1" applyAlignment="1">
      <alignment horizontal="left" vertical="center" wrapText="1"/>
    </xf>
    <xf numFmtId="9" fontId="5" fillId="0" borderId="0" xfId="0" applyNumberFormat="1" applyFont="1" applyAlignment="1">
      <alignment horizontal="left" vertical="center"/>
    </xf>
    <xf numFmtId="9" fontId="5" fillId="0" borderId="6" xfId="0" applyNumberFormat="1" applyFont="1" applyBorder="1" applyAlignment="1">
      <alignment horizontal="left" vertical="center"/>
    </xf>
    <xf numFmtId="9" fontId="5" fillId="0" borderId="3" xfId="0" applyNumberFormat="1" applyFont="1" applyBorder="1" applyAlignment="1">
      <alignment horizontal="left" vertical="center" wrapText="1"/>
    </xf>
    <xf numFmtId="9" fontId="5" fillId="0" borderId="8" xfId="0" applyNumberFormat="1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showGridLines="0" tabSelected="1" zoomScale="115" zoomScaleNormal="115" workbookViewId="0">
      <selection activeCell="C10" sqref="C10"/>
    </sheetView>
  </sheetViews>
  <sheetFormatPr defaultColWidth="8.77734375" defaultRowHeight="14.4" zeroHeight="1" x14ac:dyDescent="0.3"/>
  <cols>
    <col min="1" max="1" width="2.77734375" customWidth="1"/>
    <col min="2" max="2" width="30" customWidth="1"/>
    <col min="3" max="6" width="15.6640625" customWidth="1"/>
    <col min="7" max="7" width="4.44140625" customWidth="1"/>
    <col min="8" max="8" width="68.109375" customWidth="1"/>
    <col min="9" max="9" width="16" customWidth="1"/>
  </cols>
  <sheetData>
    <row r="1" spans="2:10" x14ac:dyDescent="0.3"/>
    <row r="2" spans="2:10" x14ac:dyDescent="0.3">
      <c r="B2" s="14" t="s">
        <v>28</v>
      </c>
      <c r="C2" s="15" t="s">
        <v>29</v>
      </c>
      <c r="D2" s="15"/>
      <c r="E2" s="15"/>
      <c r="F2" s="15"/>
      <c r="G2" s="15"/>
      <c r="H2" s="16"/>
      <c r="I2" s="3"/>
      <c r="J2" s="3"/>
    </row>
    <row r="3" spans="2:10" x14ac:dyDescent="0.3">
      <c r="B3" s="17" t="s">
        <v>30</v>
      </c>
      <c r="C3" s="3" t="s">
        <v>31</v>
      </c>
      <c r="D3" s="3"/>
      <c r="E3" s="3"/>
      <c r="F3" s="3"/>
      <c r="G3" s="3"/>
      <c r="H3" s="18"/>
      <c r="I3" s="3"/>
      <c r="J3" s="3"/>
    </row>
    <row r="4" spans="2:10" ht="7.95" customHeight="1" x14ac:dyDescent="0.3">
      <c r="B4" s="19"/>
      <c r="C4" s="3"/>
      <c r="D4" s="3"/>
      <c r="E4" s="3"/>
      <c r="F4" s="3"/>
      <c r="G4" s="3"/>
      <c r="H4" s="18"/>
      <c r="I4" s="3"/>
      <c r="J4" s="3"/>
    </row>
    <row r="5" spans="2:10" x14ac:dyDescent="0.3">
      <c r="B5" s="17" t="s">
        <v>32</v>
      </c>
      <c r="C5" s="4" t="s">
        <v>33</v>
      </c>
      <c r="D5" s="3"/>
      <c r="E5" s="3"/>
      <c r="F5" s="3"/>
      <c r="G5" s="3"/>
      <c r="H5" s="18"/>
      <c r="I5" s="3"/>
      <c r="J5" s="3"/>
    </row>
    <row r="6" spans="2:10" ht="7.95" customHeight="1" x14ac:dyDescent="0.3">
      <c r="B6" s="17"/>
      <c r="C6" s="4"/>
      <c r="D6" s="3"/>
      <c r="E6" s="3"/>
      <c r="F6" s="3"/>
      <c r="G6" s="3"/>
      <c r="H6" s="18"/>
      <c r="I6" s="3"/>
      <c r="J6" s="3"/>
    </row>
    <row r="7" spans="2:10" ht="31.05" customHeight="1" x14ac:dyDescent="0.3">
      <c r="B7" s="19"/>
      <c r="C7" s="31" t="s">
        <v>35</v>
      </c>
      <c r="D7" s="31"/>
      <c r="E7" s="31"/>
      <c r="F7" s="31"/>
      <c r="G7" s="31"/>
      <c r="H7" s="32"/>
      <c r="I7" s="5"/>
      <c r="J7" s="5"/>
    </row>
    <row r="8" spans="2:10" ht="27.6" customHeight="1" x14ac:dyDescent="0.3">
      <c r="B8" s="19"/>
      <c r="C8" s="33" t="s">
        <v>36</v>
      </c>
      <c r="D8" s="33"/>
      <c r="E8" s="33"/>
      <c r="F8" s="33"/>
      <c r="G8" s="33"/>
      <c r="H8" s="34"/>
      <c r="I8" s="5"/>
      <c r="J8" s="5"/>
    </row>
    <row r="9" spans="2:10" ht="78" customHeight="1" x14ac:dyDescent="0.3">
      <c r="B9" s="20"/>
      <c r="C9" s="35" t="s">
        <v>37</v>
      </c>
      <c r="D9" s="35"/>
      <c r="E9" s="35"/>
      <c r="F9" s="35"/>
      <c r="G9" s="35"/>
      <c r="H9" s="36"/>
      <c r="I9" s="5"/>
      <c r="J9" s="5"/>
    </row>
    <row r="10" spans="2:10" x14ac:dyDescent="0.3">
      <c r="B10" s="3"/>
      <c r="C10" s="6"/>
      <c r="D10" s="6"/>
      <c r="E10" s="6"/>
      <c r="F10" s="6"/>
      <c r="G10" s="6"/>
      <c r="H10" s="6"/>
      <c r="I10" s="6"/>
      <c r="J10" s="6"/>
    </row>
    <row r="11" spans="2:10" x14ac:dyDescent="0.3">
      <c r="B11" s="3"/>
      <c r="C11" s="6"/>
      <c r="D11" s="6"/>
      <c r="E11" s="6"/>
      <c r="F11" s="6"/>
      <c r="G11" s="6"/>
      <c r="H11" s="6"/>
      <c r="I11" s="6"/>
      <c r="J11" s="6"/>
    </row>
    <row r="12" spans="2:10" x14ac:dyDescent="0.3"/>
    <row r="13" spans="2:10" x14ac:dyDescent="0.3">
      <c r="B13" s="2"/>
      <c r="C13" s="13" t="s">
        <v>0</v>
      </c>
      <c r="D13" s="13" t="s">
        <v>1</v>
      </c>
      <c r="E13" s="13" t="s">
        <v>2</v>
      </c>
      <c r="F13" s="13" t="s">
        <v>3</v>
      </c>
      <c r="G13" s="2"/>
      <c r="H13" s="2" t="s">
        <v>4</v>
      </c>
    </row>
    <row r="14" spans="2:10" ht="22.95" customHeight="1" x14ac:dyDescent="0.3">
      <c r="B14" s="3" t="s">
        <v>5</v>
      </c>
      <c r="C14" s="26">
        <v>100000</v>
      </c>
      <c r="D14" s="7">
        <f>$C$14</f>
        <v>100000</v>
      </c>
      <c r="E14" s="7">
        <f t="shared" ref="E14:F14" si="0">$C$14</f>
        <v>100000</v>
      </c>
      <c r="F14" s="7">
        <f t="shared" si="0"/>
        <v>100000</v>
      </c>
      <c r="G14" s="7"/>
      <c r="H14" s="8" t="s">
        <v>16</v>
      </c>
    </row>
    <row r="15" spans="2:10" ht="22.95" customHeight="1" x14ac:dyDescent="0.3">
      <c r="B15" s="3" t="s">
        <v>7</v>
      </c>
      <c r="C15" s="27">
        <v>0.15</v>
      </c>
      <c r="D15" s="9">
        <f>$C$15</f>
        <v>0.15</v>
      </c>
      <c r="E15" s="9">
        <f>$C$15</f>
        <v>0.15</v>
      </c>
      <c r="F15" s="9">
        <f>$C$15</f>
        <v>0.15</v>
      </c>
      <c r="G15" s="9"/>
      <c r="H15" s="8" t="s">
        <v>18</v>
      </c>
    </row>
    <row r="16" spans="2:10" ht="22.95" customHeight="1" x14ac:dyDescent="0.3">
      <c r="B16" s="3" t="s">
        <v>6</v>
      </c>
      <c r="C16" s="27">
        <v>0</v>
      </c>
      <c r="D16" s="27">
        <v>0.02</v>
      </c>
      <c r="E16" s="27">
        <v>0</v>
      </c>
      <c r="F16" s="27">
        <v>0</v>
      </c>
      <c r="G16" s="9"/>
      <c r="H16" s="8" t="s">
        <v>17</v>
      </c>
    </row>
    <row r="17" spans="1:8" ht="22.95" customHeight="1" x14ac:dyDescent="0.3">
      <c r="B17" s="3" t="s">
        <v>8</v>
      </c>
      <c r="C17" s="27">
        <v>0.06</v>
      </c>
      <c r="D17" s="27">
        <v>0</v>
      </c>
      <c r="E17" s="27">
        <v>0</v>
      </c>
      <c r="F17" s="27">
        <v>0</v>
      </c>
      <c r="G17" s="9"/>
      <c r="H17" s="8" t="s">
        <v>19</v>
      </c>
    </row>
    <row r="18" spans="1:8" ht="22.95" customHeight="1" x14ac:dyDescent="0.3">
      <c r="B18" s="3" t="s">
        <v>9</v>
      </c>
      <c r="C18" s="27">
        <v>0.25</v>
      </c>
      <c r="D18" s="27">
        <v>0.2</v>
      </c>
      <c r="E18" s="27">
        <v>0.18</v>
      </c>
      <c r="F18" s="27">
        <v>0.15</v>
      </c>
      <c r="G18" s="9"/>
      <c r="H18" s="8" t="s">
        <v>20</v>
      </c>
    </row>
    <row r="19" spans="1:8" ht="21" customHeight="1" x14ac:dyDescent="0.3">
      <c r="B19" s="3"/>
      <c r="C19" s="3"/>
      <c r="D19" s="3"/>
      <c r="E19" s="3"/>
      <c r="F19" s="3"/>
      <c r="G19" s="3"/>
      <c r="H19" s="3"/>
    </row>
    <row r="20" spans="1:8" ht="22.95" customHeight="1" x14ac:dyDescent="0.3">
      <c r="B20" s="3" t="s">
        <v>6</v>
      </c>
      <c r="C20" s="10">
        <f>C14*C16</f>
        <v>0</v>
      </c>
      <c r="D20" s="10">
        <f>D14*D16</f>
        <v>2000</v>
      </c>
      <c r="E20" s="10">
        <f>E14*E16</f>
        <v>0</v>
      </c>
      <c r="F20" s="10">
        <f>F14*F16</f>
        <v>0</v>
      </c>
      <c r="G20" s="10"/>
      <c r="H20" s="8" t="s">
        <v>34</v>
      </c>
    </row>
    <row r="21" spans="1:8" ht="28.2" customHeight="1" x14ac:dyDescent="0.3">
      <c r="B21" s="11" t="s">
        <v>11</v>
      </c>
      <c r="C21" s="12">
        <f>C14-C20</f>
        <v>100000</v>
      </c>
      <c r="D21" s="12">
        <f>D14-D20</f>
        <v>98000</v>
      </c>
      <c r="E21" s="12">
        <f>E14-E20</f>
        <v>100000</v>
      </c>
      <c r="F21" s="12">
        <f>F14-F20</f>
        <v>100000</v>
      </c>
      <c r="G21" s="12"/>
      <c r="H21" s="11" t="s">
        <v>21</v>
      </c>
    </row>
    <row r="22" spans="1:8" ht="22.95" customHeight="1" x14ac:dyDescent="0.3">
      <c r="B22" s="3" t="s">
        <v>12</v>
      </c>
      <c r="C22" s="10">
        <f>C21*(1+C15)</f>
        <v>114999.99999999999</v>
      </c>
      <c r="D22" s="10">
        <f>D21*(1+D15)</f>
        <v>112699.99999999999</v>
      </c>
      <c r="E22" s="10">
        <f>E21*(1+E15)</f>
        <v>114999.99999999999</v>
      </c>
      <c r="F22" s="10">
        <f>F21*(1+F15)</f>
        <v>114999.99999999999</v>
      </c>
      <c r="G22" s="10"/>
      <c r="H22" s="8" t="s">
        <v>22</v>
      </c>
    </row>
    <row r="23" spans="1:8" ht="22.95" customHeight="1" x14ac:dyDescent="0.3">
      <c r="B23" s="3"/>
      <c r="C23" s="10"/>
      <c r="D23" s="10"/>
      <c r="E23" s="10"/>
      <c r="F23" s="10"/>
      <c r="G23" s="10"/>
      <c r="H23" s="8"/>
    </row>
    <row r="24" spans="1:8" ht="22.95" customHeight="1" x14ac:dyDescent="0.3">
      <c r="B24" s="3" t="s">
        <v>14</v>
      </c>
      <c r="C24" s="10">
        <f>C14*(1+C17)</f>
        <v>106000</v>
      </c>
      <c r="D24" s="10">
        <f>D14*(1+D17)</f>
        <v>100000</v>
      </c>
      <c r="E24" s="10">
        <f>E14*(1+E17)</f>
        <v>100000</v>
      </c>
      <c r="F24" s="10">
        <f>F14*(1+F17)</f>
        <v>100000</v>
      </c>
      <c r="G24" s="10"/>
      <c r="H24" s="8" t="s">
        <v>23</v>
      </c>
    </row>
    <row r="25" spans="1:8" ht="22.95" customHeight="1" x14ac:dyDescent="0.3">
      <c r="B25" s="15" t="s">
        <v>13</v>
      </c>
      <c r="C25" s="25">
        <f>MAX(0,C22-C24)</f>
        <v>8999.9999999999854</v>
      </c>
      <c r="D25" s="25">
        <f>MAX(0,D22-D24)</f>
        <v>12699.999999999985</v>
      </c>
      <c r="E25" s="25">
        <f>MAX(0,E22-E24)</f>
        <v>14999.999999999985</v>
      </c>
      <c r="F25" s="25">
        <f>MAX(0,F22-F24)</f>
        <v>14999.999999999985</v>
      </c>
      <c r="G25" s="25"/>
      <c r="H25" s="21" t="s">
        <v>24</v>
      </c>
    </row>
    <row r="26" spans="1:8" ht="22.95" customHeight="1" x14ac:dyDescent="0.3">
      <c r="B26" s="3"/>
      <c r="C26" s="10"/>
      <c r="D26" s="10"/>
      <c r="E26" s="10"/>
      <c r="F26" s="10"/>
      <c r="G26" s="10"/>
      <c r="H26" s="8"/>
    </row>
    <row r="27" spans="1:8" ht="22.95" customHeight="1" x14ac:dyDescent="0.3">
      <c r="B27" s="3" t="s">
        <v>9</v>
      </c>
      <c r="C27" s="10">
        <f>C25*C18</f>
        <v>2249.9999999999964</v>
      </c>
      <c r="D27" s="10">
        <f>D25*D18</f>
        <v>2539.9999999999973</v>
      </c>
      <c r="E27" s="10">
        <f>E25*E18</f>
        <v>2699.9999999999973</v>
      </c>
      <c r="F27" s="10">
        <f>F25*F18</f>
        <v>2249.9999999999977</v>
      </c>
      <c r="G27" s="10"/>
      <c r="H27" s="8" t="s">
        <v>25</v>
      </c>
    </row>
    <row r="28" spans="1:8" ht="22.95" customHeight="1" thickBot="1" x14ac:dyDescent="0.35">
      <c r="B28" s="22" t="s">
        <v>15</v>
      </c>
      <c r="C28" s="23">
        <f>C22-C27</f>
        <v>112749.99999999999</v>
      </c>
      <c r="D28" s="23">
        <f>D22-D27</f>
        <v>110159.99999999999</v>
      </c>
      <c r="E28" s="23">
        <f>E22-E27</f>
        <v>112299.99999999999</v>
      </c>
      <c r="F28" s="23">
        <f>F22-F27</f>
        <v>112749.99999999999</v>
      </c>
      <c r="G28" s="23"/>
      <c r="H28" s="24" t="s">
        <v>26</v>
      </c>
    </row>
    <row r="29" spans="1:8" ht="22.95" customHeight="1" thickTop="1" x14ac:dyDescent="0.3">
      <c r="B29" s="3"/>
      <c r="C29" s="10"/>
      <c r="D29" s="10"/>
      <c r="E29" s="10"/>
      <c r="F29" s="10"/>
      <c r="G29" s="10"/>
      <c r="H29" s="8"/>
    </row>
    <row r="30" spans="1:8" ht="22.95" customHeight="1" x14ac:dyDescent="0.3">
      <c r="B30" s="28" t="s">
        <v>10</v>
      </c>
      <c r="C30" s="29">
        <f>(C28-C14)/C14</f>
        <v>0.12749999999999986</v>
      </c>
      <c r="D30" s="29">
        <f>(D28-D14)/D14</f>
        <v>0.10159999999999986</v>
      </c>
      <c r="E30" s="29">
        <f>(E28-E14)/E14</f>
        <v>0.12299999999999986</v>
      </c>
      <c r="F30" s="29">
        <f>(F28-F14)/F14</f>
        <v>0.12749999999999986</v>
      </c>
      <c r="G30" s="29"/>
      <c r="H30" s="30" t="s">
        <v>27</v>
      </c>
    </row>
    <row r="31" spans="1:8" x14ac:dyDescent="0.3"/>
    <row r="32" spans="1:8" x14ac:dyDescent="0.3">
      <c r="A32" s="1"/>
      <c r="B32" s="1"/>
    </row>
    <row r="33" x14ac:dyDescent="0.3"/>
    <row r="34" x14ac:dyDescent="0.3"/>
    <row r="35" x14ac:dyDescent="0.3"/>
    <row r="36" x14ac:dyDescent="0.3"/>
    <row r="38" x14ac:dyDescent="0.3"/>
    <row r="39" x14ac:dyDescent="0.3"/>
    <row r="40" x14ac:dyDescent="0.3"/>
  </sheetData>
  <mergeCells count="3">
    <mergeCell ref="C7:H7"/>
    <mergeCell ref="C8:H8"/>
    <mergeCell ref="C9:H9"/>
  </mergeCells>
  <pageMargins left="0.7" right="0.7" top="0.75" bottom="0.75" header="0.3" footer="0.3"/>
  <pageSetup scale="2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ft Ft</cp:lastModifiedBy>
  <dcterms:created xsi:type="dcterms:W3CDTF">2025-03-03T15:22:30Z</dcterms:created>
  <dcterms:modified xsi:type="dcterms:W3CDTF">2025-03-04T09:20:35Z</dcterms:modified>
</cp:coreProperties>
</file>