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2"/>
  <workbookPr/>
  <mc:AlternateContent xmlns:mc="http://schemas.openxmlformats.org/markup-compatibility/2006">
    <mc:Choice Requires="x15">
      <x15ac:absPath xmlns:x15ac="http://schemas.microsoft.com/office/spreadsheetml/2010/11/ac" url="https://d.docs.live.net/f4bb2b380d0061fc/seascores.net/"/>
    </mc:Choice>
  </mc:AlternateContent>
  <xr:revisionPtr revIDLastSave="1" documentId="11_673D2D1E0E3673071D4B1687F66335786EB5D588" xr6:coauthVersionLast="47" xr6:coauthVersionMax="47" xr10:uidLastSave="{11B7DA2E-3253-C44F-84AC-BDF1D4405AD9}"/>
  <bookViews>
    <workbookView xWindow="1260" yWindow="620" windowWidth="15960" windowHeight="18080" xr2:uid="{00000000-000D-0000-FFFF-FFFF00000000}"/>
  </bookViews>
  <sheets>
    <sheet name="Sheet 1" sheetId="1" r:id="rId1"/>
    <sheet name="Sheet 1-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20" i="2" a="1"/>
  <c r="D20" i="2" s="1"/>
  <c r="A20" i="2" a="1"/>
  <c r="A20" i="2" s="1"/>
  <c r="E12" i="2" a="1"/>
  <c r="E12" i="2" s="1"/>
  <c r="F12" i="2" s="1" a="1"/>
  <c r="F12" i="2" s="1"/>
  <c r="B12" i="2" a="1"/>
  <c r="B12" i="2" s="1"/>
  <c r="E11" i="2" a="1"/>
  <c r="E11" i="2" s="1"/>
  <c r="F11" i="2" s="1" a="1"/>
  <c r="F11" i="2" s="1"/>
  <c r="B11" i="2" a="1"/>
  <c r="B11" i="2" s="1"/>
  <c r="E6" i="2" a="1"/>
  <c r="E6" i="2" s="1"/>
  <c r="F6" i="2" s="1" a="1"/>
  <c r="F6" i="2" s="1"/>
  <c r="H6" i="2" s="1" a="1"/>
  <c r="H6" i="2" s="1"/>
  <c r="D6" i="2" a="1"/>
  <c r="D6" i="2" s="1"/>
  <c r="E5" i="2" a="1"/>
  <c r="E5" i="2" s="1"/>
  <c r="F5" i="2" s="1" a="1"/>
  <c r="F5" i="2" s="1"/>
  <c r="H5" i="2" s="1" a="1"/>
  <c r="H5" i="2" s="1"/>
  <c r="E4" i="2" a="1"/>
  <c r="E4" i="2" s="1"/>
  <c r="F4" i="2" s="1" a="1"/>
  <c r="F4" i="2" s="1"/>
  <c r="H4" i="2" s="1" a="1"/>
  <c r="H4" i="2" s="1"/>
  <c r="H7" i="2" s="1" a="1"/>
  <c r="H7" i="2" s="1"/>
  <c r="A21" i="2" l="1" a="1"/>
  <c r="A21" i="2" s="1"/>
  <c r="E13" i="2" a="1"/>
  <c r="E13" i="2" s="1"/>
  <c r="F13" i="2" s="1" a="1"/>
  <c r="F13" i="2" s="1"/>
  <c r="F14" i="2" s="1" a="1"/>
  <c r="F14" i="2" s="1"/>
  <c r="B13" i="2" a="1"/>
  <c r="B13" i="2" s="1"/>
  <c r="B14" i="2" s="1" a="1"/>
  <c r="B14" i="2" s="1"/>
  <c r="D21" i="2" a="1"/>
  <c r="D21" i="2" s="1"/>
  <c r="B19" i="2" l="1" a="1"/>
  <c r="B19" i="2" s="1"/>
  <c r="B20" i="2" a="1"/>
  <c r="B20" i="2" s="1"/>
  <c r="E19" i="2" a="1"/>
  <c r="E19" i="2" s="1"/>
  <c r="E89" i="1" a="1"/>
  <c r="E89" i="1" s="1"/>
  <c r="E85" i="1" a="1"/>
  <c r="E85" i="1" s="1"/>
  <c r="E81" i="1" a="1"/>
  <c r="E81" i="1" s="1"/>
  <c r="E77" i="1" a="1"/>
  <c r="E77" i="1" s="1"/>
  <c r="E73" i="1" a="1"/>
  <c r="E73" i="1" s="1"/>
  <c r="D70" i="1" a="1"/>
  <c r="D70" i="1" s="1"/>
  <c r="D67" i="1" a="1"/>
  <c r="D67" i="1" s="1"/>
  <c r="D65" i="1" a="1"/>
  <c r="D65" i="1" s="1"/>
  <c r="D63" i="1" a="1"/>
  <c r="D63" i="1" s="1"/>
  <c r="D61" i="1" a="1"/>
  <c r="D61" i="1" s="1"/>
  <c r="D59" i="1" a="1"/>
  <c r="D59" i="1" s="1"/>
  <c r="D57" i="1" a="1"/>
  <c r="D57" i="1" s="1"/>
  <c r="D55" i="1" a="1"/>
  <c r="D55" i="1" s="1"/>
  <c r="D53" i="1" a="1"/>
  <c r="D53" i="1" s="1"/>
  <c r="E90" i="1" a="1"/>
  <c r="E90" i="1" s="1"/>
  <c r="E86" i="1" a="1"/>
  <c r="E86" i="1" s="1"/>
  <c r="E82" i="1" a="1"/>
  <c r="E82" i="1" s="1"/>
  <c r="E78" i="1" a="1"/>
  <c r="E78" i="1" s="1"/>
  <c r="E74" i="1" a="1"/>
  <c r="E74" i="1" s="1"/>
  <c r="E70" i="1" a="1"/>
  <c r="E70" i="1" s="1"/>
  <c r="D68" i="1" a="1"/>
  <c r="D68" i="1" s="1"/>
  <c r="E65" i="1" a="1"/>
  <c r="E65" i="1" s="1"/>
  <c r="E63" i="1" a="1"/>
  <c r="E63" i="1" s="1"/>
  <c r="E61" i="1" a="1"/>
  <c r="E61" i="1" s="1"/>
  <c r="E59" i="1" a="1"/>
  <c r="E59" i="1" s="1"/>
  <c r="E57" i="1" a="1"/>
  <c r="E57" i="1" s="1"/>
  <c r="E55" i="1" a="1"/>
  <c r="E55" i="1" s="1"/>
  <c r="E53" i="1" a="1"/>
  <c r="E53" i="1" s="1"/>
  <c r="E51" i="1" a="1"/>
  <c r="E51" i="1" s="1"/>
  <c r="E49" i="1" a="1"/>
  <c r="E49" i="1" s="1"/>
  <c r="E47" i="1" a="1"/>
  <c r="E47" i="1" s="1"/>
  <c r="E45" i="1" a="1"/>
  <c r="E45" i="1" s="1"/>
  <c r="E43" i="1" a="1"/>
  <c r="E43" i="1" s="1"/>
  <c r="E41" i="1" a="1"/>
  <c r="E41" i="1" s="1"/>
  <c r="D39" i="1" a="1"/>
  <c r="D39" i="1" s="1"/>
  <c r="E36" i="1" a="1"/>
  <c r="E36" i="1" s="1"/>
  <c r="E34" i="1" a="1"/>
  <c r="E34" i="1" s="1"/>
  <c r="D32" i="1" a="1"/>
  <c r="D32" i="1" s="1"/>
  <c r="D30" i="1" a="1"/>
  <c r="D30" i="1" s="1"/>
  <c r="E27" i="1" a="1"/>
  <c r="E27" i="1" s="1"/>
  <c r="E25" i="1" a="1"/>
  <c r="E25" i="1" s="1"/>
  <c r="D22" i="1" a="1"/>
  <c r="D22" i="1" s="1"/>
  <c r="D19" i="1" a="1"/>
  <c r="D19" i="1" s="1"/>
  <c r="D16" i="1" a="1"/>
  <c r="D16" i="1" s="1"/>
  <c r="D14" i="1" a="1"/>
  <c r="D14" i="1" s="1"/>
  <c r="D10" i="1" a="1"/>
  <c r="D10" i="1" s="1"/>
  <c r="E84" i="1" a="1"/>
  <c r="E84" i="1" s="1"/>
  <c r="D69" i="1" a="1"/>
  <c r="D69" i="1" s="1"/>
  <c r="E60" i="1" a="1"/>
  <c r="E60" i="1" s="1"/>
  <c r="E52" i="1" a="1"/>
  <c r="E52" i="1" s="1"/>
  <c r="D47" i="1" a="1"/>
  <c r="D47" i="1" s="1"/>
  <c r="D42" i="1" a="1"/>
  <c r="D42" i="1" s="1"/>
  <c r="E35" i="1" a="1"/>
  <c r="E35" i="1" s="1"/>
  <c r="D29" i="1" a="1"/>
  <c r="D29" i="1" s="1"/>
  <c r="D23" i="1" a="1"/>
  <c r="D23" i="1" s="1"/>
  <c r="D15" i="1" a="1"/>
  <c r="D15" i="1" s="1"/>
  <c r="E83" i="1" a="1"/>
  <c r="E83" i="1" s="1"/>
  <c r="E68" i="1" a="1"/>
  <c r="E68" i="1" s="1"/>
  <c r="D60" i="1" a="1"/>
  <c r="D60" i="1" s="1"/>
  <c r="D52" i="1" a="1"/>
  <c r="D52" i="1" s="1"/>
  <c r="E46" i="1" a="1"/>
  <c r="E46" i="1" s="1"/>
  <c r="D41" i="1" a="1"/>
  <c r="D41" i="1" s="1"/>
  <c r="D35" i="1" a="1"/>
  <c r="D35" i="1" s="1"/>
  <c r="E28" i="1" a="1"/>
  <c r="E28" i="1" s="1"/>
  <c r="D21" i="1" a="1"/>
  <c r="D21" i="1" s="1"/>
  <c r="E14" i="1" a="1"/>
  <c r="E14" i="1" s="1"/>
  <c r="E80" i="1" a="1"/>
  <c r="E80" i="1" s="1"/>
  <c r="E66" i="1" a="1"/>
  <c r="E66" i="1" s="1"/>
  <c r="E58" i="1" a="1"/>
  <c r="E58" i="1" s="1"/>
  <c r="D51" i="1" a="1"/>
  <c r="D51" i="1" s="1"/>
  <c r="D46" i="1" a="1"/>
  <c r="D46" i="1" s="1"/>
  <c r="D40" i="1" a="1"/>
  <c r="D40" i="1" s="1"/>
  <c r="D34" i="1" a="1"/>
  <c r="D34" i="1" s="1"/>
  <c r="D28" i="1" a="1"/>
  <c r="D28" i="1" s="1"/>
  <c r="D20" i="1" a="1"/>
  <c r="D20" i="1" s="1"/>
  <c r="D13" i="1" a="1"/>
  <c r="D13" i="1" s="1"/>
  <c r="E79" i="1" a="1"/>
  <c r="E79" i="1" s="1"/>
  <c r="D66" i="1" a="1"/>
  <c r="D66" i="1" s="1"/>
  <c r="D58" i="1" a="1"/>
  <c r="D58" i="1" s="1"/>
  <c r="E50" i="1" a="1"/>
  <c r="E50" i="1" s="1"/>
  <c r="D45" i="1" a="1"/>
  <c r="D45" i="1" s="1"/>
  <c r="E39" i="1" a="1"/>
  <c r="E39" i="1" s="1"/>
  <c r="D33" i="1" a="1"/>
  <c r="D33" i="1" s="1"/>
  <c r="D27" i="1" a="1"/>
  <c r="D27" i="1" s="1"/>
  <c r="E19" i="1" a="1"/>
  <c r="E19" i="1" s="1"/>
  <c r="D12" i="1" a="1"/>
  <c r="D12" i="1" s="1"/>
  <c r="E92" i="1" a="1"/>
  <c r="E92" i="1" s="1"/>
  <c r="E76" i="1" a="1"/>
  <c r="E76" i="1" s="1"/>
  <c r="E64" i="1" a="1"/>
  <c r="E64" i="1" s="1"/>
  <c r="E56" i="1" a="1"/>
  <c r="E56" i="1" s="1"/>
  <c r="D50" i="1" a="1"/>
  <c r="D50" i="1" s="1"/>
  <c r="E44" i="1" a="1"/>
  <c r="E44" i="1" s="1"/>
  <c r="E38" i="1" a="1"/>
  <c r="E38" i="1" s="1"/>
  <c r="E32" i="1" a="1"/>
  <c r="E32" i="1" s="1"/>
  <c r="E26" i="1" a="1"/>
  <c r="E26" i="1" s="1"/>
  <c r="D18" i="1" a="1"/>
  <c r="D18" i="1" s="1"/>
  <c r="D11" i="1" a="1"/>
  <c r="D11" i="1" s="1"/>
  <c r="E91" i="1" a="1"/>
  <c r="E91" i="1" s="1"/>
  <c r="E75" i="1" a="1"/>
  <c r="E75" i="1" s="1"/>
  <c r="D64" i="1" a="1"/>
  <c r="D64" i="1" s="1"/>
  <c r="D56" i="1" a="1"/>
  <c r="D56" i="1" s="1"/>
  <c r="D49" i="1" a="1"/>
  <c r="D49" i="1" s="1"/>
  <c r="D44" i="1" a="1"/>
  <c r="D44" i="1" s="1"/>
  <c r="D38" i="1" a="1"/>
  <c r="D38" i="1" s="1"/>
  <c r="E31" i="1" a="1"/>
  <c r="E31" i="1" s="1"/>
  <c r="D26" i="1" a="1"/>
  <c r="D26" i="1" s="1"/>
  <c r="E17" i="1" a="1"/>
  <c r="E17" i="1" s="1"/>
  <c r="D9" i="1" a="1"/>
  <c r="D9" i="1" s="1"/>
  <c r="E88" i="1" a="1"/>
  <c r="E88" i="1" s="1"/>
  <c r="E72" i="1" a="1"/>
  <c r="E72" i="1" s="1"/>
  <c r="E62" i="1" a="1"/>
  <c r="E62" i="1" s="1"/>
  <c r="E54" i="1" a="1"/>
  <c r="E54" i="1" s="1"/>
  <c r="E48" i="1" a="1"/>
  <c r="E48" i="1" s="1"/>
  <c r="D43" i="1" a="1"/>
  <c r="D43" i="1" s="1"/>
  <c r="D37" i="1" a="1"/>
  <c r="D37" i="1" s="1"/>
  <c r="D31" i="1" a="1"/>
  <c r="D31" i="1" s="1"/>
  <c r="D17" i="1" a="1"/>
  <c r="D17" i="1" s="1"/>
  <c r="D8" i="1" a="1"/>
  <c r="D8" i="1" s="1"/>
  <c r="E87" i="1" a="1"/>
  <c r="E87" i="1" s="1"/>
  <c r="E71" i="1" a="1"/>
  <c r="E71" i="1" s="1"/>
  <c r="D54" i="1" a="1"/>
  <c r="D54" i="1" s="1"/>
  <c r="D48" i="1" a="1"/>
  <c r="D48" i="1" s="1"/>
  <c r="E42" i="1" a="1"/>
  <c r="E42" i="1" s="1"/>
  <c r="E30" i="1" a="1"/>
  <c r="E30" i="1" s="1"/>
  <c r="D24" i="1" a="1"/>
  <c r="D24" i="1" s="1"/>
  <c r="D25" i="1" a="1"/>
  <c r="D25" i="1" s="1"/>
  <c r="D62" i="1" a="1"/>
  <c r="D62" i="1" s="1"/>
  <c r="D36" i="1" a="1"/>
  <c r="D36" i="1" s="1"/>
  <c r="E15" i="1" a="1"/>
  <c r="E15" i="1" s="1"/>
  <c r="E20" i="2" a="1"/>
  <c r="E20" i="2" s="1"/>
  <c r="E21" i="2" a="1"/>
  <c r="E21" i="2" s="1"/>
  <c r="D22" i="2" a="1"/>
  <c r="D22" i="2" s="1"/>
  <c r="B21" i="2" a="1"/>
  <c r="B21" i="2" s="1"/>
  <c r="A22" i="2" a="1"/>
  <c r="A22" i="2" s="1"/>
  <c r="B22" i="2" l="1" a="1"/>
  <c r="B22" i="2" s="1"/>
  <c r="A23" i="2" a="1"/>
  <c r="A23" i="2" s="1"/>
  <c r="D23" i="2" a="1"/>
  <c r="D23" i="2" s="1"/>
  <c r="E22" i="2" a="1"/>
  <c r="E22" i="2" s="1"/>
  <c r="E23" i="2" l="1" a="1"/>
  <c r="E23" i="2" s="1"/>
  <c r="D24" i="2" a="1"/>
  <c r="D24" i="2" s="1"/>
  <c r="B23" i="2" a="1"/>
  <c r="B23" i="2" s="1"/>
  <c r="A24" i="2" a="1"/>
  <c r="A24" i="2" s="1"/>
  <c r="B24" i="2" l="1" a="1"/>
  <c r="B24" i="2" s="1"/>
  <c r="A25" i="2" a="1"/>
  <c r="A25" i="2" s="1"/>
  <c r="E24" i="2" a="1"/>
  <c r="E24" i="2" s="1"/>
  <c r="D25" i="2" a="1"/>
  <c r="D25" i="2" s="1"/>
  <c r="E25" i="2" l="1" a="1"/>
  <c r="E25" i="2" s="1"/>
  <c r="D26" i="2" a="1"/>
  <c r="D26" i="2" s="1"/>
  <c r="B25" i="2" a="1"/>
  <c r="B25" i="2" s="1"/>
  <c r="A26" i="2" a="1"/>
  <c r="A26" i="2" s="1"/>
  <c r="B26" i="2" l="1" a="1"/>
  <c r="B26" i="2" s="1"/>
  <c r="A27" i="2" a="1"/>
  <c r="A27" i="2" s="1"/>
  <c r="E26" i="2" a="1"/>
  <c r="E26" i="2" s="1"/>
  <c r="D27" i="2" a="1"/>
  <c r="D27" i="2" s="1"/>
  <c r="E27" i="2" l="1" a="1"/>
  <c r="E27" i="2" s="1"/>
  <c r="D28" i="2" a="1"/>
  <c r="D28" i="2" s="1"/>
  <c r="B27" i="2" a="1"/>
  <c r="B27" i="2" s="1"/>
  <c r="A28" i="2" a="1"/>
  <c r="A28" i="2" s="1"/>
  <c r="B28" i="2" l="1" a="1"/>
  <c r="B28" i="2" s="1"/>
  <c r="A29" i="2" a="1"/>
  <c r="A29" i="2" s="1"/>
  <c r="E28" i="2" a="1"/>
  <c r="E28" i="2" s="1"/>
  <c r="D29" i="2" a="1"/>
  <c r="D29" i="2" s="1"/>
  <c r="E29" i="2" l="1" a="1"/>
  <c r="E29" i="2" s="1"/>
  <c r="D30" i="2" a="1"/>
  <c r="D30" i="2" s="1"/>
  <c r="B29" i="2" a="1"/>
  <c r="B29" i="2" s="1"/>
  <c r="A30" i="2" a="1"/>
  <c r="A30" i="2" s="1"/>
  <c r="B30" i="2" l="1" a="1"/>
  <c r="B30" i="2" s="1"/>
  <c r="A31" i="2" a="1"/>
  <c r="A31" i="2" s="1"/>
  <c r="E30" i="2" a="1"/>
  <c r="E30" i="2" s="1"/>
  <c r="D31" i="2" a="1"/>
  <c r="D31" i="2" s="1"/>
  <c r="D32" i="2" l="1" a="1"/>
  <c r="D32" i="2" s="1"/>
  <c r="E31" i="2" a="1"/>
  <c r="E31" i="2" s="1"/>
  <c r="B31" i="2" a="1"/>
  <c r="B31" i="2" s="1"/>
  <c r="A32" i="2" a="1"/>
  <c r="A32" i="2" s="1"/>
  <c r="B32" i="2" s="1" a="1"/>
  <c r="B32" i="2" s="1"/>
  <c r="E32" i="2" l="1" a="1"/>
  <c r="E32" i="2" s="1"/>
  <c r="D33" i="2" a="1"/>
  <c r="D33" i="2" s="1"/>
  <c r="D34" i="2" l="1" a="1"/>
  <c r="D34" i="2" s="1"/>
  <c r="E33" i="2" a="1"/>
  <c r="E33" i="2" s="1"/>
  <c r="E34" i="2" l="1" a="1"/>
  <c r="E34" i="2" s="1"/>
  <c r="D35" i="2" a="1"/>
  <c r="D35" i="2" s="1"/>
  <c r="D36" i="2" l="1" a="1"/>
  <c r="D36" i="2" s="1"/>
  <c r="E35" i="2" a="1"/>
  <c r="E35" i="2" s="1"/>
  <c r="D37" i="2" l="1" a="1"/>
  <c r="D37" i="2" s="1"/>
  <c r="E36" i="2" a="1"/>
  <c r="E36" i="2" s="1"/>
  <c r="D38" i="2" l="1" a="1"/>
  <c r="D38" i="2" s="1"/>
  <c r="E38" i="2" s="1" a="1"/>
  <c r="E38" i="2" s="1"/>
  <c r="E37" i="2" a="1"/>
  <c r="E3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<sst xmlns="http://schemas.openxmlformats.org/spreadsheetml/2006/main" count="431" uniqueCount="143">
  <si>
    <t>Student Composite Cut-off Scores and estimated percentages (SEA 2023 ONLY)</t>
  </si>
  <si>
    <t>DO NOT APPLY THESE SCORES TO ANY YEAR OTHER THAN SEA 2023</t>
  </si>
  <si>
    <t>PROVIDED FOR REFERENCE ONLY.</t>
  </si>
  <si>
    <t xml:space="preserve"> DO NOT APPLY TO ANY YEAR OTHER THAN SEA 2023</t>
  </si>
  <si>
    <t>School</t>
  </si>
  <si>
    <t>Cut-off (Boys)</t>
  </si>
  <si>
    <t>Cut-off (Girls)</t>
  </si>
  <si>
    <t>Boys %</t>
  </si>
  <si>
    <t>Girls %</t>
  </si>
  <si>
    <t>District</t>
  </si>
  <si>
    <t>Type</t>
  </si>
  <si>
    <t>Naparima College</t>
  </si>
  <si>
    <t>VICTORIA</t>
  </si>
  <si>
    <t>Assisted</t>
  </si>
  <si>
    <t>Presentation College, Chaguanas</t>
  </si>
  <si>
    <t>CARONI</t>
  </si>
  <si>
    <t>Boys</t>
  </si>
  <si>
    <t>Hillview College</t>
  </si>
  <si>
    <t>ST. GEORGE EAST</t>
  </si>
  <si>
    <t>Presentation College, San Fernando</t>
  </si>
  <si>
    <t>Fatima College</t>
  </si>
  <si>
    <t>PORT OF SPAIN AND ENVIRONS</t>
  </si>
  <si>
    <t>ASJA Boy's College, San Fernando</t>
  </si>
  <si>
    <t>St Stephen's College, Princes Town</t>
  </si>
  <si>
    <t>SOUTH EASTERN</t>
  </si>
  <si>
    <t>Co-Ed</t>
  </si>
  <si>
    <t>Iere High</t>
  </si>
  <si>
    <t>ST. PATRICK</t>
  </si>
  <si>
    <t>Couva East Secondary</t>
  </si>
  <si>
    <t>Government</t>
  </si>
  <si>
    <t>Trinity College East</t>
  </si>
  <si>
    <t>St George's College</t>
  </si>
  <si>
    <t>Shiva Boy's Hindu College</t>
  </si>
  <si>
    <t>San Fernando Central Secondary</t>
  </si>
  <si>
    <t>Queen's Royal College</t>
  </si>
  <si>
    <t>St Mary's College</t>
  </si>
  <si>
    <t>St Benedict's College</t>
  </si>
  <si>
    <t>Miracle Ministries Pentecostal High</t>
  </si>
  <si>
    <t>Private</t>
  </si>
  <si>
    <t>Vishnu Boy's Hindu College</t>
  </si>
  <si>
    <t>Tunapuna Secondary</t>
  </si>
  <si>
    <t>Cowen Hamilton Secondary</t>
  </si>
  <si>
    <t>Debe Secondary</t>
  </si>
  <si>
    <t>Bishop High, Tobago</t>
  </si>
  <si>
    <t>TOBAGO</t>
  </si>
  <si>
    <t>Trinity College, Maraval</t>
  </si>
  <si>
    <t>Arima Central Secondary</t>
  </si>
  <si>
    <t>NORTH EASTERN</t>
  </si>
  <si>
    <t>Fyzabad Anglican Secondary</t>
  </si>
  <si>
    <t>Caribbean Union College, St Joseph</t>
  </si>
  <si>
    <t>Belmont Boy's Secondary</t>
  </si>
  <si>
    <t>SWAHA Hindu College</t>
  </si>
  <si>
    <t>Woodbrook Secondary</t>
  </si>
  <si>
    <t>Open Bible High</t>
  </si>
  <si>
    <t>ASJA Boy's College, Charlieville</t>
  </si>
  <si>
    <t>Rio Claro West Secondary</t>
  </si>
  <si>
    <t>Vessigny Secondary</t>
  </si>
  <si>
    <t>St Anthony's College</t>
  </si>
  <si>
    <t>San Juan South Secondary</t>
  </si>
  <si>
    <t>St Joseph's College</t>
  </si>
  <si>
    <t>Barrackpore West Secondary</t>
  </si>
  <si>
    <t>Waterloo Secondary</t>
  </si>
  <si>
    <t>Scarborough Secondary</t>
  </si>
  <si>
    <t>North Eastern College</t>
  </si>
  <si>
    <t>Harmon's School of SDA</t>
  </si>
  <si>
    <t>St James Secondary</t>
  </si>
  <si>
    <t>El Dorado West Secondary</t>
  </si>
  <si>
    <t>Pleasantville Secondary</t>
  </si>
  <si>
    <t>El Dorado East Secondary</t>
  </si>
  <si>
    <t>Arima North Secondary</t>
  </si>
  <si>
    <t>Diego Martin Central Secondary</t>
  </si>
  <si>
    <t>St Augustine Secondary</t>
  </si>
  <si>
    <t>San Fernando West Secondary</t>
  </si>
  <si>
    <t>Rio Claro East Secondary</t>
  </si>
  <si>
    <t>Preysal Secondary</t>
  </si>
  <si>
    <t>Southern Academy of SDA</t>
  </si>
  <si>
    <t>Bon Air Secondary</t>
  </si>
  <si>
    <t>Fyzabad Secondary</t>
  </si>
  <si>
    <t>South East Port of Spain Secondary</t>
  </si>
  <si>
    <t>Signal Hill Secondary</t>
  </si>
  <si>
    <t>Tableland Secondary</t>
  </si>
  <si>
    <t>Malabar Secondary</t>
  </si>
  <si>
    <t>Palo Seco Secondary</t>
  </si>
  <si>
    <t>Mt Hope Secondary</t>
  </si>
  <si>
    <t>Manzanilla Secondary</t>
  </si>
  <si>
    <t>Chaguanas North Secondary</t>
  </si>
  <si>
    <t>Barrackpore East Secondary</t>
  </si>
  <si>
    <t>Light and Life Pentecostal High</t>
  </si>
  <si>
    <t>Naparima Girl's High</t>
  </si>
  <si>
    <t>Girls</t>
  </si>
  <si>
    <t>St Augustine Girl's High</t>
  </si>
  <si>
    <t>St Joseph's Convent, San Fernando</t>
  </si>
  <si>
    <t>ASJA Girl's College, San Fernando</t>
  </si>
  <si>
    <t>Holy Faith Convent, Couva</t>
  </si>
  <si>
    <t>Lakshmi Girl's Hindu College</t>
  </si>
  <si>
    <t>St Joseph's Convent, Port of Spain</t>
  </si>
  <si>
    <t>Bishop Anstey Girl's High (East)</t>
  </si>
  <si>
    <t>Holy Faith Convent, Penal</t>
  </si>
  <si>
    <t>St Joseph's Convent, St Joseph</t>
  </si>
  <si>
    <t>Bishop Anstey High</t>
  </si>
  <si>
    <t>Holy Name Convent, Port of Spain</t>
  </si>
  <si>
    <t>Parvarti Girls Hindu College</t>
  </si>
  <si>
    <t>ASJA Girl's College, Tunapuna</t>
  </si>
  <si>
    <t>Saraswati Girl's Hindu College</t>
  </si>
  <si>
    <t>Providence Girl's High</t>
  </si>
  <si>
    <t>St Francois Girl's College</t>
  </si>
  <si>
    <t>ASJA Girl's College, Charlieville</t>
  </si>
  <si>
    <t>St Charles High</t>
  </si>
  <si>
    <t>Bishop Centenary College</t>
  </si>
  <si>
    <t>Corpus Christi College</t>
  </si>
  <si>
    <t>Couva West Secondary</t>
  </si>
  <si>
    <t>Holy Cross College</t>
  </si>
  <si>
    <t>Gasparillo Secondary</t>
  </si>
  <si>
    <t>Belmont Secondary</t>
  </si>
  <si>
    <t>Penal Secondary</t>
  </si>
  <si>
    <t>Point Fortin East Secondary</t>
  </si>
  <si>
    <t>Sangre Grande Secondary</t>
  </si>
  <si>
    <t>Princes Town West Secondary</t>
  </si>
  <si>
    <t>Carapichaima East Secondary</t>
  </si>
  <si>
    <t>Marabella North Secondary</t>
  </si>
  <si>
    <t>Five Rivers Secondary</t>
  </si>
  <si>
    <t>ASJA Girl's College, Barrackpore</t>
  </si>
  <si>
    <t>Holy Name Convent, Point Fortin</t>
  </si>
  <si>
    <t>Student Score Calculator (SEA 2023 ONLY)</t>
  </si>
  <si>
    <t>Student</t>
  </si>
  <si>
    <t>Mean</t>
  </si>
  <si>
    <t>Std Dev</t>
  </si>
  <si>
    <t>Z</t>
  </si>
  <si>
    <t>15Z+100</t>
  </si>
  <si>
    <t>Weighting</t>
  </si>
  <si>
    <t>Weighted Standard Score</t>
  </si>
  <si>
    <t>Math</t>
  </si>
  <si>
    <t>ELA</t>
  </si>
  <si>
    <t>CW</t>
  </si>
  <si>
    <t>Composite</t>
  </si>
  <si>
    <t>STANDARD DEVIATIONS PROVIDED BY MoE FOIA Request</t>
  </si>
  <si>
    <t>15</t>
  </si>
  <si>
    <t>9</t>
  </si>
  <si>
    <t>6</t>
  </si>
  <si>
    <t>Combined</t>
  </si>
  <si>
    <t>Student %</t>
  </si>
  <si>
    <t>Student Composite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</si>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</sst>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0.0000000"/>
  </numFmts>
  <fonts count="6" x14ac:knownFonts="1">
    <font>
      <sz val="10"/>
      <color indexed="8"/>
      <name val="Helvetica Neue"/>
    </font>
    <font>
      <b/>
      <sz val="13"/>
      <color indexed="8"/>
      <name val="Helvetica Neue"/>
      <family val="2"/>
    </font>
    <font>
      <b/>
      <sz val="10"/>
      <color indexed="8"/>
      <name val="Helvetica Neue"/>
      <family val="2"/>
    </font>
    <font>
      <b/>
      <u/>
      <sz val="14"/>
      <color indexed="8"/>
      <name val="Helvetica Neue"/>
      <family val="2"/>
    </font>
    <font>
      <b/>
      <sz val="14"/>
      <color indexed="8"/>
      <name val="Helvetica Neue"/>
      <family val="2"/>
    </font>
    <font>
      <b/>
      <u/>
      <sz val="10"/>
      <color indexed="8"/>
      <name val="Helvetica Neue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1"/>
      </right>
      <top/>
      <bottom style="thin">
        <color indexed="10"/>
      </bottom>
      <diagonal/>
    </border>
    <border>
      <left style="thin">
        <color indexed="11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47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49" fontId="1" fillId="2" borderId="1" xfId="0" applyNumberFormat="1" applyFon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left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0" fontId="0" fillId="2" borderId="2" xfId="0" applyFill="1" applyBorder="1">
      <alignment vertical="top" wrapText="1"/>
    </xf>
    <xf numFmtId="0" fontId="0" fillId="2" borderId="3" xfId="0" applyFill="1" applyBorder="1">
      <alignment vertical="top" wrapText="1"/>
    </xf>
    <xf numFmtId="0" fontId="0" fillId="2" borderId="4" xfId="0" applyFill="1" applyBorder="1">
      <alignment vertical="top" wrapText="1"/>
    </xf>
    <xf numFmtId="49" fontId="1" fillId="2" borderId="5" xfId="0" applyNumberFormat="1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5" fontId="0" fillId="2" borderId="1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166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left" vertical="center"/>
    </xf>
    <xf numFmtId="2" fontId="0" fillId="2" borderId="1" xfId="0" applyNumberFormat="1" applyFill="1" applyBorder="1" applyAlignment="1">
      <alignment horizontal="center" vertical="center"/>
    </xf>
    <xf numFmtId="49" fontId="0" fillId="2" borderId="1" xfId="0" applyNumberFormat="1" applyFill="1" applyBorder="1">
      <alignment vertical="top" wrapText="1"/>
    </xf>
    <xf numFmtId="0" fontId="0" fillId="2" borderId="1" xfId="0" applyFill="1" applyBorder="1">
      <alignment vertical="top" wrapText="1"/>
    </xf>
    <xf numFmtId="165" fontId="0" fillId="2" borderId="1" xfId="0" applyNumberFormat="1" applyFill="1" applyBorder="1">
      <alignment vertical="top" wrapText="1"/>
    </xf>
    <xf numFmtId="166" fontId="0" fillId="2" borderId="1" xfId="0" applyNumberFormat="1" applyFill="1" applyBorder="1" applyAlignment="1">
      <alignment vertical="top"/>
    </xf>
    <xf numFmtId="0" fontId="0" fillId="2" borderId="1" xfId="0" applyFill="1" applyBorder="1" applyAlignment="1">
      <alignment vertical="top"/>
    </xf>
    <xf numFmtId="49" fontId="0" fillId="2" borderId="1" xfId="0" applyNumberFormat="1" applyFill="1" applyBorder="1" applyAlignment="1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5"/>
  <sheetViews>
    <sheetView showGridLines="0" tabSelected="1" workbookViewId="0">
      <selection activeCell="D8" sqref="D8"/>
    </sheetView>
  </sheetViews>
  <sheetFormatPr baseColWidth="10" defaultColWidth="16.33203125" defaultRowHeight="20" customHeight="1" x14ac:dyDescent="0.15"/>
  <cols>
    <col min="1" max="1" width="32" style="1" customWidth="1"/>
    <col min="2" max="4" width="13.6640625" style="1" customWidth="1"/>
    <col min="5" max="5" width="10.6640625" style="1" customWidth="1"/>
    <col min="6" max="6" width="29.6640625" style="1" customWidth="1"/>
    <col min="7" max="8" width="10.6640625" style="1" customWidth="1"/>
    <col min="9" max="9" width="16.33203125" style="1" customWidth="1"/>
    <col min="10" max="16384" width="16.33203125" style="1"/>
  </cols>
  <sheetData>
    <row r="1" spans="1:8" ht="20" customHeight="1" x14ac:dyDescent="0.15">
      <c r="A1" s="2" t="s">
        <v>0</v>
      </c>
      <c r="B1" s="3"/>
      <c r="C1" s="3"/>
      <c r="D1" s="3"/>
      <c r="E1" s="3"/>
      <c r="F1" s="3"/>
      <c r="G1" s="3"/>
      <c r="H1" s="3"/>
    </row>
    <row r="2" spans="1:8" ht="20" customHeight="1" x14ac:dyDescent="0.15">
      <c r="A2" s="4" t="s">
        <v>1</v>
      </c>
      <c r="B2" s="3"/>
      <c r="C2" s="3"/>
      <c r="D2" s="3"/>
      <c r="E2" s="3"/>
      <c r="F2" s="3"/>
      <c r="G2" s="3"/>
      <c r="H2" s="3"/>
    </row>
    <row r="3" spans="1:8" ht="20" customHeight="1" x14ac:dyDescent="0.15">
      <c r="A3" s="5" t="s">
        <v>2</v>
      </c>
      <c r="B3" s="6"/>
      <c r="C3" s="6"/>
      <c r="D3" s="6"/>
      <c r="E3" s="6"/>
      <c r="F3" s="6"/>
      <c r="G3" s="6"/>
      <c r="H3" s="6"/>
    </row>
    <row r="4" spans="1:8" ht="20" customHeight="1" x14ac:dyDescent="0.15">
      <c r="A4" s="5" t="s">
        <v>3</v>
      </c>
      <c r="B4" s="3"/>
      <c r="C4" s="3"/>
      <c r="D4" s="3"/>
      <c r="E4" s="3"/>
      <c r="F4" s="3"/>
      <c r="G4" s="3"/>
      <c r="H4" s="3"/>
    </row>
    <row r="5" spans="1:8" ht="20" customHeight="1" x14ac:dyDescent="0.15">
      <c r="A5" s="7"/>
      <c r="B5" s="3"/>
      <c r="C5" s="3"/>
      <c r="D5" s="3"/>
      <c r="E5" s="3"/>
      <c r="F5" s="3"/>
      <c r="G5" s="3"/>
      <c r="H5" s="3"/>
    </row>
    <row r="6" spans="1:8" ht="20" customHeight="1" x14ac:dyDescent="0.15">
      <c r="A6" s="4" t="s">
        <v>4</v>
      </c>
      <c r="B6" s="8" t="s">
        <v>5</v>
      </c>
      <c r="C6" s="8" t="s">
        <v>6</v>
      </c>
      <c r="D6" s="8" t="s">
        <v>7</v>
      </c>
      <c r="E6" s="8" t="s">
        <v>8</v>
      </c>
      <c r="F6" s="8" t="s">
        <v>9</v>
      </c>
      <c r="G6" s="8" t="s">
        <v>10</v>
      </c>
      <c r="H6" s="8" t="s">
        <v>10</v>
      </c>
    </row>
    <row r="7" spans="1:8" ht="20" customHeight="1" x14ac:dyDescent="0.15">
      <c r="A7" s="7" t="s">
        <v>11</v>
      </c>
      <c r="B7" s="9">
        <v>241.55199999999999</v>
      </c>
      <c r="C7" s="10"/>
      <c r="D7" s="11">
        <f>((B7-200+'Sheet 1-1'!$F$14)/('Sheet 1-1'!$B$14))/100</f>
        <v>0.85974078815943888</v>
      </c>
      <c r="E7" s="12"/>
      <c r="F7" s="3" t="s">
        <v>12</v>
      </c>
      <c r="G7" s="3" t="s">
        <v>13</v>
      </c>
      <c r="H7" s="13"/>
    </row>
    <row r="8" spans="1:8" ht="20" customHeight="1" x14ac:dyDescent="0.15">
      <c r="A8" s="7" t="s">
        <v>14</v>
      </c>
      <c r="B8" s="9">
        <v>240.52699999999999</v>
      </c>
      <c r="C8" s="10"/>
      <c r="D8" s="11" cm="1">
        <f t="array" ref="D8">((B8-200+'Sheet 1-1'!$F$14)/('Sheet 1-1'!$B$14))/100</f>
        <v>0.8519738041648165</v>
      </c>
      <c r="E8" s="12"/>
      <c r="F8" s="3" t="s">
        <v>15</v>
      </c>
      <c r="G8" s="3" t="s">
        <v>13</v>
      </c>
      <c r="H8" s="3" t="s">
        <v>16</v>
      </c>
    </row>
    <row r="9" spans="1:8" ht="20" customHeight="1" x14ac:dyDescent="0.15">
      <c r="A9" s="7" t="s">
        <v>17</v>
      </c>
      <c r="B9" s="9">
        <v>239.791</v>
      </c>
      <c r="C9" s="10"/>
      <c r="D9" s="11" cm="1">
        <f t="array" ref="D9">((B9-200+'Sheet 1-1'!$F$14)/('Sheet 1-1'!$B$14))/100</f>
        <v>0.84639673077940958</v>
      </c>
      <c r="E9" s="12"/>
      <c r="F9" s="3" t="s">
        <v>18</v>
      </c>
      <c r="G9" s="3" t="s">
        <v>13</v>
      </c>
      <c r="H9" s="3" t="s">
        <v>16</v>
      </c>
    </row>
    <row r="10" spans="1:8" ht="20" customHeight="1" x14ac:dyDescent="0.15">
      <c r="A10" s="7" t="s">
        <v>19</v>
      </c>
      <c r="B10" s="9">
        <v>239.30699999999999</v>
      </c>
      <c r="C10" s="10"/>
      <c r="D10" s="11" cm="1">
        <f t="array" ref="D10">((B10-200+'Sheet 1-1'!$F$14)/('Sheet 1-1'!$B$14))/100</f>
        <v>0.84272919882487551</v>
      </c>
      <c r="E10" s="12"/>
      <c r="F10" s="3" t="s">
        <v>12</v>
      </c>
      <c r="G10" s="3" t="s">
        <v>13</v>
      </c>
      <c r="H10" s="3" t="s">
        <v>16</v>
      </c>
    </row>
    <row r="11" spans="1:8" ht="20" customHeight="1" x14ac:dyDescent="0.15">
      <c r="A11" s="14" t="s">
        <v>20</v>
      </c>
      <c r="B11" s="15">
        <v>234.20099999999999</v>
      </c>
      <c r="C11" s="10"/>
      <c r="D11" s="11" cm="1">
        <f t="array" ref="D11">((B11-200+'Sheet 1-1'!$F$14)/('Sheet 1-1'!$B$14))/100</f>
        <v>0.80403825221361502</v>
      </c>
      <c r="E11" s="12"/>
      <c r="F11" s="16" t="s">
        <v>21</v>
      </c>
      <c r="G11" s="16" t="s">
        <v>13</v>
      </c>
      <c r="H11" s="16" t="s">
        <v>16</v>
      </c>
    </row>
    <row r="12" spans="1:8" ht="20" customHeight="1" x14ac:dyDescent="0.15">
      <c r="A12" s="7" t="s">
        <v>22</v>
      </c>
      <c r="B12" s="9">
        <v>231.93199999999999</v>
      </c>
      <c r="C12" s="10"/>
      <c r="D12" s="11" cm="1">
        <f t="array" ref="D12">((B12-200+'Sheet 1-1'!$F$14)/('Sheet 1-1'!$B$14))/100</f>
        <v>0.78684480179039729</v>
      </c>
      <c r="E12" s="12"/>
      <c r="F12" s="3" t="s">
        <v>12</v>
      </c>
      <c r="G12" s="3" t="s">
        <v>13</v>
      </c>
      <c r="H12" s="3" t="s">
        <v>16</v>
      </c>
    </row>
    <row r="13" spans="1:8" ht="20" customHeight="1" x14ac:dyDescent="0.15">
      <c r="A13" s="14" t="s">
        <v>23</v>
      </c>
      <c r="B13" s="15">
        <v>231.52699999999999</v>
      </c>
      <c r="C13" s="10"/>
      <c r="D13" s="11" cm="1">
        <f t="array" ref="D13">((B13-200+'Sheet 1-1'!$F$14)/('Sheet 1-1'!$B$14))/100</f>
        <v>0.78377589591935115</v>
      </c>
      <c r="E13" s="12"/>
      <c r="F13" s="16" t="s">
        <v>24</v>
      </c>
      <c r="G13" s="16" t="s">
        <v>13</v>
      </c>
      <c r="H13" s="16" t="s">
        <v>25</v>
      </c>
    </row>
    <row r="14" spans="1:8" ht="20" customHeight="1" x14ac:dyDescent="0.15">
      <c r="A14" s="7" t="s">
        <v>26</v>
      </c>
      <c r="B14" s="9">
        <v>230.17400000000001</v>
      </c>
      <c r="C14" s="15">
        <v>229.304</v>
      </c>
      <c r="D14" s="11" cm="1">
        <f t="array" ref="D14">((B14-200+'Sheet 1-1'!$F$14)/('Sheet 1-1'!$B$14))/100</f>
        <v>0.77352347704644986</v>
      </c>
      <c r="E14" s="17" cm="1">
        <f t="array" ref="E14">((C14-200+'Sheet 1-1'!$F$14)/('Sheet 1-1'!$B$14))/100</f>
        <v>0.76693101258272156</v>
      </c>
      <c r="F14" s="3" t="s">
        <v>27</v>
      </c>
      <c r="G14" s="3" t="s">
        <v>13</v>
      </c>
      <c r="H14" s="3" t="s">
        <v>25</v>
      </c>
    </row>
    <row r="15" spans="1:8" ht="20" customHeight="1" x14ac:dyDescent="0.15">
      <c r="A15" s="14" t="s">
        <v>28</v>
      </c>
      <c r="B15" s="15">
        <v>230.17400000000001</v>
      </c>
      <c r="C15" s="15">
        <v>229.095</v>
      </c>
      <c r="D15" s="11" cm="1">
        <f t="array" ref="D15">((B15-200+'Sheet 1-1'!$F$14)/('Sheet 1-1'!$B$14))/100</f>
        <v>0.77352347704644986</v>
      </c>
      <c r="E15" s="17" cm="1">
        <f t="array" ref="E15">((C15-200+'Sheet 1-1'!$F$14)/('Sheet 1-1'!$B$14))/100</f>
        <v>0.76534730560235464</v>
      </c>
      <c r="F15" s="16" t="s">
        <v>15</v>
      </c>
      <c r="G15" s="16" t="s">
        <v>29</v>
      </c>
      <c r="H15" s="16" t="s">
        <v>25</v>
      </c>
    </row>
    <row r="16" spans="1:8" ht="20" customHeight="1" x14ac:dyDescent="0.15">
      <c r="A16" s="14" t="s">
        <v>30</v>
      </c>
      <c r="B16" s="15">
        <v>229.30699999999999</v>
      </c>
      <c r="C16" s="10"/>
      <c r="D16" s="11" cm="1">
        <f t="array" ref="D16">((B16-200+'Sheet 1-1'!$F$14)/('Sheet 1-1'!$B$14))/100</f>
        <v>0.76695374521880322</v>
      </c>
      <c r="E16" s="12"/>
      <c r="F16" s="16" t="s">
        <v>18</v>
      </c>
      <c r="G16" s="16" t="s">
        <v>13</v>
      </c>
      <c r="H16" s="16" t="s">
        <v>16</v>
      </c>
    </row>
    <row r="17" spans="1:8" ht="20" customHeight="1" x14ac:dyDescent="0.15">
      <c r="A17" s="14" t="s">
        <v>31</v>
      </c>
      <c r="B17" s="15">
        <v>228.23099999999999</v>
      </c>
      <c r="C17" s="15">
        <v>228.73699999999999</v>
      </c>
      <c r="D17" s="11" cm="1">
        <f t="array" ref="D17">((B17-200+'Sheet 1-1'!$F$14)/('Sheet 1-1'!$B$14))/100</f>
        <v>0.75880030641078988</v>
      </c>
      <c r="E17" s="17" cm="1">
        <f t="array" ref="E17">((C17-200+'Sheet 1-1'!$F$14)/('Sheet 1-1'!$B$14))/100</f>
        <v>0.76263454436325717</v>
      </c>
      <c r="F17" s="16" t="s">
        <v>15</v>
      </c>
      <c r="G17" s="16" t="s">
        <v>13</v>
      </c>
      <c r="H17" s="16" t="s">
        <v>25</v>
      </c>
    </row>
    <row r="18" spans="1:8" ht="20" customHeight="1" x14ac:dyDescent="0.15">
      <c r="A18" s="14" t="s">
        <v>32</v>
      </c>
      <c r="B18" s="15">
        <v>227.76599999999999</v>
      </c>
      <c r="C18" s="10"/>
      <c r="D18" s="11" cm="1">
        <f t="array" ref="D18">((B18-200+'Sheet 1-1'!$F$14)/('Sheet 1-1'!$B$14))/100</f>
        <v>0.7552767478181075</v>
      </c>
      <c r="E18" s="12"/>
      <c r="F18" s="16" t="s">
        <v>27</v>
      </c>
      <c r="G18" s="16" t="s">
        <v>13</v>
      </c>
      <c r="H18" s="16" t="s">
        <v>16</v>
      </c>
    </row>
    <row r="19" spans="1:8" ht="20" customHeight="1" x14ac:dyDescent="0.15">
      <c r="A19" s="14" t="s">
        <v>33</v>
      </c>
      <c r="B19" s="15">
        <v>226.1</v>
      </c>
      <c r="C19" s="15">
        <v>230.42500000000001</v>
      </c>
      <c r="D19" s="11" cm="1">
        <f t="array" ref="D19">((B19-200+'Sheet 1-1'!$F$14)/('Sheet 1-1'!$B$14))/100</f>
        <v>0.74265255724733581</v>
      </c>
      <c r="E19" s="17" cm="1">
        <f t="array" ref="E19">((C19-200+'Sheet 1-1'!$F$14)/('Sheet 1-1'!$B$14))/100</f>
        <v>0.77542544093196231</v>
      </c>
      <c r="F19" s="16" t="s">
        <v>12</v>
      </c>
      <c r="G19" s="16" t="s">
        <v>29</v>
      </c>
      <c r="H19" s="16" t="s">
        <v>25</v>
      </c>
    </row>
    <row r="20" spans="1:8" ht="20" customHeight="1" x14ac:dyDescent="0.15">
      <c r="A20" s="14" t="s">
        <v>34</v>
      </c>
      <c r="B20" s="15">
        <v>225.095</v>
      </c>
      <c r="C20" s="10"/>
      <c r="D20" s="11" cm="1">
        <f t="array" ref="D20">((B20-200+'Sheet 1-1'!$F$14)/('Sheet 1-1'!$B$14))/100</f>
        <v>0.7350371241599255</v>
      </c>
      <c r="E20" s="12"/>
      <c r="F20" s="16" t="s">
        <v>21</v>
      </c>
      <c r="G20" s="16" t="s">
        <v>13</v>
      </c>
      <c r="H20" s="16" t="s">
        <v>16</v>
      </c>
    </row>
    <row r="21" spans="1:8" ht="20" customHeight="1" x14ac:dyDescent="0.15">
      <c r="A21" s="14" t="s">
        <v>35</v>
      </c>
      <c r="B21" s="15">
        <v>224.74</v>
      </c>
      <c r="C21" s="10"/>
      <c r="D21" s="11" cm="1">
        <f t="array" ref="D21">((B21-200+'Sheet 1-1'!$F$14)/('Sheet 1-1'!$B$14))/100</f>
        <v>0.73234709555691013</v>
      </c>
      <c r="E21" s="12"/>
      <c r="F21" s="16" t="s">
        <v>21</v>
      </c>
      <c r="G21" s="16" t="s">
        <v>13</v>
      </c>
      <c r="H21" s="16" t="s">
        <v>16</v>
      </c>
    </row>
    <row r="22" spans="1:8" ht="20" customHeight="1" x14ac:dyDescent="0.15">
      <c r="A22" s="14" t="s">
        <v>36</v>
      </c>
      <c r="B22" s="15">
        <v>223.60499999999999</v>
      </c>
      <c r="C22" s="10"/>
      <c r="D22" s="11" cm="1">
        <f t="array" ref="D22">((B22-200+'Sheet 1-1'!$F$14)/('Sheet 1-1'!$B$14))/100</f>
        <v>0.72374658157262073</v>
      </c>
      <c r="E22" s="12"/>
      <c r="F22" s="16" t="s">
        <v>12</v>
      </c>
      <c r="G22" s="16" t="s">
        <v>13</v>
      </c>
      <c r="H22" s="16" t="s">
        <v>16</v>
      </c>
    </row>
    <row r="23" spans="1:8" ht="20" customHeight="1" x14ac:dyDescent="0.15">
      <c r="A23" s="14" t="s">
        <v>37</v>
      </c>
      <c r="B23" s="15">
        <v>222.87700000000001</v>
      </c>
      <c r="C23" s="10"/>
      <c r="D23" s="11" cm="1">
        <f t="array" ref="D23">((B23-200+'Sheet 1-1'!$F$14)/('Sheet 1-1'!$B$14))/100</f>
        <v>0.71823012855009882</v>
      </c>
      <c r="E23" s="12"/>
      <c r="F23" s="16" t="s">
        <v>15</v>
      </c>
      <c r="G23" s="16" t="s">
        <v>38</v>
      </c>
      <c r="H23" s="16" t="s">
        <v>25</v>
      </c>
    </row>
    <row r="24" spans="1:8" ht="20" customHeight="1" x14ac:dyDescent="0.15">
      <c r="A24" s="14" t="s">
        <v>39</v>
      </c>
      <c r="B24" s="15">
        <v>222.60900000000001</v>
      </c>
      <c r="C24" s="10"/>
      <c r="D24" s="11" cm="1">
        <f t="array" ref="D24">((B24-200+'Sheet 1-1'!$F$14)/('Sheet 1-1'!$B$14))/100</f>
        <v>0.71619934639345606</v>
      </c>
      <c r="E24" s="12"/>
      <c r="F24" s="16" t="s">
        <v>15</v>
      </c>
      <c r="G24" s="16" t="s">
        <v>13</v>
      </c>
      <c r="H24" s="16" t="s">
        <v>16</v>
      </c>
    </row>
    <row r="25" spans="1:8" ht="20" customHeight="1" x14ac:dyDescent="0.15">
      <c r="A25" s="14" t="s">
        <v>40</v>
      </c>
      <c r="B25" s="15">
        <v>222.50700000000001</v>
      </c>
      <c r="C25" s="15">
        <v>223.715</v>
      </c>
      <c r="D25" s="11" cm="1">
        <f t="array" ref="D25">((B25-200+'Sheet 1-1'!$F$14)/('Sheet 1-1'!$B$14))/100</f>
        <v>0.71542643676667406</v>
      </c>
      <c r="E25" s="17" cm="1">
        <f t="array" ref="E25">((C25-200+'Sheet 1-1'!$F$14)/('Sheet 1-1'!$B$14))/100</f>
        <v>0.72458011156228763</v>
      </c>
      <c r="F25" s="16" t="s">
        <v>18</v>
      </c>
      <c r="G25" s="16" t="s">
        <v>29</v>
      </c>
      <c r="H25" s="16" t="s">
        <v>25</v>
      </c>
    </row>
    <row r="26" spans="1:8" ht="20" customHeight="1" x14ac:dyDescent="0.15">
      <c r="A26" s="14" t="s">
        <v>41</v>
      </c>
      <c r="B26" s="15">
        <v>222.09299999999999</v>
      </c>
      <c r="C26" s="15">
        <v>226.31700000000001</v>
      </c>
      <c r="D26" s="11" cm="1">
        <f t="array" ref="D26">((B26-200+'Sheet 1-1'!$F$14)/('Sheet 1-1'!$B$14))/100</f>
        <v>0.71228933298738251</v>
      </c>
      <c r="E26" s="17" cm="1">
        <f t="array" ref="E26">((C26-200+'Sheet 1-1'!$F$14)/('Sheet 1-1'!$B$14))/100</f>
        <v>0.74429688459058763</v>
      </c>
      <c r="F26" s="16" t="s">
        <v>24</v>
      </c>
      <c r="G26" s="16" t="s">
        <v>29</v>
      </c>
      <c r="H26" s="16" t="s">
        <v>25</v>
      </c>
    </row>
    <row r="27" spans="1:8" ht="20" customHeight="1" x14ac:dyDescent="0.15">
      <c r="A27" s="14" t="s">
        <v>42</v>
      </c>
      <c r="B27" s="15">
        <v>220.69</v>
      </c>
      <c r="C27" s="15">
        <v>222.58</v>
      </c>
      <c r="D27" s="11" cm="1">
        <f t="array" ref="D27">((B27-200+'Sheet 1-1'!$F$14)/('Sheet 1-1'!$B$14))/100</f>
        <v>0.70165803684645067</v>
      </c>
      <c r="E27" s="17" cm="1">
        <f t="array" ref="E27">((C27-200+'Sheet 1-1'!$F$14)/('Sheet 1-1'!$B$14))/100</f>
        <v>0.71597959757799845</v>
      </c>
      <c r="F27" s="16" t="s">
        <v>12</v>
      </c>
      <c r="G27" s="16" t="s">
        <v>29</v>
      </c>
      <c r="H27" s="16" t="s">
        <v>25</v>
      </c>
    </row>
    <row r="28" spans="1:8" ht="20" customHeight="1" x14ac:dyDescent="0.15">
      <c r="A28" s="14" t="s">
        <v>43</v>
      </c>
      <c r="B28" s="15">
        <v>220.42</v>
      </c>
      <c r="C28" s="15">
        <v>226.792</v>
      </c>
      <c r="D28" s="11" cm="1">
        <f t="array" ref="D28">((B28-200+'Sheet 1-1'!$F$14)/('Sheet 1-1'!$B$14))/100</f>
        <v>0.69961209959908655</v>
      </c>
      <c r="E28" s="17" cm="1">
        <f t="array" ref="E28">((C28-200+'Sheet 1-1'!$F$14)/('Sheet 1-1'!$B$14))/100</f>
        <v>0.74789621863687616</v>
      </c>
      <c r="F28" s="16" t="s">
        <v>44</v>
      </c>
      <c r="G28" s="16" t="s">
        <v>29</v>
      </c>
      <c r="H28" s="16" t="s">
        <v>25</v>
      </c>
    </row>
    <row r="29" spans="1:8" ht="20" customHeight="1" x14ac:dyDescent="0.15">
      <c r="A29" s="14" t="s">
        <v>45</v>
      </c>
      <c r="B29" s="15">
        <v>218.81800000000001</v>
      </c>
      <c r="C29" s="10"/>
      <c r="D29" s="11" cm="1">
        <f t="array" ref="D29">((B29-200+'Sheet 1-1'!$F$14)/('Sheet 1-1'!$B$14))/100</f>
        <v>0.68747287193139395</v>
      </c>
      <c r="E29" s="12"/>
      <c r="F29" s="16" t="s">
        <v>21</v>
      </c>
      <c r="G29" s="16" t="s">
        <v>13</v>
      </c>
      <c r="H29" s="16" t="s">
        <v>16</v>
      </c>
    </row>
    <row r="30" spans="1:8" ht="20" customHeight="1" x14ac:dyDescent="0.15">
      <c r="A30" s="14" t="s">
        <v>46</v>
      </c>
      <c r="B30" s="15">
        <v>216.98699999999999</v>
      </c>
      <c r="C30" s="15">
        <v>222.14400000000001</v>
      </c>
      <c r="D30" s="11" cm="1">
        <f t="array" ref="D30">((B30-200+'Sheet 1-1'!$F$14)/('Sheet 1-1'!$B$14))/100</f>
        <v>0.67359838637612202</v>
      </c>
      <c r="E30" s="17" cm="1">
        <f t="array" ref="E30">((C30-200+'Sheet 1-1'!$F$14)/('Sheet 1-1'!$B$14))/100</f>
        <v>0.71267578780077367</v>
      </c>
      <c r="F30" s="16" t="s">
        <v>47</v>
      </c>
      <c r="G30" s="16" t="s">
        <v>29</v>
      </c>
      <c r="H30" s="16" t="s">
        <v>25</v>
      </c>
    </row>
    <row r="31" spans="1:8" ht="20" customHeight="1" x14ac:dyDescent="0.15">
      <c r="A31" s="14" t="s">
        <v>48</v>
      </c>
      <c r="B31" s="15">
        <v>216.66499999999999</v>
      </c>
      <c r="C31" s="15">
        <v>218.38800000000001</v>
      </c>
      <c r="D31" s="11" cm="1">
        <f t="array" ref="D31">((B31-200+'Sheet 1-1'!$F$14)/('Sheet 1-1'!$B$14))/100</f>
        <v>0.67115841677000643</v>
      </c>
      <c r="E31" s="17" cm="1">
        <f t="array" ref="E31">((C31-200+'Sheet 1-1'!$F$14)/('Sheet 1-1'!$B$14))/100</f>
        <v>0.68421452742633293</v>
      </c>
      <c r="F31" s="16" t="s">
        <v>27</v>
      </c>
      <c r="G31" s="16" t="s">
        <v>29</v>
      </c>
      <c r="H31" s="16" t="s">
        <v>25</v>
      </c>
    </row>
    <row r="32" spans="1:8" ht="20" customHeight="1" x14ac:dyDescent="0.15">
      <c r="A32" s="14" t="s">
        <v>49</v>
      </c>
      <c r="B32" s="15">
        <v>215.37</v>
      </c>
      <c r="C32" s="15">
        <v>214.90700000000001</v>
      </c>
      <c r="D32" s="11" cm="1">
        <f t="array" ref="D32">((B32-200+'Sheet 1-1'!$F$14)/('Sheet 1-1'!$B$14))/100</f>
        <v>0.66134549552802013</v>
      </c>
      <c r="E32" s="17" cm="1">
        <f t="array" ref="E32">((C32-200+'Sheet 1-1'!$F$14)/('Sheet 1-1'!$B$14))/100</f>
        <v>0.657837092026059</v>
      </c>
      <c r="F32" s="16" t="s">
        <v>18</v>
      </c>
      <c r="G32" s="16" t="s">
        <v>13</v>
      </c>
      <c r="H32" s="16" t="s">
        <v>25</v>
      </c>
    </row>
    <row r="33" spans="1:8" ht="20" customHeight="1" x14ac:dyDescent="0.15">
      <c r="A33" s="14" t="s">
        <v>50</v>
      </c>
      <c r="B33" s="15">
        <v>212.50899999999999</v>
      </c>
      <c r="C33" s="10"/>
      <c r="D33" s="11" cm="1">
        <f t="array" ref="D33">((B33-200+'Sheet 1-1'!$F$14)/('Sheet 1-1'!$B$14))/100</f>
        <v>0.63966613825132279</v>
      </c>
      <c r="E33" s="12"/>
      <c r="F33" s="16" t="s">
        <v>21</v>
      </c>
      <c r="G33" s="16" t="s">
        <v>29</v>
      </c>
      <c r="H33" s="16" t="s">
        <v>16</v>
      </c>
    </row>
    <row r="34" spans="1:8" ht="20" customHeight="1" x14ac:dyDescent="0.15">
      <c r="A34" s="14" t="s">
        <v>51</v>
      </c>
      <c r="B34" s="15">
        <v>211.69300000000001</v>
      </c>
      <c r="C34" s="15">
        <v>217.452</v>
      </c>
      <c r="D34" s="11" cm="1">
        <f t="array" ref="D34">((B34-200+'Sheet 1-1'!$F$14)/('Sheet 1-1'!$B$14))/100</f>
        <v>0.63348286123706743</v>
      </c>
      <c r="E34" s="17" cm="1">
        <f t="array" ref="E34">((C34-200+'Sheet 1-1'!$F$14)/('Sheet 1-1'!$B$14))/100</f>
        <v>0.6771219449688044</v>
      </c>
      <c r="F34" s="16" t="s">
        <v>47</v>
      </c>
      <c r="G34" s="16" t="s">
        <v>13</v>
      </c>
      <c r="H34" s="16" t="s">
        <v>25</v>
      </c>
    </row>
    <row r="35" spans="1:8" ht="20" customHeight="1" x14ac:dyDescent="0.15">
      <c r="A35" s="14" t="s">
        <v>52</v>
      </c>
      <c r="B35" s="15">
        <v>210.64400000000001</v>
      </c>
      <c r="C35" s="15">
        <v>215.42099999999999</v>
      </c>
      <c r="D35" s="11" cm="1">
        <f t="array" ref="D35">((B35-200+'Sheet 1-1'!$F$14)/('Sheet 1-1'!$B$14))/100</f>
        <v>0.62553401615379034</v>
      </c>
      <c r="E35" s="17" cm="1">
        <f t="array" ref="E35">((C35-200+'Sheet 1-1'!$F$14)/('Sheet 1-1'!$B$14))/100</f>
        <v>0.66173195034141097</v>
      </c>
      <c r="F35" s="16" t="s">
        <v>21</v>
      </c>
      <c r="G35" s="16" t="s">
        <v>29</v>
      </c>
      <c r="H35" s="16" t="s">
        <v>25</v>
      </c>
    </row>
    <row r="36" spans="1:8" ht="20" customHeight="1" x14ac:dyDescent="0.15">
      <c r="A36" s="14" t="s">
        <v>53</v>
      </c>
      <c r="B36" s="15">
        <v>210.36600000000001</v>
      </c>
      <c r="C36" s="15">
        <v>212.68799999999999</v>
      </c>
      <c r="D36" s="11" cm="1">
        <f t="array" ref="D36">((B36-200+'Sheet 1-1'!$F$14)/('Sheet 1-1'!$B$14))/100</f>
        <v>0.62342745854354165</v>
      </c>
      <c r="E36" s="17" cm="1">
        <f t="array" ref="E36">((C36-200+'Sheet 1-1'!$F$14)/('Sheet 1-1'!$B$14))/100</f>
        <v>0.64102251887087147</v>
      </c>
      <c r="F36" s="16" t="s">
        <v>12</v>
      </c>
      <c r="G36" s="16" t="s">
        <v>38</v>
      </c>
      <c r="H36" s="16" t="s">
        <v>25</v>
      </c>
    </row>
    <row r="37" spans="1:8" ht="20" customHeight="1" x14ac:dyDescent="0.15">
      <c r="A37" s="14" t="s">
        <v>54</v>
      </c>
      <c r="B37" s="15">
        <v>210.13</v>
      </c>
      <c r="C37" s="10"/>
      <c r="D37" s="11" cm="1">
        <f t="array" ref="D37">((B37-200+'Sheet 1-1'!$F$14)/('Sheet 1-1'!$B$14))/100</f>
        <v>0.62163915783843815</v>
      </c>
      <c r="E37" s="12"/>
      <c r="F37" s="16" t="s">
        <v>15</v>
      </c>
      <c r="G37" s="16" t="s">
        <v>13</v>
      </c>
      <c r="H37" s="16" t="s">
        <v>16</v>
      </c>
    </row>
    <row r="38" spans="1:8" ht="20" customHeight="1" x14ac:dyDescent="0.15">
      <c r="A38" s="14" t="s">
        <v>55</v>
      </c>
      <c r="B38" s="15">
        <v>209.31899999999999</v>
      </c>
      <c r="C38" s="15">
        <v>219.661</v>
      </c>
      <c r="D38" s="11" cm="1">
        <f t="array" ref="D38">((B38-200+'Sheet 1-1'!$F$14)/('Sheet 1-1'!$B$14))/100</f>
        <v>0.6154937685509857</v>
      </c>
      <c r="E38" s="17" cm="1">
        <f t="array" ref="E38">((C38-200+'Sheet 1-1'!$F$14)/('Sheet 1-1'!$B$14))/100</f>
        <v>0.69386074267038578</v>
      </c>
      <c r="F38" s="16" t="s">
        <v>24</v>
      </c>
      <c r="G38" s="16" t="s">
        <v>29</v>
      </c>
      <c r="H38" s="16" t="s">
        <v>25</v>
      </c>
    </row>
    <row r="39" spans="1:8" ht="20" customHeight="1" x14ac:dyDescent="0.15">
      <c r="A39" s="14" t="s">
        <v>56</v>
      </c>
      <c r="B39" s="15">
        <v>209.07400000000001</v>
      </c>
      <c r="C39" s="15">
        <v>215.417</v>
      </c>
      <c r="D39" s="11" cm="1">
        <f t="array" ref="D39">((B39-200+'Sheet 1-1'!$F$14)/('Sheet 1-1'!$B$14))/100</f>
        <v>0.61363726993763701</v>
      </c>
      <c r="E39" s="17" cm="1">
        <f t="array" ref="E39">((C39-200+'Sheet 1-1'!$F$14)/('Sheet 1-1'!$B$14))/100</f>
        <v>0.6617016401599688</v>
      </c>
      <c r="F39" s="16" t="s">
        <v>27</v>
      </c>
      <c r="G39" s="16" t="s">
        <v>29</v>
      </c>
      <c r="H39" s="16" t="s">
        <v>25</v>
      </c>
    </row>
    <row r="40" spans="1:8" ht="20" customHeight="1" x14ac:dyDescent="0.15">
      <c r="A40" s="14" t="s">
        <v>57</v>
      </c>
      <c r="B40" s="15">
        <v>208.852</v>
      </c>
      <c r="C40" s="10"/>
      <c r="D40" s="11" cm="1">
        <f t="array" ref="D40">((B40-200+'Sheet 1-1'!$F$14)/('Sheet 1-1'!$B$14))/100</f>
        <v>0.61195505486758217</v>
      </c>
      <c r="E40" s="12"/>
      <c r="F40" s="16" t="s">
        <v>21</v>
      </c>
      <c r="G40" s="16" t="s">
        <v>13</v>
      </c>
      <c r="H40" s="16" t="s">
        <v>16</v>
      </c>
    </row>
    <row r="41" spans="1:8" ht="20" customHeight="1" x14ac:dyDescent="0.15">
      <c r="A41" s="14" t="s">
        <v>58</v>
      </c>
      <c r="B41" s="15">
        <v>207.98599999999999</v>
      </c>
      <c r="C41" s="15">
        <v>209.33199999999999</v>
      </c>
      <c r="D41" s="11" cm="1">
        <f t="array" ref="D41">((B41-200+'Sheet 1-1'!$F$14)/('Sheet 1-1'!$B$14))/100</f>
        <v>0.60539290058529627</v>
      </c>
      <c r="E41" s="17" cm="1">
        <f t="array" ref="E41">((C41-200+'Sheet 1-1'!$F$14)/('Sheet 1-1'!$B$14))/100</f>
        <v>0.61559227664067362</v>
      </c>
      <c r="F41" s="16" t="s">
        <v>18</v>
      </c>
      <c r="G41" s="16" t="s">
        <v>29</v>
      </c>
      <c r="H41" s="16" t="s">
        <v>25</v>
      </c>
    </row>
    <row r="42" spans="1:8" ht="20" customHeight="1" x14ac:dyDescent="0.15">
      <c r="A42" s="14" t="s">
        <v>59</v>
      </c>
      <c r="B42" s="15">
        <v>205.83099999999999</v>
      </c>
      <c r="C42" s="15">
        <v>205.55799999999999</v>
      </c>
      <c r="D42" s="11" cm="1">
        <f t="array" ref="D42">((B42-200+'Sheet 1-1'!$F$14)/('Sheet 1-1'!$B$14))/100</f>
        <v>0.58906329033318761</v>
      </c>
      <c r="E42" s="17" cm="1">
        <f t="array" ref="E42">((C42-200+'Sheet 1-1'!$F$14)/('Sheet 1-1'!$B$14))/100</f>
        <v>0.58699462044974193</v>
      </c>
      <c r="F42" s="16" t="s">
        <v>18</v>
      </c>
      <c r="G42" s="16" t="s">
        <v>13</v>
      </c>
      <c r="H42" s="16" t="s">
        <v>25</v>
      </c>
    </row>
    <row r="43" spans="1:8" ht="20" customHeight="1" x14ac:dyDescent="0.15">
      <c r="A43" s="14" t="s">
        <v>60</v>
      </c>
      <c r="B43" s="15">
        <v>205.64099999999999</v>
      </c>
      <c r="C43" s="15">
        <v>211.14599999999999</v>
      </c>
      <c r="D43" s="11" cm="1">
        <f t="array" ref="D43">((B43-200+'Sheet 1-1'!$F$14)/('Sheet 1-1'!$B$14))/100</f>
        <v>0.58762355671467226</v>
      </c>
      <c r="E43" s="17" cm="1">
        <f t="array" ref="E43">((C43-200+'Sheet 1-1'!$F$14)/('Sheet 1-1'!$B$14))/100</f>
        <v>0.62933794392481512</v>
      </c>
      <c r="F43" s="16" t="s">
        <v>24</v>
      </c>
      <c r="G43" s="16" t="s">
        <v>29</v>
      </c>
      <c r="H43" s="16" t="s">
        <v>25</v>
      </c>
    </row>
    <row r="44" spans="1:8" ht="20" customHeight="1" x14ac:dyDescent="0.15">
      <c r="A44" s="14" t="s">
        <v>61</v>
      </c>
      <c r="B44" s="15">
        <v>205.42599999999999</v>
      </c>
      <c r="C44" s="15">
        <v>206.03800000000001</v>
      </c>
      <c r="D44" s="11" cm="1">
        <f t="array" ref="D44">((B44-200+'Sheet 1-1'!$F$14)/('Sheet 1-1'!$B$14))/100</f>
        <v>0.58599438446214169</v>
      </c>
      <c r="E44" s="17" cm="1">
        <f t="array" ref="E44">((C44-200+'Sheet 1-1'!$F$14)/('Sheet 1-1'!$B$14))/100</f>
        <v>0.59063184222283349</v>
      </c>
      <c r="F44" s="16" t="s">
        <v>15</v>
      </c>
      <c r="G44" s="16" t="s">
        <v>29</v>
      </c>
      <c r="H44" s="16" t="s">
        <v>25</v>
      </c>
    </row>
    <row r="45" spans="1:8" ht="20" customHeight="1" x14ac:dyDescent="0.15">
      <c r="A45" s="14" t="s">
        <v>62</v>
      </c>
      <c r="B45" s="15">
        <v>203.577</v>
      </c>
      <c r="C45" s="15">
        <v>208.53299999999999</v>
      </c>
      <c r="D45" s="11" cm="1">
        <f t="array" ref="D45">((B45-200+'Sheet 1-1'!$F$14)/('Sheet 1-1'!$B$14))/100</f>
        <v>0.57198350309037904</v>
      </c>
      <c r="E45" s="17" cm="1">
        <f t="array" ref="E45">((C45-200+'Sheet 1-1'!$F$14)/('Sheet 1-1'!$B$14))/100</f>
        <v>0.60953781789754835</v>
      </c>
      <c r="F45" s="16" t="s">
        <v>44</v>
      </c>
      <c r="G45" s="16" t="s">
        <v>29</v>
      </c>
      <c r="H45" s="16" t="s">
        <v>25</v>
      </c>
    </row>
    <row r="46" spans="1:8" ht="20" customHeight="1" x14ac:dyDescent="0.15">
      <c r="A46" s="14" t="s">
        <v>63</v>
      </c>
      <c r="B46" s="15">
        <v>201.26300000000001</v>
      </c>
      <c r="C46" s="15">
        <v>209.07599999999999</v>
      </c>
      <c r="D46" s="11" cm="1">
        <f t="array" ref="D46">((B46-200+'Sheet 1-1'!$F$14)/('Sheet 1-1'!$B$14))/100</f>
        <v>0.55444906312593389</v>
      </c>
      <c r="E46" s="17" cm="1">
        <f t="array" ref="E46">((C46-200+'Sheet 1-1'!$F$14)/('Sheet 1-1'!$B$14))/100</f>
        <v>0.61365242502835815</v>
      </c>
      <c r="F46" s="16" t="s">
        <v>47</v>
      </c>
      <c r="G46" s="16" t="s">
        <v>13</v>
      </c>
      <c r="H46" s="16" t="s">
        <v>25</v>
      </c>
    </row>
    <row r="47" spans="1:8" ht="20" customHeight="1" x14ac:dyDescent="0.15">
      <c r="A47" s="14" t="s">
        <v>64</v>
      </c>
      <c r="B47" s="15">
        <v>200.83199999999999</v>
      </c>
      <c r="C47" s="15">
        <v>212.17400000000001</v>
      </c>
      <c r="D47" s="11" cm="1">
        <f t="array" ref="D47">((B47-200+'Sheet 1-1'!$F$14)/('Sheet 1-1'!$B$14))/100</f>
        <v>0.55118314107551203</v>
      </c>
      <c r="E47" s="17" cm="1">
        <f t="array" ref="E47">((C47-200+'Sheet 1-1'!$F$14)/('Sheet 1-1'!$B$14))/100</f>
        <v>0.6371276605555195</v>
      </c>
      <c r="F47" s="16" t="s">
        <v>44</v>
      </c>
      <c r="G47" s="16" t="s">
        <v>38</v>
      </c>
      <c r="H47" s="16" t="s">
        <v>25</v>
      </c>
    </row>
    <row r="48" spans="1:8" ht="20" customHeight="1" x14ac:dyDescent="0.15">
      <c r="A48" s="14" t="s">
        <v>65</v>
      </c>
      <c r="B48" s="15">
        <v>200.49799999999999</v>
      </c>
      <c r="C48" s="15">
        <v>205.55799999999999</v>
      </c>
      <c r="D48" s="11" cm="1">
        <f t="array" ref="D48">((B48-200+'Sheet 1-1'!$F$14)/('Sheet 1-1'!$B$14))/100</f>
        <v>0.54865224092506926</v>
      </c>
      <c r="E48" s="17" cm="1">
        <f t="array" ref="E48">((C48-200+'Sheet 1-1'!$F$14)/('Sheet 1-1'!$B$14))/100</f>
        <v>0.58699462044974193</v>
      </c>
      <c r="F48" s="16" t="s">
        <v>21</v>
      </c>
      <c r="G48" s="16" t="s">
        <v>29</v>
      </c>
      <c r="H48" s="16" t="s">
        <v>25</v>
      </c>
    </row>
    <row r="49" spans="1:8" ht="20" customHeight="1" x14ac:dyDescent="0.15">
      <c r="A49" s="14" t="s">
        <v>66</v>
      </c>
      <c r="B49" s="15">
        <v>200.416</v>
      </c>
      <c r="C49" s="15">
        <v>200.77799999999999</v>
      </c>
      <c r="D49" s="11" cm="1">
        <f t="array" ref="D49">((B49-200+'Sheet 1-1'!$F$14)/('Sheet 1-1'!$B$14))/100</f>
        <v>0.54803088220549945</v>
      </c>
      <c r="E49" s="17" cm="1">
        <f t="array" ref="E49">((C49-200+'Sheet 1-1'!$F$14)/('Sheet 1-1'!$B$14))/100</f>
        <v>0.5507739536260392</v>
      </c>
      <c r="F49" s="16" t="s">
        <v>18</v>
      </c>
      <c r="G49" s="16" t="s">
        <v>29</v>
      </c>
      <c r="H49" s="16" t="s">
        <v>25</v>
      </c>
    </row>
    <row r="50" spans="1:8" ht="20" customHeight="1" x14ac:dyDescent="0.15">
      <c r="A50" s="14" t="s">
        <v>67</v>
      </c>
      <c r="B50" s="15">
        <v>199.69</v>
      </c>
      <c r="C50" s="15">
        <v>205.46899999999999</v>
      </c>
      <c r="D50" s="11" cm="1">
        <f t="array" ref="D50">((B50-200+'Sheet 1-1'!$F$14)/('Sheet 1-1'!$B$14))/100</f>
        <v>0.54252958427369857</v>
      </c>
      <c r="E50" s="17" cm="1">
        <f t="array" ref="E50">((C50-200+'Sheet 1-1'!$F$14)/('Sheet 1-1'!$B$14))/100</f>
        <v>0.58632021891264785</v>
      </c>
      <c r="F50" s="16" t="s">
        <v>12</v>
      </c>
      <c r="G50" s="16" t="s">
        <v>29</v>
      </c>
      <c r="H50" s="16" t="s">
        <v>25</v>
      </c>
    </row>
    <row r="51" spans="1:8" ht="20" customHeight="1" x14ac:dyDescent="0.15">
      <c r="A51" s="14" t="s">
        <v>68</v>
      </c>
      <c r="B51" s="15">
        <v>195.44800000000001</v>
      </c>
      <c r="C51" s="15">
        <v>195.02199999999999</v>
      </c>
      <c r="D51" s="11" cm="1">
        <f t="array" ref="D51">((B51-200+'Sheet 1-1'!$F$14)/('Sheet 1-1'!$B$14))/100</f>
        <v>0.51038563685400273</v>
      </c>
      <c r="E51" s="17" cm="1">
        <f t="array" ref="E51">((C51-200+'Sheet 1-1'!$F$14)/('Sheet 1-1'!$B$14))/100</f>
        <v>0.507157602530384</v>
      </c>
      <c r="F51" s="16" t="s">
        <v>18</v>
      </c>
      <c r="G51" s="16" t="s">
        <v>29</v>
      </c>
      <c r="H51" s="16" t="s">
        <v>25</v>
      </c>
    </row>
    <row r="52" spans="1:8" ht="20" customHeight="1" x14ac:dyDescent="0.15">
      <c r="A52" s="14" t="s">
        <v>69</v>
      </c>
      <c r="B52" s="15">
        <v>195.39699999999999</v>
      </c>
      <c r="C52" s="15">
        <v>195.72300000000001</v>
      </c>
      <c r="D52" s="11" cm="1">
        <f t="array" ref="D52">((B52-200+'Sheet 1-1'!$F$14)/('Sheet 1-1'!$B$14))/100</f>
        <v>0.50999918204061168</v>
      </c>
      <c r="E52" s="17" cm="1">
        <f t="array" ref="E52">((C52-200+'Sheet 1-1'!$F$14)/('Sheet 1-1'!$B$14))/100</f>
        <v>0.51246946182816988</v>
      </c>
      <c r="F52" s="16" t="s">
        <v>47</v>
      </c>
      <c r="G52" s="16" t="s">
        <v>29</v>
      </c>
      <c r="H52" s="16" t="s">
        <v>25</v>
      </c>
    </row>
    <row r="53" spans="1:8" ht="20" customHeight="1" x14ac:dyDescent="0.15">
      <c r="A53" s="14" t="s">
        <v>70</v>
      </c>
      <c r="B53" s="15">
        <v>194.749</v>
      </c>
      <c r="C53" s="15">
        <v>196.833</v>
      </c>
      <c r="D53" s="11" cm="1">
        <f t="array" ref="D53">((B53-200+'Sheet 1-1'!$F$14)/('Sheet 1-1'!$B$14))/100</f>
        <v>0.50508893264693822</v>
      </c>
      <c r="E53" s="17" cm="1">
        <f t="array" ref="E53">((C53-200+'Sheet 1-1'!$F$14)/('Sheet 1-1'!$B$14))/100</f>
        <v>0.52088053717844374</v>
      </c>
      <c r="F53" s="16" t="s">
        <v>21</v>
      </c>
      <c r="G53" s="16" t="s">
        <v>29</v>
      </c>
      <c r="H53" s="16" t="s">
        <v>25</v>
      </c>
    </row>
    <row r="54" spans="1:8" ht="20" customHeight="1" x14ac:dyDescent="0.15">
      <c r="A54" s="14" t="s">
        <v>71</v>
      </c>
      <c r="B54" s="15">
        <v>194.749</v>
      </c>
      <c r="C54" s="15">
        <v>196.536</v>
      </c>
      <c r="D54" s="11" cm="1">
        <f t="array" ref="D54">((B54-200+'Sheet 1-1'!$F$14)/('Sheet 1-1'!$B$14))/100</f>
        <v>0.50508893264693822</v>
      </c>
      <c r="E54" s="17" cm="1">
        <f t="array" ref="E54">((C54-200+'Sheet 1-1'!$F$14)/('Sheet 1-1'!$B$14))/100</f>
        <v>0.51863000620634336</v>
      </c>
      <c r="F54" s="16" t="s">
        <v>18</v>
      </c>
      <c r="G54" s="16" t="s">
        <v>29</v>
      </c>
      <c r="H54" s="16" t="s">
        <v>25</v>
      </c>
    </row>
    <row r="55" spans="1:8" ht="20" customHeight="1" x14ac:dyDescent="0.15">
      <c r="A55" s="14" t="s">
        <v>72</v>
      </c>
      <c r="B55" s="15">
        <v>193.239</v>
      </c>
      <c r="C55" s="15">
        <v>199.59</v>
      </c>
      <c r="D55" s="11" cm="1">
        <f t="array" ref="D55">((B55-200+'Sheet 1-1'!$F$14)/('Sheet 1-1'!$B$14))/100</f>
        <v>0.4936468391524213</v>
      </c>
      <c r="E55" s="17" cm="1">
        <f t="array" ref="E55">((C55-200+'Sheet 1-1'!$F$14)/('Sheet 1-1'!$B$14))/100</f>
        <v>0.54177182973763793</v>
      </c>
      <c r="F55" s="16" t="s">
        <v>12</v>
      </c>
      <c r="G55" s="16" t="s">
        <v>29</v>
      </c>
      <c r="H55" s="16" t="s">
        <v>25</v>
      </c>
    </row>
    <row r="56" spans="1:8" ht="20" customHeight="1" x14ac:dyDescent="0.15">
      <c r="A56" s="14" t="s">
        <v>73</v>
      </c>
      <c r="B56" s="15">
        <v>192.53800000000001</v>
      </c>
      <c r="C56" s="15">
        <v>197.691</v>
      </c>
      <c r="D56" s="11" cm="1">
        <f t="array" ref="D56">((B56-200+'Sheet 1-1'!$F$14)/('Sheet 1-1'!$B$14))/100</f>
        <v>0.48833497985463575</v>
      </c>
      <c r="E56" s="17" cm="1">
        <f t="array" ref="E56">((C56-200+'Sheet 1-1'!$F$14)/('Sheet 1-1'!$B$14))/100</f>
        <v>0.52738207109784474</v>
      </c>
      <c r="F56" s="16" t="s">
        <v>24</v>
      </c>
      <c r="G56" s="16" t="s">
        <v>29</v>
      </c>
      <c r="H56" s="16" t="s">
        <v>25</v>
      </c>
    </row>
    <row r="57" spans="1:8" ht="20" customHeight="1" x14ac:dyDescent="0.15">
      <c r="A57" s="14" t="s">
        <v>74</v>
      </c>
      <c r="B57" s="15">
        <v>192.13399999999999</v>
      </c>
      <c r="C57" s="15">
        <v>192.751</v>
      </c>
      <c r="D57" s="11" cm="1">
        <f t="array" ref="D57">((B57-200+'Sheet 1-1'!$F$14)/('Sheet 1-1'!$B$14))/100</f>
        <v>0.48527365152895025</v>
      </c>
      <c r="E57" s="17" cm="1">
        <f t="array" ref="E57">((C57-200+'Sheet 1-1'!$F$14)/('Sheet 1-1'!$B$14))/100</f>
        <v>0.48994899701644501</v>
      </c>
      <c r="F57" s="16" t="s">
        <v>15</v>
      </c>
      <c r="G57" s="16" t="s">
        <v>29</v>
      </c>
      <c r="H57" s="16" t="s">
        <v>25</v>
      </c>
    </row>
    <row r="58" spans="1:8" ht="20" customHeight="1" x14ac:dyDescent="0.15">
      <c r="A58" s="14" t="s">
        <v>75</v>
      </c>
      <c r="B58" s="15">
        <v>192.047</v>
      </c>
      <c r="C58" s="15">
        <v>200.934</v>
      </c>
      <c r="D58" s="11" cm="1">
        <f t="array" ref="D58">((B58-200+'Sheet 1-1'!$F$14)/('Sheet 1-1'!$B$14))/100</f>
        <v>0.48461440508257747</v>
      </c>
      <c r="E58" s="17" cm="1">
        <f t="array" ref="E58">((C58-200+'Sheet 1-1'!$F$14)/('Sheet 1-1'!$B$14))/100</f>
        <v>0.55195605070229403</v>
      </c>
      <c r="F58" s="16" t="s">
        <v>12</v>
      </c>
      <c r="G58" s="16" t="s">
        <v>38</v>
      </c>
      <c r="H58" s="16" t="s">
        <v>25</v>
      </c>
    </row>
    <row r="59" spans="1:8" ht="20" customHeight="1" x14ac:dyDescent="0.15">
      <c r="A59" s="14" t="s">
        <v>76</v>
      </c>
      <c r="B59" s="15">
        <v>191.48</v>
      </c>
      <c r="C59" s="15">
        <v>192.53399999999999</v>
      </c>
      <c r="D59" s="11" cm="1">
        <f t="array" ref="D59">((B59-200+'Sheet 1-1'!$F$14)/('Sheet 1-1'!$B$14))/100</f>
        <v>0.48031793686311308</v>
      </c>
      <c r="E59" s="17" cm="1">
        <f t="array" ref="E59">((C59-200+'Sheet 1-1'!$F$14)/('Sheet 1-1'!$B$14))/100</f>
        <v>0.48830466967319319</v>
      </c>
      <c r="F59" s="16" t="s">
        <v>18</v>
      </c>
      <c r="G59" s="16" t="s">
        <v>29</v>
      </c>
      <c r="H59" s="16" t="s">
        <v>25</v>
      </c>
    </row>
    <row r="60" spans="1:8" ht="20" customHeight="1" x14ac:dyDescent="0.15">
      <c r="A60" s="14" t="s">
        <v>77</v>
      </c>
      <c r="B60" s="15">
        <v>190.15299999999999</v>
      </c>
      <c r="C60" s="15">
        <v>195.399</v>
      </c>
      <c r="D60" s="11" cm="1">
        <f t="array" ref="D60">((B60-200+'Sheet 1-1'!$F$14)/('Sheet 1-1'!$B$14))/100</f>
        <v>0.4702625341695873</v>
      </c>
      <c r="E60" s="17" cm="1">
        <f t="array" ref="E60">((C60-200+'Sheet 1-1'!$F$14)/('Sheet 1-1'!$B$14))/100</f>
        <v>0.51001433713133293</v>
      </c>
      <c r="F60" s="16" t="s">
        <v>27</v>
      </c>
      <c r="G60" s="16" t="s">
        <v>29</v>
      </c>
      <c r="H60" s="16" t="s">
        <v>25</v>
      </c>
    </row>
    <row r="61" spans="1:8" ht="20" customHeight="1" x14ac:dyDescent="0.15">
      <c r="A61" s="14" t="s">
        <v>78</v>
      </c>
      <c r="B61" s="15">
        <v>189.37799999999999</v>
      </c>
      <c r="C61" s="15">
        <v>193.34</v>
      </c>
      <c r="D61" s="11" cm="1">
        <f t="array" ref="D61">((B61-200+'Sheet 1-1'!$F$14)/('Sheet 1-1'!$B$14))/100</f>
        <v>0.46438993651511667</v>
      </c>
      <c r="E61" s="17" cm="1">
        <f t="array" ref="E61">((C61-200+'Sheet 1-1'!$F$14)/('Sheet 1-1'!$B$14))/100</f>
        <v>0.49441217123384268</v>
      </c>
      <c r="F61" s="16" t="s">
        <v>21</v>
      </c>
      <c r="G61" s="16" t="s">
        <v>29</v>
      </c>
      <c r="H61" s="16" t="s">
        <v>25</v>
      </c>
    </row>
    <row r="62" spans="1:8" ht="20" customHeight="1" x14ac:dyDescent="0.15">
      <c r="A62" s="14" t="s">
        <v>79</v>
      </c>
      <c r="B62" s="15">
        <v>189.054</v>
      </c>
      <c r="C62" s="15">
        <v>198.06800000000001</v>
      </c>
      <c r="D62" s="11" cm="1">
        <f t="array" ref="D62">((B62-200+'Sheet 1-1'!$F$14)/('Sheet 1-1'!$B$14))/100</f>
        <v>0.46193481181828006</v>
      </c>
      <c r="E62" s="17" cm="1">
        <f t="array" ref="E62">((C62-200+'Sheet 1-1'!$F$14)/('Sheet 1-1'!$B$14))/100</f>
        <v>0.53023880569879378</v>
      </c>
      <c r="F62" s="16" t="s">
        <v>44</v>
      </c>
      <c r="G62" s="16" t="s">
        <v>29</v>
      </c>
      <c r="H62" s="16" t="s">
        <v>25</v>
      </c>
    </row>
    <row r="63" spans="1:8" ht="20" customHeight="1" x14ac:dyDescent="0.15">
      <c r="A63" s="14" t="s">
        <v>80</v>
      </c>
      <c r="B63" s="15">
        <v>188.67</v>
      </c>
      <c r="C63" s="15">
        <v>194.39699999999999</v>
      </c>
      <c r="D63" s="11" cm="1">
        <f t="array" ref="D63">((B63-200+'Sheet 1-1'!$F$14)/('Sheet 1-1'!$B$14))/100</f>
        <v>0.4590250343998068</v>
      </c>
      <c r="E63" s="17" cm="1">
        <f t="array" ref="E63">((C63-200+'Sheet 1-1'!$F$14)/('Sheet 1-1'!$B$14))/100</f>
        <v>0.50242163668000439</v>
      </c>
      <c r="F63" s="16" t="s">
        <v>24</v>
      </c>
      <c r="G63" s="16" t="s">
        <v>29</v>
      </c>
      <c r="H63" s="16" t="s">
        <v>25</v>
      </c>
    </row>
    <row r="64" spans="1:8" ht="20" customHeight="1" x14ac:dyDescent="0.15">
      <c r="A64" s="14" t="s">
        <v>81</v>
      </c>
      <c r="B64" s="15">
        <v>188.535</v>
      </c>
      <c r="C64" s="15">
        <v>187.75</v>
      </c>
      <c r="D64" s="11" cm="1">
        <f t="array" ref="D64">((B64-200+'Sheet 1-1'!$F$14)/('Sheet 1-1'!$B$14))/100</f>
        <v>0.45800206577612484</v>
      </c>
      <c r="E64" s="17" cm="1">
        <f t="array" ref="E64">((C64-200+'Sheet 1-1'!$F$14)/('Sheet 1-1'!$B$14))/100</f>
        <v>0.45205369266804818</v>
      </c>
      <c r="F64" s="16" t="s">
        <v>18</v>
      </c>
      <c r="G64" s="16" t="s">
        <v>29</v>
      </c>
      <c r="H64" s="16" t="s">
        <v>25</v>
      </c>
    </row>
    <row r="65" spans="1:8" ht="20" customHeight="1" x14ac:dyDescent="0.15">
      <c r="A65" s="14" t="s">
        <v>82</v>
      </c>
      <c r="B65" s="15">
        <v>188.27199999999999</v>
      </c>
      <c r="C65" s="15">
        <v>185.73</v>
      </c>
      <c r="D65" s="11" cm="1">
        <f t="array" ref="D65">((B65-200+'Sheet 1-1'!$F$14)/('Sheet 1-1'!$B$14))/100</f>
        <v>0.4560091713462851</v>
      </c>
      <c r="E65" s="17" cm="1">
        <f t="array" ref="E65">((C65-200+'Sheet 1-1'!$F$14)/('Sheet 1-1'!$B$14))/100</f>
        <v>0.43674705103962147</v>
      </c>
      <c r="F65" s="16" t="s">
        <v>27</v>
      </c>
      <c r="G65" s="16" t="s">
        <v>29</v>
      </c>
      <c r="H65" s="16" t="s">
        <v>25</v>
      </c>
    </row>
    <row r="66" spans="1:8" ht="20" customHeight="1" x14ac:dyDescent="0.15">
      <c r="A66" s="14" t="s">
        <v>83</v>
      </c>
      <c r="B66" s="15">
        <v>187.893</v>
      </c>
      <c r="C66" s="15">
        <v>186.184</v>
      </c>
      <c r="D66" s="11" cm="1">
        <f t="array" ref="D66">((B66-200+'Sheet 1-1'!$F$14)/('Sheet 1-1'!$B$14))/100</f>
        <v>0.45313728165461498</v>
      </c>
      <c r="E66" s="17" cm="1">
        <f t="array" ref="E66">((C66-200+'Sheet 1-1'!$F$14)/('Sheet 1-1'!$B$14))/100</f>
        <v>0.44018725663333719</v>
      </c>
      <c r="F66" s="16" t="s">
        <v>18</v>
      </c>
      <c r="G66" s="16" t="s">
        <v>29</v>
      </c>
      <c r="H66" s="16" t="s">
        <v>25</v>
      </c>
    </row>
    <row r="67" spans="1:8" ht="20" customHeight="1" x14ac:dyDescent="0.15">
      <c r="A67" s="14" t="s">
        <v>84</v>
      </c>
      <c r="B67" s="15">
        <v>187.893</v>
      </c>
      <c r="C67" s="10"/>
      <c r="D67" s="11" cm="1">
        <f t="array" ref="D67">((B67-200+'Sheet 1-1'!$F$14)/('Sheet 1-1'!$B$14))/100</f>
        <v>0.45313728165461498</v>
      </c>
      <c r="E67" s="12"/>
      <c r="F67" s="16" t="s">
        <v>47</v>
      </c>
      <c r="G67" s="16" t="s">
        <v>29</v>
      </c>
      <c r="H67" s="16" t="s">
        <v>25</v>
      </c>
    </row>
    <row r="68" spans="1:8" ht="20" customHeight="1" x14ac:dyDescent="0.15">
      <c r="A68" s="14" t="s">
        <v>85</v>
      </c>
      <c r="B68" s="15">
        <v>185.19200000000001</v>
      </c>
      <c r="C68" s="15">
        <v>188.08</v>
      </c>
      <c r="D68" s="11" cm="1">
        <f t="array" ref="D68">((B68-200+'Sheet 1-1'!$F$14)/('Sheet 1-1'!$B$14))/100</f>
        <v>0.43267033163561491</v>
      </c>
      <c r="E68" s="17" cm="1">
        <f t="array" ref="E68">((C68-200+'Sheet 1-1'!$F$14)/('Sheet 1-1'!$B$14))/100</f>
        <v>0.45455428263704867</v>
      </c>
      <c r="F68" s="16" t="s">
        <v>15</v>
      </c>
      <c r="G68" s="16" t="s">
        <v>29</v>
      </c>
      <c r="H68" s="16" t="s">
        <v>25</v>
      </c>
    </row>
    <row r="69" spans="1:8" ht="20" customHeight="1" x14ac:dyDescent="0.15">
      <c r="A69" s="14" t="s">
        <v>86</v>
      </c>
      <c r="B69" s="15">
        <v>184.893</v>
      </c>
      <c r="C69" s="10"/>
      <c r="D69" s="11" cm="1">
        <f t="array" ref="D69">((B69-200+'Sheet 1-1'!$F$14)/('Sheet 1-1'!$B$14))/100</f>
        <v>0.43040464557279329</v>
      </c>
      <c r="E69" s="12"/>
      <c r="F69" s="16" t="s">
        <v>24</v>
      </c>
      <c r="G69" s="16" t="s">
        <v>29</v>
      </c>
      <c r="H69" s="16" t="s">
        <v>25</v>
      </c>
    </row>
    <row r="70" spans="1:8" ht="20" customHeight="1" x14ac:dyDescent="0.15">
      <c r="A70" s="14" t="s">
        <v>87</v>
      </c>
      <c r="B70" s="15">
        <v>176.352</v>
      </c>
      <c r="C70" s="15">
        <v>190.392</v>
      </c>
      <c r="D70" s="11" cm="1">
        <f t="array" ref="D70">((B70-200+'Sheet 1-1'!$F$14)/('Sheet 1-1'!$B$14))/100</f>
        <v>0.36568483064784685</v>
      </c>
      <c r="E70" s="17" cm="1">
        <f t="array" ref="E70">((C70-200+'Sheet 1-1'!$F$14)/('Sheet 1-1'!$B$14))/100</f>
        <v>0.47207356751077251</v>
      </c>
      <c r="F70" s="16" t="s">
        <v>44</v>
      </c>
      <c r="G70" s="16" t="s">
        <v>38</v>
      </c>
      <c r="H70" s="16" t="s">
        <v>25</v>
      </c>
    </row>
    <row r="71" spans="1:8" ht="20" customHeight="1" x14ac:dyDescent="0.15">
      <c r="A71" s="14" t="s">
        <v>88</v>
      </c>
      <c r="B71" s="10"/>
      <c r="C71" s="15">
        <v>245.84399999999999</v>
      </c>
      <c r="D71" s="11"/>
      <c r="E71" s="17" cm="1">
        <f t="array" ref="E71">((C71-200+'Sheet 1-1'!$F$14)/('Sheet 1-1'!$B$14))/100</f>
        <v>0.89226361284716516</v>
      </c>
      <c r="F71" s="16" t="s">
        <v>12</v>
      </c>
      <c r="G71" s="16" t="s">
        <v>13</v>
      </c>
      <c r="H71" s="16" t="s">
        <v>89</v>
      </c>
    </row>
    <row r="72" spans="1:8" ht="20" customHeight="1" x14ac:dyDescent="0.15">
      <c r="A72" s="14" t="s">
        <v>90</v>
      </c>
      <c r="B72" s="13"/>
      <c r="C72" s="15">
        <v>241.98</v>
      </c>
      <c r="D72" s="11"/>
      <c r="E72" s="17" cm="1">
        <f t="array" ref="E72">((C72-200+'Sheet 1-1'!$F$14)/('Sheet 1-1'!$B$14))/100</f>
        <v>0.86298397757377887</v>
      </c>
      <c r="F72" s="16" t="s">
        <v>18</v>
      </c>
      <c r="G72" s="16" t="s">
        <v>13</v>
      </c>
      <c r="H72" s="16" t="s">
        <v>89</v>
      </c>
    </row>
    <row r="73" spans="1:8" ht="20" customHeight="1" x14ac:dyDescent="0.15">
      <c r="A73" s="14" t="s">
        <v>91</v>
      </c>
      <c r="B73" s="13"/>
      <c r="C73" s="15">
        <v>240.44399999999999</v>
      </c>
      <c r="D73" s="11"/>
      <c r="E73" s="17" cm="1">
        <f t="array" ref="E73">((C73-200+'Sheet 1-1'!$F$14)/('Sheet 1-1'!$B$14))/100</f>
        <v>0.85134486789988595</v>
      </c>
      <c r="F73" s="16" t="s">
        <v>12</v>
      </c>
      <c r="G73" s="16" t="s">
        <v>13</v>
      </c>
      <c r="H73" s="16" t="s">
        <v>89</v>
      </c>
    </row>
    <row r="74" spans="1:8" ht="20" customHeight="1" x14ac:dyDescent="0.15">
      <c r="A74" s="14" t="s">
        <v>92</v>
      </c>
      <c r="B74" s="13"/>
      <c r="C74" s="15">
        <v>237.06200000000001</v>
      </c>
      <c r="D74" s="11"/>
      <c r="E74" s="17" cm="1">
        <f t="array" ref="E74">((C74-200+'Sheet 1-1'!$F$14)/('Sheet 1-1'!$B$14))/100</f>
        <v>0.82571760949031259</v>
      </c>
      <c r="F74" s="16" t="s">
        <v>12</v>
      </c>
      <c r="G74" s="16" t="s">
        <v>13</v>
      </c>
      <c r="H74" s="16" t="s">
        <v>89</v>
      </c>
    </row>
    <row r="75" spans="1:8" ht="20" customHeight="1" x14ac:dyDescent="0.15">
      <c r="A75" s="14" t="s">
        <v>93</v>
      </c>
      <c r="B75" s="13"/>
      <c r="C75" s="15">
        <v>235.494</v>
      </c>
      <c r="D75" s="11"/>
      <c r="E75" s="17" cm="1">
        <f t="array" ref="E75">((C75-200+'Sheet 1-1'!$F$14)/('Sheet 1-1'!$B$14))/100</f>
        <v>0.81383601836488029</v>
      </c>
      <c r="F75" s="16" t="s">
        <v>15</v>
      </c>
      <c r="G75" s="16" t="s">
        <v>13</v>
      </c>
      <c r="H75" s="16" t="s">
        <v>89</v>
      </c>
    </row>
    <row r="76" spans="1:8" ht="20" customHeight="1" x14ac:dyDescent="0.15">
      <c r="A76" s="14" t="s">
        <v>94</v>
      </c>
      <c r="B76" s="13"/>
      <c r="C76" s="15">
        <v>235.32900000000001</v>
      </c>
      <c r="D76" s="11"/>
      <c r="E76" s="17" cm="1">
        <f t="array" ref="E76">((C76-200+'Sheet 1-1'!$F$14)/('Sheet 1-1'!$B$14))/100</f>
        <v>0.81258572338038026</v>
      </c>
      <c r="F76" s="16" t="s">
        <v>18</v>
      </c>
      <c r="G76" s="16" t="s">
        <v>13</v>
      </c>
      <c r="H76" s="16" t="s">
        <v>89</v>
      </c>
    </row>
    <row r="77" spans="1:8" ht="20" customHeight="1" x14ac:dyDescent="0.15">
      <c r="A77" s="14" t="s">
        <v>95</v>
      </c>
      <c r="B77" s="13"/>
      <c r="C77" s="15">
        <v>235.255</v>
      </c>
      <c r="D77" s="11"/>
      <c r="E77" s="17" cm="1">
        <f t="array" ref="E77">((C77-200+'Sheet 1-1'!$F$14)/('Sheet 1-1'!$B$14))/100</f>
        <v>0.81202498502369513</v>
      </c>
      <c r="F77" s="16" t="s">
        <v>21</v>
      </c>
      <c r="G77" s="16" t="s">
        <v>13</v>
      </c>
      <c r="H77" s="16" t="s">
        <v>89</v>
      </c>
    </row>
    <row r="78" spans="1:8" ht="20" customHeight="1" x14ac:dyDescent="0.15">
      <c r="A78" s="14" t="s">
        <v>23</v>
      </c>
      <c r="B78" s="13"/>
      <c r="C78" s="15">
        <v>234.41300000000001</v>
      </c>
      <c r="D78" s="11"/>
      <c r="E78" s="17" cm="1">
        <f t="array" ref="E78">((C78-200+'Sheet 1-1'!$F$14)/('Sheet 1-1'!$B$14))/100</f>
        <v>0.80564469183006393</v>
      </c>
      <c r="F78" s="16" t="s">
        <v>24</v>
      </c>
      <c r="G78" s="16" t="s">
        <v>13</v>
      </c>
      <c r="H78" s="16" t="s">
        <v>25</v>
      </c>
    </row>
    <row r="79" spans="1:8" ht="20" customHeight="1" x14ac:dyDescent="0.15">
      <c r="A79" s="14" t="s">
        <v>96</v>
      </c>
      <c r="B79" s="13"/>
      <c r="C79" s="15">
        <v>232.393</v>
      </c>
      <c r="D79" s="11"/>
      <c r="E79" s="17" cm="1">
        <f t="array" ref="E79">((C79-200+'Sheet 1-1'!$F$14)/('Sheet 1-1'!$B$14))/100</f>
        <v>0.79033805020163728</v>
      </c>
      <c r="F79" s="16" t="s">
        <v>18</v>
      </c>
      <c r="G79" s="16" t="s">
        <v>29</v>
      </c>
      <c r="H79" s="16" t="s">
        <v>89</v>
      </c>
    </row>
    <row r="80" spans="1:8" ht="20" customHeight="1" x14ac:dyDescent="0.15">
      <c r="A80" s="14" t="s">
        <v>97</v>
      </c>
      <c r="B80" s="13"/>
      <c r="C80" s="15">
        <v>231.98</v>
      </c>
      <c r="D80" s="11"/>
      <c r="E80" s="17" cm="1">
        <f t="array" ref="E80">((C80-200+'Sheet 1-1'!$F$14)/('Sheet 1-1'!$B$14))/100</f>
        <v>0.78720852396770635</v>
      </c>
      <c r="F80" s="16" t="s">
        <v>27</v>
      </c>
      <c r="G80" s="16" t="s">
        <v>13</v>
      </c>
      <c r="H80" s="16" t="s">
        <v>89</v>
      </c>
    </row>
    <row r="81" spans="1:8" ht="20" customHeight="1" x14ac:dyDescent="0.15">
      <c r="A81" s="14" t="s">
        <v>98</v>
      </c>
      <c r="B81" s="13"/>
      <c r="C81" s="15">
        <v>231.38900000000001</v>
      </c>
      <c r="D81" s="11"/>
      <c r="E81" s="17" cm="1">
        <f t="array" ref="E81">((C81-200+'Sheet 1-1'!$F$14)/('Sheet 1-1'!$B$14))/100</f>
        <v>0.78273019465958771</v>
      </c>
      <c r="F81" s="16" t="s">
        <v>18</v>
      </c>
      <c r="G81" s="16" t="s">
        <v>13</v>
      </c>
      <c r="H81" s="16" t="s">
        <v>89</v>
      </c>
    </row>
    <row r="82" spans="1:8" ht="20" customHeight="1" x14ac:dyDescent="0.15">
      <c r="A82" s="14" t="s">
        <v>99</v>
      </c>
      <c r="B82" s="13"/>
      <c r="C82" s="15">
        <v>229.304</v>
      </c>
      <c r="D82" s="11"/>
      <c r="E82" s="17" cm="1">
        <f t="array" ref="E82">((C82-200+'Sheet 1-1'!$F$14)/('Sheet 1-1'!$B$14))/100</f>
        <v>0.76693101258272156</v>
      </c>
      <c r="F82" s="16" t="s">
        <v>21</v>
      </c>
      <c r="G82" s="16" t="s">
        <v>29</v>
      </c>
      <c r="H82" s="16" t="s">
        <v>89</v>
      </c>
    </row>
    <row r="83" spans="1:8" ht="20" customHeight="1" x14ac:dyDescent="0.15">
      <c r="A83" s="14" t="s">
        <v>100</v>
      </c>
      <c r="B83" s="13"/>
      <c r="C83" s="15">
        <v>228.28399999999999</v>
      </c>
      <c r="D83" s="11"/>
      <c r="E83" s="17" cm="1">
        <f t="array" ref="E83">((C83-200+'Sheet 1-1'!$F$14)/('Sheet 1-1'!$B$14))/100</f>
        <v>0.75920191631490197</v>
      </c>
      <c r="F83" s="16" t="s">
        <v>21</v>
      </c>
      <c r="G83" s="16" t="s">
        <v>13</v>
      </c>
      <c r="H83" s="16" t="s">
        <v>89</v>
      </c>
    </row>
    <row r="84" spans="1:8" ht="20" customHeight="1" x14ac:dyDescent="0.15">
      <c r="A84" s="14" t="s">
        <v>101</v>
      </c>
      <c r="B84" s="13"/>
      <c r="C84" s="15">
        <v>227.148</v>
      </c>
      <c r="D84" s="11"/>
      <c r="E84" s="17" cm="1">
        <f t="array" ref="E84">((C84-200+'Sheet 1-1'!$F$14)/('Sheet 1-1'!$B$14))/100</f>
        <v>0.75059382478525227</v>
      </c>
      <c r="F84" s="16" t="s">
        <v>12</v>
      </c>
      <c r="G84" s="16" t="s">
        <v>13</v>
      </c>
      <c r="H84" s="16" t="s">
        <v>89</v>
      </c>
    </row>
    <row r="85" spans="1:8" ht="20" customHeight="1" x14ac:dyDescent="0.15">
      <c r="A85" s="14" t="s">
        <v>102</v>
      </c>
      <c r="B85" s="13"/>
      <c r="C85" s="15">
        <v>225.578</v>
      </c>
      <c r="D85" s="11"/>
      <c r="E85" s="17" cm="1">
        <f t="array" ref="E85">((C85-200+'Sheet 1-1'!$F$14)/('Sheet 1-1'!$B$14))/100</f>
        <v>0.73869707856909894</v>
      </c>
      <c r="F85" s="16" t="s">
        <v>18</v>
      </c>
      <c r="G85" s="16" t="s">
        <v>13</v>
      </c>
      <c r="H85" s="16" t="s">
        <v>89</v>
      </c>
    </row>
    <row r="86" spans="1:8" ht="20" customHeight="1" x14ac:dyDescent="0.15">
      <c r="A86" s="14" t="s">
        <v>103</v>
      </c>
      <c r="B86" s="13"/>
      <c r="C86" s="15">
        <v>223.63399999999999</v>
      </c>
      <c r="D86" s="11"/>
      <c r="E86" s="17" cm="1">
        <f t="array" ref="E86">((C86-200+'Sheet 1-1'!$F$14)/('Sheet 1-1'!$B$14))/100</f>
        <v>0.72396633038807834</v>
      </c>
      <c r="F86" s="16" t="s">
        <v>15</v>
      </c>
      <c r="G86" s="16" t="s">
        <v>13</v>
      </c>
      <c r="H86" s="16" t="s">
        <v>89</v>
      </c>
    </row>
    <row r="87" spans="1:8" ht="20" customHeight="1" x14ac:dyDescent="0.15">
      <c r="A87" s="14" t="s">
        <v>104</v>
      </c>
      <c r="B87" s="13"/>
      <c r="C87" s="15">
        <v>219.65799999999999</v>
      </c>
      <c r="D87" s="11"/>
      <c r="E87" s="17" cm="1">
        <f t="array" ref="E87">((C87-200+'Sheet 1-1'!$F$14)/('Sheet 1-1'!$B$14))/100</f>
        <v>0.6938380100343039</v>
      </c>
      <c r="F87" s="16" t="s">
        <v>21</v>
      </c>
      <c r="G87" s="16" t="s">
        <v>13</v>
      </c>
      <c r="H87" s="16" t="s">
        <v>89</v>
      </c>
    </row>
    <row r="88" spans="1:8" ht="20" customHeight="1" x14ac:dyDescent="0.15">
      <c r="A88" s="14" t="s">
        <v>105</v>
      </c>
      <c r="B88" s="13"/>
      <c r="C88" s="15">
        <v>218.71799999999999</v>
      </c>
      <c r="D88" s="11"/>
      <c r="E88" s="17" cm="1">
        <f t="array" ref="E88">((C88-200+'Sheet 1-1'!$F$14)/('Sheet 1-1'!$B$14))/100</f>
        <v>0.6867151173953332</v>
      </c>
      <c r="F88" s="16" t="s">
        <v>21</v>
      </c>
      <c r="G88" s="16" t="s">
        <v>13</v>
      </c>
      <c r="H88" s="16" t="s">
        <v>89</v>
      </c>
    </row>
    <row r="89" spans="1:8" ht="20" customHeight="1" x14ac:dyDescent="0.15">
      <c r="A89" s="14" t="s">
        <v>106</v>
      </c>
      <c r="B89" s="13"/>
      <c r="C89" s="15">
        <v>213.32300000000001</v>
      </c>
      <c r="D89" s="11"/>
      <c r="E89" s="17" cm="1">
        <f t="array" ref="E89">((C89-200+'Sheet 1-1'!$F$14)/('Sheet 1-1'!$B$14))/100</f>
        <v>0.64583426017485723</v>
      </c>
      <c r="F89" s="16" t="s">
        <v>15</v>
      </c>
      <c r="G89" s="16" t="s">
        <v>13</v>
      </c>
      <c r="H89" s="16" t="s">
        <v>89</v>
      </c>
    </row>
    <row r="90" spans="1:8" ht="20" customHeight="1" x14ac:dyDescent="0.15">
      <c r="A90" s="14" t="s">
        <v>107</v>
      </c>
      <c r="B90" s="13"/>
      <c r="C90" s="15">
        <v>207.851</v>
      </c>
      <c r="D90" s="11"/>
      <c r="E90" s="17" cm="1">
        <f t="array" ref="E90">((C90-200+'Sheet 1-1'!$F$14)/('Sheet 1-1'!$B$14))/100</f>
        <v>0.60436993196161426</v>
      </c>
      <c r="F90" s="16" t="s">
        <v>18</v>
      </c>
      <c r="G90" s="16" t="s">
        <v>29</v>
      </c>
      <c r="H90" s="16" t="s">
        <v>89</v>
      </c>
    </row>
    <row r="91" spans="1:8" ht="20" customHeight="1" x14ac:dyDescent="0.15">
      <c r="A91" s="14" t="s">
        <v>108</v>
      </c>
      <c r="B91" s="13"/>
      <c r="C91" s="15">
        <v>197.363</v>
      </c>
      <c r="D91" s="11"/>
      <c r="E91" s="17" cm="1">
        <f t="array" ref="E91">((C91-200+'Sheet 1-1'!$F$14)/('Sheet 1-1'!$B$14))/100</f>
        <v>0.52489663621956562</v>
      </c>
      <c r="F91" s="16" t="s">
        <v>21</v>
      </c>
      <c r="G91" s="16" t="s">
        <v>13</v>
      </c>
      <c r="H91" s="16" t="s">
        <v>89</v>
      </c>
    </row>
    <row r="92" spans="1:8" ht="20" customHeight="1" x14ac:dyDescent="0.15">
      <c r="A92" s="14" t="s">
        <v>109</v>
      </c>
      <c r="B92" s="13"/>
      <c r="C92" s="15">
        <v>193.82900000000001</v>
      </c>
      <c r="D92" s="11"/>
      <c r="E92" s="17" cm="1">
        <f t="array" ref="E92">((C92-200+'Sheet 1-1'!$F$14)/('Sheet 1-1'!$B$14))/100</f>
        <v>0.49811759091517965</v>
      </c>
      <c r="F92" s="16" t="s">
        <v>21</v>
      </c>
      <c r="G92" s="16" t="s">
        <v>13</v>
      </c>
      <c r="H92" s="16" t="s">
        <v>89</v>
      </c>
    </row>
    <row r="93" spans="1:8" ht="20" customHeight="1" x14ac:dyDescent="0.15">
      <c r="A93" s="7" t="s">
        <v>110</v>
      </c>
      <c r="B93" s="10"/>
      <c r="C93" s="10"/>
      <c r="D93" s="11"/>
      <c r="E93" s="12"/>
      <c r="F93" s="3" t="s">
        <v>15</v>
      </c>
      <c r="G93" s="3" t="s">
        <v>29</v>
      </c>
      <c r="H93" s="16" t="s">
        <v>25</v>
      </c>
    </row>
    <row r="94" spans="1:8" ht="20" customHeight="1" x14ac:dyDescent="0.15">
      <c r="A94" s="14" t="s">
        <v>111</v>
      </c>
      <c r="B94" s="10"/>
      <c r="C94" s="10"/>
      <c r="D94" s="11"/>
      <c r="E94" s="12"/>
      <c r="F94" s="16" t="s">
        <v>47</v>
      </c>
      <c r="G94" s="16" t="s">
        <v>13</v>
      </c>
      <c r="H94" s="16" t="s">
        <v>16</v>
      </c>
    </row>
    <row r="95" spans="1:8" ht="20" customHeight="1" x14ac:dyDescent="0.15">
      <c r="A95" s="14" t="s">
        <v>112</v>
      </c>
      <c r="B95" s="10"/>
      <c r="C95" s="10"/>
      <c r="D95" s="11"/>
      <c r="E95" s="12"/>
      <c r="F95" s="16" t="s">
        <v>12</v>
      </c>
      <c r="G95" s="16" t="s">
        <v>29</v>
      </c>
      <c r="H95" s="16" t="s">
        <v>25</v>
      </c>
    </row>
    <row r="96" spans="1:8" ht="20" customHeight="1" x14ac:dyDescent="0.15">
      <c r="A96" s="14" t="s">
        <v>113</v>
      </c>
      <c r="B96" s="10"/>
      <c r="C96" s="10"/>
      <c r="D96" s="11"/>
      <c r="E96" s="12"/>
      <c r="F96" s="16" t="s">
        <v>21</v>
      </c>
      <c r="G96" s="16" t="s">
        <v>29</v>
      </c>
      <c r="H96" s="16" t="s">
        <v>25</v>
      </c>
    </row>
    <row r="97" spans="1:8" ht="20" customHeight="1" x14ac:dyDescent="0.15">
      <c r="A97" s="14" t="s">
        <v>114</v>
      </c>
      <c r="B97" s="10"/>
      <c r="C97" s="10"/>
      <c r="D97" s="11"/>
      <c r="E97" s="12"/>
      <c r="F97" s="16" t="s">
        <v>27</v>
      </c>
      <c r="G97" s="16" t="s">
        <v>29</v>
      </c>
      <c r="H97" s="16" t="s">
        <v>25</v>
      </c>
    </row>
    <row r="98" spans="1:8" ht="20" customHeight="1" x14ac:dyDescent="0.15">
      <c r="A98" s="14" t="s">
        <v>115</v>
      </c>
      <c r="B98" s="10"/>
      <c r="C98" s="10"/>
      <c r="D98" s="11"/>
      <c r="E98" s="12"/>
      <c r="F98" s="16" t="s">
        <v>27</v>
      </c>
      <c r="G98" s="16" t="s">
        <v>29</v>
      </c>
      <c r="H98" s="16" t="s">
        <v>25</v>
      </c>
    </row>
    <row r="99" spans="1:8" ht="20" customHeight="1" x14ac:dyDescent="0.15">
      <c r="A99" s="14" t="s">
        <v>116</v>
      </c>
      <c r="B99" s="10"/>
      <c r="C99" s="10"/>
      <c r="D99" s="11"/>
      <c r="E99" s="12"/>
      <c r="F99" s="16" t="s">
        <v>47</v>
      </c>
      <c r="G99" s="16" t="s">
        <v>29</v>
      </c>
      <c r="H99" s="16" t="s">
        <v>25</v>
      </c>
    </row>
    <row r="100" spans="1:8" ht="20" customHeight="1" x14ac:dyDescent="0.15">
      <c r="A100" s="14" t="s">
        <v>117</v>
      </c>
      <c r="B100" s="10"/>
      <c r="C100" s="10"/>
      <c r="D100" s="11"/>
      <c r="E100" s="12"/>
      <c r="F100" s="16" t="s">
        <v>24</v>
      </c>
      <c r="G100" s="16" t="s">
        <v>29</v>
      </c>
      <c r="H100" s="16" t="s">
        <v>25</v>
      </c>
    </row>
    <row r="101" spans="1:8" ht="20" customHeight="1" x14ac:dyDescent="0.15">
      <c r="A101" s="14" t="s">
        <v>118</v>
      </c>
      <c r="B101" s="10"/>
      <c r="C101" s="10"/>
      <c r="D101" s="11"/>
      <c r="E101" s="12"/>
      <c r="F101" s="16" t="s">
        <v>15</v>
      </c>
      <c r="G101" s="16" t="s">
        <v>29</v>
      </c>
      <c r="H101" s="16" t="s">
        <v>25</v>
      </c>
    </row>
    <row r="102" spans="1:8" ht="20" customHeight="1" x14ac:dyDescent="0.15">
      <c r="A102" s="14" t="s">
        <v>119</v>
      </c>
      <c r="B102" s="10"/>
      <c r="C102" s="10"/>
      <c r="D102" s="11"/>
      <c r="E102" s="12"/>
      <c r="F102" s="16" t="s">
        <v>12</v>
      </c>
      <c r="G102" s="16" t="s">
        <v>29</v>
      </c>
      <c r="H102" s="16" t="s">
        <v>25</v>
      </c>
    </row>
    <row r="103" spans="1:8" ht="20" customHeight="1" x14ac:dyDescent="0.15">
      <c r="A103" s="14" t="s">
        <v>120</v>
      </c>
      <c r="B103" s="10"/>
      <c r="C103" s="10"/>
      <c r="D103" s="11"/>
      <c r="E103" s="12"/>
      <c r="F103" s="16" t="s">
        <v>18</v>
      </c>
      <c r="G103" s="16" t="s">
        <v>29</v>
      </c>
      <c r="H103" s="16" t="s">
        <v>25</v>
      </c>
    </row>
    <row r="104" spans="1:8" ht="20" customHeight="1" x14ac:dyDescent="0.15">
      <c r="A104" s="14" t="s">
        <v>121</v>
      </c>
      <c r="B104" s="13"/>
      <c r="C104" s="10"/>
      <c r="D104" s="11"/>
      <c r="E104" s="12"/>
      <c r="F104" s="16" t="s">
        <v>24</v>
      </c>
      <c r="G104" s="16" t="s">
        <v>13</v>
      </c>
      <c r="H104" s="16" t="s">
        <v>89</v>
      </c>
    </row>
    <row r="105" spans="1:8" ht="20" customHeight="1" x14ac:dyDescent="0.15">
      <c r="A105" s="14" t="s">
        <v>122</v>
      </c>
      <c r="B105" s="13"/>
      <c r="C105" s="10"/>
      <c r="D105" s="11"/>
      <c r="E105" s="12"/>
      <c r="F105" s="16" t="s">
        <v>27</v>
      </c>
      <c r="G105" s="16" t="s">
        <v>13</v>
      </c>
      <c r="H105" s="16" t="s">
        <v>89</v>
      </c>
    </row>
  </sheetData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2"/>
  <sheetViews>
    <sheetView showGridLines="0" workbookViewId="0"/>
  </sheetViews>
  <sheetFormatPr baseColWidth="10" defaultColWidth="16.33203125" defaultRowHeight="20" customHeight="1" x14ac:dyDescent="0.15"/>
  <cols>
    <col min="1" max="1" width="9" style="1" customWidth="1"/>
    <col min="2" max="2" width="17.5" style="1" customWidth="1"/>
    <col min="3" max="3" width="13.6640625" style="1" customWidth="1"/>
    <col min="4" max="4" width="15.83203125" style="1" customWidth="1"/>
    <col min="5" max="5" width="10.6640625" style="1" customWidth="1"/>
    <col min="6" max="6" width="17.5" style="1" customWidth="1"/>
    <col min="7" max="7" width="10.6640625" style="1" customWidth="1"/>
    <col min="8" max="8" width="20.1640625" style="1" customWidth="1"/>
    <col min="9" max="9" width="16.33203125" style="1" customWidth="1"/>
    <col min="10" max="16384" width="16.33203125" style="1"/>
  </cols>
  <sheetData>
    <row r="1" spans="1:8" ht="20" customHeight="1" x14ac:dyDescent="0.15">
      <c r="A1" s="18"/>
      <c r="B1" s="19"/>
      <c r="C1" s="19"/>
      <c r="D1" s="19"/>
      <c r="E1" s="19"/>
      <c r="F1" s="19"/>
      <c r="G1" s="19"/>
      <c r="H1" s="20"/>
    </row>
    <row r="2" spans="1:8" ht="20" customHeight="1" x14ac:dyDescent="0.15">
      <c r="A2" s="21" t="s">
        <v>123</v>
      </c>
      <c r="B2" s="22"/>
      <c r="C2" s="22"/>
      <c r="D2" s="22"/>
      <c r="E2" s="22"/>
      <c r="F2" s="22"/>
      <c r="G2" s="22"/>
      <c r="H2" s="23"/>
    </row>
    <row r="3" spans="1:8" ht="20" customHeight="1" x14ac:dyDescent="0.15">
      <c r="A3" s="3"/>
      <c r="B3" s="3" t="s">
        <v>124</v>
      </c>
      <c r="C3" s="3" t="s">
        <v>125</v>
      </c>
      <c r="D3" s="3" t="s">
        <v>126</v>
      </c>
      <c r="E3" s="3" t="s">
        <v>127</v>
      </c>
      <c r="F3" s="3" t="s">
        <v>128</v>
      </c>
      <c r="G3" s="3" t="s">
        <v>129</v>
      </c>
      <c r="H3" s="3" t="s">
        <v>130</v>
      </c>
    </row>
    <row r="4" spans="1:8" ht="20" customHeight="1" x14ac:dyDescent="0.15">
      <c r="A4" s="3" t="s">
        <v>131</v>
      </c>
      <c r="B4" s="9">
        <v>100</v>
      </c>
      <c r="C4" s="15">
        <v>50.4</v>
      </c>
      <c r="D4" s="24">
        <v>24.67</v>
      </c>
      <c r="E4" s="25" cm="1">
        <f t="array" ref="E4">(B4-C4)/D4</f>
        <v>2.0105391163356301</v>
      </c>
      <c r="F4" s="9" cm="1">
        <f t="array" ref="F4">(E4*15)+100</f>
        <v>130.15808674503444</v>
      </c>
      <c r="G4" s="12">
        <v>1</v>
      </c>
      <c r="H4" s="9" cm="1">
        <f t="array" ref="H4">F4</f>
        <v>130.15808674503444</v>
      </c>
    </row>
    <row r="5" spans="1:8" ht="20" customHeight="1" x14ac:dyDescent="0.15">
      <c r="A5" s="3" t="s">
        <v>132</v>
      </c>
      <c r="B5" s="9">
        <v>100</v>
      </c>
      <c r="C5" s="15">
        <v>61.6</v>
      </c>
      <c r="D5" s="24">
        <v>22.64</v>
      </c>
      <c r="E5" s="25" cm="1">
        <f t="array" ref="E5">(B5-C5)/D5</f>
        <v>1.6961130742049468</v>
      </c>
      <c r="F5" s="9" cm="1">
        <f t="array" ref="F5">(E5*15)+100</f>
        <v>125.4416961130742</v>
      </c>
      <c r="G5" s="17">
        <v>0.6</v>
      </c>
      <c r="H5" s="9" cm="1">
        <f t="array" ref="H5">F5*0.6</f>
        <v>75.265017667844518</v>
      </c>
    </row>
    <row r="6" spans="1:8" ht="20" customHeight="1" x14ac:dyDescent="0.15">
      <c r="A6" s="3" t="s">
        <v>133</v>
      </c>
      <c r="B6" s="9">
        <v>100</v>
      </c>
      <c r="C6" s="15">
        <v>53.4</v>
      </c>
      <c r="D6" s="24" cm="1">
        <f t="array" ref="D6">(3.82/20)*100</f>
        <v>19.100000000000001</v>
      </c>
      <c r="E6" s="25" cm="1">
        <f t="array" ref="E6">(B6-C6)/D6</f>
        <v>2.4397905759162302</v>
      </c>
      <c r="F6" s="9" cm="1">
        <f t="array" ref="F6">(E6*15)+100</f>
        <v>136.59685863874347</v>
      </c>
      <c r="G6" s="17">
        <v>0.4</v>
      </c>
      <c r="H6" s="9" cm="1">
        <f t="array" ref="H6">F6*0.4</f>
        <v>54.638743455497391</v>
      </c>
    </row>
    <row r="7" spans="1:8" ht="20" customHeight="1" x14ac:dyDescent="0.15">
      <c r="A7" s="8"/>
      <c r="B7" s="26"/>
      <c r="C7" s="27"/>
      <c r="D7" s="28"/>
      <c r="E7" s="29"/>
      <c r="F7" s="8"/>
      <c r="G7" s="8" t="s">
        <v>134</v>
      </c>
      <c r="H7" s="30" cm="1">
        <f t="array" ref="H7">SUM(H4:H6)</f>
        <v>260.06184786837633</v>
      </c>
    </row>
    <row r="8" spans="1:8" ht="20" customHeight="1" x14ac:dyDescent="0.15">
      <c r="A8" s="31"/>
      <c r="B8" s="32"/>
      <c r="C8" s="32"/>
      <c r="D8" s="32"/>
      <c r="E8" s="32"/>
      <c r="F8" s="33"/>
      <c r="G8" s="16"/>
      <c r="H8" s="16"/>
    </row>
    <row r="9" spans="1:8" ht="20" customHeight="1" x14ac:dyDescent="0.15">
      <c r="A9" s="34" t="s">
        <v>135</v>
      </c>
      <c r="B9" s="35"/>
      <c r="C9" s="35"/>
      <c r="D9" s="36"/>
      <c r="E9" s="37"/>
      <c r="F9" s="35"/>
      <c r="G9" s="38"/>
      <c r="H9" s="38"/>
    </row>
    <row r="10" spans="1:8" ht="20" customHeight="1" x14ac:dyDescent="0.15">
      <c r="A10" s="16"/>
      <c r="B10" s="10"/>
      <c r="C10" s="10"/>
      <c r="D10" s="24"/>
      <c r="E10" s="25"/>
      <c r="F10" s="10"/>
      <c r="G10" s="3"/>
      <c r="H10" s="3"/>
    </row>
    <row r="11" spans="1:8" ht="20" customHeight="1" x14ac:dyDescent="0.15">
      <c r="A11" s="16" t="s">
        <v>136</v>
      </c>
      <c r="B11" s="15" cm="1">
        <f t="array" ref="B11">A11/D4</f>
        <v>0.60802594244021069</v>
      </c>
      <c r="C11" s="10"/>
      <c r="D11" s="24">
        <v>50.4</v>
      </c>
      <c r="E11" s="25" cm="1">
        <f t="array" ref="E11">D11/D4</f>
        <v>2.0429671665991078</v>
      </c>
      <c r="F11" s="15" cm="1">
        <f t="array" ref="F11">E11*A11</f>
        <v>30.644507498986616</v>
      </c>
      <c r="G11" s="3"/>
      <c r="H11" s="3"/>
    </row>
    <row r="12" spans="1:8" ht="20" customHeight="1" x14ac:dyDescent="0.15">
      <c r="A12" s="3" t="s">
        <v>137</v>
      </c>
      <c r="B12" s="9" cm="1">
        <f t="array" ref="B12">A12/D5</f>
        <v>0.39752650176678445</v>
      </c>
      <c r="C12" s="10"/>
      <c r="D12" s="24">
        <v>61.6</v>
      </c>
      <c r="E12" s="25" cm="1">
        <f t="array" ref="E12">D12/D5</f>
        <v>2.7208480565371023</v>
      </c>
      <c r="F12" s="9" cm="1">
        <f t="array" ref="F12">E12*A12</f>
        <v>24.487632508833919</v>
      </c>
      <c r="G12" s="16"/>
      <c r="H12" s="16"/>
    </row>
    <row r="13" spans="1:8" ht="20" customHeight="1" x14ac:dyDescent="0.15">
      <c r="A13" s="16" t="s">
        <v>138</v>
      </c>
      <c r="B13" s="15" cm="1">
        <f t="array" ref="B13">A13/D6</f>
        <v>0.31413612565445026</v>
      </c>
      <c r="C13" s="10"/>
      <c r="D13" s="24">
        <v>53.4</v>
      </c>
      <c r="E13" s="25" cm="1">
        <f t="array" ref="E13">D13/D6</f>
        <v>2.7958115183246068</v>
      </c>
      <c r="F13" s="15" cm="1">
        <f t="array" ref="F13">E13*A13</f>
        <v>16.774869109947641</v>
      </c>
      <c r="G13" s="16"/>
      <c r="H13" s="16"/>
    </row>
    <row r="14" spans="1:8" ht="20" customHeight="1" x14ac:dyDescent="0.15">
      <c r="A14" s="3" t="s">
        <v>139</v>
      </c>
      <c r="B14" s="9" cm="1">
        <f t="array" ref="B14">SUM(B11:B13)</f>
        <v>1.3196885698614453</v>
      </c>
      <c r="C14" s="10"/>
      <c r="D14" s="24"/>
      <c r="E14" s="3" t="s">
        <v>139</v>
      </c>
      <c r="F14" s="9" cm="1">
        <f t="array" ref="F14">SUM(F11:F13)</f>
        <v>71.907009117768183</v>
      </c>
      <c r="G14" s="16"/>
      <c r="H14" s="16"/>
    </row>
    <row r="15" spans="1:8" ht="20" customHeight="1" x14ac:dyDescent="0.15">
      <c r="A15" s="16"/>
      <c r="B15" s="10"/>
      <c r="C15" s="10"/>
      <c r="D15" s="24"/>
      <c r="E15" s="25"/>
      <c r="F15" s="16"/>
      <c r="G15" s="16"/>
      <c r="H15" s="16"/>
    </row>
    <row r="16" spans="1:8" ht="20" customHeight="1" x14ac:dyDescent="0.15">
      <c r="A16" s="39" t="s">
        <v>123</v>
      </c>
      <c r="B16" s="10"/>
      <c r="C16" s="10"/>
      <c r="D16" s="10"/>
      <c r="E16" s="13"/>
      <c r="F16" s="16"/>
      <c r="G16" s="16"/>
      <c r="H16" s="16"/>
    </row>
    <row r="17" spans="1:8" ht="20" customHeight="1" x14ac:dyDescent="0.15">
      <c r="A17" s="16"/>
      <c r="B17" s="10"/>
      <c r="C17" s="10"/>
      <c r="D17" s="10"/>
      <c r="E17" s="13"/>
      <c r="F17" s="16"/>
      <c r="G17" s="16"/>
      <c r="H17" s="16"/>
    </row>
    <row r="18" spans="1:8" ht="20" customHeight="1" x14ac:dyDescent="0.15">
      <c r="A18" s="16" t="s">
        <v>140</v>
      </c>
      <c r="B18" s="16" t="s">
        <v>134</v>
      </c>
      <c r="C18" s="10"/>
      <c r="D18" s="16" t="s">
        <v>141</v>
      </c>
      <c r="E18" s="3" t="s">
        <v>140</v>
      </c>
      <c r="F18" s="16"/>
      <c r="G18" s="16"/>
      <c r="H18" s="16"/>
    </row>
    <row r="19" spans="1:8" ht="20" customHeight="1" x14ac:dyDescent="0.15">
      <c r="A19" s="16" t="s">
        <v>142</v>
      </c>
      <c r="B19" s="15" cm="1">
        <f t="array" ref="B19">(A19*$B$14)+200-$F$14</f>
        <v>260.06184786837639</v>
      </c>
      <c r="C19" s="10"/>
      <c r="D19" s="24">
        <v>260</v>
      </c>
      <c r="E19" s="40" cm="1">
        <f t="array" ref="E19">(D19-200+$F$14)/$B$14</f>
        <v>99.953134497192138</v>
      </c>
      <c r="F19" s="16"/>
      <c r="G19" s="16"/>
      <c r="H19" s="16"/>
    </row>
    <row r="20" spans="1:8" ht="20" customHeight="1" x14ac:dyDescent="0.15">
      <c r="A20" s="15" cm="1">
        <f t="array" ref="A20">A19-5</f>
        <v>95</v>
      </c>
      <c r="B20" s="15" cm="1">
        <f t="array" ref="B20">(A20*$B$14)+200-$F$14</f>
        <v>253.46340501906914</v>
      </c>
      <c r="C20" s="10"/>
      <c r="D20" s="24" cm="1">
        <f t="array" ref="D20">D19-5</f>
        <v>255</v>
      </c>
      <c r="E20" s="40" cm="1">
        <f t="array" ref="E20">(D20-200+$F$14)/$B$14</f>
        <v>96.164361816888515</v>
      </c>
      <c r="F20" s="16"/>
      <c r="G20" s="16"/>
      <c r="H20" s="16"/>
    </row>
    <row r="21" spans="1:8" ht="20" customHeight="1" x14ac:dyDescent="0.15">
      <c r="A21" s="15" cm="1">
        <f t="array" ref="A21">A20-5</f>
        <v>90</v>
      </c>
      <c r="B21" s="15" cm="1">
        <f t="array" ref="B21">(A21*$B$14)+200-$F$14</f>
        <v>246.86496216976187</v>
      </c>
      <c r="C21" s="10"/>
      <c r="D21" s="24" cm="1">
        <f t="array" ref="D21">D20-5</f>
        <v>250</v>
      </c>
      <c r="E21" s="40" cm="1">
        <f t="array" ref="E21">(D21-200+$F$14)/$B$14</f>
        <v>92.375589136584892</v>
      </c>
      <c r="F21" s="16"/>
      <c r="G21" s="16"/>
      <c r="H21" s="16"/>
    </row>
    <row r="22" spans="1:8" ht="20" customHeight="1" x14ac:dyDescent="0.15">
      <c r="A22" s="15" cm="1">
        <f t="array" ref="A22">A21-5</f>
        <v>85</v>
      </c>
      <c r="B22" s="15" cm="1">
        <f t="array" ref="B22">(A22*$B$14)+200-$F$14</f>
        <v>240.26651932045471</v>
      </c>
      <c r="C22" s="10"/>
      <c r="D22" s="24" cm="1">
        <f t="array" ref="D22">D21-5</f>
        <v>245</v>
      </c>
      <c r="E22" s="40" cm="1">
        <f t="array" ref="E22">(D22-200+$F$14)/$B$14</f>
        <v>88.586816456281269</v>
      </c>
      <c r="F22" s="16"/>
      <c r="G22" s="16"/>
      <c r="H22" s="16"/>
    </row>
    <row r="23" spans="1:8" ht="20" customHeight="1" x14ac:dyDescent="0.15">
      <c r="A23" s="15" cm="1">
        <f t="array" ref="A23">A22-5</f>
        <v>80</v>
      </c>
      <c r="B23" s="15" cm="1">
        <f t="array" ref="B23">(A23*$B$14)+200-$F$14</f>
        <v>233.66807647114743</v>
      </c>
      <c r="C23" s="10"/>
      <c r="D23" s="24" cm="1">
        <f t="array" ref="D23">D22-5</f>
        <v>240</v>
      </c>
      <c r="E23" s="40" cm="1">
        <f t="array" ref="E23">(D23-200+$F$14)/$B$14</f>
        <v>84.798043775977646</v>
      </c>
      <c r="F23" s="16"/>
      <c r="G23" s="16"/>
      <c r="H23" s="16"/>
    </row>
    <row r="24" spans="1:8" ht="20" customHeight="1" x14ac:dyDescent="0.15">
      <c r="A24" s="15" cm="1">
        <f t="array" ref="A24">A23-5</f>
        <v>75</v>
      </c>
      <c r="B24" s="15" cm="1">
        <f t="array" ref="B24">(A24*$B$14)+200-$F$14</f>
        <v>227.06963362184021</v>
      </c>
      <c r="C24" s="10"/>
      <c r="D24" s="24" cm="1">
        <f t="array" ref="D24">D23-5</f>
        <v>235</v>
      </c>
      <c r="E24" s="40" cm="1">
        <f t="array" ref="E24">(D24-200+$F$14)/$B$14</f>
        <v>81.009271095674038</v>
      </c>
      <c r="F24" s="16"/>
      <c r="G24" s="16"/>
      <c r="H24" s="16"/>
    </row>
    <row r="25" spans="1:8" ht="20" customHeight="1" x14ac:dyDescent="0.15">
      <c r="A25" s="15" cm="1">
        <f t="array" ref="A25">A24-5</f>
        <v>70</v>
      </c>
      <c r="B25" s="15" cm="1">
        <f t="array" ref="B25">(A25*$B$14)+200-$F$14</f>
        <v>220.47119077253299</v>
      </c>
      <c r="C25" s="10"/>
      <c r="D25" s="24" cm="1">
        <f t="array" ref="D25">D24-5</f>
        <v>230</v>
      </c>
      <c r="E25" s="40" cm="1">
        <f t="array" ref="E25">(D25-200+$F$14)/$B$14</f>
        <v>77.220498415370415</v>
      </c>
      <c r="F25" s="16"/>
      <c r="G25" s="16"/>
      <c r="H25" s="16"/>
    </row>
    <row r="26" spans="1:8" ht="20" customHeight="1" x14ac:dyDescent="0.15">
      <c r="A26" s="15" cm="1">
        <f t="array" ref="A26">A25-5</f>
        <v>65</v>
      </c>
      <c r="B26" s="15" cm="1">
        <f t="array" ref="B26">(A26*$B$14)+200-$F$14</f>
        <v>213.87274792322577</v>
      </c>
      <c r="C26" s="10"/>
      <c r="D26" s="24" cm="1">
        <f t="array" ref="D26">D25-5</f>
        <v>225</v>
      </c>
      <c r="E26" s="40" cm="1">
        <f t="array" ref="E26">(D26-200+$F$14)/$B$14</f>
        <v>73.431725735066792</v>
      </c>
      <c r="F26" s="16"/>
      <c r="G26" s="16"/>
      <c r="H26" s="16"/>
    </row>
    <row r="27" spans="1:8" ht="20" customHeight="1" x14ac:dyDescent="0.15">
      <c r="A27" s="15" cm="1">
        <f t="array" ref="A27">A26-5</f>
        <v>60</v>
      </c>
      <c r="B27" s="15" cm="1">
        <f t="array" ref="B27">(A27*$B$14)+200-$F$14</f>
        <v>207.27430507391855</v>
      </c>
      <c r="C27" s="10"/>
      <c r="D27" s="24" cm="1">
        <f t="array" ref="D27">D26-5</f>
        <v>220</v>
      </c>
      <c r="E27" s="40" cm="1">
        <f t="array" ref="E27">(D27-200+$F$14)/$B$14</f>
        <v>69.642953054763169</v>
      </c>
      <c r="F27" s="16"/>
      <c r="G27" s="16"/>
      <c r="H27" s="16"/>
    </row>
    <row r="28" spans="1:8" ht="20" customHeight="1" x14ac:dyDescent="0.15">
      <c r="A28" s="15" cm="1">
        <f t="array" ref="A28">A27-5</f>
        <v>55</v>
      </c>
      <c r="B28" s="15" cm="1">
        <f t="array" ref="B28">(A28*$B$14)+200-$F$14</f>
        <v>200.67586222461128</v>
      </c>
      <c r="C28" s="10"/>
      <c r="D28" s="24" cm="1">
        <f t="array" ref="D28">D27-5</f>
        <v>215</v>
      </c>
      <c r="E28" s="40" cm="1">
        <f t="array" ref="E28">(D28-200+$F$14)/$B$14</f>
        <v>65.854180374459546</v>
      </c>
      <c r="F28" s="16"/>
      <c r="G28" s="16"/>
      <c r="H28" s="16"/>
    </row>
    <row r="29" spans="1:8" ht="20" customHeight="1" x14ac:dyDescent="0.15">
      <c r="A29" s="15" cm="1">
        <f t="array" ref="A29">A28-5</f>
        <v>50</v>
      </c>
      <c r="B29" s="15" cm="1">
        <f t="array" ref="B29">(A29*$B$14)+200-$F$14</f>
        <v>194.07741937530412</v>
      </c>
      <c r="C29" s="10"/>
      <c r="D29" s="24" cm="1">
        <f t="array" ref="D29">D28-5</f>
        <v>210</v>
      </c>
      <c r="E29" s="40" cm="1">
        <f t="array" ref="E29">(D29-200+$F$14)/$B$14</f>
        <v>62.06540769415593</v>
      </c>
      <c r="F29" s="16"/>
      <c r="G29" s="16"/>
      <c r="H29" s="16"/>
    </row>
    <row r="30" spans="1:8" ht="20" customHeight="1" x14ac:dyDescent="0.15">
      <c r="A30" s="15" cm="1">
        <f t="array" ref="A30">A29-5</f>
        <v>45</v>
      </c>
      <c r="B30" s="15" cm="1">
        <f t="array" ref="B30">(A30*$B$14)+200-$F$14</f>
        <v>187.47897652599684</v>
      </c>
      <c r="C30" s="10"/>
      <c r="D30" s="24" cm="1">
        <f t="array" ref="D30">D29-5</f>
        <v>205</v>
      </c>
      <c r="E30" s="40" cm="1">
        <f t="array" ref="E30">(D30-200+$F$14)/$B$14</f>
        <v>58.276635013852307</v>
      </c>
      <c r="F30" s="16"/>
      <c r="G30" s="16"/>
      <c r="H30" s="16"/>
    </row>
    <row r="31" spans="1:8" ht="20" customHeight="1" x14ac:dyDescent="0.15">
      <c r="A31" s="15" cm="1">
        <f t="array" ref="A31">A30-5</f>
        <v>40</v>
      </c>
      <c r="B31" s="15" cm="1">
        <f t="array" ref="B31">(A31*$B$14)+200-$F$14</f>
        <v>180.88053367668962</v>
      </c>
      <c r="C31" s="10"/>
      <c r="D31" s="24" cm="1">
        <f t="array" ref="D31">D30-5</f>
        <v>200</v>
      </c>
      <c r="E31" s="40" cm="1">
        <f t="array" ref="E31">(D31-200+$F$14)/$B$14</f>
        <v>54.487862333548691</v>
      </c>
      <c r="F31" s="16"/>
      <c r="G31" s="16"/>
      <c r="H31" s="16"/>
    </row>
    <row r="32" spans="1:8" ht="20" customHeight="1" x14ac:dyDescent="0.15">
      <c r="A32" s="15" cm="1">
        <f t="array" ref="A32">A31-5</f>
        <v>35</v>
      </c>
      <c r="B32" s="15" cm="1">
        <f t="array" ref="B32">(A32*$B$14)+200-$F$14</f>
        <v>174.2820908273824</v>
      </c>
      <c r="C32" s="10"/>
      <c r="D32" s="24" cm="1">
        <f t="array" ref="D32">D31-5</f>
        <v>195</v>
      </c>
      <c r="E32" s="40" cm="1">
        <f t="array" ref="E32">(D32-200+$F$14)/$B$14</f>
        <v>50.699089653245068</v>
      </c>
      <c r="F32" s="16"/>
      <c r="G32" s="16"/>
      <c r="H32" s="16"/>
    </row>
    <row r="33" spans="1:8" ht="20" customHeight="1" x14ac:dyDescent="0.15">
      <c r="A33" s="16"/>
      <c r="B33" s="10"/>
      <c r="C33" s="10"/>
      <c r="D33" s="24" cm="1">
        <f t="array" ref="D33">D32-5</f>
        <v>190</v>
      </c>
      <c r="E33" s="40" cm="1">
        <f t="array" ref="E33">(D33-200+$F$14)/$B$14</f>
        <v>46.910316972941445</v>
      </c>
      <c r="F33" s="16"/>
      <c r="G33" s="16"/>
      <c r="H33" s="16"/>
    </row>
    <row r="34" spans="1:8" ht="20" customHeight="1" x14ac:dyDescent="0.15">
      <c r="A34" s="16"/>
      <c r="B34" s="10"/>
      <c r="C34" s="10"/>
      <c r="D34" s="24" cm="1">
        <f t="array" ref="D34">D33-5</f>
        <v>185</v>
      </c>
      <c r="E34" s="40" cm="1">
        <f t="array" ref="E34">(D34-200+$F$14)/$B$14</f>
        <v>43.121544292637829</v>
      </c>
      <c r="F34" s="16"/>
      <c r="G34" s="16"/>
      <c r="H34" s="16"/>
    </row>
    <row r="35" spans="1:8" ht="20" customHeight="1" x14ac:dyDescent="0.15">
      <c r="A35" s="16"/>
      <c r="B35" s="10"/>
      <c r="C35" s="10"/>
      <c r="D35" s="24" cm="1">
        <f t="array" ref="D35">D34-5</f>
        <v>180</v>
      </c>
      <c r="E35" s="40" cm="1">
        <f t="array" ref="E35">(D35-200+$F$14)/$B$14</f>
        <v>39.332771612334206</v>
      </c>
      <c r="F35" s="16"/>
      <c r="G35" s="16"/>
      <c r="H35" s="16"/>
    </row>
    <row r="36" spans="1:8" ht="20" customHeight="1" x14ac:dyDescent="0.15">
      <c r="A36" s="16"/>
      <c r="B36" s="10"/>
      <c r="C36" s="10"/>
      <c r="D36" s="24" cm="1">
        <f t="array" ref="D36">D35-5</f>
        <v>175</v>
      </c>
      <c r="E36" s="40" cm="1">
        <f t="array" ref="E36">(D36-200+$F$14)/$B$14</f>
        <v>35.543998932030583</v>
      </c>
      <c r="F36" s="16"/>
      <c r="G36" s="16"/>
      <c r="H36" s="16"/>
    </row>
    <row r="37" spans="1:8" ht="20" customHeight="1" x14ac:dyDescent="0.15">
      <c r="A37" s="16"/>
      <c r="B37" s="10"/>
      <c r="C37" s="10"/>
      <c r="D37" s="24" cm="1">
        <f t="array" ref="D37">D36-5</f>
        <v>170</v>
      </c>
      <c r="E37" s="40" cm="1">
        <f t="array" ref="E37">(D37-200+$F$14)/$B$14</f>
        <v>31.755226251726963</v>
      </c>
      <c r="F37" s="16"/>
      <c r="G37" s="16"/>
      <c r="H37" s="16"/>
    </row>
    <row r="38" spans="1:8" ht="20" customHeight="1" x14ac:dyDescent="0.15">
      <c r="A38" s="16"/>
      <c r="B38" s="10"/>
      <c r="C38" s="10"/>
      <c r="D38" s="24" cm="1">
        <f t="array" ref="D38">D37-5</f>
        <v>165</v>
      </c>
      <c r="E38" s="40" cm="1">
        <f t="array" ref="E38">(D38-200+$F$14)/$B$14</f>
        <v>27.966453571423344</v>
      </c>
      <c r="F38" s="16"/>
      <c r="G38" s="16"/>
      <c r="H38" s="16"/>
    </row>
    <row r="39" spans="1:8" ht="20" customHeight="1" x14ac:dyDescent="0.15">
      <c r="A39" s="41"/>
      <c r="B39" s="42"/>
      <c r="C39" s="42"/>
      <c r="D39" s="43"/>
      <c r="E39" s="44"/>
      <c r="F39" s="41"/>
      <c r="G39" s="41"/>
      <c r="H39" s="41"/>
    </row>
    <row r="40" spans="1:8" ht="20" customHeight="1" x14ac:dyDescent="0.15">
      <c r="A40" s="41"/>
      <c r="B40" s="42"/>
      <c r="C40" s="42"/>
      <c r="D40" s="43"/>
      <c r="E40" s="44"/>
      <c r="F40" s="41"/>
      <c r="G40" s="41"/>
      <c r="H40" s="41"/>
    </row>
    <row r="41" spans="1:8" ht="20" customHeight="1" x14ac:dyDescent="0.15">
      <c r="A41" s="41"/>
      <c r="B41" s="42"/>
      <c r="C41" s="42"/>
      <c r="D41" s="43"/>
      <c r="E41" s="44"/>
      <c r="F41" s="41"/>
      <c r="G41" s="41"/>
      <c r="H41" s="41"/>
    </row>
    <row r="42" spans="1:8" ht="20" customHeight="1" x14ac:dyDescent="0.15">
      <c r="A42" s="41"/>
      <c r="B42" s="42"/>
      <c r="C42" s="42"/>
      <c r="D42" s="43"/>
      <c r="E42" s="44"/>
      <c r="F42" s="41"/>
      <c r="G42" s="41"/>
      <c r="H42" s="41"/>
    </row>
    <row r="43" spans="1:8" ht="20" customHeight="1" x14ac:dyDescent="0.15">
      <c r="A43" s="41"/>
      <c r="B43" s="42"/>
      <c r="C43" s="42"/>
      <c r="D43" s="43"/>
      <c r="E43" s="44"/>
      <c r="F43" s="41"/>
      <c r="G43" s="41"/>
      <c r="H43" s="41"/>
    </row>
    <row r="44" spans="1:8" ht="20" customHeight="1" x14ac:dyDescent="0.15">
      <c r="A44" s="41"/>
      <c r="B44" s="42"/>
      <c r="C44" s="42"/>
      <c r="D44" s="43"/>
      <c r="E44" s="44"/>
      <c r="F44" s="41"/>
      <c r="G44" s="41"/>
      <c r="H44" s="41"/>
    </row>
    <row r="45" spans="1:8" ht="20" customHeight="1" x14ac:dyDescent="0.15">
      <c r="A45" s="41"/>
      <c r="B45" s="42"/>
      <c r="C45" s="42"/>
      <c r="D45" s="43"/>
      <c r="E45" s="44"/>
      <c r="F45" s="41"/>
      <c r="G45" s="41"/>
      <c r="H45" s="41"/>
    </row>
    <row r="46" spans="1:8" ht="20" customHeight="1" x14ac:dyDescent="0.15">
      <c r="A46" s="41"/>
      <c r="B46" s="42"/>
      <c r="C46" s="42"/>
      <c r="D46" s="43"/>
      <c r="E46" s="44"/>
      <c r="F46" s="41"/>
      <c r="G46" s="41"/>
      <c r="H46" s="41"/>
    </row>
    <row r="47" spans="1:8" ht="20" customHeight="1" x14ac:dyDescent="0.15">
      <c r="A47" s="41"/>
      <c r="B47" s="42"/>
      <c r="C47" s="42"/>
      <c r="D47" s="43"/>
      <c r="E47" s="44"/>
      <c r="F47" s="41"/>
      <c r="G47" s="41"/>
      <c r="H47" s="41"/>
    </row>
    <row r="48" spans="1:8" ht="20" customHeight="1" x14ac:dyDescent="0.15">
      <c r="A48" s="41"/>
      <c r="B48" s="42"/>
      <c r="C48" s="42"/>
      <c r="D48" s="43"/>
      <c r="E48" s="44"/>
      <c r="F48" s="41"/>
      <c r="G48" s="41"/>
      <c r="H48" s="41"/>
    </row>
    <row r="49" spans="1:8" ht="20" customHeight="1" x14ac:dyDescent="0.15">
      <c r="A49" s="41"/>
      <c r="B49" s="42"/>
      <c r="C49" s="42"/>
      <c r="D49" s="43"/>
      <c r="E49" s="44"/>
      <c r="F49" s="41"/>
      <c r="G49" s="41"/>
      <c r="H49" s="41"/>
    </row>
    <row r="50" spans="1:8" ht="20" customHeight="1" x14ac:dyDescent="0.15">
      <c r="A50" s="41"/>
      <c r="B50" s="42"/>
      <c r="C50" s="42"/>
      <c r="D50" s="43"/>
      <c r="E50" s="44"/>
      <c r="F50" s="41"/>
      <c r="G50" s="41"/>
      <c r="H50" s="41"/>
    </row>
    <row r="51" spans="1:8" ht="20" customHeight="1" x14ac:dyDescent="0.15">
      <c r="A51" s="41"/>
      <c r="B51" s="42"/>
      <c r="C51" s="42"/>
      <c r="D51" s="43"/>
      <c r="E51" s="44"/>
      <c r="F51" s="41"/>
      <c r="G51" s="41"/>
      <c r="H51" s="41"/>
    </row>
    <row r="52" spans="1:8" ht="20" customHeight="1" x14ac:dyDescent="0.15">
      <c r="A52" s="41"/>
      <c r="B52" s="42"/>
      <c r="C52" s="42"/>
      <c r="D52" s="43"/>
      <c r="E52" s="44"/>
      <c r="F52" s="41"/>
      <c r="G52" s="41"/>
      <c r="H52" s="41"/>
    </row>
    <row r="53" spans="1:8" ht="20" customHeight="1" x14ac:dyDescent="0.15">
      <c r="A53" s="41"/>
      <c r="B53" s="42"/>
      <c r="C53" s="42"/>
      <c r="D53" s="43"/>
      <c r="E53" s="44"/>
      <c r="F53" s="41"/>
      <c r="G53" s="41"/>
      <c r="H53" s="41"/>
    </row>
    <row r="54" spans="1:8" ht="20" customHeight="1" x14ac:dyDescent="0.15">
      <c r="A54" s="41"/>
      <c r="B54" s="42"/>
      <c r="C54" s="42"/>
      <c r="D54" s="43"/>
      <c r="E54" s="44"/>
      <c r="F54" s="41"/>
      <c r="G54" s="41"/>
      <c r="H54" s="41"/>
    </row>
    <row r="55" spans="1:8" ht="20" customHeight="1" x14ac:dyDescent="0.15">
      <c r="A55" s="41"/>
      <c r="B55" s="42"/>
      <c r="C55" s="42"/>
      <c r="D55" s="43"/>
      <c r="E55" s="44"/>
      <c r="F55" s="41"/>
      <c r="G55" s="41"/>
      <c r="H55" s="41"/>
    </row>
    <row r="56" spans="1:8" ht="20" customHeight="1" x14ac:dyDescent="0.15">
      <c r="A56" s="41"/>
      <c r="B56" s="42"/>
      <c r="C56" s="42"/>
      <c r="D56" s="43"/>
      <c r="E56" s="44"/>
      <c r="F56" s="41"/>
      <c r="G56" s="41"/>
      <c r="H56" s="41"/>
    </row>
    <row r="57" spans="1:8" ht="20" customHeight="1" x14ac:dyDescent="0.15">
      <c r="A57" s="41"/>
      <c r="B57" s="42"/>
      <c r="C57" s="42"/>
      <c r="D57" s="43"/>
      <c r="E57" s="44"/>
      <c r="F57" s="41"/>
      <c r="G57" s="41"/>
      <c r="H57" s="41"/>
    </row>
    <row r="58" spans="1:8" ht="20" customHeight="1" x14ac:dyDescent="0.15">
      <c r="A58" s="41"/>
      <c r="B58" s="42"/>
      <c r="C58" s="42"/>
      <c r="D58" s="43"/>
      <c r="E58" s="44"/>
      <c r="F58" s="41"/>
      <c r="G58" s="41"/>
      <c r="H58" s="41"/>
    </row>
    <row r="59" spans="1:8" ht="20" customHeight="1" x14ac:dyDescent="0.15">
      <c r="A59" s="41"/>
      <c r="B59" s="42"/>
      <c r="C59" s="42"/>
      <c r="D59" s="43"/>
      <c r="E59" s="44"/>
      <c r="F59" s="41"/>
      <c r="G59" s="41"/>
      <c r="H59" s="41"/>
    </row>
    <row r="60" spans="1:8" ht="20" customHeight="1" x14ac:dyDescent="0.15">
      <c r="A60" s="41"/>
      <c r="B60" s="42"/>
      <c r="C60" s="42"/>
      <c r="D60" s="43"/>
      <c r="E60" s="44"/>
      <c r="F60" s="41"/>
      <c r="G60" s="41"/>
      <c r="H60" s="41"/>
    </row>
    <row r="61" spans="1:8" ht="20" customHeight="1" x14ac:dyDescent="0.15">
      <c r="A61" s="41"/>
      <c r="B61" s="42"/>
      <c r="C61" s="42"/>
      <c r="D61" s="43"/>
      <c r="E61" s="44"/>
      <c r="F61" s="41"/>
      <c r="G61" s="41"/>
      <c r="H61" s="41"/>
    </row>
    <row r="62" spans="1:8" ht="20" customHeight="1" x14ac:dyDescent="0.15">
      <c r="A62" s="41"/>
      <c r="B62" s="42"/>
      <c r="C62" s="42"/>
      <c r="D62" s="43"/>
      <c r="E62" s="44"/>
      <c r="F62" s="41"/>
      <c r="G62" s="41"/>
      <c r="H62" s="41"/>
    </row>
    <row r="63" spans="1:8" ht="20" customHeight="1" x14ac:dyDescent="0.15">
      <c r="A63" s="41"/>
      <c r="B63" s="42"/>
      <c r="C63" s="42"/>
      <c r="D63" s="43"/>
      <c r="E63" s="44"/>
      <c r="F63" s="41"/>
      <c r="G63" s="41"/>
      <c r="H63" s="41"/>
    </row>
    <row r="64" spans="1:8" ht="20" customHeight="1" x14ac:dyDescent="0.15">
      <c r="A64" s="41"/>
      <c r="B64" s="42"/>
      <c r="C64" s="42"/>
      <c r="D64" s="43"/>
      <c r="E64" s="44"/>
      <c r="F64" s="41"/>
      <c r="G64" s="41"/>
      <c r="H64" s="41"/>
    </row>
    <row r="65" spans="1:8" ht="20" customHeight="1" x14ac:dyDescent="0.15">
      <c r="A65" s="41"/>
      <c r="B65" s="42"/>
      <c r="C65" s="42"/>
      <c r="D65" s="43"/>
      <c r="E65" s="44"/>
      <c r="F65" s="41"/>
      <c r="G65" s="41"/>
      <c r="H65" s="41"/>
    </row>
    <row r="66" spans="1:8" ht="20" customHeight="1" x14ac:dyDescent="0.15">
      <c r="A66" s="41"/>
      <c r="B66" s="42"/>
      <c r="C66" s="42"/>
      <c r="D66" s="43"/>
      <c r="E66" s="44"/>
      <c r="F66" s="41"/>
      <c r="G66" s="41"/>
      <c r="H66" s="41"/>
    </row>
    <row r="67" spans="1:8" ht="20" customHeight="1" x14ac:dyDescent="0.15">
      <c r="A67" s="41"/>
      <c r="B67" s="42"/>
      <c r="C67" s="42"/>
      <c r="D67" s="43"/>
      <c r="E67" s="44"/>
      <c r="F67" s="41"/>
      <c r="G67" s="41"/>
      <c r="H67" s="41"/>
    </row>
    <row r="68" spans="1:8" ht="20" customHeight="1" x14ac:dyDescent="0.15">
      <c r="A68" s="41"/>
      <c r="B68" s="42"/>
      <c r="C68" s="42"/>
      <c r="D68" s="43"/>
      <c r="E68" s="44"/>
      <c r="F68" s="41"/>
      <c r="G68" s="41"/>
      <c r="H68" s="41"/>
    </row>
    <row r="69" spans="1:8" ht="20" customHeight="1" x14ac:dyDescent="0.15">
      <c r="A69" s="41"/>
      <c r="B69" s="45"/>
      <c r="C69" s="42"/>
      <c r="D69" s="43"/>
      <c r="E69" s="44"/>
      <c r="F69" s="41"/>
      <c r="G69" s="41"/>
      <c r="H69" s="41"/>
    </row>
    <row r="70" spans="1:8" ht="20" customHeight="1" x14ac:dyDescent="0.15">
      <c r="A70" s="41"/>
      <c r="B70" s="45"/>
      <c r="C70" s="42"/>
      <c r="D70" s="43"/>
      <c r="E70" s="44"/>
      <c r="F70" s="41"/>
      <c r="G70" s="41"/>
      <c r="H70" s="41"/>
    </row>
    <row r="71" spans="1:8" ht="20" customHeight="1" x14ac:dyDescent="0.15">
      <c r="A71" s="41"/>
      <c r="B71" s="45"/>
      <c r="C71" s="42"/>
      <c r="D71" s="43"/>
      <c r="E71" s="44"/>
      <c r="F71" s="41"/>
      <c r="G71" s="41"/>
      <c r="H71" s="41"/>
    </row>
    <row r="72" spans="1:8" ht="20" customHeight="1" x14ac:dyDescent="0.15">
      <c r="A72" s="41"/>
      <c r="B72" s="45"/>
      <c r="C72" s="42"/>
      <c r="D72" s="43"/>
      <c r="E72" s="44"/>
      <c r="F72" s="41"/>
      <c r="G72" s="41"/>
      <c r="H72" s="41"/>
    </row>
    <row r="73" spans="1:8" ht="20" customHeight="1" x14ac:dyDescent="0.15">
      <c r="A73" s="41"/>
      <c r="B73" s="45"/>
      <c r="C73" s="42"/>
      <c r="D73" s="43"/>
      <c r="E73" s="44"/>
      <c r="F73" s="41"/>
      <c r="G73" s="41"/>
      <c r="H73" s="41"/>
    </row>
    <row r="74" spans="1:8" ht="20" customHeight="1" x14ac:dyDescent="0.15">
      <c r="A74" s="41"/>
      <c r="B74" s="45"/>
      <c r="C74" s="42"/>
      <c r="D74" s="43"/>
      <c r="E74" s="44"/>
      <c r="F74" s="41"/>
      <c r="G74" s="41"/>
      <c r="H74" s="41"/>
    </row>
    <row r="75" spans="1:8" ht="20" customHeight="1" x14ac:dyDescent="0.15">
      <c r="A75" s="41"/>
      <c r="B75" s="45"/>
      <c r="C75" s="42"/>
      <c r="D75" s="43"/>
      <c r="E75" s="44"/>
      <c r="F75" s="41"/>
      <c r="G75" s="41"/>
      <c r="H75" s="41"/>
    </row>
    <row r="76" spans="1:8" ht="20" customHeight="1" x14ac:dyDescent="0.15">
      <c r="A76" s="41"/>
      <c r="B76" s="45"/>
      <c r="C76" s="42"/>
      <c r="D76" s="43"/>
      <c r="E76" s="44"/>
      <c r="F76" s="41"/>
      <c r="G76" s="41"/>
      <c r="H76" s="41"/>
    </row>
    <row r="77" spans="1:8" ht="20" customHeight="1" x14ac:dyDescent="0.15">
      <c r="A77" s="41"/>
      <c r="B77" s="45"/>
      <c r="C77" s="42"/>
      <c r="D77" s="43"/>
      <c r="E77" s="44"/>
      <c r="F77" s="41"/>
      <c r="G77" s="41"/>
      <c r="H77" s="41"/>
    </row>
    <row r="78" spans="1:8" ht="20" customHeight="1" x14ac:dyDescent="0.15">
      <c r="A78" s="41"/>
      <c r="B78" s="45"/>
      <c r="C78" s="42"/>
      <c r="D78" s="43"/>
      <c r="E78" s="44"/>
      <c r="F78" s="41"/>
      <c r="G78" s="41"/>
      <c r="H78" s="41"/>
    </row>
    <row r="79" spans="1:8" ht="20" customHeight="1" x14ac:dyDescent="0.15">
      <c r="A79" s="41"/>
      <c r="B79" s="45"/>
      <c r="C79" s="42"/>
      <c r="D79" s="43"/>
      <c r="E79" s="44"/>
      <c r="F79" s="41"/>
      <c r="G79" s="41"/>
      <c r="H79" s="41"/>
    </row>
    <row r="80" spans="1:8" ht="20" customHeight="1" x14ac:dyDescent="0.15">
      <c r="A80" s="41"/>
      <c r="B80" s="45"/>
      <c r="C80" s="42"/>
      <c r="D80" s="43"/>
      <c r="E80" s="44"/>
      <c r="F80" s="41"/>
      <c r="G80" s="41"/>
      <c r="H80" s="41"/>
    </row>
    <row r="81" spans="1:8" ht="20" customHeight="1" x14ac:dyDescent="0.15">
      <c r="A81" s="41"/>
      <c r="B81" s="45"/>
      <c r="C81" s="42"/>
      <c r="D81" s="43"/>
      <c r="E81" s="44"/>
      <c r="F81" s="41"/>
      <c r="G81" s="41"/>
      <c r="H81" s="41"/>
    </row>
    <row r="82" spans="1:8" ht="20" customHeight="1" x14ac:dyDescent="0.15">
      <c r="A82" s="41"/>
      <c r="B82" s="45"/>
      <c r="C82" s="42"/>
      <c r="D82" s="43"/>
      <c r="E82" s="44"/>
      <c r="F82" s="41"/>
      <c r="G82" s="41"/>
      <c r="H82" s="41"/>
    </row>
    <row r="83" spans="1:8" ht="20" customHeight="1" x14ac:dyDescent="0.15">
      <c r="A83" s="41"/>
      <c r="B83" s="45"/>
      <c r="C83" s="42"/>
      <c r="D83" s="43"/>
      <c r="E83" s="44"/>
      <c r="F83" s="41"/>
      <c r="G83" s="41"/>
      <c r="H83" s="41"/>
    </row>
    <row r="84" spans="1:8" ht="20" customHeight="1" x14ac:dyDescent="0.15">
      <c r="A84" s="41"/>
      <c r="B84" s="45"/>
      <c r="C84" s="42"/>
      <c r="D84" s="43"/>
      <c r="E84" s="44"/>
      <c r="F84" s="41"/>
      <c r="G84" s="41"/>
      <c r="H84" s="41"/>
    </row>
    <row r="85" spans="1:8" ht="20" customHeight="1" x14ac:dyDescent="0.15">
      <c r="A85" s="41"/>
      <c r="B85" s="45"/>
      <c r="C85" s="42"/>
      <c r="D85" s="43"/>
      <c r="E85" s="44"/>
      <c r="F85" s="41"/>
      <c r="G85" s="41"/>
      <c r="H85" s="41"/>
    </row>
    <row r="86" spans="1:8" ht="20" customHeight="1" x14ac:dyDescent="0.15">
      <c r="A86" s="41"/>
      <c r="B86" s="45"/>
      <c r="C86" s="42"/>
      <c r="D86" s="43"/>
      <c r="E86" s="44"/>
      <c r="F86" s="41"/>
      <c r="G86" s="41"/>
      <c r="H86" s="41"/>
    </row>
    <row r="87" spans="1:8" ht="20" customHeight="1" x14ac:dyDescent="0.15">
      <c r="A87" s="41"/>
      <c r="B87" s="45"/>
      <c r="C87" s="42"/>
      <c r="D87" s="43"/>
      <c r="E87" s="44"/>
      <c r="F87" s="41"/>
      <c r="G87" s="41"/>
      <c r="H87" s="41"/>
    </row>
    <row r="88" spans="1:8" ht="20" customHeight="1" x14ac:dyDescent="0.15">
      <c r="A88" s="41"/>
      <c r="B88" s="45"/>
      <c r="C88" s="42"/>
      <c r="D88" s="43"/>
      <c r="E88" s="44"/>
      <c r="F88" s="41"/>
      <c r="G88" s="41"/>
      <c r="H88" s="41"/>
    </row>
    <row r="89" spans="1:8" ht="20" customHeight="1" x14ac:dyDescent="0.15">
      <c r="A89" s="41"/>
      <c r="B89" s="45"/>
      <c r="C89" s="42"/>
      <c r="D89" s="43"/>
      <c r="E89" s="44"/>
      <c r="F89" s="41"/>
      <c r="G89" s="41"/>
      <c r="H89" s="41"/>
    </row>
    <row r="90" spans="1:8" ht="20" customHeight="1" x14ac:dyDescent="0.15">
      <c r="A90" s="46"/>
      <c r="B90" s="42"/>
      <c r="C90" s="42"/>
      <c r="D90" s="43"/>
      <c r="E90" s="44"/>
      <c r="F90" s="46"/>
      <c r="G90" s="41"/>
      <c r="H90" s="46"/>
    </row>
    <row r="91" spans="1:8" ht="20" customHeight="1" x14ac:dyDescent="0.15">
      <c r="A91" s="41"/>
      <c r="B91" s="42"/>
      <c r="C91" s="42"/>
      <c r="D91" s="43"/>
      <c r="E91" s="44"/>
      <c r="F91" s="41"/>
      <c r="G91" s="41"/>
      <c r="H91" s="41"/>
    </row>
    <row r="92" spans="1:8" ht="20" customHeight="1" x14ac:dyDescent="0.15">
      <c r="A92" s="41"/>
      <c r="B92" s="42"/>
      <c r="C92" s="42"/>
      <c r="D92" s="43"/>
      <c r="E92" s="44"/>
      <c r="F92" s="41"/>
      <c r="G92" s="41"/>
      <c r="H92" s="41"/>
    </row>
    <row r="93" spans="1:8" ht="20" customHeight="1" x14ac:dyDescent="0.15">
      <c r="A93" s="41"/>
      <c r="B93" s="42"/>
      <c r="C93" s="42"/>
      <c r="D93" s="43"/>
      <c r="E93" s="44"/>
      <c r="F93" s="41"/>
      <c r="G93" s="41"/>
      <c r="H93" s="41"/>
    </row>
    <row r="94" spans="1:8" ht="20" customHeight="1" x14ac:dyDescent="0.15">
      <c r="A94" s="41"/>
      <c r="B94" s="42"/>
      <c r="C94" s="42"/>
      <c r="D94" s="43"/>
      <c r="E94" s="44"/>
      <c r="F94" s="41"/>
      <c r="G94" s="41"/>
      <c r="H94" s="41"/>
    </row>
    <row r="95" spans="1:8" ht="20" customHeight="1" x14ac:dyDescent="0.15">
      <c r="A95" s="41"/>
      <c r="B95" s="42"/>
      <c r="C95" s="42"/>
      <c r="D95" s="43"/>
      <c r="E95" s="44"/>
      <c r="F95" s="41"/>
      <c r="G95" s="41"/>
      <c r="H95" s="41"/>
    </row>
    <row r="96" spans="1:8" ht="20" customHeight="1" x14ac:dyDescent="0.15">
      <c r="A96" s="41"/>
      <c r="B96" s="42"/>
      <c r="C96" s="42"/>
      <c r="D96" s="43"/>
      <c r="E96" s="44"/>
      <c r="F96" s="41"/>
      <c r="G96" s="41"/>
      <c r="H96" s="41"/>
    </row>
    <row r="97" spans="1:8" ht="20" customHeight="1" x14ac:dyDescent="0.15">
      <c r="A97" s="41"/>
      <c r="B97" s="42"/>
      <c r="C97" s="42"/>
      <c r="D97" s="43"/>
      <c r="E97" s="44"/>
      <c r="F97" s="41"/>
      <c r="G97" s="41"/>
      <c r="H97" s="41"/>
    </row>
    <row r="98" spans="1:8" ht="20" customHeight="1" x14ac:dyDescent="0.15">
      <c r="A98" s="41"/>
      <c r="B98" s="42"/>
      <c r="C98" s="42"/>
      <c r="D98" s="43"/>
      <c r="E98" s="44"/>
      <c r="F98" s="41"/>
      <c r="G98" s="41"/>
      <c r="H98" s="41"/>
    </row>
    <row r="99" spans="1:8" ht="20" customHeight="1" x14ac:dyDescent="0.15">
      <c r="A99" s="41"/>
      <c r="B99" s="42"/>
      <c r="C99" s="42"/>
      <c r="D99" s="43"/>
      <c r="E99" s="44"/>
      <c r="F99" s="41"/>
      <c r="G99" s="41"/>
      <c r="H99" s="41"/>
    </row>
    <row r="100" spans="1:8" ht="20" customHeight="1" x14ac:dyDescent="0.15">
      <c r="A100" s="41"/>
      <c r="B100" s="42"/>
      <c r="C100" s="42"/>
      <c r="D100" s="43"/>
      <c r="E100" s="44"/>
      <c r="F100" s="41"/>
      <c r="G100" s="41"/>
      <c r="H100" s="41"/>
    </row>
    <row r="101" spans="1:8" ht="20" customHeight="1" x14ac:dyDescent="0.15">
      <c r="A101" s="41"/>
      <c r="B101" s="45"/>
      <c r="C101" s="42"/>
      <c r="D101" s="43"/>
      <c r="E101" s="44"/>
      <c r="F101" s="41"/>
      <c r="G101" s="41"/>
      <c r="H101" s="41"/>
    </row>
    <row r="102" spans="1:8" ht="20" customHeight="1" x14ac:dyDescent="0.15">
      <c r="A102" s="41"/>
      <c r="B102" s="45"/>
      <c r="C102" s="42"/>
      <c r="D102" s="43"/>
      <c r="E102" s="44"/>
      <c r="F102" s="41"/>
      <c r="G102" s="41"/>
      <c r="H102" s="41"/>
    </row>
  </sheetData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 1-1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Samraj Ramdhan</cp:lastModifiedBy>
  <dcterms:modified xsi:type="dcterms:W3CDTF">2026-03-03T17:45:38Z</dcterms:modified>
</cp:coreProperties>
</file>