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preciation Schedule" sheetId="1" state="visible" r:id="rId3"/>
    <sheet name="Amortization Schedule" sheetId="2" state="visible" r:id="rId4"/>
    <sheet name="Note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<sst xmlns="http://schemas.openxmlformats.org/spreadsheetml/2006/main" count="80" uniqueCount="67">
  <si>
    <t xml:space="preserve">Depreciation Schedule</t>
  </si>
  <si>
    <t xml:space="preserve">As of Month:</t>
  </si>
  <si>
    <t xml:space="preserve">Straight-line method. Select a month below (dropdown) to see the Closing Balance and Net Book Value as of that month.</t>
  </si>
  <si>
    <t xml:space="preserve">Asset ID</t>
  </si>
  <si>
    <t xml:space="preserve">Asset Name</t>
  </si>
  <si>
    <t xml:space="preserve">Category</t>
  </si>
  <si>
    <t xml:space="preserve">Acquisition Date</t>
  </si>
  <si>
    <t xml:space="preserve">Cost</t>
  </si>
  <si>
    <t xml:space="preserve">Salvage Value</t>
  </si>
  <si>
    <t xml:space="preserve">Useful Life (Yrs)</t>
  </si>
  <si>
    <t xml:space="preserve">Useful Life (Mo)</t>
  </si>
  <si>
    <t xml:space="preserve">Monthly Dep./Amort.</t>
  </si>
  <si>
    <t xml:space="preserve">Accum. Beginning of Year</t>
  </si>
  <si>
    <t xml:space="preserve">FA-001</t>
  </si>
  <si>
    <t xml:space="preserve">Delivery Truck</t>
  </si>
  <si>
    <t xml:space="preserve">Vehicles</t>
  </si>
  <si>
    <t xml:space="preserve">FA-002</t>
  </si>
  <si>
    <t xml:space="preserve">Warehouse HVAC System</t>
  </si>
  <si>
    <t xml:space="preserve">Equipment</t>
  </si>
  <si>
    <t xml:space="preserve">FA-003</t>
  </si>
  <si>
    <t xml:space="preserve">CNC Machining Center</t>
  </si>
  <si>
    <t xml:space="preserve">FA-004</t>
  </si>
  <si>
    <t xml:space="preserve">Office Furniture Set</t>
  </si>
  <si>
    <t xml:space="preserve">Furniture &amp; Fixtures</t>
  </si>
  <si>
    <t xml:space="preserve">FA-005</t>
  </si>
  <si>
    <t xml:space="preserve">Laptop Fleet (x40)</t>
  </si>
  <si>
    <t xml:space="preserve">Computer Equipment</t>
  </si>
  <si>
    <t xml:space="preserve">Total</t>
  </si>
  <si>
    <t xml:space="preserve">Amortization Schedule</t>
  </si>
  <si>
    <t xml:space="preserve">Intangible Asset ID</t>
  </si>
  <si>
    <t xml:space="preserve">Intangible Asset Name</t>
  </si>
  <si>
    <t xml:space="preserve">IA-001</t>
  </si>
  <si>
    <t xml:space="preserve">ERP Software License</t>
  </si>
  <si>
    <t xml:space="preserve">Software</t>
  </si>
  <si>
    <t xml:space="preserve">IA-002</t>
  </si>
  <si>
    <t xml:space="preserve">Manufacturing Patent</t>
  </si>
  <si>
    <t xml:space="preserve">Patents</t>
  </si>
  <si>
    <t xml:space="preserve">IA-003</t>
  </si>
  <si>
    <t xml:space="preserve">Acquired Customer List</t>
  </si>
  <si>
    <t xml:space="preserve">Customer Lists</t>
  </si>
  <si>
    <t xml:space="preserve">IA-004</t>
  </si>
  <si>
    <t xml:space="preserve">Registered Trademark</t>
  </si>
  <si>
    <t xml:space="preserve">Trademarks</t>
  </si>
  <si>
    <t xml:space="preserve">IA-005</t>
  </si>
  <si>
    <t xml:space="preserve">Internally Developed SW</t>
  </si>
  <si>
    <t xml:space="preserve">How this workbook works</t>
  </si>
  <si>
    <t xml:space="preserve">1. Method: straight-line. Monthly Dep./Amort. = (Cost - Salvage Value) / Useful Life (Months).</t>
  </si>
  <si>
    <t xml:space="preserve">2. Each month column (Jan-26...Dec-26) is fully formula-driven off the Acquisition Date and Useful</t>
  </si>
  <si>
    <t xml:space="preserve">   Life. A month is charged the straight-line amount only if it falls on/after the acquisition month</t>
  </si>
  <si>
    <t xml:space="preserve">   and before the asset's useful life has elapsed. Change the Acquisition Date, Cost, Salvage Value,</t>
  </si>
  <si>
    <t xml:space="preserve">   or Useful Life on any row and every downstream cell recalculates automatically.</t>
  </si>
  <si>
    <t xml:space="preserve">3. Final-month plug: the last month of an asset's useful life is calculated as the remaining</t>
  </si>
  <si>
    <t xml:space="preserve">   depreciable base (rather than a flat monthly amount) so accumulated depreciation/amortization</t>
  </si>
  <si>
    <t xml:space="preserve">   ties out exactly to Cost - Salvage Value with no rounding residual.</t>
  </si>
  <si>
    <t xml:space="preserve">4. MONTH SELECTION (NEW): each tab has an 'As of Month' input cell (B2) with a dropdown - pick any</t>
  </si>
  <si>
    <t xml:space="preserve">   of the 12 months. Two things update automatically the moment you change it:</t>
  </si>
  <si>
    <t xml:space="preserve">     - 'Accum. Depreciation (as of &lt;month&gt;)' - accumulated depreciation/amortization through the</t>
  </si>
  <si>
    <t xml:space="preserve">       selected month (prior-year balance + everything recognized Jan-26 through the selected month).</t>
  </si>
  <si>
    <t xml:space="preserve">     - 'Net Book Value (as of &lt;month&gt;)' - Cost minus that accumulated balance.</t>
  </si>
  <si>
    <t xml:space="preserve">   Both column headers relabel themselves to show which month is currently selected.</t>
  </si>
  <si>
    <t xml:space="preserve">5. 'Accum. Beginning of Year' is the opening balance carried in from all depreciation/amortization</t>
  </si>
  <si>
    <t xml:space="preserve">   that occurred before Jan-26 of the year implied by the As of Month selector. Assets bought in</t>
  </si>
  <si>
    <t xml:space="preserve">   prior years show the correct opening balance; assets bought partway through 2026 start at zero.</t>
  </si>
  <si>
    <t xml:space="preserve">6. Color coding: blue = hardcoded inputs (dates, cost, salvage, useful life, As of Month);</t>
  </si>
  <si>
    <t xml:space="preserve">   black = formulas.</t>
  </si>
  <si>
    <t xml:space="preserve">7. To add a new asset: insert a row within the data block, fill in the blue input cells, and copy</t>
  </si>
  <si>
    <t xml:space="preserve">   the formulas (Useful Life Months through Net Book Value) from an adjacent row.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</si>
</sst>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"/>
    <numFmt numFmtId="166" formatCode="yyyy\-mm\-dd"/>
    <numFmt numFmtId="167" formatCode="\$#,##0;&quot;($&quot;#,##0\);\-"/>
    <numFmt numFmtId="168" formatCode="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8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80808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2"/>
      <color rgb="FF1F4E78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1F4E78"/>
        <bgColor rgb="FF003366"/>
      </patternFill>
    </fill>
    <fill>
      <patternFill patternType="solid">
        <fgColor rgb="FFD9E1F2"/>
        <bgColor rgb="FFF2F2F2"/>
      </patternFill>
    </fill>
    <fill>
      <patternFill patternType="solid">
        <fgColor rgb="FFF2F2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20"/>
    <col collapsed="false" customWidth="true" hidden="false" outlineLevel="0" max="3" min="3" style="1" width="18"/>
    <col collapsed="false" customWidth="true" hidden="false" outlineLevel="0" max="4" min="4" style="1" width="13"/>
    <col collapsed="false" customWidth="true" hidden="false" outlineLevel="0" max="6" min="5" style="1" width="12"/>
    <col collapsed="false" customWidth="true" hidden="false" outlineLevel="0" max="8" min="7" style="1" width="10"/>
    <col collapsed="false" customWidth="true" hidden="false" outlineLevel="0" max="10" min="9" style="1" width="13"/>
    <col collapsed="false" customWidth="true" hidden="false" outlineLevel="0" max="22" min="11" style="1" width="10"/>
    <col collapsed="false" customWidth="true" hidden="false" outlineLevel="0" max="24" min="23" style="1" width="14"/>
  </cols>
  <sheetData>
    <row r="1" customFormat="false" ht="17.2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  <c r="B2" s="4" t="n">
        <v>46174</v>
      </c>
      <c r="D2" s="5" t="s">
        <v>2</v>
      </c>
    </row>
    <row r="4" customFormat="false" ht="23.25" hidden="false" customHeight="true" outlineLevel="0" collapsed="false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7" t="n">
        <v>46023</v>
      </c>
      <c r="L4" s="7" t="n">
        <v>46054</v>
      </c>
      <c r="M4" s="7" t="n">
        <v>46082</v>
      </c>
      <c r="N4" s="7" t="n">
        <v>46113</v>
      </c>
      <c r="O4" s="7" t="n">
        <v>46143</v>
      </c>
      <c r="P4" s="7" t="n">
        <v>46174</v>
      </c>
      <c r="Q4" s="7" t="n">
        <v>46204</v>
      </c>
      <c r="R4" s="7" t="n">
        <v>46235</v>
      </c>
      <c r="S4" s="7" t="n">
        <v>46266</v>
      </c>
      <c r="T4" s="7" t="n">
        <v>46296</v>
      </c>
      <c r="U4" s="7" t="n">
        <v>46327</v>
      </c>
      <c r="V4" s="7" t="n">
        <v>46357</v>
      </c>
      <c r="W4" s="6" t="str">
        <f aca="false">"Accum. Depreciation (as of "&amp;TEXT($B$2,"mmm-yy")&amp;")"</f>
        <v>Accum. Depreciation (as of Jun-26)</v>
      </c>
      <c r="X4" s="6" t="str">
        <f aca="false">"Net Book Value (as of "&amp;TEXT($B$2,"mmm-yy")&amp;")"</f>
        <v>Net Book Value (as of Jun-26)</v>
      </c>
    </row>
    <row r="5" customFormat="false" ht="15" hidden="false" customHeight="true" outlineLevel="0" collapsed="false">
      <c r="A5" s="8" t="s">
        <v>13</v>
      </c>
      <c r="B5" s="8" t="s">
        <v>14</v>
      </c>
      <c r="C5" s="8" t="s">
        <v>15</v>
      </c>
      <c r="D5" s="9" t="n">
        <v>45458</v>
      </c>
      <c r="E5" s="10" t="n">
        <v>60000</v>
      </c>
      <c r="F5" s="10" t="n">
        <v>5000</v>
      </c>
      <c r="G5" s="11" t="n">
        <v>5</v>
      </c>
      <c r="H5" s="12" t="n">
        <f aca="false">G5*12</f>
        <v>60</v>
      </c>
      <c r="I5" s="13" t="n">
        <f aca="false">(E5-F5)/H5</f>
        <v>916.666666666667</v>
      </c>
      <c r="J5" s="13" t="n">
        <f aca="false">IF(((YEAR($B$2)-1)-YEAR($D5))*12+(12-MONTH($D5))&lt;0,0,MIN($E5-$F5,$I5*(((YEAR($B$2)-1)-YEAR($D5))*12+(12-MONTH($D5))+1)))</f>
        <v>17416.6666666667</v>
      </c>
      <c r="K5" s="13" t="n">
        <f aca="false">IF(AND(((YEAR(K$4)-YEAR($D5))*12+(MONTH(K$4)-MONTH($D5)))&gt;=0,((YEAR(K$4)-YEAR($D5))*12+(MONTH(K$4)-MONTH($D5)))&lt;$H5),IF(((YEAR(K$4)-YEAR($D5))*12+(MONTH(K$4)-MONTH($D5)))=$H5-1,($E5-$F5)-$I5*($H5-1),$I5),0)</f>
        <v>916.666666666667</v>
      </c>
      <c r="L5" s="13" t="n">
        <f aca="false">IF(AND(((YEAR(L$4)-YEAR($D5))*12+(MONTH(L$4)-MONTH($D5)))&gt;=0,((YEAR(L$4)-YEAR($D5))*12+(MONTH(L$4)-MONTH($D5)))&lt;$H5),IF(((YEAR(L$4)-YEAR($D5))*12+(MONTH(L$4)-MONTH($D5)))=$H5-1,($E5-$F5)-$I5*($H5-1),$I5),0)</f>
        <v>916.666666666667</v>
      </c>
      <c r="M5" s="13" t="n">
        <f aca="false">IF(AND(((YEAR(M$4)-YEAR($D5))*12+(MONTH(M$4)-MONTH($D5)))&gt;=0,((YEAR(M$4)-YEAR($D5))*12+(MONTH(M$4)-MONTH($D5)))&lt;$H5),IF(((YEAR(M$4)-YEAR($D5))*12+(MONTH(M$4)-MONTH($D5)))=$H5-1,($E5-$F5)-$I5*($H5-1),$I5),0)</f>
        <v>916.666666666667</v>
      </c>
      <c r="N5" s="13" t="n">
        <f aca="false">IF(AND(((YEAR(N$4)-YEAR($D5))*12+(MONTH(N$4)-MONTH($D5)))&gt;=0,((YEAR(N$4)-YEAR($D5))*12+(MONTH(N$4)-MONTH($D5)))&lt;$H5),IF(((YEAR(N$4)-YEAR($D5))*12+(MONTH(N$4)-MONTH($D5)))=$H5-1,($E5-$F5)-$I5*($H5-1),$I5),0)</f>
        <v>916.666666666667</v>
      </c>
      <c r="O5" s="13" t="n">
        <f aca="false">IF(AND(((YEAR(O$4)-YEAR($D5))*12+(MONTH(O$4)-MONTH($D5)))&gt;=0,((YEAR(O$4)-YEAR($D5))*12+(MONTH(O$4)-MONTH($D5)))&lt;$H5),IF(((YEAR(O$4)-YEAR($D5))*12+(MONTH(O$4)-MONTH($D5)))=$H5-1,($E5-$F5)-$I5*($H5-1),$I5),0)</f>
        <v>916.666666666667</v>
      </c>
      <c r="P5" s="13" t="n">
        <f aca="false">IF(AND(((YEAR(P$4)-YEAR($D5))*12+(MONTH(P$4)-MONTH($D5)))&gt;=0,((YEAR(P$4)-YEAR($D5))*12+(MONTH(P$4)-MONTH($D5)))&lt;$H5),IF(((YEAR(P$4)-YEAR($D5))*12+(MONTH(P$4)-MONTH($D5)))=$H5-1,($E5-$F5)-$I5*($H5-1),$I5),0)</f>
        <v>916.666666666667</v>
      </c>
      <c r="Q5" s="13" t="n">
        <f aca="false">IF(AND(((YEAR(Q$4)-YEAR($D5))*12+(MONTH(Q$4)-MONTH($D5)))&gt;=0,((YEAR(Q$4)-YEAR($D5))*12+(MONTH(Q$4)-MONTH($D5)))&lt;$H5),IF(((YEAR(Q$4)-YEAR($D5))*12+(MONTH(Q$4)-MONTH($D5)))=$H5-1,($E5-$F5)-$I5*($H5-1),$I5),0)</f>
        <v>916.666666666667</v>
      </c>
      <c r="R5" s="13" t="n">
        <f aca="false">IF(AND(((YEAR(R$4)-YEAR($D5))*12+(MONTH(R$4)-MONTH($D5)))&gt;=0,((YEAR(R$4)-YEAR($D5))*12+(MONTH(R$4)-MONTH($D5)))&lt;$H5),IF(((YEAR(R$4)-YEAR($D5))*12+(MONTH(R$4)-MONTH($D5)))=$H5-1,($E5-$F5)-$I5*($H5-1),$I5),0)</f>
        <v>916.666666666667</v>
      </c>
      <c r="S5" s="13" t="n">
        <f aca="false">IF(AND(((YEAR(S$4)-YEAR($D5))*12+(MONTH(S$4)-MONTH($D5)))&gt;=0,((YEAR(S$4)-YEAR($D5))*12+(MONTH(S$4)-MONTH($D5)))&lt;$H5),IF(((YEAR(S$4)-YEAR($D5))*12+(MONTH(S$4)-MONTH($D5)))=$H5-1,($E5-$F5)-$I5*($H5-1),$I5),0)</f>
        <v>916.666666666667</v>
      </c>
      <c r="T5" s="13" t="n">
        <f aca="false">IF(AND(((YEAR(T$4)-YEAR($D5))*12+(MONTH(T$4)-MONTH($D5)))&gt;=0,((YEAR(T$4)-YEAR($D5))*12+(MONTH(T$4)-MONTH($D5)))&lt;$H5),IF(((YEAR(T$4)-YEAR($D5))*12+(MONTH(T$4)-MONTH($D5)))=$H5-1,($E5-$F5)-$I5*($H5-1),$I5),0)</f>
        <v>916.666666666667</v>
      </c>
      <c r="U5" s="13" t="n">
        <f aca="false">IF(AND(((YEAR(U$4)-YEAR($D5))*12+(MONTH(U$4)-MONTH($D5)))&gt;=0,((YEAR(U$4)-YEAR($D5))*12+(MONTH(U$4)-MONTH($D5)))&lt;$H5),IF(((YEAR(U$4)-YEAR($D5))*12+(MONTH(U$4)-MONTH($D5)))=$H5-1,($E5-$F5)-$I5*($H5-1),$I5),0)</f>
        <v>916.666666666667</v>
      </c>
      <c r="V5" s="13" t="n">
        <f aca="false">IF(AND(((YEAR(V$4)-YEAR($D5))*12+(MONTH(V$4)-MONTH($D5)))&gt;=0,((YEAR(V$4)-YEAR($D5))*12+(MONTH(V$4)-MONTH($D5)))&lt;$H5),IF(((YEAR(V$4)-YEAR($D5))*12+(MONTH(V$4)-MONTH($D5)))=$H5-1,($E5-$F5)-$I5*($H5-1),$I5),0)</f>
        <v>916.666666666667</v>
      </c>
      <c r="W5" s="14" t="n">
        <f aca="false">J5+SUMIF($K$4:$V$4,"&lt;="&amp;$B$2,K5:V5)</f>
        <v>22916.6666666667</v>
      </c>
      <c r="X5" s="14" t="n">
        <f aca="false">E5-W5</f>
        <v>37083.3333333333</v>
      </c>
    </row>
    <row r="6" customFormat="false" ht="15" hidden="false" customHeight="true" outlineLevel="0" collapsed="false">
      <c r="A6" s="8" t="s">
        <v>16</v>
      </c>
      <c r="B6" s="8" t="s">
        <v>17</v>
      </c>
      <c r="C6" s="8" t="s">
        <v>18</v>
      </c>
      <c r="D6" s="9" t="n">
        <v>45901</v>
      </c>
      <c r="E6" s="10" t="n">
        <v>45000</v>
      </c>
      <c r="F6" s="10" t="n">
        <v>0</v>
      </c>
      <c r="G6" s="11" t="n">
        <v>10</v>
      </c>
      <c r="H6" s="12" t="n">
        <f aca="false">G6*12</f>
        <v>120</v>
      </c>
      <c r="I6" s="13" t="n">
        <f aca="false">(E6-F6)/H6</f>
        <v>375</v>
      </c>
      <c r="J6" s="13" t="n">
        <f aca="false">IF(((YEAR($B$2)-1)-YEAR($D6))*12+(12-MONTH($D6))&lt;0,0,MIN($E6-$F6,$I6*(((YEAR($B$2)-1)-YEAR($D6))*12+(12-MONTH($D6))+1)))</f>
        <v>1500</v>
      </c>
      <c r="K6" s="13" t="n">
        <f aca="false">IF(AND(((YEAR(K$4)-YEAR($D6))*12+(MONTH(K$4)-MONTH($D6)))&gt;=0,((YEAR(K$4)-YEAR($D6))*12+(MONTH(K$4)-MONTH($D6)))&lt;$H6),IF(((YEAR(K$4)-YEAR($D6))*12+(MONTH(K$4)-MONTH($D6)))=$H6-1,($E6-$F6)-$I6*($H6-1),$I6),0)</f>
        <v>375</v>
      </c>
      <c r="L6" s="13" t="n">
        <f aca="false">IF(AND(((YEAR(L$4)-YEAR($D6))*12+(MONTH(L$4)-MONTH($D6)))&gt;=0,((YEAR(L$4)-YEAR($D6))*12+(MONTH(L$4)-MONTH($D6)))&lt;$H6),IF(((YEAR(L$4)-YEAR($D6))*12+(MONTH(L$4)-MONTH($D6)))=$H6-1,($E6-$F6)-$I6*($H6-1),$I6),0)</f>
        <v>375</v>
      </c>
      <c r="M6" s="13" t="n">
        <f aca="false">IF(AND(((YEAR(M$4)-YEAR($D6))*12+(MONTH(M$4)-MONTH($D6)))&gt;=0,((YEAR(M$4)-YEAR($D6))*12+(MONTH(M$4)-MONTH($D6)))&lt;$H6),IF(((YEAR(M$4)-YEAR($D6))*12+(MONTH(M$4)-MONTH($D6)))=$H6-1,($E6-$F6)-$I6*($H6-1),$I6),0)</f>
        <v>375</v>
      </c>
      <c r="N6" s="13" t="n">
        <f aca="false">IF(AND(((YEAR(N$4)-YEAR($D6))*12+(MONTH(N$4)-MONTH($D6)))&gt;=0,((YEAR(N$4)-YEAR($D6))*12+(MONTH(N$4)-MONTH($D6)))&lt;$H6),IF(((YEAR(N$4)-YEAR($D6))*12+(MONTH(N$4)-MONTH($D6)))=$H6-1,($E6-$F6)-$I6*($H6-1),$I6),0)</f>
        <v>375</v>
      </c>
      <c r="O6" s="13" t="n">
        <f aca="false">IF(AND(((YEAR(O$4)-YEAR($D6))*12+(MONTH(O$4)-MONTH($D6)))&gt;=0,((YEAR(O$4)-YEAR($D6))*12+(MONTH(O$4)-MONTH($D6)))&lt;$H6),IF(((YEAR(O$4)-YEAR($D6))*12+(MONTH(O$4)-MONTH($D6)))=$H6-1,($E6-$F6)-$I6*($H6-1),$I6),0)</f>
        <v>375</v>
      </c>
      <c r="P6" s="13" t="n">
        <f aca="false">IF(AND(((YEAR(P$4)-YEAR($D6))*12+(MONTH(P$4)-MONTH($D6)))&gt;=0,((YEAR(P$4)-YEAR($D6))*12+(MONTH(P$4)-MONTH($D6)))&lt;$H6),IF(((YEAR(P$4)-YEAR($D6))*12+(MONTH(P$4)-MONTH($D6)))=$H6-1,($E6-$F6)-$I6*($H6-1),$I6),0)</f>
        <v>375</v>
      </c>
      <c r="Q6" s="13" t="n">
        <f aca="false">IF(AND(((YEAR(Q$4)-YEAR($D6))*12+(MONTH(Q$4)-MONTH($D6)))&gt;=0,((YEAR(Q$4)-YEAR($D6))*12+(MONTH(Q$4)-MONTH($D6)))&lt;$H6),IF(((YEAR(Q$4)-YEAR($D6))*12+(MONTH(Q$4)-MONTH($D6)))=$H6-1,($E6-$F6)-$I6*($H6-1),$I6),0)</f>
        <v>375</v>
      </c>
      <c r="R6" s="13" t="n">
        <f aca="false">IF(AND(((YEAR(R$4)-YEAR($D6))*12+(MONTH(R$4)-MONTH($D6)))&gt;=0,((YEAR(R$4)-YEAR($D6))*12+(MONTH(R$4)-MONTH($D6)))&lt;$H6),IF(((YEAR(R$4)-YEAR($D6))*12+(MONTH(R$4)-MONTH($D6)))=$H6-1,($E6-$F6)-$I6*($H6-1),$I6),0)</f>
        <v>375</v>
      </c>
      <c r="S6" s="13" t="n">
        <f aca="false">IF(AND(((YEAR(S$4)-YEAR($D6))*12+(MONTH(S$4)-MONTH($D6)))&gt;=0,((YEAR(S$4)-YEAR($D6))*12+(MONTH(S$4)-MONTH($D6)))&lt;$H6),IF(((YEAR(S$4)-YEAR($D6))*12+(MONTH(S$4)-MONTH($D6)))=$H6-1,($E6-$F6)-$I6*($H6-1),$I6),0)</f>
        <v>375</v>
      </c>
      <c r="T6" s="13" t="n">
        <f aca="false">IF(AND(((YEAR(T$4)-YEAR($D6))*12+(MONTH(T$4)-MONTH($D6)))&gt;=0,((YEAR(T$4)-YEAR($D6))*12+(MONTH(T$4)-MONTH($D6)))&lt;$H6),IF(((YEAR(T$4)-YEAR($D6))*12+(MONTH(T$4)-MONTH($D6)))=$H6-1,($E6-$F6)-$I6*($H6-1),$I6),0)</f>
        <v>375</v>
      </c>
      <c r="U6" s="13" t="n">
        <f aca="false">IF(AND(((YEAR(U$4)-YEAR($D6))*12+(MONTH(U$4)-MONTH($D6)))&gt;=0,((YEAR(U$4)-YEAR($D6))*12+(MONTH(U$4)-MONTH($D6)))&lt;$H6),IF(((YEAR(U$4)-YEAR($D6))*12+(MONTH(U$4)-MONTH($D6)))=$H6-1,($E6-$F6)-$I6*($H6-1),$I6),0)</f>
        <v>375</v>
      </c>
      <c r="V6" s="13" t="n">
        <f aca="false">IF(AND(((YEAR(V$4)-YEAR($D6))*12+(MONTH(V$4)-MONTH($D6)))&gt;=0,((YEAR(V$4)-YEAR($D6))*12+(MONTH(V$4)-MONTH($D6)))&lt;$H6),IF(((YEAR(V$4)-YEAR($D6))*12+(MONTH(V$4)-MONTH($D6)))=$H6-1,($E6-$F6)-$I6*($H6-1),$I6),0)</f>
        <v>375</v>
      </c>
      <c r="W6" s="14" t="n">
        <f aca="false">J6+SUMIF($K$4:$V$4,"&lt;="&amp;$B$2,K6:V6)</f>
        <v>3750</v>
      </c>
      <c r="X6" s="14" t="n">
        <f aca="false">E6-W6</f>
        <v>41250</v>
      </c>
    </row>
    <row r="7" customFormat="false" ht="15" hidden="false" customHeight="true" outlineLevel="0" collapsed="false">
      <c r="A7" s="8" t="s">
        <v>19</v>
      </c>
      <c r="B7" s="8" t="s">
        <v>20</v>
      </c>
      <c r="C7" s="8" t="s">
        <v>18</v>
      </c>
      <c r="D7" s="9" t="n">
        <v>46063</v>
      </c>
      <c r="E7" s="10" t="n">
        <v>150000</v>
      </c>
      <c r="F7" s="10" t="n">
        <v>10000</v>
      </c>
      <c r="G7" s="11" t="n">
        <v>8</v>
      </c>
      <c r="H7" s="12" t="n">
        <f aca="false">G7*12</f>
        <v>96</v>
      </c>
      <c r="I7" s="13" t="n">
        <f aca="false">(E7-F7)/H7</f>
        <v>1458.33333333333</v>
      </c>
      <c r="J7" s="13" t="n">
        <f aca="false">IF(((YEAR($B$2)-1)-YEAR($D7))*12+(12-MONTH($D7))&lt;0,0,MIN($E7-$F7,$I7*(((YEAR($B$2)-1)-YEAR($D7))*12+(12-MONTH($D7))+1)))</f>
        <v>0</v>
      </c>
      <c r="K7" s="13" t="n">
        <f aca="false">IF(AND(((YEAR(K$4)-YEAR($D7))*12+(MONTH(K$4)-MONTH($D7)))&gt;=0,((YEAR(K$4)-YEAR($D7))*12+(MONTH(K$4)-MONTH($D7)))&lt;$H7),IF(((YEAR(K$4)-YEAR($D7))*12+(MONTH(K$4)-MONTH($D7)))=$H7-1,($E7-$F7)-$I7*($H7-1),$I7),0)</f>
        <v>0</v>
      </c>
      <c r="L7" s="13" t="n">
        <f aca="false">IF(AND(((YEAR(L$4)-YEAR($D7))*12+(MONTH(L$4)-MONTH($D7)))&gt;=0,((YEAR(L$4)-YEAR($D7))*12+(MONTH(L$4)-MONTH($D7)))&lt;$H7),IF(((YEAR(L$4)-YEAR($D7))*12+(MONTH(L$4)-MONTH($D7)))=$H7-1,($E7-$F7)-$I7*($H7-1),$I7),0)</f>
        <v>1458.33333333333</v>
      </c>
      <c r="M7" s="13" t="n">
        <f aca="false">IF(AND(((YEAR(M$4)-YEAR($D7))*12+(MONTH(M$4)-MONTH($D7)))&gt;=0,((YEAR(M$4)-YEAR($D7))*12+(MONTH(M$4)-MONTH($D7)))&lt;$H7),IF(((YEAR(M$4)-YEAR($D7))*12+(MONTH(M$4)-MONTH($D7)))=$H7-1,($E7-$F7)-$I7*($H7-1),$I7),0)</f>
        <v>1458.33333333333</v>
      </c>
      <c r="N7" s="13" t="n">
        <f aca="false">IF(AND(((YEAR(N$4)-YEAR($D7))*12+(MONTH(N$4)-MONTH($D7)))&gt;=0,((YEAR(N$4)-YEAR($D7))*12+(MONTH(N$4)-MONTH($D7)))&lt;$H7),IF(((YEAR(N$4)-YEAR($D7))*12+(MONTH(N$4)-MONTH($D7)))=$H7-1,($E7-$F7)-$I7*($H7-1),$I7),0)</f>
        <v>1458.33333333333</v>
      </c>
      <c r="O7" s="13" t="n">
        <f aca="false">IF(AND(((YEAR(O$4)-YEAR($D7))*12+(MONTH(O$4)-MONTH($D7)))&gt;=0,((YEAR(O$4)-YEAR($D7))*12+(MONTH(O$4)-MONTH($D7)))&lt;$H7),IF(((YEAR(O$4)-YEAR($D7))*12+(MONTH(O$4)-MONTH($D7)))=$H7-1,($E7-$F7)-$I7*($H7-1),$I7),0)</f>
        <v>1458.33333333333</v>
      </c>
      <c r="P7" s="13" t="n">
        <f aca="false">IF(AND(((YEAR(P$4)-YEAR($D7))*12+(MONTH(P$4)-MONTH($D7)))&gt;=0,((YEAR(P$4)-YEAR($D7))*12+(MONTH(P$4)-MONTH($D7)))&lt;$H7),IF(((YEAR(P$4)-YEAR($D7))*12+(MONTH(P$4)-MONTH($D7)))=$H7-1,($E7-$F7)-$I7*($H7-1),$I7),0)</f>
        <v>1458.33333333333</v>
      </c>
      <c r="Q7" s="13" t="n">
        <f aca="false">IF(AND(((YEAR(Q$4)-YEAR($D7))*12+(MONTH(Q$4)-MONTH($D7)))&gt;=0,((YEAR(Q$4)-YEAR($D7))*12+(MONTH(Q$4)-MONTH($D7)))&lt;$H7),IF(((YEAR(Q$4)-YEAR($D7))*12+(MONTH(Q$4)-MONTH($D7)))=$H7-1,($E7-$F7)-$I7*($H7-1),$I7),0)</f>
        <v>1458.33333333333</v>
      </c>
      <c r="R7" s="13" t="n">
        <f aca="false">IF(AND(((YEAR(R$4)-YEAR($D7))*12+(MONTH(R$4)-MONTH($D7)))&gt;=0,((YEAR(R$4)-YEAR($D7))*12+(MONTH(R$4)-MONTH($D7)))&lt;$H7),IF(((YEAR(R$4)-YEAR($D7))*12+(MONTH(R$4)-MONTH($D7)))=$H7-1,($E7-$F7)-$I7*($H7-1),$I7),0)</f>
        <v>1458.33333333333</v>
      </c>
      <c r="S7" s="13" t="n">
        <f aca="false">IF(AND(((YEAR(S$4)-YEAR($D7))*12+(MONTH(S$4)-MONTH($D7)))&gt;=0,((YEAR(S$4)-YEAR($D7))*12+(MONTH(S$4)-MONTH($D7)))&lt;$H7),IF(((YEAR(S$4)-YEAR($D7))*12+(MONTH(S$4)-MONTH($D7)))=$H7-1,($E7-$F7)-$I7*($H7-1),$I7),0)</f>
        <v>1458.33333333333</v>
      </c>
      <c r="T7" s="13" t="n">
        <f aca="false">IF(AND(((YEAR(T$4)-YEAR($D7))*12+(MONTH(T$4)-MONTH($D7)))&gt;=0,((YEAR(T$4)-YEAR($D7))*12+(MONTH(T$4)-MONTH($D7)))&lt;$H7),IF(((YEAR(T$4)-YEAR($D7))*12+(MONTH(T$4)-MONTH($D7)))=$H7-1,($E7-$F7)-$I7*($H7-1),$I7),0)</f>
        <v>1458.33333333333</v>
      </c>
      <c r="U7" s="13" t="n">
        <f aca="false">IF(AND(((YEAR(U$4)-YEAR($D7))*12+(MONTH(U$4)-MONTH($D7)))&gt;=0,((YEAR(U$4)-YEAR($D7))*12+(MONTH(U$4)-MONTH($D7)))&lt;$H7),IF(((YEAR(U$4)-YEAR($D7))*12+(MONTH(U$4)-MONTH($D7)))=$H7-1,($E7-$F7)-$I7*($H7-1),$I7),0)</f>
        <v>1458.33333333333</v>
      </c>
      <c r="V7" s="13" t="n">
        <f aca="false">IF(AND(((YEAR(V$4)-YEAR($D7))*12+(MONTH(V$4)-MONTH($D7)))&gt;=0,((YEAR(V$4)-YEAR($D7))*12+(MONTH(V$4)-MONTH($D7)))&lt;$H7),IF(((YEAR(V$4)-YEAR($D7))*12+(MONTH(V$4)-MONTH($D7)))=$H7-1,($E7-$F7)-$I7*($H7-1),$I7),0)</f>
        <v>1458.33333333333</v>
      </c>
      <c r="W7" s="14" t="n">
        <f aca="false">J7+SUMIF($K$4:$V$4,"&lt;="&amp;$B$2,K7:V7)</f>
        <v>7291.66666666667</v>
      </c>
      <c r="X7" s="14" t="n">
        <f aca="false">E7-W7</f>
        <v>142708.333333333</v>
      </c>
    </row>
    <row r="8" customFormat="false" ht="15" hidden="false" customHeight="true" outlineLevel="0" collapsed="false">
      <c r="A8" s="8" t="s">
        <v>21</v>
      </c>
      <c r="B8" s="8" t="s">
        <v>22</v>
      </c>
      <c r="C8" s="8" t="s">
        <v>23</v>
      </c>
      <c r="D8" s="9" t="n">
        <v>44256</v>
      </c>
      <c r="E8" s="10" t="n">
        <v>20000</v>
      </c>
      <c r="F8" s="10" t="n">
        <v>0</v>
      </c>
      <c r="G8" s="11" t="n">
        <v>5</v>
      </c>
      <c r="H8" s="12" t="n">
        <f aca="false">G8*12</f>
        <v>60</v>
      </c>
      <c r="I8" s="13" t="n">
        <f aca="false">(E8-F8)/H8</f>
        <v>333.333333333333</v>
      </c>
      <c r="J8" s="13" t="n">
        <f aca="false">IF(((YEAR($B$2)-1)-YEAR($D8))*12+(12-MONTH($D8))&lt;0,0,MIN($E8-$F8,$I8*(((YEAR($B$2)-1)-YEAR($D8))*12+(12-MONTH($D8))+1)))</f>
        <v>19333.3333333333</v>
      </c>
      <c r="K8" s="13" t="n">
        <f aca="false">IF(AND(((YEAR(K$4)-YEAR($D8))*12+(MONTH(K$4)-MONTH($D8)))&gt;=0,((YEAR(K$4)-YEAR($D8))*12+(MONTH(K$4)-MONTH($D8)))&lt;$H8),IF(((YEAR(K$4)-YEAR($D8))*12+(MONTH(K$4)-MONTH($D8)))=$H8-1,($E8-$F8)-$I8*($H8-1),$I8),0)</f>
        <v>333.333333333333</v>
      </c>
      <c r="L8" s="13" t="n">
        <f aca="false">IF(AND(((YEAR(L$4)-YEAR($D8))*12+(MONTH(L$4)-MONTH($D8)))&gt;=0,((YEAR(L$4)-YEAR($D8))*12+(MONTH(L$4)-MONTH($D8)))&lt;$H8),IF(((YEAR(L$4)-YEAR($D8))*12+(MONTH(L$4)-MONTH($D8)))=$H8-1,($E8-$F8)-$I8*($H8-1),$I8),0)</f>
        <v>333.333333333336</v>
      </c>
      <c r="M8" s="13" t="n">
        <f aca="false">IF(AND(((YEAR(M$4)-YEAR($D8))*12+(MONTH(M$4)-MONTH($D8)))&gt;=0,((YEAR(M$4)-YEAR($D8))*12+(MONTH(M$4)-MONTH($D8)))&lt;$H8),IF(((YEAR(M$4)-YEAR($D8))*12+(MONTH(M$4)-MONTH($D8)))=$H8-1,($E8-$F8)-$I8*($H8-1),$I8),0)</f>
        <v>0</v>
      </c>
      <c r="N8" s="13" t="n">
        <f aca="false">IF(AND(((YEAR(N$4)-YEAR($D8))*12+(MONTH(N$4)-MONTH($D8)))&gt;=0,((YEAR(N$4)-YEAR($D8))*12+(MONTH(N$4)-MONTH($D8)))&lt;$H8),IF(((YEAR(N$4)-YEAR($D8))*12+(MONTH(N$4)-MONTH($D8)))=$H8-1,($E8-$F8)-$I8*($H8-1),$I8),0)</f>
        <v>0</v>
      </c>
      <c r="O8" s="13" t="n">
        <f aca="false">IF(AND(((YEAR(O$4)-YEAR($D8))*12+(MONTH(O$4)-MONTH($D8)))&gt;=0,((YEAR(O$4)-YEAR($D8))*12+(MONTH(O$4)-MONTH($D8)))&lt;$H8),IF(((YEAR(O$4)-YEAR($D8))*12+(MONTH(O$4)-MONTH($D8)))=$H8-1,($E8-$F8)-$I8*($H8-1),$I8),0)</f>
        <v>0</v>
      </c>
      <c r="P8" s="13" t="n">
        <f aca="false">IF(AND(((YEAR(P$4)-YEAR($D8))*12+(MONTH(P$4)-MONTH($D8)))&gt;=0,((YEAR(P$4)-YEAR($D8))*12+(MONTH(P$4)-MONTH($D8)))&lt;$H8),IF(((YEAR(P$4)-YEAR($D8))*12+(MONTH(P$4)-MONTH($D8)))=$H8-1,($E8-$F8)-$I8*($H8-1),$I8),0)</f>
        <v>0</v>
      </c>
      <c r="Q8" s="13" t="n">
        <f aca="false">IF(AND(((YEAR(Q$4)-YEAR($D8))*12+(MONTH(Q$4)-MONTH($D8)))&gt;=0,((YEAR(Q$4)-YEAR($D8))*12+(MONTH(Q$4)-MONTH($D8)))&lt;$H8),IF(((YEAR(Q$4)-YEAR($D8))*12+(MONTH(Q$4)-MONTH($D8)))=$H8-1,($E8-$F8)-$I8*($H8-1),$I8),0)</f>
        <v>0</v>
      </c>
      <c r="R8" s="13" t="n">
        <f aca="false">IF(AND(((YEAR(R$4)-YEAR($D8))*12+(MONTH(R$4)-MONTH($D8)))&gt;=0,((YEAR(R$4)-YEAR($D8))*12+(MONTH(R$4)-MONTH($D8)))&lt;$H8),IF(((YEAR(R$4)-YEAR($D8))*12+(MONTH(R$4)-MONTH($D8)))=$H8-1,($E8-$F8)-$I8*($H8-1),$I8),0)</f>
        <v>0</v>
      </c>
      <c r="S8" s="13" t="n">
        <f aca="false">IF(AND(((YEAR(S$4)-YEAR($D8))*12+(MONTH(S$4)-MONTH($D8)))&gt;=0,((YEAR(S$4)-YEAR($D8))*12+(MONTH(S$4)-MONTH($D8)))&lt;$H8),IF(((YEAR(S$4)-YEAR($D8))*12+(MONTH(S$4)-MONTH($D8)))=$H8-1,($E8-$F8)-$I8*($H8-1),$I8),0)</f>
        <v>0</v>
      </c>
      <c r="T8" s="13" t="n">
        <f aca="false">IF(AND(((YEAR(T$4)-YEAR($D8))*12+(MONTH(T$4)-MONTH($D8)))&gt;=0,((YEAR(T$4)-YEAR($D8))*12+(MONTH(T$4)-MONTH($D8)))&lt;$H8),IF(((YEAR(T$4)-YEAR($D8))*12+(MONTH(T$4)-MONTH($D8)))=$H8-1,($E8-$F8)-$I8*($H8-1),$I8),0)</f>
        <v>0</v>
      </c>
      <c r="U8" s="13" t="n">
        <f aca="false">IF(AND(((YEAR(U$4)-YEAR($D8))*12+(MONTH(U$4)-MONTH($D8)))&gt;=0,((YEAR(U$4)-YEAR($D8))*12+(MONTH(U$4)-MONTH($D8)))&lt;$H8),IF(((YEAR(U$4)-YEAR($D8))*12+(MONTH(U$4)-MONTH($D8)))=$H8-1,($E8-$F8)-$I8*($H8-1),$I8),0)</f>
        <v>0</v>
      </c>
      <c r="V8" s="13" t="n">
        <f aca="false">IF(AND(((YEAR(V$4)-YEAR($D8))*12+(MONTH(V$4)-MONTH($D8)))&gt;=0,((YEAR(V$4)-YEAR($D8))*12+(MONTH(V$4)-MONTH($D8)))&lt;$H8),IF(((YEAR(V$4)-YEAR($D8))*12+(MONTH(V$4)-MONTH($D8)))=$H8-1,($E8-$F8)-$I8*($H8-1),$I8),0)</f>
        <v>0</v>
      </c>
      <c r="W8" s="14" t="n">
        <f aca="false">J8+SUMIF($K$4:$V$4,"&lt;="&amp;$B$2,K8:V8)</f>
        <v>20000</v>
      </c>
      <c r="X8" s="14" t="n">
        <f aca="false">E8-W8</f>
        <v>0</v>
      </c>
    </row>
    <row r="9" customFormat="false" ht="15" hidden="false" customHeight="true" outlineLevel="0" collapsed="false">
      <c r="A9" s="8" t="s">
        <v>24</v>
      </c>
      <c r="B9" s="8" t="s">
        <v>25</v>
      </c>
      <c r="C9" s="8" t="s">
        <v>26</v>
      </c>
      <c r="D9" s="9" t="n">
        <v>46143</v>
      </c>
      <c r="E9" s="10" t="n">
        <v>24000</v>
      </c>
      <c r="F9" s="10" t="n">
        <v>0</v>
      </c>
      <c r="G9" s="11" t="n">
        <v>3</v>
      </c>
      <c r="H9" s="12" t="n">
        <f aca="false">G9*12</f>
        <v>36</v>
      </c>
      <c r="I9" s="13" t="n">
        <f aca="false">(E9-F9)/H9</f>
        <v>666.666666666667</v>
      </c>
      <c r="J9" s="13" t="n">
        <f aca="false">IF(((YEAR($B$2)-1)-YEAR($D9))*12+(12-MONTH($D9))&lt;0,0,MIN($E9-$F9,$I9*(((YEAR($B$2)-1)-YEAR($D9))*12+(12-MONTH($D9))+1)))</f>
        <v>0</v>
      </c>
      <c r="K9" s="13" t="n">
        <f aca="false">IF(AND(((YEAR(K$4)-YEAR($D9))*12+(MONTH(K$4)-MONTH($D9)))&gt;=0,((YEAR(K$4)-YEAR($D9))*12+(MONTH(K$4)-MONTH($D9)))&lt;$H9),IF(((YEAR(K$4)-YEAR($D9))*12+(MONTH(K$4)-MONTH($D9)))=$H9-1,($E9-$F9)-$I9*($H9-1),$I9),0)</f>
        <v>0</v>
      </c>
      <c r="L9" s="13" t="n">
        <f aca="false">IF(AND(((YEAR(L$4)-YEAR($D9))*12+(MONTH(L$4)-MONTH($D9)))&gt;=0,((YEAR(L$4)-YEAR($D9))*12+(MONTH(L$4)-MONTH($D9)))&lt;$H9),IF(((YEAR(L$4)-YEAR($D9))*12+(MONTH(L$4)-MONTH($D9)))=$H9-1,($E9-$F9)-$I9*($H9-1),$I9),0)</f>
        <v>0</v>
      </c>
      <c r="M9" s="13" t="n">
        <f aca="false">IF(AND(((YEAR(M$4)-YEAR($D9))*12+(MONTH(M$4)-MONTH($D9)))&gt;=0,((YEAR(M$4)-YEAR($D9))*12+(MONTH(M$4)-MONTH($D9)))&lt;$H9),IF(((YEAR(M$4)-YEAR($D9))*12+(MONTH(M$4)-MONTH($D9)))=$H9-1,($E9-$F9)-$I9*($H9-1),$I9),0)</f>
        <v>0</v>
      </c>
      <c r="N9" s="13" t="n">
        <f aca="false">IF(AND(((YEAR(N$4)-YEAR($D9))*12+(MONTH(N$4)-MONTH($D9)))&gt;=0,((YEAR(N$4)-YEAR($D9))*12+(MONTH(N$4)-MONTH($D9)))&lt;$H9),IF(((YEAR(N$4)-YEAR($D9))*12+(MONTH(N$4)-MONTH($D9)))=$H9-1,($E9-$F9)-$I9*($H9-1),$I9),0)</f>
        <v>0</v>
      </c>
      <c r="O9" s="13" t="n">
        <f aca="false">IF(AND(((YEAR(O$4)-YEAR($D9))*12+(MONTH(O$4)-MONTH($D9)))&gt;=0,((YEAR(O$4)-YEAR($D9))*12+(MONTH(O$4)-MONTH($D9)))&lt;$H9),IF(((YEAR(O$4)-YEAR($D9))*12+(MONTH(O$4)-MONTH($D9)))=$H9-1,($E9-$F9)-$I9*($H9-1),$I9),0)</f>
        <v>666.666666666667</v>
      </c>
      <c r="P9" s="13" t="n">
        <f aca="false">IF(AND(((YEAR(P$4)-YEAR($D9))*12+(MONTH(P$4)-MONTH($D9)))&gt;=0,((YEAR(P$4)-YEAR($D9))*12+(MONTH(P$4)-MONTH($D9)))&lt;$H9),IF(((YEAR(P$4)-YEAR($D9))*12+(MONTH(P$4)-MONTH($D9)))=$H9-1,($E9-$F9)-$I9*($H9-1),$I9),0)</f>
        <v>666.666666666667</v>
      </c>
      <c r="Q9" s="13" t="n">
        <f aca="false">IF(AND(((YEAR(Q$4)-YEAR($D9))*12+(MONTH(Q$4)-MONTH($D9)))&gt;=0,((YEAR(Q$4)-YEAR($D9))*12+(MONTH(Q$4)-MONTH($D9)))&lt;$H9),IF(((YEAR(Q$4)-YEAR($D9))*12+(MONTH(Q$4)-MONTH($D9)))=$H9-1,($E9-$F9)-$I9*($H9-1),$I9),0)</f>
        <v>666.666666666667</v>
      </c>
      <c r="R9" s="13" t="n">
        <f aca="false">IF(AND(((YEAR(R$4)-YEAR($D9))*12+(MONTH(R$4)-MONTH($D9)))&gt;=0,((YEAR(R$4)-YEAR($D9))*12+(MONTH(R$4)-MONTH($D9)))&lt;$H9),IF(((YEAR(R$4)-YEAR($D9))*12+(MONTH(R$4)-MONTH($D9)))=$H9-1,($E9-$F9)-$I9*($H9-1),$I9),0)</f>
        <v>666.666666666667</v>
      </c>
      <c r="S9" s="13" t="n">
        <f aca="false">IF(AND(((YEAR(S$4)-YEAR($D9))*12+(MONTH(S$4)-MONTH($D9)))&gt;=0,((YEAR(S$4)-YEAR($D9))*12+(MONTH(S$4)-MONTH($D9)))&lt;$H9),IF(((YEAR(S$4)-YEAR($D9))*12+(MONTH(S$4)-MONTH($D9)))=$H9-1,($E9-$F9)-$I9*($H9-1),$I9),0)</f>
        <v>666.666666666667</v>
      </c>
      <c r="T9" s="13" t="n">
        <f aca="false">IF(AND(((YEAR(T$4)-YEAR($D9))*12+(MONTH(T$4)-MONTH($D9)))&gt;=0,((YEAR(T$4)-YEAR($D9))*12+(MONTH(T$4)-MONTH($D9)))&lt;$H9),IF(((YEAR(T$4)-YEAR($D9))*12+(MONTH(T$4)-MONTH($D9)))=$H9-1,($E9-$F9)-$I9*($H9-1),$I9),0)</f>
        <v>666.666666666667</v>
      </c>
      <c r="U9" s="13" t="n">
        <f aca="false">IF(AND(((YEAR(U$4)-YEAR($D9))*12+(MONTH(U$4)-MONTH($D9)))&gt;=0,((YEAR(U$4)-YEAR($D9))*12+(MONTH(U$4)-MONTH($D9)))&lt;$H9),IF(((YEAR(U$4)-YEAR($D9))*12+(MONTH(U$4)-MONTH($D9)))=$H9-1,($E9-$F9)-$I9*($H9-1),$I9),0)</f>
        <v>666.666666666667</v>
      </c>
      <c r="V9" s="13" t="n">
        <f aca="false">IF(AND(((YEAR(V$4)-YEAR($D9))*12+(MONTH(V$4)-MONTH($D9)))&gt;=0,((YEAR(V$4)-YEAR($D9))*12+(MONTH(V$4)-MONTH($D9)))&lt;$H9),IF(((YEAR(V$4)-YEAR($D9))*12+(MONTH(V$4)-MONTH($D9)))=$H9-1,($E9-$F9)-$I9*($H9-1),$I9),0)</f>
        <v>666.666666666667</v>
      </c>
      <c r="W9" s="14" t="n">
        <f aca="false">J9+SUMIF($K$4:$V$4,"&lt;="&amp;$B$2,K9:V9)</f>
        <v>1333.33333333333</v>
      </c>
      <c r="X9" s="14" t="n">
        <f aca="false">E9-W9</f>
        <v>22666.6666666667</v>
      </c>
    </row>
    <row r="10" customFormat="false" ht="15" hidden="false" customHeight="true" outlineLevel="0" collapsed="false">
      <c r="A10" s="15" t="s">
        <v>27</v>
      </c>
      <c r="B10" s="15"/>
      <c r="C10" s="15"/>
      <c r="D10" s="15"/>
      <c r="E10" s="16" t="n">
        <f aca="false">SUM(E5:E9)</f>
        <v>299000</v>
      </c>
      <c r="F10" s="16" t="n">
        <f aca="false">SUM(F5:F9)</f>
        <v>15000</v>
      </c>
      <c r="G10" s="17"/>
      <c r="H10" s="17"/>
      <c r="I10" s="17"/>
      <c r="J10" s="16" t="n">
        <f aca="false">SUM(J5:J9)</f>
        <v>38250</v>
      </c>
      <c r="K10" s="16" t="n">
        <f aca="false">SUM(K5:K9)</f>
        <v>1625</v>
      </c>
      <c r="L10" s="16" t="n">
        <f aca="false">SUM(L5:L9)</f>
        <v>3083.33333333334</v>
      </c>
      <c r="M10" s="16" t="n">
        <f aca="false">SUM(M5:M9)</f>
        <v>2750</v>
      </c>
      <c r="N10" s="16" t="n">
        <f aca="false">SUM(N5:N9)</f>
        <v>2750</v>
      </c>
      <c r="O10" s="16" t="n">
        <f aca="false">SUM(O5:O9)</f>
        <v>3416.66666666667</v>
      </c>
      <c r="P10" s="16" t="n">
        <f aca="false">SUM(P5:P9)</f>
        <v>3416.66666666667</v>
      </c>
      <c r="Q10" s="16" t="n">
        <f aca="false">SUM(Q5:Q9)</f>
        <v>3416.66666666667</v>
      </c>
      <c r="R10" s="16" t="n">
        <f aca="false">SUM(R5:R9)</f>
        <v>3416.66666666667</v>
      </c>
      <c r="S10" s="16" t="n">
        <f aca="false">SUM(S5:S9)</f>
        <v>3416.66666666667</v>
      </c>
      <c r="T10" s="16" t="n">
        <f aca="false">SUM(T5:T9)</f>
        <v>3416.66666666667</v>
      </c>
      <c r="U10" s="16" t="n">
        <f aca="false">SUM(U5:U9)</f>
        <v>3416.66666666667</v>
      </c>
      <c r="V10" s="16" t="n">
        <f aca="false">SUM(V5:V9)</f>
        <v>3416.66666666667</v>
      </c>
      <c r="W10" s="18" t="n">
        <f aca="false">SUM(W5:W9)</f>
        <v>55291.6666666667</v>
      </c>
      <c r="X10" s="18" t="n">
        <f aca="false">SUM(X5:X9)</f>
        <v>243708.333333333</v>
      </c>
    </row>
  </sheetData>
  <mergeCells count="1">
    <mergeCell ref="A10:D10"/>
  </mergeCells>
  <dataValidations count="1">
    <dataValidation allowBlank="false" error="Please choose one of the 12 listed months." errorStyle="stop" errorTitle="Invalid month" operator="between" prompt="Choose the month to report Closing Balance / Net Book Value as of." promptTitle="As of Month" showDropDown="false" showErrorMessage="false" showInputMessage="false" sqref="B2" type="list">
      <formula1>$K$4:$V$4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20"/>
    <col collapsed="false" customWidth="true" hidden="false" outlineLevel="0" max="3" min="3" style="1" width="18"/>
    <col collapsed="false" customWidth="true" hidden="false" outlineLevel="0" max="4" min="4" style="1" width="13"/>
    <col collapsed="false" customWidth="true" hidden="false" outlineLevel="0" max="6" min="5" style="1" width="12"/>
    <col collapsed="false" customWidth="true" hidden="false" outlineLevel="0" max="8" min="7" style="1" width="10"/>
    <col collapsed="false" customWidth="true" hidden="false" outlineLevel="0" max="10" min="9" style="1" width="13"/>
    <col collapsed="false" customWidth="true" hidden="false" outlineLevel="0" max="22" min="11" style="1" width="10"/>
    <col collapsed="false" customWidth="true" hidden="false" outlineLevel="0" max="24" min="23" style="1" width="14"/>
  </cols>
  <sheetData>
    <row r="1" customFormat="false" ht="17.25" hidden="false" customHeight="true" outlineLevel="0" collapsed="false">
      <c r="A1" s="2" t="s">
        <v>28</v>
      </c>
    </row>
    <row r="2" customFormat="false" ht="15" hidden="false" customHeight="true" outlineLevel="0" collapsed="false">
      <c r="A2" s="3" t="s">
        <v>1</v>
      </c>
      <c r="B2" s="4" t="n">
        <v>46174</v>
      </c>
      <c r="D2" s="5" t="s">
        <v>2</v>
      </c>
    </row>
    <row r="4" customFormat="false" ht="23.25" hidden="false" customHeight="true" outlineLevel="0" collapsed="false">
      <c r="A4" s="6" t="s">
        <v>29</v>
      </c>
      <c r="B4" s="6" t="s">
        <v>30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7" t="n">
        <v>46023</v>
      </c>
      <c r="L4" s="7" t="n">
        <v>46054</v>
      </c>
      <c r="M4" s="7" t="n">
        <v>46082</v>
      </c>
      <c r="N4" s="7" t="n">
        <v>46113</v>
      </c>
      <c r="O4" s="7" t="n">
        <v>46143</v>
      </c>
      <c r="P4" s="7" t="n">
        <v>46174</v>
      </c>
      <c r="Q4" s="7" t="n">
        <v>46204</v>
      </c>
      <c r="R4" s="7" t="n">
        <v>46235</v>
      </c>
      <c r="S4" s="7" t="n">
        <v>46266</v>
      </c>
      <c r="T4" s="7" t="n">
        <v>46296</v>
      </c>
      <c r="U4" s="7" t="n">
        <v>46327</v>
      </c>
      <c r="V4" s="7" t="n">
        <v>46357</v>
      </c>
      <c r="W4" s="6" t="str">
        <f aca="false">"Accum. Depreciation (as of "&amp;TEXT($B$2,"mmm-yy")&amp;")"</f>
        <v>Accum. Depreciation (as of Jun-26)</v>
      </c>
      <c r="X4" s="6" t="str">
        <f aca="false">"Net Book Value (as of "&amp;TEXT($B$2,"mmm-yy")&amp;")"</f>
        <v>Net Book Value (as of Jun-26)</v>
      </c>
    </row>
    <row r="5" customFormat="false" ht="15" hidden="false" customHeight="true" outlineLevel="0" collapsed="false">
      <c r="A5" s="8" t="s">
        <v>31</v>
      </c>
      <c r="B5" s="8" t="s">
        <v>32</v>
      </c>
      <c r="C5" s="8" t="s">
        <v>33</v>
      </c>
      <c r="D5" s="9" t="n">
        <v>45292</v>
      </c>
      <c r="E5" s="10" t="n">
        <v>80000</v>
      </c>
      <c r="F5" s="10" t="n">
        <v>0</v>
      </c>
      <c r="G5" s="11" t="n">
        <v>4</v>
      </c>
      <c r="H5" s="12" t="n">
        <f aca="false">G5*12</f>
        <v>48</v>
      </c>
      <c r="I5" s="13" t="n">
        <f aca="false">(E5-F5)/H5</f>
        <v>1666.66666666667</v>
      </c>
      <c r="J5" s="13" t="n">
        <f aca="false">IF(((YEAR($B$2)-1)-YEAR($D5))*12+(12-MONTH($D5))&lt;0,0,MIN($E5-$F5,$I5*(((YEAR($B$2)-1)-YEAR($D5))*12+(12-MONTH($D5))+1)))</f>
        <v>40000</v>
      </c>
      <c r="K5" s="13" t="n">
        <f aca="false">IF(AND(((YEAR(K$4)-YEAR($D5))*12+(MONTH(K$4)-MONTH($D5)))&gt;=0,((YEAR(K$4)-YEAR($D5))*12+(MONTH(K$4)-MONTH($D5)))&lt;$H5),IF(((YEAR(K$4)-YEAR($D5))*12+(MONTH(K$4)-MONTH($D5)))=$H5-1,($E5-$F5)-$I5*($H5-1),$I5),0)</f>
        <v>1666.66666666667</v>
      </c>
      <c r="L5" s="13" t="n">
        <f aca="false">IF(AND(((YEAR(L$4)-YEAR($D5))*12+(MONTH(L$4)-MONTH($D5)))&gt;=0,((YEAR(L$4)-YEAR($D5))*12+(MONTH(L$4)-MONTH($D5)))&lt;$H5),IF(((YEAR(L$4)-YEAR($D5))*12+(MONTH(L$4)-MONTH($D5)))=$H5-1,($E5-$F5)-$I5*($H5-1),$I5),0)</f>
        <v>1666.66666666667</v>
      </c>
      <c r="M5" s="13" t="n">
        <f aca="false">IF(AND(((YEAR(M$4)-YEAR($D5))*12+(MONTH(M$4)-MONTH($D5)))&gt;=0,((YEAR(M$4)-YEAR($D5))*12+(MONTH(M$4)-MONTH($D5)))&lt;$H5),IF(((YEAR(M$4)-YEAR($D5))*12+(MONTH(M$4)-MONTH($D5)))=$H5-1,($E5-$F5)-$I5*($H5-1),$I5),0)</f>
        <v>1666.66666666667</v>
      </c>
      <c r="N5" s="13" t="n">
        <f aca="false">IF(AND(((YEAR(N$4)-YEAR($D5))*12+(MONTH(N$4)-MONTH($D5)))&gt;=0,((YEAR(N$4)-YEAR($D5))*12+(MONTH(N$4)-MONTH($D5)))&lt;$H5),IF(((YEAR(N$4)-YEAR($D5))*12+(MONTH(N$4)-MONTH($D5)))=$H5-1,($E5-$F5)-$I5*($H5-1),$I5),0)</f>
        <v>1666.66666666667</v>
      </c>
      <c r="O5" s="13" t="n">
        <f aca="false">IF(AND(((YEAR(O$4)-YEAR($D5))*12+(MONTH(O$4)-MONTH($D5)))&gt;=0,((YEAR(O$4)-YEAR($D5))*12+(MONTH(O$4)-MONTH($D5)))&lt;$H5),IF(((YEAR(O$4)-YEAR($D5))*12+(MONTH(O$4)-MONTH($D5)))=$H5-1,($E5-$F5)-$I5*($H5-1),$I5),0)</f>
        <v>1666.66666666667</v>
      </c>
      <c r="P5" s="13" t="n">
        <f aca="false">IF(AND(((YEAR(P$4)-YEAR($D5))*12+(MONTH(P$4)-MONTH($D5)))&gt;=0,((YEAR(P$4)-YEAR($D5))*12+(MONTH(P$4)-MONTH($D5)))&lt;$H5),IF(((YEAR(P$4)-YEAR($D5))*12+(MONTH(P$4)-MONTH($D5)))=$H5-1,($E5-$F5)-$I5*($H5-1),$I5),0)</f>
        <v>1666.66666666667</v>
      </c>
      <c r="Q5" s="13" t="n">
        <f aca="false">IF(AND(((YEAR(Q$4)-YEAR($D5))*12+(MONTH(Q$4)-MONTH($D5)))&gt;=0,((YEAR(Q$4)-YEAR($D5))*12+(MONTH(Q$4)-MONTH($D5)))&lt;$H5),IF(((YEAR(Q$4)-YEAR($D5))*12+(MONTH(Q$4)-MONTH($D5)))=$H5-1,($E5-$F5)-$I5*($H5-1),$I5),0)</f>
        <v>1666.66666666667</v>
      </c>
      <c r="R5" s="13" t="n">
        <f aca="false">IF(AND(((YEAR(R$4)-YEAR($D5))*12+(MONTH(R$4)-MONTH($D5)))&gt;=0,((YEAR(R$4)-YEAR($D5))*12+(MONTH(R$4)-MONTH($D5)))&lt;$H5),IF(((YEAR(R$4)-YEAR($D5))*12+(MONTH(R$4)-MONTH($D5)))=$H5-1,($E5-$F5)-$I5*($H5-1),$I5),0)</f>
        <v>1666.66666666667</v>
      </c>
      <c r="S5" s="13" t="n">
        <f aca="false">IF(AND(((YEAR(S$4)-YEAR($D5))*12+(MONTH(S$4)-MONTH($D5)))&gt;=0,((YEAR(S$4)-YEAR($D5))*12+(MONTH(S$4)-MONTH($D5)))&lt;$H5),IF(((YEAR(S$4)-YEAR($D5))*12+(MONTH(S$4)-MONTH($D5)))=$H5-1,($E5-$F5)-$I5*($H5-1),$I5),0)</f>
        <v>1666.66666666667</v>
      </c>
      <c r="T5" s="13" t="n">
        <f aca="false">IF(AND(((YEAR(T$4)-YEAR($D5))*12+(MONTH(T$4)-MONTH($D5)))&gt;=0,((YEAR(T$4)-YEAR($D5))*12+(MONTH(T$4)-MONTH($D5)))&lt;$H5),IF(((YEAR(T$4)-YEAR($D5))*12+(MONTH(T$4)-MONTH($D5)))=$H5-1,($E5-$F5)-$I5*($H5-1),$I5),0)</f>
        <v>1666.66666666667</v>
      </c>
      <c r="U5" s="13" t="n">
        <f aca="false">IF(AND(((YEAR(U$4)-YEAR($D5))*12+(MONTH(U$4)-MONTH($D5)))&gt;=0,((YEAR(U$4)-YEAR($D5))*12+(MONTH(U$4)-MONTH($D5)))&lt;$H5),IF(((YEAR(U$4)-YEAR($D5))*12+(MONTH(U$4)-MONTH($D5)))=$H5-1,($E5-$F5)-$I5*($H5-1),$I5),0)</f>
        <v>1666.66666666667</v>
      </c>
      <c r="V5" s="13" t="n">
        <f aca="false">IF(AND(((YEAR(V$4)-YEAR($D5))*12+(MONTH(V$4)-MONTH($D5)))&gt;=0,((YEAR(V$4)-YEAR($D5))*12+(MONTH(V$4)-MONTH($D5)))&lt;$H5),IF(((YEAR(V$4)-YEAR($D5))*12+(MONTH(V$4)-MONTH($D5)))=$H5-1,($E5-$F5)-$I5*($H5-1),$I5),0)</f>
        <v>1666.66666666667</v>
      </c>
      <c r="W5" s="14" t="n">
        <f aca="false">J5+SUMIF($K$4:$V$4,"&lt;="&amp;$B$2,K5:V5)</f>
        <v>50000</v>
      </c>
      <c r="X5" s="14" t="n">
        <f aca="false">E5-W5</f>
        <v>30000</v>
      </c>
    </row>
    <row r="6" customFormat="false" ht="15" hidden="false" customHeight="true" outlineLevel="0" collapsed="false">
      <c r="A6" s="8" t="s">
        <v>34</v>
      </c>
      <c r="B6" s="8" t="s">
        <v>35</v>
      </c>
      <c r="C6" s="8" t="s">
        <v>36</v>
      </c>
      <c r="D6" s="9" t="n">
        <v>44743</v>
      </c>
      <c r="E6" s="10" t="n">
        <v>36000</v>
      </c>
      <c r="F6" s="10" t="n">
        <v>0</v>
      </c>
      <c r="G6" s="11" t="n">
        <v>10</v>
      </c>
      <c r="H6" s="12" t="n">
        <f aca="false">G6*12</f>
        <v>120</v>
      </c>
      <c r="I6" s="13" t="n">
        <f aca="false">(E6-F6)/H6</f>
        <v>300</v>
      </c>
      <c r="J6" s="13" t="n">
        <f aca="false">IF(((YEAR($B$2)-1)-YEAR($D6))*12+(12-MONTH($D6))&lt;0,0,MIN($E6-$F6,$I6*(((YEAR($B$2)-1)-YEAR($D6))*12+(12-MONTH($D6))+1)))</f>
        <v>12600</v>
      </c>
      <c r="K6" s="13" t="n">
        <f aca="false">IF(AND(((YEAR(K$4)-YEAR($D6))*12+(MONTH(K$4)-MONTH($D6)))&gt;=0,((YEAR(K$4)-YEAR($D6))*12+(MONTH(K$4)-MONTH($D6)))&lt;$H6),IF(((YEAR(K$4)-YEAR($D6))*12+(MONTH(K$4)-MONTH($D6)))=$H6-1,($E6-$F6)-$I6*($H6-1),$I6),0)</f>
        <v>300</v>
      </c>
      <c r="L6" s="13" t="n">
        <f aca="false">IF(AND(((YEAR(L$4)-YEAR($D6))*12+(MONTH(L$4)-MONTH($D6)))&gt;=0,((YEAR(L$4)-YEAR($D6))*12+(MONTH(L$4)-MONTH($D6)))&lt;$H6),IF(((YEAR(L$4)-YEAR($D6))*12+(MONTH(L$4)-MONTH($D6)))=$H6-1,($E6-$F6)-$I6*($H6-1),$I6),0)</f>
        <v>300</v>
      </c>
      <c r="M6" s="13" t="n">
        <f aca="false">IF(AND(((YEAR(M$4)-YEAR($D6))*12+(MONTH(M$4)-MONTH($D6)))&gt;=0,((YEAR(M$4)-YEAR($D6))*12+(MONTH(M$4)-MONTH($D6)))&lt;$H6),IF(((YEAR(M$4)-YEAR($D6))*12+(MONTH(M$4)-MONTH($D6)))=$H6-1,($E6-$F6)-$I6*($H6-1),$I6),0)</f>
        <v>300</v>
      </c>
      <c r="N6" s="13" t="n">
        <f aca="false">IF(AND(((YEAR(N$4)-YEAR($D6))*12+(MONTH(N$4)-MONTH($D6)))&gt;=0,((YEAR(N$4)-YEAR($D6))*12+(MONTH(N$4)-MONTH($D6)))&lt;$H6),IF(((YEAR(N$4)-YEAR($D6))*12+(MONTH(N$4)-MONTH($D6)))=$H6-1,($E6-$F6)-$I6*($H6-1),$I6),0)</f>
        <v>300</v>
      </c>
      <c r="O6" s="13" t="n">
        <f aca="false">IF(AND(((YEAR(O$4)-YEAR($D6))*12+(MONTH(O$4)-MONTH($D6)))&gt;=0,((YEAR(O$4)-YEAR($D6))*12+(MONTH(O$4)-MONTH($D6)))&lt;$H6),IF(((YEAR(O$4)-YEAR($D6))*12+(MONTH(O$4)-MONTH($D6)))=$H6-1,($E6-$F6)-$I6*($H6-1),$I6),0)</f>
        <v>300</v>
      </c>
      <c r="P6" s="13" t="n">
        <f aca="false">IF(AND(((YEAR(P$4)-YEAR($D6))*12+(MONTH(P$4)-MONTH($D6)))&gt;=0,((YEAR(P$4)-YEAR($D6))*12+(MONTH(P$4)-MONTH($D6)))&lt;$H6),IF(((YEAR(P$4)-YEAR($D6))*12+(MONTH(P$4)-MONTH($D6)))=$H6-1,($E6-$F6)-$I6*($H6-1),$I6),0)</f>
        <v>300</v>
      </c>
      <c r="Q6" s="13" t="n">
        <f aca="false">IF(AND(((YEAR(Q$4)-YEAR($D6))*12+(MONTH(Q$4)-MONTH($D6)))&gt;=0,((YEAR(Q$4)-YEAR($D6))*12+(MONTH(Q$4)-MONTH($D6)))&lt;$H6),IF(((YEAR(Q$4)-YEAR($D6))*12+(MONTH(Q$4)-MONTH($D6)))=$H6-1,($E6-$F6)-$I6*($H6-1),$I6),0)</f>
        <v>300</v>
      </c>
      <c r="R6" s="13" t="n">
        <f aca="false">IF(AND(((YEAR(R$4)-YEAR($D6))*12+(MONTH(R$4)-MONTH($D6)))&gt;=0,((YEAR(R$4)-YEAR($D6))*12+(MONTH(R$4)-MONTH($D6)))&lt;$H6),IF(((YEAR(R$4)-YEAR($D6))*12+(MONTH(R$4)-MONTH($D6)))=$H6-1,($E6-$F6)-$I6*($H6-1),$I6),0)</f>
        <v>300</v>
      </c>
      <c r="S6" s="13" t="n">
        <f aca="false">IF(AND(((YEAR(S$4)-YEAR($D6))*12+(MONTH(S$4)-MONTH($D6)))&gt;=0,((YEAR(S$4)-YEAR($D6))*12+(MONTH(S$4)-MONTH($D6)))&lt;$H6),IF(((YEAR(S$4)-YEAR($D6))*12+(MONTH(S$4)-MONTH($D6)))=$H6-1,($E6-$F6)-$I6*($H6-1),$I6),0)</f>
        <v>300</v>
      </c>
      <c r="T6" s="13" t="n">
        <f aca="false">IF(AND(((YEAR(T$4)-YEAR($D6))*12+(MONTH(T$4)-MONTH($D6)))&gt;=0,((YEAR(T$4)-YEAR($D6))*12+(MONTH(T$4)-MONTH($D6)))&lt;$H6),IF(((YEAR(T$4)-YEAR($D6))*12+(MONTH(T$4)-MONTH($D6)))=$H6-1,($E6-$F6)-$I6*($H6-1),$I6),0)</f>
        <v>300</v>
      </c>
      <c r="U6" s="13" t="n">
        <f aca="false">IF(AND(((YEAR(U$4)-YEAR($D6))*12+(MONTH(U$4)-MONTH($D6)))&gt;=0,((YEAR(U$4)-YEAR($D6))*12+(MONTH(U$4)-MONTH($D6)))&lt;$H6),IF(((YEAR(U$4)-YEAR($D6))*12+(MONTH(U$4)-MONTH($D6)))=$H6-1,($E6-$F6)-$I6*($H6-1),$I6),0)</f>
        <v>300</v>
      </c>
      <c r="V6" s="13" t="n">
        <f aca="false">IF(AND(((YEAR(V$4)-YEAR($D6))*12+(MONTH(V$4)-MONTH($D6)))&gt;=0,((YEAR(V$4)-YEAR($D6))*12+(MONTH(V$4)-MONTH($D6)))&lt;$H6),IF(((YEAR(V$4)-YEAR($D6))*12+(MONTH(V$4)-MONTH($D6)))=$H6-1,($E6-$F6)-$I6*($H6-1),$I6),0)</f>
        <v>300</v>
      </c>
      <c r="W6" s="14" t="n">
        <f aca="false">J6+SUMIF($K$4:$V$4,"&lt;="&amp;$B$2,K6:V6)</f>
        <v>14400</v>
      </c>
      <c r="X6" s="14" t="n">
        <f aca="false">E6-W6</f>
        <v>21600</v>
      </c>
    </row>
    <row r="7" customFormat="false" ht="15" hidden="false" customHeight="true" outlineLevel="0" collapsed="false">
      <c r="A7" s="8" t="s">
        <v>37</v>
      </c>
      <c r="B7" s="8" t="s">
        <v>38</v>
      </c>
      <c r="C7" s="8" t="s">
        <v>39</v>
      </c>
      <c r="D7" s="9" t="n">
        <v>45931</v>
      </c>
      <c r="E7" s="10" t="n">
        <v>15000</v>
      </c>
      <c r="F7" s="10" t="n">
        <v>0</v>
      </c>
      <c r="G7" s="11" t="n">
        <v>3</v>
      </c>
      <c r="H7" s="12" t="n">
        <f aca="false">G7*12</f>
        <v>36</v>
      </c>
      <c r="I7" s="13" t="n">
        <f aca="false">(E7-F7)/H7</f>
        <v>416.666666666667</v>
      </c>
      <c r="J7" s="13" t="n">
        <f aca="false">IF(((YEAR($B$2)-1)-YEAR($D7))*12+(12-MONTH($D7))&lt;0,0,MIN($E7-$F7,$I7*(((YEAR($B$2)-1)-YEAR($D7))*12+(12-MONTH($D7))+1)))</f>
        <v>1250</v>
      </c>
      <c r="K7" s="13" t="n">
        <f aca="false">IF(AND(((YEAR(K$4)-YEAR($D7))*12+(MONTH(K$4)-MONTH($D7)))&gt;=0,((YEAR(K$4)-YEAR($D7))*12+(MONTH(K$4)-MONTH($D7)))&lt;$H7),IF(((YEAR(K$4)-YEAR($D7))*12+(MONTH(K$4)-MONTH($D7)))=$H7-1,($E7-$F7)-$I7*($H7-1),$I7),0)</f>
        <v>416.666666666667</v>
      </c>
      <c r="L7" s="13" t="n">
        <f aca="false">IF(AND(((YEAR(L$4)-YEAR($D7))*12+(MONTH(L$4)-MONTH($D7)))&gt;=0,((YEAR(L$4)-YEAR($D7))*12+(MONTH(L$4)-MONTH($D7)))&lt;$H7),IF(((YEAR(L$4)-YEAR($D7))*12+(MONTH(L$4)-MONTH($D7)))=$H7-1,($E7-$F7)-$I7*($H7-1),$I7),0)</f>
        <v>416.666666666667</v>
      </c>
      <c r="M7" s="13" t="n">
        <f aca="false">IF(AND(((YEAR(M$4)-YEAR($D7))*12+(MONTH(M$4)-MONTH($D7)))&gt;=0,((YEAR(M$4)-YEAR($D7))*12+(MONTH(M$4)-MONTH($D7)))&lt;$H7),IF(((YEAR(M$4)-YEAR($D7))*12+(MONTH(M$4)-MONTH($D7)))=$H7-1,($E7-$F7)-$I7*($H7-1),$I7),0)</f>
        <v>416.666666666667</v>
      </c>
      <c r="N7" s="13" t="n">
        <f aca="false">IF(AND(((YEAR(N$4)-YEAR($D7))*12+(MONTH(N$4)-MONTH($D7)))&gt;=0,((YEAR(N$4)-YEAR($D7))*12+(MONTH(N$4)-MONTH($D7)))&lt;$H7),IF(((YEAR(N$4)-YEAR($D7))*12+(MONTH(N$4)-MONTH($D7)))=$H7-1,($E7-$F7)-$I7*($H7-1),$I7),0)</f>
        <v>416.666666666667</v>
      </c>
      <c r="O7" s="13" t="n">
        <f aca="false">IF(AND(((YEAR(O$4)-YEAR($D7))*12+(MONTH(O$4)-MONTH($D7)))&gt;=0,((YEAR(O$4)-YEAR($D7))*12+(MONTH(O$4)-MONTH($D7)))&lt;$H7),IF(((YEAR(O$4)-YEAR($D7))*12+(MONTH(O$4)-MONTH($D7)))=$H7-1,($E7-$F7)-$I7*($H7-1),$I7),0)</f>
        <v>416.666666666667</v>
      </c>
      <c r="P7" s="13" t="n">
        <f aca="false">IF(AND(((YEAR(P$4)-YEAR($D7))*12+(MONTH(P$4)-MONTH($D7)))&gt;=0,((YEAR(P$4)-YEAR($D7))*12+(MONTH(P$4)-MONTH($D7)))&lt;$H7),IF(((YEAR(P$4)-YEAR($D7))*12+(MONTH(P$4)-MONTH($D7)))=$H7-1,($E7-$F7)-$I7*($H7-1),$I7),0)</f>
        <v>416.666666666667</v>
      </c>
      <c r="Q7" s="13" t="n">
        <f aca="false">IF(AND(((YEAR(Q$4)-YEAR($D7))*12+(MONTH(Q$4)-MONTH($D7)))&gt;=0,((YEAR(Q$4)-YEAR($D7))*12+(MONTH(Q$4)-MONTH($D7)))&lt;$H7),IF(((YEAR(Q$4)-YEAR($D7))*12+(MONTH(Q$4)-MONTH($D7)))=$H7-1,($E7-$F7)-$I7*($H7-1),$I7),0)</f>
        <v>416.666666666667</v>
      </c>
      <c r="R7" s="13" t="n">
        <f aca="false">IF(AND(((YEAR(R$4)-YEAR($D7))*12+(MONTH(R$4)-MONTH($D7)))&gt;=0,((YEAR(R$4)-YEAR($D7))*12+(MONTH(R$4)-MONTH($D7)))&lt;$H7),IF(((YEAR(R$4)-YEAR($D7))*12+(MONTH(R$4)-MONTH($D7)))=$H7-1,($E7-$F7)-$I7*($H7-1),$I7),0)</f>
        <v>416.666666666667</v>
      </c>
      <c r="S7" s="13" t="n">
        <f aca="false">IF(AND(((YEAR(S$4)-YEAR($D7))*12+(MONTH(S$4)-MONTH($D7)))&gt;=0,((YEAR(S$4)-YEAR($D7))*12+(MONTH(S$4)-MONTH($D7)))&lt;$H7),IF(((YEAR(S$4)-YEAR($D7))*12+(MONTH(S$4)-MONTH($D7)))=$H7-1,($E7-$F7)-$I7*($H7-1),$I7),0)</f>
        <v>416.666666666667</v>
      </c>
      <c r="T7" s="13" t="n">
        <f aca="false">IF(AND(((YEAR(T$4)-YEAR($D7))*12+(MONTH(T$4)-MONTH($D7)))&gt;=0,((YEAR(T$4)-YEAR($D7))*12+(MONTH(T$4)-MONTH($D7)))&lt;$H7),IF(((YEAR(T$4)-YEAR($D7))*12+(MONTH(T$4)-MONTH($D7)))=$H7-1,($E7-$F7)-$I7*($H7-1),$I7),0)</f>
        <v>416.666666666667</v>
      </c>
      <c r="U7" s="13" t="n">
        <f aca="false">IF(AND(((YEAR(U$4)-YEAR($D7))*12+(MONTH(U$4)-MONTH($D7)))&gt;=0,((YEAR(U$4)-YEAR($D7))*12+(MONTH(U$4)-MONTH($D7)))&lt;$H7),IF(((YEAR(U$4)-YEAR($D7))*12+(MONTH(U$4)-MONTH($D7)))=$H7-1,($E7-$F7)-$I7*($H7-1),$I7),0)</f>
        <v>416.666666666667</v>
      </c>
      <c r="V7" s="13" t="n">
        <f aca="false">IF(AND(((YEAR(V$4)-YEAR($D7))*12+(MONTH(V$4)-MONTH($D7)))&gt;=0,((YEAR(V$4)-YEAR($D7))*12+(MONTH(V$4)-MONTH($D7)))&lt;$H7),IF(((YEAR(V$4)-YEAR($D7))*12+(MONTH(V$4)-MONTH($D7)))=$H7-1,($E7-$F7)-$I7*($H7-1),$I7),0)</f>
        <v>416.666666666667</v>
      </c>
      <c r="W7" s="14" t="n">
        <f aca="false">J7+SUMIF($K$4:$V$4,"&lt;="&amp;$B$2,K7:V7)</f>
        <v>3750</v>
      </c>
      <c r="X7" s="14" t="n">
        <f aca="false">E7-W7</f>
        <v>11250</v>
      </c>
    </row>
    <row r="8" customFormat="false" ht="15" hidden="false" customHeight="true" outlineLevel="0" collapsed="false">
      <c r="A8" s="8" t="s">
        <v>40</v>
      </c>
      <c r="B8" s="8" t="s">
        <v>41</v>
      </c>
      <c r="C8" s="8" t="s">
        <v>42</v>
      </c>
      <c r="D8" s="9" t="n">
        <v>44197</v>
      </c>
      <c r="E8" s="10" t="n">
        <v>12000</v>
      </c>
      <c r="F8" s="10" t="n">
        <v>0</v>
      </c>
      <c r="G8" s="11" t="n">
        <v>5</v>
      </c>
      <c r="H8" s="12" t="n">
        <f aca="false">G8*12</f>
        <v>60</v>
      </c>
      <c r="I8" s="13" t="n">
        <f aca="false">(E8-F8)/H8</f>
        <v>200</v>
      </c>
      <c r="J8" s="13" t="n">
        <f aca="false">IF(((YEAR($B$2)-1)-YEAR($D8))*12+(12-MONTH($D8))&lt;0,0,MIN($E8-$F8,$I8*(((YEAR($B$2)-1)-YEAR($D8))*12+(12-MONTH($D8))+1)))</f>
        <v>12000</v>
      </c>
      <c r="K8" s="13" t="n">
        <f aca="false">IF(AND(((YEAR(K$4)-YEAR($D8))*12+(MONTH(K$4)-MONTH($D8)))&gt;=0,((YEAR(K$4)-YEAR($D8))*12+(MONTH(K$4)-MONTH($D8)))&lt;$H8),IF(((YEAR(K$4)-YEAR($D8))*12+(MONTH(K$4)-MONTH($D8)))=$H8-1,($E8-$F8)-$I8*($H8-1),$I8),0)</f>
        <v>0</v>
      </c>
      <c r="L8" s="13" t="n">
        <f aca="false">IF(AND(((YEAR(L$4)-YEAR($D8))*12+(MONTH(L$4)-MONTH($D8)))&gt;=0,((YEAR(L$4)-YEAR($D8))*12+(MONTH(L$4)-MONTH($D8)))&lt;$H8),IF(((YEAR(L$4)-YEAR($D8))*12+(MONTH(L$4)-MONTH($D8)))=$H8-1,($E8-$F8)-$I8*($H8-1),$I8),0)</f>
        <v>0</v>
      </c>
      <c r="M8" s="13" t="n">
        <f aca="false">IF(AND(((YEAR(M$4)-YEAR($D8))*12+(MONTH(M$4)-MONTH($D8)))&gt;=0,((YEAR(M$4)-YEAR($D8))*12+(MONTH(M$4)-MONTH($D8)))&lt;$H8),IF(((YEAR(M$4)-YEAR($D8))*12+(MONTH(M$4)-MONTH($D8)))=$H8-1,($E8-$F8)-$I8*($H8-1),$I8),0)</f>
        <v>0</v>
      </c>
      <c r="N8" s="13" t="n">
        <f aca="false">IF(AND(((YEAR(N$4)-YEAR($D8))*12+(MONTH(N$4)-MONTH($D8)))&gt;=0,((YEAR(N$4)-YEAR($D8))*12+(MONTH(N$4)-MONTH($D8)))&lt;$H8),IF(((YEAR(N$4)-YEAR($D8))*12+(MONTH(N$4)-MONTH($D8)))=$H8-1,($E8-$F8)-$I8*($H8-1),$I8),0)</f>
        <v>0</v>
      </c>
      <c r="O8" s="13" t="n">
        <f aca="false">IF(AND(((YEAR(O$4)-YEAR($D8))*12+(MONTH(O$4)-MONTH($D8)))&gt;=0,((YEAR(O$4)-YEAR($D8))*12+(MONTH(O$4)-MONTH($D8)))&lt;$H8),IF(((YEAR(O$4)-YEAR($D8))*12+(MONTH(O$4)-MONTH($D8)))=$H8-1,($E8-$F8)-$I8*($H8-1),$I8),0)</f>
        <v>0</v>
      </c>
      <c r="P8" s="13" t="n">
        <f aca="false">IF(AND(((YEAR(P$4)-YEAR($D8))*12+(MONTH(P$4)-MONTH($D8)))&gt;=0,((YEAR(P$4)-YEAR($D8))*12+(MONTH(P$4)-MONTH($D8)))&lt;$H8),IF(((YEAR(P$4)-YEAR($D8))*12+(MONTH(P$4)-MONTH($D8)))=$H8-1,($E8-$F8)-$I8*($H8-1),$I8),0)</f>
        <v>0</v>
      </c>
      <c r="Q8" s="13" t="n">
        <f aca="false">IF(AND(((YEAR(Q$4)-YEAR($D8))*12+(MONTH(Q$4)-MONTH($D8)))&gt;=0,((YEAR(Q$4)-YEAR($D8))*12+(MONTH(Q$4)-MONTH($D8)))&lt;$H8),IF(((YEAR(Q$4)-YEAR($D8))*12+(MONTH(Q$4)-MONTH($D8)))=$H8-1,($E8-$F8)-$I8*($H8-1),$I8),0)</f>
        <v>0</v>
      </c>
      <c r="R8" s="13" t="n">
        <f aca="false">IF(AND(((YEAR(R$4)-YEAR($D8))*12+(MONTH(R$4)-MONTH($D8)))&gt;=0,((YEAR(R$4)-YEAR($D8))*12+(MONTH(R$4)-MONTH($D8)))&lt;$H8),IF(((YEAR(R$4)-YEAR($D8))*12+(MONTH(R$4)-MONTH($D8)))=$H8-1,($E8-$F8)-$I8*($H8-1),$I8),0)</f>
        <v>0</v>
      </c>
      <c r="S8" s="13" t="n">
        <f aca="false">IF(AND(((YEAR(S$4)-YEAR($D8))*12+(MONTH(S$4)-MONTH($D8)))&gt;=0,((YEAR(S$4)-YEAR($D8))*12+(MONTH(S$4)-MONTH($D8)))&lt;$H8),IF(((YEAR(S$4)-YEAR($D8))*12+(MONTH(S$4)-MONTH($D8)))=$H8-1,($E8-$F8)-$I8*($H8-1),$I8),0)</f>
        <v>0</v>
      </c>
      <c r="T8" s="13" t="n">
        <f aca="false">IF(AND(((YEAR(T$4)-YEAR($D8))*12+(MONTH(T$4)-MONTH($D8)))&gt;=0,((YEAR(T$4)-YEAR($D8))*12+(MONTH(T$4)-MONTH($D8)))&lt;$H8),IF(((YEAR(T$4)-YEAR($D8))*12+(MONTH(T$4)-MONTH($D8)))=$H8-1,($E8-$F8)-$I8*($H8-1),$I8),0)</f>
        <v>0</v>
      </c>
      <c r="U8" s="13" t="n">
        <f aca="false">IF(AND(((YEAR(U$4)-YEAR($D8))*12+(MONTH(U$4)-MONTH($D8)))&gt;=0,((YEAR(U$4)-YEAR($D8))*12+(MONTH(U$4)-MONTH($D8)))&lt;$H8),IF(((YEAR(U$4)-YEAR($D8))*12+(MONTH(U$4)-MONTH($D8)))=$H8-1,($E8-$F8)-$I8*($H8-1),$I8),0)</f>
        <v>0</v>
      </c>
      <c r="V8" s="13" t="n">
        <f aca="false">IF(AND(((YEAR(V$4)-YEAR($D8))*12+(MONTH(V$4)-MONTH($D8)))&gt;=0,((YEAR(V$4)-YEAR($D8))*12+(MONTH(V$4)-MONTH($D8)))&lt;$H8),IF(((YEAR(V$4)-YEAR($D8))*12+(MONTH(V$4)-MONTH($D8)))=$H8-1,($E8-$F8)-$I8*($H8-1),$I8),0)</f>
        <v>0</v>
      </c>
      <c r="W8" s="14" t="n">
        <f aca="false">J8+SUMIF($K$4:$V$4,"&lt;="&amp;$B$2,K8:V8)</f>
        <v>12000</v>
      </c>
      <c r="X8" s="14" t="n">
        <f aca="false">E8-W8</f>
        <v>0</v>
      </c>
    </row>
    <row r="9" customFormat="false" ht="15" hidden="false" customHeight="true" outlineLevel="0" collapsed="false">
      <c r="A9" s="8" t="s">
        <v>43</v>
      </c>
      <c r="B9" s="8" t="s">
        <v>44</v>
      </c>
      <c r="C9" s="8" t="s">
        <v>33</v>
      </c>
      <c r="D9" s="9" t="n">
        <v>46188</v>
      </c>
      <c r="E9" s="10" t="n">
        <v>48000</v>
      </c>
      <c r="F9" s="10" t="n">
        <v>0</v>
      </c>
      <c r="G9" s="11" t="n">
        <v>4</v>
      </c>
      <c r="H9" s="12" t="n">
        <f aca="false">G9*12</f>
        <v>48</v>
      </c>
      <c r="I9" s="13" t="n">
        <f aca="false">(E9-F9)/H9</f>
        <v>1000</v>
      </c>
      <c r="J9" s="13" t="n">
        <f aca="false">IF(((YEAR($B$2)-1)-YEAR($D9))*12+(12-MONTH($D9))&lt;0,0,MIN($E9-$F9,$I9*(((YEAR($B$2)-1)-YEAR($D9))*12+(12-MONTH($D9))+1)))</f>
        <v>0</v>
      </c>
      <c r="K9" s="13" t="n">
        <f aca="false">IF(AND(((YEAR(K$4)-YEAR($D9))*12+(MONTH(K$4)-MONTH($D9)))&gt;=0,((YEAR(K$4)-YEAR($D9))*12+(MONTH(K$4)-MONTH($D9)))&lt;$H9),IF(((YEAR(K$4)-YEAR($D9))*12+(MONTH(K$4)-MONTH($D9)))=$H9-1,($E9-$F9)-$I9*($H9-1),$I9),0)</f>
        <v>0</v>
      </c>
      <c r="L9" s="13" t="n">
        <f aca="false">IF(AND(((YEAR(L$4)-YEAR($D9))*12+(MONTH(L$4)-MONTH($D9)))&gt;=0,((YEAR(L$4)-YEAR($D9))*12+(MONTH(L$4)-MONTH($D9)))&lt;$H9),IF(((YEAR(L$4)-YEAR($D9))*12+(MONTH(L$4)-MONTH($D9)))=$H9-1,($E9-$F9)-$I9*($H9-1),$I9),0)</f>
        <v>0</v>
      </c>
      <c r="M9" s="13" t="n">
        <f aca="false">IF(AND(((YEAR(M$4)-YEAR($D9))*12+(MONTH(M$4)-MONTH($D9)))&gt;=0,((YEAR(M$4)-YEAR($D9))*12+(MONTH(M$4)-MONTH($D9)))&lt;$H9),IF(((YEAR(M$4)-YEAR($D9))*12+(MONTH(M$4)-MONTH($D9)))=$H9-1,($E9-$F9)-$I9*($H9-1),$I9),0)</f>
        <v>0</v>
      </c>
      <c r="N9" s="13" t="n">
        <f aca="false">IF(AND(((YEAR(N$4)-YEAR($D9))*12+(MONTH(N$4)-MONTH($D9)))&gt;=0,((YEAR(N$4)-YEAR($D9))*12+(MONTH(N$4)-MONTH($D9)))&lt;$H9),IF(((YEAR(N$4)-YEAR($D9))*12+(MONTH(N$4)-MONTH($D9)))=$H9-1,($E9-$F9)-$I9*($H9-1),$I9),0)</f>
        <v>0</v>
      </c>
      <c r="O9" s="13" t="n">
        <f aca="false">IF(AND(((YEAR(O$4)-YEAR($D9))*12+(MONTH(O$4)-MONTH($D9)))&gt;=0,((YEAR(O$4)-YEAR($D9))*12+(MONTH(O$4)-MONTH($D9)))&lt;$H9),IF(((YEAR(O$4)-YEAR($D9))*12+(MONTH(O$4)-MONTH($D9)))=$H9-1,($E9-$F9)-$I9*($H9-1),$I9),0)</f>
        <v>0</v>
      </c>
      <c r="P9" s="13" t="n">
        <f aca="false">IF(AND(((YEAR(P$4)-YEAR($D9))*12+(MONTH(P$4)-MONTH($D9)))&gt;=0,((YEAR(P$4)-YEAR($D9))*12+(MONTH(P$4)-MONTH($D9)))&lt;$H9),IF(((YEAR(P$4)-YEAR($D9))*12+(MONTH(P$4)-MONTH($D9)))=$H9-1,($E9-$F9)-$I9*($H9-1),$I9),0)</f>
        <v>1000</v>
      </c>
      <c r="Q9" s="13" t="n">
        <f aca="false">IF(AND(((YEAR(Q$4)-YEAR($D9))*12+(MONTH(Q$4)-MONTH($D9)))&gt;=0,((YEAR(Q$4)-YEAR($D9))*12+(MONTH(Q$4)-MONTH($D9)))&lt;$H9),IF(((YEAR(Q$4)-YEAR($D9))*12+(MONTH(Q$4)-MONTH($D9)))=$H9-1,($E9-$F9)-$I9*($H9-1),$I9),0)</f>
        <v>1000</v>
      </c>
      <c r="R9" s="13" t="n">
        <f aca="false">IF(AND(((YEAR(R$4)-YEAR($D9))*12+(MONTH(R$4)-MONTH($D9)))&gt;=0,((YEAR(R$4)-YEAR($D9))*12+(MONTH(R$4)-MONTH($D9)))&lt;$H9),IF(((YEAR(R$4)-YEAR($D9))*12+(MONTH(R$4)-MONTH($D9)))=$H9-1,($E9-$F9)-$I9*($H9-1),$I9),0)</f>
        <v>1000</v>
      </c>
      <c r="S9" s="13" t="n">
        <f aca="false">IF(AND(((YEAR(S$4)-YEAR($D9))*12+(MONTH(S$4)-MONTH($D9)))&gt;=0,((YEAR(S$4)-YEAR($D9))*12+(MONTH(S$4)-MONTH($D9)))&lt;$H9),IF(((YEAR(S$4)-YEAR($D9))*12+(MONTH(S$4)-MONTH($D9)))=$H9-1,($E9-$F9)-$I9*($H9-1),$I9),0)</f>
        <v>1000</v>
      </c>
      <c r="T9" s="13" t="n">
        <f aca="false">IF(AND(((YEAR(T$4)-YEAR($D9))*12+(MONTH(T$4)-MONTH($D9)))&gt;=0,((YEAR(T$4)-YEAR($D9))*12+(MONTH(T$4)-MONTH($D9)))&lt;$H9),IF(((YEAR(T$4)-YEAR($D9))*12+(MONTH(T$4)-MONTH($D9)))=$H9-1,($E9-$F9)-$I9*($H9-1),$I9),0)</f>
        <v>1000</v>
      </c>
      <c r="U9" s="13" t="n">
        <f aca="false">IF(AND(((YEAR(U$4)-YEAR($D9))*12+(MONTH(U$4)-MONTH($D9)))&gt;=0,((YEAR(U$4)-YEAR($D9))*12+(MONTH(U$4)-MONTH($D9)))&lt;$H9),IF(((YEAR(U$4)-YEAR($D9))*12+(MONTH(U$4)-MONTH($D9)))=$H9-1,($E9-$F9)-$I9*($H9-1),$I9),0)</f>
        <v>1000</v>
      </c>
      <c r="V9" s="13" t="n">
        <f aca="false">IF(AND(((YEAR(V$4)-YEAR($D9))*12+(MONTH(V$4)-MONTH($D9)))&gt;=0,((YEAR(V$4)-YEAR($D9))*12+(MONTH(V$4)-MONTH($D9)))&lt;$H9),IF(((YEAR(V$4)-YEAR($D9))*12+(MONTH(V$4)-MONTH($D9)))=$H9-1,($E9-$F9)-$I9*($H9-1),$I9),0)</f>
        <v>1000</v>
      </c>
      <c r="W9" s="14" t="n">
        <f aca="false">J9+SUMIF($K$4:$V$4,"&lt;="&amp;$B$2,K9:V9)</f>
        <v>1000</v>
      </c>
      <c r="X9" s="14" t="n">
        <f aca="false">E9-W9</f>
        <v>47000</v>
      </c>
    </row>
    <row r="10" customFormat="false" ht="15" hidden="false" customHeight="true" outlineLevel="0" collapsed="false">
      <c r="A10" s="15" t="s">
        <v>27</v>
      </c>
      <c r="B10" s="15"/>
      <c r="C10" s="15"/>
      <c r="D10" s="15"/>
      <c r="E10" s="16" t="n">
        <f aca="false">SUM(E5:E9)</f>
        <v>191000</v>
      </c>
      <c r="F10" s="16" t="n">
        <f aca="false">SUM(F5:F9)</f>
        <v>0</v>
      </c>
      <c r="G10" s="17"/>
      <c r="H10" s="17"/>
      <c r="I10" s="17"/>
      <c r="J10" s="16" t="n">
        <f aca="false">SUM(J5:J9)</f>
        <v>65850</v>
      </c>
      <c r="K10" s="16" t="n">
        <f aca="false">SUM(K5:K9)</f>
        <v>2383.33333333333</v>
      </c>
      <c r="L10" s="16" t="n">
        <f aca="false">SUM(L5:L9)</f>
        <v>2383.33333333333</v>
      </c>
      <c r="M10" s="16" t="n">
        <f aca="false">SUM(M5:M9)</f>
        <v>2383.33333333333</v>
      </c>
      <c r="N10" s="16" t="n">
        <f aca="false">SUM(N5:N9)</f>
        <v>2383.33333333333</v>
      </c>
      <c r="O10" s="16" t="n">
        <f aca="false">SUM(O5:O9)</f>
        <v>2383.33333333333</v>
      </c>
      <c r="P10" s="16" t="n">
        <f aca="false">SUM(P5:P9)</f>
        <v>3383.33333333333</v>
      </c>
      <c r="Q10" s="16" t="n">
        <f aca="false">SUM(Q5:Q9)</f>
        <v>3383.33333333333</v>
      </c>
      <c r="R10" s="16" t="n">
        <f aca="false">SUM(R5:R9)</f>
        <v>3383.33333333333</v>
      </c>
      <c r="S10" s="16" t="n">
        <f aca="false">SUM(S5:S9)</f>
        <v>3383.33333333333</v>
      </c>
      <c r="T10" s="16" t="n">
        <f aca="false">SUM(T5:T9)</f>
        <v>3383.33333333333</v>
      </c>
      <c r="U10" s="16" t="n">
        <f aca="false">SUM(U5:U9)</f>
        <v>3383.33333333333</v>
      </c>
      <c r="V10" s="16" t="n">
        <f aca="false">SUM(V5:V9)</f>
        <v>3383.33333333333</v>
      </c>
      <c r="W10" s="18" t="n">
        <f aca="false">SUM(W5:W9)</f>
        <v>81150</v>
      </c>
      <c r="X10" s="18" t="n">
        <f aca="false">SUM(X5:X9)</f>
        <v>109850</v>
      </c>
    </row>
  </sheetData>
  <mergeCells count="1">
    <mergeCell ref="A10:D10"/>
  </mergeCells>
  <dataValidations count="1">
    <dataValidation allowBlank="false" error="Please choose one of the 12 listed months." errorStyle="stop" errorTitle="Invalid month" operator="between" prompt="Choose the month to report Closing Balance / Net Book Value as of." promptTitle="As of Month" showDropDown="false" showErrorMessage="false" showInputMessage="false" sqref="B2" type="list">
      <formula1>$K$4:$V$4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5"/>
  </cols>
  <sheetData>
    <row r="1" customFormat="false" ht="15" hidden="false" customHeight="true" outlineLevel="0" collapsed="false">
      <c r="A1" s="19" t="s">
        <v>45</v>
      </c>
    </row>
    <row r="2" customFormat="false" ht="15" hidden="false" customHeight="true" outlineLevel="0" collapsed="false">
      <c r="A2" s="20"/>
    </row>
    <row r="3" customFormat="false" ht="15" hidden="false" customHeight="true" outlineLevel="0" collapsed="false">
      <c r="A3" s="20" t="s">
        <v>46</v>
      </c>
    </row>
    <row r="4" customFormat="false" ht="15" hidden="false" customHeight="true" outlineLevel="0" collapsed="false">
      <c r="A4" s="20"/>
    </row>
    <row r="5" customFormat="false" ht="15" hidden="false" customHeight="true" outlineLevel="0" collapsed="false">
      <c r="A5" s="20" t="s">
        <v>47</v>
      </c>
    </row>
    <row r="6" customFormat="false" ht="15" hidden="false" customHeight="true" outlineLevel="0" collapsed="false">
      <c r="A6" s="20" t="s">
        <v>48</v>
      </c>
    </row>
    <row r="7" customFormat="false" ht="15" hidden="false" customHeight="true" outlineLevel="0" collapsed="false">
      <c r="A7" s="20" t="s">
        <v>49</v>
      </c>
    </row>
    <row r="8" customFormat="false" ht="15" hidden="false" customHeight="true" outlineLevel="0" collapsed="false">
      <c r="A8" s="20" t="s">
        <v>50</v>
      </c>
    </row>
    <row r="9" customFormat="false" ht="15" hidden="false" customHeight="true" outlineLevel="0" collapsed="false">
      <c r="A9" s="20"/>
    </row>
    <row r="10" customFormat="false" ht="15" hidden="false" customHeight="true" outlineLevel="0" collapsed="false">
      <c r="A10" s="20" t="s">
        <v>51</v>
      </c>
    </row>
    <row r="11" customFormat="false" ht="15" hidden="false" customHeight="true" outlineLevel="0" collapsed="false">
      <c r="A11" s="20" t="s">
        <v>52</v>
      </c>
    </row>
    <row r="12" customFormat="false" ht="15" hidden="false" customHeight="true" outlineLevel="0" collapsed="false">
      <c r="A12" s="20" t="s">
        <v>53</v>
      </c>
    </row>
    <row r="13" customFormat="false" ht="15" hidden="false" customHeight="true" outlineLevel="0" collapsed="false">
      <c r="A13" s="20"/>
    </row>
    <row r="14" customFormat="false" ht="15" hidden="false" customHeight="true" outlineLevel="0" collapsed="false">
      <c r="A14" s="20" t="s">
        <v>54</v>
      </c>
    </row>
    <row r="15" customFormat="false" ht="15" hidden="false" customHeight="true" outlineLevel="0" collapsed="false">
      <c r="A15" s="20" t="s">
        <v>55</v>
      </c>
    </row>
    <row r="16" customFormat="false" ht="15" hidden="false" customHeight="true" outlineLevel="0" collapsed="false">
      <c r="A16" s="20" t="s">
        <v>56</v>
      </c>
    </row>
    <row r="17" customFormat="false" ht="15" hidden="false" customHeight="true" outlineLevel="0" collapsed="false">
      <c r="A17" s="20" t="s">
        <v>57</v>
      </c>
    </row>
    <row r="18" customFormat="false" ht="15" hidden="false" customHeight="true" outlineLevel="0" collapsed="false">
      <c r="A18" s="20" t="s">
        <v>58</v>
      </c>
    </row>
    <row r="19" customFormat="false" ht="15" hidden="false" customHeight="true" outlineLevel="0" collapsed="false">
      <c r="A19" s="20" t="s">
        <v>59</v>
      </c>
    </row>
    <row r="20" customFormat="false" ht="15" hidden="false" customHeight="true" outlineLevel="0" collapsed="false">
      <c r="A20" s="20"/>
    </row>
    <row r="21" customFormat="false" ht="15" hidden="false" customHeight="true" outlineLevel="0" collapsed="false">
      <c r="A21" s="20" t="s">
        <v>60</v>
      </c>
    </row>
    <row r="22" customFormat="false" ht="15" hidden="false" customHeight="true" outlineLevel="0" collapsed="false">
      <c r="A22" s="20" t="s">
        <v>61</v>
      </c>
    </row>
    <row r="23" customFormat="false" ht="15" hidden="false" customHeight="true" outlineLevel="0" collapsed="false">
      <c r="A23" s="20" t="s">
        <v>62</v>
      </c>
    </row>
    <row r="24" customFormat="false" ht="15" hidden="false" customHeight="true" outlineLevel="0" collapsed="false">
      <c r="A24" s="20"/>
    </row>
    <row r="25" customFormat="false" ht="15" hidden="false" customHeight="true" outlineLevel="0" collapsed="false">
      <c r="A25" s="20" t="s">
        <v>63</v>
      </c>
    </row>
    <row r="26" customFormat="false" ht="15" hidden="false" customHeight="true" outlineLevel="0" collapsed="false">
      <c r="A26" s="20" t="s">
        <v>64</v>
      </c>
    </row>
    <row r="27" customFormat="false" ht="15" hidden="false" customHeight="true" outlineLevel="0" collapsed="false">
      <c r="A27" s="20"/>
    </row>
    <row r="28" customFormat="false" ht="15" hidden="false" customHeight="true" outlineLevel="0" collapsed="false">
      <c r="A28" s="20" t="s">
        <v>65</v>
      </c>
    </row>
    <row r="29" customFormat="false" ht="15" hidden="false" customHeight="true" outlineLevel="0" collapsed="false">
      <c r="A29" s="20" t="s">
        <v>66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2026-07-05T06:54:39Z</dcterms:created>
  <dc:creator>openpyxl</dc:creator>
  <dc:description/>
  <dc:language>en-US</dc:language>
  <cp:lastModifiedBy/>
  <dcterms:modified xsi:type="dcterms:W3CDTF">2026-07-14T20:31:54Z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