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ferred Revenue Schedule" sheetId="1" state="visible" r:id="rId3"/>
    <sheet name="Complex Deferred Revenue" sheetId="2" state="visible" r:id="rId4"/>
    <sheet name="Note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<sst xmlns="http://schemas.openxmlformats.org/spreadsheetml/2006/main" count="110" uniqueCount="94">
  <si>
    <t xml:space="preserve">Deferred Revenue Schedule</t>
  </si>
  <si>
    <t xml:space="preserve">As of Month:</t>
  </si>
  <si>
    <t xml:space="preserve">Ratable (straight-line) recognition. Select a month below (dropdown) to see Billings, Revenue Recognized, and Ending Deferred Revenue as of that month.</t>
  </si>
  <si>
    <t xml:space="preserve">Contract ID</t>
  </si>
  <si>
    <t xml:space="preserve">Customer</t>
  </si>
  <si>
    <t xml:space="preserve">Product / Service</t>
  </si>
  <si>
    <t xml:space="preserve">Contract Start</t>
  </si>
  <si>
    <t xml:space="preserve">Contract End</t>
  </si>
  <si>
    <t xml:space="preserve">Contract Value</t>
  </si>
  <si>
    <t xml:space="preserve">Useful Life (Mo)</t>
  </si>
  <si>
    <t xml:space="preserve">Monthly Revenue</t>
  </si>
  <si>
    <t xml:space="preserve">DR-001</t>
  </si>
  <si>
    <t xml:space="preserve">Acme Corp</t>
  </si>
  <si>
    <t xml:space="preserve">SaaS Subscription</t>
  </si>
  <si>
    <t xml:space="preserve">DR-002</t>
  </si>
  <si>
    <t xml:space="preserve">Globex Inc</t>
  </si>
  <si>
    <t xml:space="preserve">DR-003</t>
  </si>
  <si>
    <t xml:space="preserve">Initech LLC</t>
  </si>
  <si>
    <t xml:space="preserve">Annual Support Contract</t>
  </si>
  <si>
    <t xml:space="preserve">DR-004</t>
  </si>
  <si>
    <t xml:space="preserve">Umbrella Corp</t>
  </si>
  <si>
    <t xml:space="preserve">Multi-Year Platform License</t>
  </si>
  <si>
    <t xml:space="preserve">DR-005</t>
  </si>
  <si>
    <t xml:space="preserve">Stark Industries</t>
  </si>
  <si>
    <t xml:space="preserve">Short-Term Project Access</t>
  </si>
  <si>
    <t xml:space="preserve">Total</t>
  </si>
  <si>
    <t xml:space="preserve">Complex Deferred Revenue Scenarios</t>
  </si>
  <si>
    <t xml:space="preserve">Recognition Method drives each row: Ratable = straight-line over Start/End; Point-in-Time = 100% recognized in the start month; Milestone = recognized on the milestone dates/% below. Select a month below (dropdown) to see Billings, Revenue Recognized, and Ending DR as of that month.</t>
  </si>
  <si>
    <t xml:space="preserve">Billing assumption: full Component Value is billed/invoiced in the month the component starts (covers upfront annual prepay, upsells billed at signing, and milestone contracts billed at kickoff).</t>
  </si>
  <si>
    <t xml:space="preserve">Component / Performance Obligation</t>
  </si>
  <si>
    <t xml:space="preserve">Recognition Method</t>
  </si>
  <si>
    <t xml:space="preserve">Start Date</t>
  </si>
  <si>
    <t xml:space="preserve">End Date</t>
  </si>
  <si>
    <t xml:space="preserve">Component Value</t>
  </si>
  <si>
    <t xml:space="preserve">M1 Date</t>
  </si>
  <si>
    <t xml:space="preserve">M1 %</t>
  </si>
  <si>
    <t xml:space="preserve">M2 Date</t>
  </si>
  <si>
    <t xml:space="preserve">M2 %</t>
  </si>
  <si>
    <t xml:space="preserve">M3 Date</t>
  </si>
  <si>
    <t xml:space="preserve">M3 %</t>
  </si>
  <si>
    <t xml:space="preserve">Monthly Amount</t>
  </si>
  <si>
    <t xml:space="preserve">CX-100</t>
  </si>
  <si>
    <t xml:space="preserve">Globex Manufacturing</t>
  </si>
  <si>
    <t xml:space="preserve">Software License (delivered at contract start)</t>
  </si>
  <si>
    <t xml:space="preserve">Point-in-Time</t>
  </si>
  <si>
    <t xml:space="preserve">Implementation Services</t>
  </si>
  <si>
    <t xml:space="preserve">Ratable</t>
  </si>
  <si>
    <t xml:space="preserve">Annual Support &amp; Maintenance</t>
  </si>
  <si>
    <t xml:space="preserve">CX-200</t>
  </si>
  <si>
    <t xml:space="preserve">Acme Co</t>
  </si>
  <si>
    <t xml:space="preserve">Base SaaS Subscription (original contract)</t>
  </si>
  <si>
    <t xml:space="preserve">Additional Seats Upsell (added Jul-26)</t>
  </si>
  <si>
    <t xml:space="preserve">CX-300</t>
  </si>
  <si>
    <t xml:space="preserve">Wayne Enterprises</t>
  </si>
  <si>
    <t xml:space="preserve">Custom Development - Milestone Billing</t>
  </si>
  <si>
    <t xml:space="preserve">Milestone</t>
  </si>
  <si>
    <t xml:space="preserve">CX-400</t>
  </si>
  <si>
    <t xml:space="preserve">Wonka Industries</t>
  </si>
  <si>
    <t xml:space="preserve">4-Year Enterprise Platform Agreement</t>
  </si>
  <si>
    <t xml:space="preserve">How this workbook works</t>
  </si>
  <si>
    <t xml:space="preserve">DEFERRED REVENUE SCHEDULE (standard, ratable recognition)</t>
  </si>
  <si>
    <t xml:space="preserve">1. Billings assumes the full Contract Value is billed/invoiced upfront in the month the contract starts.</t>
  </si>
  <si>
    <t xml:space="preserve">2. MONTH SELECTION (NEW): each tab has an 'As of Month' input cell (B2) with a dropdown - pick any of</t>
  </si>
  <si>
    <t xml:space="preserve">   the 12 months. Three columns update automatically the moment you change it, and their headers</t>
  </si>
  <si>
    <t xml:space="preserve">   relabel themselves to show which month is selected:</t>
  </si>
  <si>
    <t xml:space="preserve">     - 'Billings (as of &lt;month&gt;)' - contract value billed this year, through the selected month.</t>
  </si>
  <si>
    <t xml:space="preserve">     - 'Revenue Recognized (as of &lt;month&gt;)' - everything recognized Jan-26 through the selected month.</t>
  </si>
  <si>
    <t xml:space="preserve">     - 'Ending DR (as of &lt;month&gt;)' = Beginning DR + Billings (as of month) - Revenue Recognized (as of month).</t>
  </si>
  <si>
    <t xml:space="preserve">3. 'Beginning DR (Jan-26)' is unaffected by the month selector - it's always the balance carried in from</t>
  </si>
  <si>
    <t xml:space="preserve">   before the schedule year, derived automatically from each contract's Start/End dates.</t>
  </si>
  <si>
    <t xml:space="preserve">4. Contracts that extend beyond the schedule year (Initech, Umbrella) will still show a non-zero Ending</t>
  </si>
  <si>
    <t xml:space="preserve">   DR even when 'As of Month' = Dec, since a balance remains to be recognized in future years.</t>
  </si>
  <si>
    <t xml:space="preserve">COMPLEX DEFERRED REVENUE SCENARIOS</t>
  </si>
  <si>
    <t xml:space="preserve">Each row is one performance obligation, tagged with a Recognition Method that changes how the month</t>
  </si>
  <si>
    <t xml:space="preserve">columns and Beginning DR are calculated:</t>
  </si>
  <si>
    <t xml:space="preserve">  - Ratable: straight-line over Start/End, identical mechanics to the standard schedule.</t>
  </si>
  <si>
    <t xml:space="preserve">  - Point-in-Time: 100% of Component Value recognized in the start month, $0 every other month, and</t>
  </si>
  <si>
    <t xml:space="preserve">    never carries a Beginning DR balance (it's fully recognized the moment it's billed).</t>
  </si>
  <si>
    <t xml:space="preserve">  - Milestone: recognizes Milestone % x Component Value in the month of each milestone date (up to 3</t>
  </si>
  <si>
    <t xml:space="preserve">    milestones per row). Any milestone date left blank is ignored.</t>
  </si>
  <si>
    <t xml:space="preserve">The same 'As of Month' selector (B2) drives Billings / Revenue Recognized / Ending DR here too, using</t>
  </si>
  <si>
    <t xml:space="preserve">the same roll-forward logic - regardless of which Recognition Method a given row uses.</t>
  </si>
  <si>
    <t xml:space="preserve">Scenarios modeled:</t>
  </si>
  <si>
    <t xml:space="preserve">  CX-100  Multi-element bundle - License (point-in-time) + Implementation (ratable, 3 months) + Support</t>
  </si>
  <si>
    <t xml:space="preserve">          (ratable, 12 months spilling into 2027) all under one Contract ID.</t>
  </si>
  <si>
    <t xml:space="preserve">  CX-200  Contract modification - an in-year seat upsell billed and recognized alongside the original</t>
  </si>
  <si>
    <t xml:space="preserve">          subscription, each with independent Beginning DR / Billings / recognition schedules.</t>
  </si>
  <si>
    <t xml:space="preserve">  CX-300  Milestone / percentage-of-completion services contract - billed upfront, recognized 30/40/30%</t>
  </si>
  <si>
    <t xml:space="preserve">          on three milestone completion dates rather than evenly by month.</t>
  </si>
  <si>
    <t xml:space="preserve">  CX-400  Multi-year contract (2024-2027) - demonstrates a non-zero Beginning DR carried in from two</t>
  </si>
  <si>
    <t xml:space="preserve">          years of prior recognition, plus a balance still remaining after FY26.</t>
  </si>
  <si>
    <t xml:space="preserve">Color coding: blue = hardcoded inputs (dates, values, method, milestones, As of Month); black = formulas.</t>
  </si>
  <si>
    <t xml:space="preserve">To add a new contract or component: insert a row in the data block, fill in the blue input cells</t>
  </si>
  <si>
    <t xml:space="preserve">(leaving unused milestone/date cells blank), and copy the formulas from an adjacent row.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</si>
</sst>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\-yy"/>
    <numFmt numFmtId="166" formatCode="yyyy\-mm\-dd"/>
    <numFmt numFmtId="167" formatCode="\$#,##0;&quot;($&quot;#,##0\);\-"/>
    <numFmt numFmtId="168" formatCode="0"/>
    <numFmt numFmtId="169" formatCode="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8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80808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2"/>
      <color rgb="FF1F4E78"/>
      <name val="Arial"/>
      <family val="0"/>
      <charset val="1"/>
    </font>
    <font>
      <b val="true"/>
      <sz val="11"/>
      <color rgb="FF1F4E78"/>
      <name val="Arial"/>
      <family val="0"/>
      <charset val="1"/>
    </font>
    <font>
      <b val="true"/>
      <sz val="10"/>
      <color rgb="FF1F4E78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1F4E78"/>
        <bgColor rgb="FF003366"/>
      </patternFill>
    </fill>
    <fill>
      <patternFill patternType="solid">
        <fgColor rgb="FFD9E1F2"/>
        <bgColor rgb="FFF2F2F2"/>
      </patternFill>
    </fill>
    <fill>
      <patternFill patternType="solid">
        <fgColor rgb="FFF2F2F2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1"/>
    <col collapsed="false" customWidth="true" hidden="false" outlineLevel="0" max="2" min="2" style="1" width="15"/>
    <col collapsed="false" customWidth="true" hidden="false" outlineLevel="0" max="3" min="3" style="1" width="22"/>
    <col collapsed="false" customWidth="true" hidden="false" outlineLevel="0" max="6" min="4" style="1" width="13"/>
    <col collapsed="false" customWidth="true" hidden="false" outlineLevel="0" max="7" min="7" style="1" width="11"/>
    <col collapsed="false" customWidth="true" hidden="false" outlineLevel="0" max="8" min="8" style="1" width="12"/>
    <col collapsed="false" customWidth="true" hidden="false" outlineLevel="0" max="9" min="9" style="1" width="13"/>
    <col collapsed="false" customWidth="true" hidden="false" outlineLevel="0" max="10" min="10" style="1" width="12"/>
    <col collapsed="false" customWidth="true" hidden="false" outlineLevel="0" max="22" min="11" style="1" width="10"/>
    <col collapsed="false" customWidth="true" hidden="false" outlineLevel="0" max="23" min="23" style="1" width="14"/>
    <col collapsed="false" customWidth="true" hidden="false" outlineLevel="0" max="24" min="24" style="1" width="13"/>
  </cols>
  <sheetData>
    <row r="1" customFormat="false" ht="17.2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1</v>
      </c>
      <c r="B2" s="4" t="n">
        <v>46174</v>
      </c>
      <c r="D2" s="5" t="s">
        <v>2</v>
      </c>
    </row>
    <row r="4" customFormat="false" ht="34.5" hidden="false" customHeight="true" outlineLevel="0" collapsed="false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tr">
        <f aca="false">"Beginning DR (Jan-"&amp;TEXT(DATE(YEAR($B$2),1,1),"yy")&amp;")"</f>
        <v>Beginning DR (Jan-26)</v>
      </c>
      <c r="J4" s="6" t="str">
        <f aca="false">"Billings (as of "&amp;TEXT($B$2,"mmm-yy")&amp;")"</f>
        <v>Billings (as of Jun-26)</v>
      </c>
      <c r="K4" s="7" t="n">
        <v>46023</v>
      </c>
      <c r="L4" s="7" t="n">
        <v>46054</v>
      </c>
      <c r="M4" s="7" t="n">
        <v>46082</v>
      </c>
      <c r="N4" s="7" t="n">
        <v>46113</v>
      </c>
      <c r="O4" s="7" t="n">
        <v>46143</v>
      </c>
      <c r="P4" s="7" t="n">
        <v>46174</v>
      </c>
      <c r="Q4" s="7" t="n">
        <v>46204</v>
      </c>
      <c r="R4" s="7" t="n">
        <v>46235</v>
      </c>
      <c r="S4" s="7" t="n">
        <v>46266</v>
      </c>
      <c r="T4" s="7" t="n">
        <v>46296</v>
      </c>
      <c r="U4" s="7" t="n">
        <v>46327</v>
      </c>
      <c r="V4" s="7" t="n">
        <v>46357</v>
      </c>
      <c r="W4" s="6" t="str">
        <f aca="false">"Revenue Recognized (as of "&amp;TEXT($B$2,"mmm-yy")&amp;")"</f>
        <v>Revenue Recognized (as of Jun-26)</v>
      </c>
      <c r="X4" s="6" t="str">
        <f aca="false">"Ending DR (as of "&amp;TEXT($B$2,"mmm-yy")&amp;")"</f>
        <v>Ending DR (as of Jun-26)</v>
      </c>
    </row>
    <row r="5" customFormat="false" ht="15" hidden="false" customHeight="true" outlineLevel="0" collapsed="false">
      <c r="A5" s="8" t="s">
        <v>11</v>
      </c>
      <c r="B5" s="8" t="s">
        <v>12</v>
      </c>
      <c r="C5" s="8" t="s">
        <v>13</v>
      </c>
      <c r="D5" s="9" t="n">
        <v>45839</v>
      </c>
      <c r="E5" s="9" t="n">
        <v>46203</v>
      </c>
      <c r="F5" s="10" t="n">
        <v>60000</v>
      </c>
      <c r="G5" s="11" t="n">
        <f aca="false">(YEAR(E5)-YEAR(D5))*12+(MONTH(E5)-MONTH(D5))+1</f>
        <v>12</v>
      </c>
      <c r="H5" s="12" t="n">
        <f aca="false">F5/G5</f>
        <v>5000</v>
      </c>
      <c r="I5" s="12" t="n">
        <f aca="false">IF(D5&gt;=DATE(YEAR($B$2),1,1),0,F5-(IF((YEAR($B$2)-1-YEAR(D5))*12+(12-MONTH(D5))&lt;0,0,MIN(F5,H5*((YEAR($B$2)-1-YEAR(D5))*12+(12-MONTH(D5))+1)))))</f>
        <v>30000</v>
      </c>
      <c r="J5" s="12" t="n">
        <f aca="false">IF(AND(D5&gt;=DATE(YEAR($B$2),1,1),(YEAR(D5)-YEAR($B$2))*12+(MONTH(D5)-MONTH($B$2))&lt;=0),F5,0)</f>
        <v>0</v>
      </c>
      <c r="K5" s="12" t="n">
        <f aca="false">IF(AND(((YEAR(K$4)-YEAR($D5))*12+(MONTH(K$4)-MONTH($D5)))&gt;=0,((YEAR(K$4)-YEAR($D5))*12+(MONTH(K$4)-MONTH($D5)))&lt;$G5),IF(((YEAR(K$4)-YEAR($D5))*12+(MONTH(K$4)-MONTH($D5)))=$G5-1,$F5-$H5*($G5-1),$H5),0)</f>
        <v>5000</v>
      </c>
      <c r="L5" s="12" t="n">
        <f aca="false">IF(AND(((YEAR(L$4)-YEAR($D5))*12+(MONTH(L$4)-MONTH($D5)))&gt;=0,((YEAR(L$4)-YEAR($D5))*12+(MONTH(L$4)-MONTH($D5)))&lt;$G5),IF(((YEAR(L$4)-YEAR($D5))*12+(MONTH(L$4)-MONTH($D5)))=$G5-1,$F5-$H5*($G5-1),$H5),0)</f>
        <v>5000</v>
      </c>
      <c r="M5" s="12" t="n">
        <f aca="false">IF(AND(((YEAR(M$4)-YEAR($D5))*12+(MONTH(M$4)-MONTH($D5)))&gt;=0,((YEAR(M$4)-YEAR($D5))*12+(MONTH(M$4)-MONTH($D5)))&lt;$G5),IF(((YEAR(M$4)-YEAR($D5))*12+(MONTH(M$4)-MONTH($D5)))=$G5-1,$F5-$H5*($G5-1),$H5),0)</f>
        <v>5000</v>
      </c>
      <c r="N5" s="12" t="n">
        <f aca="false">IF(AND(((YEAR(N$4)-YEAR($D5))*12+(MONTH(N$4)-MONTH($D5)))&gt;=0,((YEAR(N$4)-YEAR($D5))*12+(MONTH(N$4)-MONTH($D5)))&lt;$G5),IF(((YEAR(N$4)-YEAR($D5))*12+(MONTH(N$4)-MONTH($D5)))=$G5-1,$F5-$H5*($G5-1),$H5),0)</f>
        <v>5000</v>
      </c>
      <c r="O5" s="12" t="n">
        <f aca="false">IF(AND(((YEAR(O$4)-YEAR($D5))*12+(MONTH(O$4)-MONTH($D5)))&gt;=0,((YEAR(O$4)-YEAR($D5))*12+(MONTH(O$4)-MONTH($D5)))&lt;$G5),IF(((YEAR(O$4)-YEAR($D5))*12+(MONTH(O$4)-MONTH($D5)))=$G5-1,$F5-$H5*($G5-1),$H5),0)</f>
        <v>5000</v>
      </c>
      <c r="P5" s="12" t="n">
        <f aca="false">IF(AND(((YEAR(P$4)-YEAR($D5))*12+(MONTH(P$4)-MONTH($D5)))&gt;=0,((YEAR(P$4)-YEAR($D5))*12+(MONTH(P$4)-MONTH($D5)))&lt;$G5),IF(((YEAR(P$4)-YEAR($D5))*12+(MONTH(P$4)-MONTH($D5)))=$G5-1,$F5-$H5*($G5-1),$H5),0)</f>
        <v>5000</v>
      </c>
      <c r="Q5" s="12" t="n">
        <f aca="false">IF(AND(((YEAR(Q$4)-YEAR($D5))*12+(MONTH(Q$4)-MONTH($D5)))&gt;=0,((YEAR(Q$4)-YEAR($D5))*12+(MONTH(Q$4)-MONTH($D5)))&lt;$G5),IF(((YEAR(Q$4)-YEAR($D5))*12+(MONTH(Q$4)-MONTH($D5)))=$G5-1,$F5-$H5*($G5-1),$H5),0)</f>
        <v>0</v>
      </c>
      <c r="R5" s="12" t="n">
        <f aca="false">IF(AND(((YEAR(R$4)-YEAR($D5))*12+(MONTH(R$4)-MONTH($D5)))&gt;=0,((YEAR(R$4)-YEAR($D5))*12+(MONTH(R$4)-MONTH($D5)))&lt;$G5),IF(((YEAR(R$4)-YEAR($D5))*12+(MONTH(R$4)-MONTH($D5)))=$G5-1,$F5-$H5*($G5-1),$H5),0)</f>
        <v>0</v>
      </c>
      <c r="S5" s="12" t="n">
        <f aca="false">IF(AND(((YEAR(S$4)-YEAR($D5))*12+(MONTH(S$4)-MONTH($D5)))&gt;=0,((YEAR(S$4)-YEAR($D5))*12+(MONTH(S$4)-MONTH($D5)))&lt;$G5),IF(((YEAR(S$4)-YEAR($D5))*12+(MONTH(S$4)-MONTH($D5)))=$G5-1,$F5-$H5*($G5-1),$H5),0)</f>
        <v>0</v>
      </c>
      <c r="T5" s="12" t="n">
        <f aca="false">IF(AND(((YEAR(T$4)-YEAR($D5))*12+(MONTH(T$4)-MONTH($D5)))&gt;=0,((YEAR(T$4)-YEAR($D5))*12+(MONTH(T$4)-MONTH($D5)))&lt;$G5),IF(((YEAR(T$4)-YEAR($D5))*12+(MONTH(T$4)-MONTH($D5)))=$G5-1,$F5-$H5*($G5-1),$H5),0)</f>
        <v>0</v>
      </c>
      <c r="U5" s="12" t="n">
        <f aca="false">IF(AND(((YEAR(U$4)-YEAR($D5))*12+(MONTH(U$4)-MONTH($D5)))&gt;=0,((YEAR(U$4)-YEAR($D5))*12+(MONTH(U$4)-MONTH($D5)))&lt;$G5),IF(((YEAR(U$4)-YEAR($D5))*12+(MONTH(U$4)-MONTH($D5)))=$G5-1,$F5-$H5*($G5-1),$H5),0)</f>
        <v>0</v>
      </c>
      <c r="V5" s="12" t="n">
        <f aca="false">IF(AND(((YEAR(V$4)-YEAR($D5))*12+(MONTH(V$4)-MONTH($D5)))&gt;=0,((YEAR(V$4)-YEAR($D5))*12+(MONTH(V$4)-MONTH($D5)))&lt;$G5),IF(((YEAR(V$4)-YEAR($D5))*12+(MONTH(V$4)-MONTH($D5)))=$G5-1,$F5-$H5*($G5-1),$H5),0)</f>
        <v>0</v>
      </c>
      <c r="W5" s="12" t="n">
        <f aca="false">SUMIF($K$4:$V$4,"&lt;="&amp;$B$2,K5:V5)</f>
        <v>30000</v>
      </c>
      <c r="X5" s="13" t="n">
        <f aca="false">I5+J5-W5</f>
        <v>0</v>
      </c>
    </row>
    <row r="6" customFormat="false" ht="15" hidden="false" customHeight="true" outlineLevel="0" collapsed="false">
      <c r="A6" s="8" t="s">
        <v>14</v>
      </c>
      <c r="B6" s="8" t="s">
        <v>15</v>
      </c>
      <c r="C6" s="8" t="s">
        <v>13</v>
      </c>
      <c r="D6" s="9" t="n">
        <v>46023</v>
      </c>
      <c r="E6" s="9" t="n">
        <v>46387</v>
      </c>
      <c r="F6" s="10" t="n">
        <v>120000</v>
      </c>
      <c r="G6" s="11" t="n">
        <f aca="false">(YEAR(E6)-YEAR(D6))*12+(MONTH(E6)-MONTH(D6))+1</f>
        <v>12</v>
      </c>
      <c r="H6" s="12" t="n">
        <f aca="false">F6/G6</f>
        <v>10000</v>
      </c>
      <c r="I6" s="12" t="n">
        <f aca="false">IF(D6&gt;=DATE(YEAR($B$2),1,1),0,F6-(IF((YEAR($B$2)-1-YEAR(D6))*12+(12-MONTH(D6))&lt;0,0,MIN(F6,H6*((YEAR($B$2)-1-YEAR(D6))*12+(12-MONTH(D6))+1)))))</f>
        <v>0</v>
      </c>
      <c r="J6" s="12" t="n">
        <f aca="false">IF(AND(D6&gt;=DATE(YEAR($B$2),1,1),(YEAR(D6)-YEAR($B$2))*12+(MONTH(D6)-MONTH($B$2))&lt;=0),F6,0)</f>
        <v>120000</v>
      </c>
      <c r="K6" s="12" t="n">
        <f aca="false">IF(AND(((YEAR(K$4)-YEAR($D6))*12+(MONTH(K$4)-MONTH($D6)))&gt;=0,((YEAR(K$4)-YEAR($D6))*12+(MONTH(K$4)-MONTH($D6)))&lt;$G6),IF(((YEAR(K$4)-YEAR($D6))*12+(MONTH(K$4)-MONTH($D6)))=$G6-1,$F6-$H6*($G6-1),$H6),0)</f>
        <v>10000</v>
      </c>
      <c r="L6" s="12" t="n">
        <f aca="false">IF(AND(((YEAR(L$4)-YEAR($D6))*12+(MONTH(L$4)-MONTH($D6)))&gt;=0,((YEAR(L$4)-YEAR($D6))*12+(MONTH(L$4)-MONTH($D6)))&lt;$G6),IF(((YEAR(L$4)-YEAR($D6))*12+(MONTH(L$4)-MONTH($D6)))=$G6-1,$F6-$H6*($G6-1),$H6),0)</f>
        <v>10000</v>
      </c>
      <c r="M6" s="12" t="n">
        <f aca="false">IF(AND(((YEAR(M$4)-YEAR($D6))*12+(MONTH(M$4)-MONTH($D6)))&gt;=0,((YEAR(M$4)-YEAR($D6))*12+(MONTH(M$4)-MONTH($D6)))&lt;$G6),IF(((YEAR(M$4)-YEAR($D6))*12+(MONTH(M$4)-MONTH($D6)))=$G6-1,$F6-$H6*($G6-1),$H6),0)</f>
        <v>10000</v>
      </c>
      <c r="N6" s="12" t="n">
        <f aca="false">IF(AND(((YEAR(N$4)-YEAR($D6))*12+(MONTH(N$4)-MONTH($D6)))&gt;=0,((YEAR(N$4)-YEAR($D6))*12+(MONTH(N$4)-MONTH($D6)))&lt;$G6),IF(((YEAR(N$4)-YEAR($D6))*12+(MONTH(N$4)-MONTH($D6)))=$G6-1,$F6-$H6*($G6-1),$H6),0)</f>
        <v>10000</v>
      </c>
      <c r="O6" s="12" t="n">
        <f aca="false">IF(AND(((YEAR(O$4)-YEAR($D6))*12+(MONTH(O$4)-MONTH($D6)))&gt;=0,((YEAR(O$4)-YEAR($D6))*12+(MONTH(O$4)-MONTH($D6)))&lt;$G6),IF(((YEAR(O$4)-YEAR($D6))*12+(MONTH(O$4)-MONTH($D6)))=$G6-1,$F6-$H6*($G6-1),$H6),0)</f>
        <v>10000</v>
      </c>
      <c r="P6" s="12" t="n">
        <f aca="false">IF(AND(((YEAR(P$4)-YEAR($D6))*12+(MONTH(P$4)-MONTH($D6)))&gt;=0,((YEAR(P$4)-YEAR($D6))*12+(MONTH(P$4)-MONTH($D6)))&lt;$G6),IF(((YEAR(P$4)-YEAR($D6))*12+(MONTH(P$4)-MONTH($D6)))=$G6-1,$F6-$H6*($G6-1),$H6),0)</f>
        <v>10000</v>
      </c>
      <c r="Q6" s="12" t="n">
        <f aca="false">IF(AND(((YEAR(Q$4)-YEAR($D6))*12+(MONTH(Q$4)-MONTH($D6)))&gt;=0,((YEAR(Q$4)-YEAR($D6))*12+(MONTH(Q$4)-MONTH($D6)))&lt;$G6),IF(((YEAR(Q$4)-YEAR($D6))*12+(MONTH(Q$4)-MONTH($D6)))=$G6-1,$F6-$H6*($G6-1),$H6),0)</f>
        <v>10000</v>
      </c>
      <c r="R6" s="12" t="n">
        <f aca="false">IF(AND(((YEAR(R$4)-YEAR($D6))*12+(MONTH(R$4)-MONTH($D6)))&gt;=0,((YEAR(R$4)-YEAR($D6))*12+(MONTH(R$4)-MONTH($D6)))&lt;$G6),IF(((YEAR(R$4)-YEAR($D6))*12+(MONTH(R$4)-MONTH($D6)))=$G6-1,$F6-$H6*($G6-1),$H6),0)</f>
        <v>10000</v>
      </c>
      <c r="S6" s="12" t="n">
        <f aca="false">IF(AND(((YEAR(S$4)-YEAR($D6))*12+(MONTH(S$4)-MONTH($D6)))&gt;=0,((YEAR(S$4)-YEAR($D6))*12+(MONTH(S$4)-MONTH($D6)))&lt;$G6),IF(((YEAR(S$4)-YEAR($D6))*12+(MONTH(S$4)-MONTH($D6)))=$G6-1,$F6-$H6*($G6-1),$H6),0)</f>
        <v>10000</v>
      </c>
      <c r="T6" s="12" t="n">
        <f aca="false">IF(AND(((YEAR(T$4)-YEAR($D6))*12+(MONTH(T$4)-MONTH($D6)))&gt;=0,((YEAR(T$4)-YEAR($D6))*12+(MONTH(T$4)-MONTH($D6)))&lt;$G6),IF(((YEAR(T$4)-YEAR($D6))*12+(MONTH(T$4)-MONTH($D6)))=$G6-1,$F6-$H6*($G6-1),$H6),0)</f>
        <v>10000</v>
      </c>
      <c r="U6" s="12" t="n">
        <f aca="false">IF(AND(((YEAR(U$4)-YEAR($D6))*12+(MONTH(U$4)-MONTH($D6)))&gt;=0,((YEAR(U$4)-YEAR($D6))*12+(MONTH(U$4)-MONTH($D6)))&lt;$G6),IF(((YEAR(U$4)-YEAR($D6))*12+(MONTH(U$4)-MONTH($D6)))=$G6-1,$F6-$H6*($G6-1),$H6),0)</f>
        <v>10000</v>
      </c>
      <c r="V6" s="12" t="n">
        <f aca="false">IF(AND(((YEAR(V$4)-YEAR($D6))*12+(MONTH(V$4)-MONTH($D6)))&gt;=0,((YEAR(V$4)-YEAR($D6))*12+(MONTH(V$4)-MONTH($D6)))&lt;$G6),IF(((YEAR(V$4)-YEAR($D6))*12+(MONTH(V$4)-MONTH($D6)))=$G6-1,$F6-$H6*($G6-1),$H6),0)</f>
        <v>10000</v>
      </c>
      <c r="W6" s="12" t="n">
        <f aca="false">SUMIF($K$4:$V$4,"&lt;="&amp;$B$2,K6:V6)</f>
        <v>60000</v>
      </c>
      <c r="X6" s="13" t="n">
        <f aca="false">I6+J6-W6</f>
        <v>60000</v>
      </c>
    </row>
    <row r="7" customFormat="false" ht="15" hidden="false" customHeight="true" outlineLevel="0" collapsed="false">
      <c r="A7" s="8" t="s">
        <v>16</v>
      </c>
      <c r="B7" s="8" t="s">
        <v>17</v>
      </c>
      <c r="C7" s="8" t="s">
        <v>18</v>
      </c>
      <c r="D7" s="9" t="n">
        <v>46082</v>
      </c>
      <c r="E7" s="9" t="n">
        <v>46446</v>
      </c>
      <c r="F7" s="10" t="n">
        <v>24000</v>
      </c>
      <c r="G7" s="11" t="n">
        <f aca="false">(YEAR(E7)-YEAR(D7))*12+(MONTH(E7)-MONTH(D7))+1</f>
        <v>12</v>
      </c>
      <c r="H7" s="12" t="n">
        <f aca="false">F7/G7</f>
        <v>2000</v>
      </c>
      <c r="I7" s="12" t="n">
        <f aca="false">IF(D7&gt;=DATE(YEAR($B$2),1,1),0,F7-(IF((YEAR($B$2)-1-YEAR(D7))*12+(12-MONTH(D7))&lt;0,0,MIN(F7,H7*((YEAR($B$2)-1-YEAR(D7))*12+(12-MONTH(D7))+1)))))</f>
        <v>0</v>
      </c>
      <c r="J7" s="12" t="n">
        <f aca="false">IF(AND(D7&gt;=DATE(YEAR($B$2),1,1),(YEAR(D7)-YEAR($B$2))*12+(MONTH(D7)-MONTH($B$2))&lt;=0),F7,0)</f>
        <v>24000</v>
      </c>
      <c r="K7" s="12" t="n">
        <f aca="false">IF(AND(((YEAR(K$4)-YEAR($D7))*12+(MONTH(K$4)-MONTH($D7)))&gt;=0,((YEAR(K$4)-YEAR($D7))*12+(MONTH(K$4)-MONTH($D7)))&lt;$G7),IF(((YEAR(K$4)-YEAR($D7))*12+(MONTH(K$4)-MONTH($D7)))=$G7-1,$F7-$H7*($G7-1),$H7),0)</f>
        <v>0</v>
      </c>
      <c r="L7" s="12" t="n">
        <f aca="false">IF(AND(((YEAR(L$4)-YEAR($D7))*12+(MONTH(L$4)-MONTH($D7)))&gt;=0,((YEAR(L$4)-YEAR($D7))*12+(MONTH(L$4)-MONTH($D7)))&lt;$G7),IF(((YEAR(L$4)-YEAR($D7))*12+(MONTH(L$4)-MONTH($D7)))=$G7-1,$F7-$H7*($G7-1),$H7),0)</f>
        <v>0</v>
      </c>
      <c r="M7" s="12" t="n">
        <f aca="false">IF(AND(((YEAR(M$4)-YEAR($D7))*12+(MONTH(M$4)-MONTH($D7)))&gt;=0,((YEAR(M$4)-YEAR($D7))*12+(MONTH(M$4)-MONTH($D7)))&lt;$G7),IF(((YEAR(M$4)-YEAR($D7))*12+(MONTH(M$4)-MONTH($D7)))=$G7-1,$F7-$H7*($G7-1),$H7),0)</f>
        <v>2000</v>
      </c>
      <c r="N7" s="12" t="n">
        <f aca="false">IF(AND(((YEAR(N$4)-YEAR($D7))*12+(MONTH(N$4)-MONTH($D7)))&gt;=0,((YEAR(N$4)-YEAR($D7))*12+(MONTH(N$4)-MONTH($D7)))&lt;$G7),IF(((YEAR(N$4)-YEAR($D7))*12+(MONTH(N$4)-MONTH($D7)))=$G7-1,$F7-$H7*($G7-1),$H7),0)</f>
        <v>2000</v>
      </c>
      <c r="O7" s="12" t="n">
        <f aca="false">IF(AND(((YEAR(O$4)-YEAR($D7))*12+(MONTH(O$4)-MONTH($D7)))&gt;=0,((YEAR(O$4)-YEAR($D7))*12+(MONTH(O$4)-MONTH($D7)))&lt;$G7),IF(((YEAR(O$4)-YEAR($D7))*12+(MONTH(O$4)-MONTH($D7)))=$G7-1,$F7-$H7*($G7-1),$H7),0)</f>
        <v>2000</v>
      </c>
      <c r="P7" s="12" t="n">
        <f aca="false">IF(AND(((YEAR(P$4)-YEAR($D7))*12+(MONTH(P$4)-MONTH($D7)))&gt;=0,((YEAR(P$4)-YEAR($D7))*12+(MONTH(P$4)-MONTH($D7)))&lt;$G7),IF(((YEAR(P$4)-YEAR($D7))*12+(MONTH(P$4)-MONTH($D7)))=$G7-1,$F7-$H7*($G7-1),$H7),0)</f>
        <v>2000</v>
      </c>
      <c r="Q7" s="12" t="n">
        <f aca="false">IF(AND(((YEAR(Q$4)-YEAR($D7))*12+(MONTH(Q$4)-MONTH($D7)))&gt;=0,((YEAR(Q$4)-YEAR($D7))*12+(MONTH(Q$4)-MONTH($D7)))&lt;$G7),IF(((YEAR(Q$4)-YEAR($D7))*12+(MONTH(Q$4)-MONTH($D7)))=$G7-1,$F7-$H7*($G7-1),$H7),0)</f>
        <v>2000</v>
      </c>
      <c r="R7" s="12" t="n">
        <f aca="false">IF(AND(((YEAR(R$4)-YEAR($D7))*12+(MONTH(R$4)-MONTH($D7)))&gt;=0,((YEAR(R$4)-YEAR($D7))*12+(MONTH(R$4)-MONTH($D7)))&lt;$G7),IF(((YEAR(R$4)-YEAR($D7))*12+(MONTH(R$4)-MONTH($D7)))=$G7-1,$F7-$H7*($G7-1),$H7),0)</f>
        <v>2000</v>
      </c>
      <c r="S7" s="12" t="n">
        <f aca="false">IF(AND(((YEAR(S$4)-YEAR($D7))*12+(MONTH(S$4)-MONTH($D7)))&gt;=0,((YEAR(S$4)-YEAR($D7))*12+(MONTH(S$4)-MONTH($D7)))&lt;$G7),IF(((YEAR(S$4)-YEAR($D7))*12+(MONTH(S$4)-MONTH($D7)))=$G7-1,$F7-$H7*($G7-1),$H7),0)</f>
        <v>2000</v>
      </c>
      <c r="T7" s="12" t="n">
        <f aca="false">IF(AND(((YEAR(T$4)-YEAR($D7))*12+(MONTH(T$4)-MONTH($D7)))&gt;=0,((YEAR(T$4)-YEAR($D7))*12+(MONTH(T$4)-MONTH($D7)))&lt;$G7),IF(((YEAR(T$4)-YEAR($D7))*12+(MONTH(T$4)-MONTH($D7)))=$G7-1,$F7-$H7*($G7-1),$H7),0)</f>
        <v>2000</v>
      </c>
      <c r="U7" s="12" t="n">
        <f aca="false">IF(AND(((YEAR(U$4)-YEAR($D7))*12+(MONTH(U$4)-MONTH($D7)))&gt;=0,((YEAR(U$4)-YEAR($D7))*12+(MONTH(U$4)-MONTH($D7)))&lt;$G7),IF(((YEAR(U$4)-YEAR($D7))*12+(MONTH(U$4)-MONTH($D7)))=$G7-1,$F7-$H7*($G7-1),$H7),0)</f>
        <v>2000</v>
      </c>
      <c r="V7" s="12" t="n">
        <f aca="false">IF(AND(((YEAR(V$4)-YEAR($D7))*12+(MONTH(V$4)-MONTH($D7)))&gt;=0,((YEAR(V$4)-YEAR($D7))*12+(MONTH(V$4)-MONTH($D7)))&lt;$G7),IF(((YEAR(V$4)-YEAR($D7))*12+(MONTH(V$4)-MONTH($D7)))=$G7-1,$F7-$H7*($G7-1),$H7),0)</f>
        <v>2000</v>
      </c>
      <c r="W7" s="12" t="n">
        <f aca="false">SUMIF($K$4:$V$4,"&lt;="&amp;$B$2,K7:V7)</f>
        <v>8000</v>
      </c>
      <c r="X7" s="13" t="n">
        <f aca="false">I7+J7-W7</f>
        <v>16000</v>
      </c>
    </row>
    <row r="8" customFormat="false" ht="15" hidden="false" customHeight="true" outlineLevel="0" collapsed="false">
      <c r="A8" s="8" t="s">
        <v>19</v>
      </c>
      <c r="B8" s="8" t="s">
        <v>20</v>
      </c>
      <c r="C8" s="8" t="s">
        <v>21</v>
      </c>
      <c r="D8" s="9" t="n">
        <v>45566</v>
      </c>
      <c r="E8" s="9" t="n">
        <v>46660</v>
      </c>
      <c r="F8" s="10" t="n">
        <v>180000</v>
      </c>
      <c r="G8" s="11" t="n">
        <f aca="false">(YEAR(E8)-YEAR(D8))*12+(MONTH(E8)-MONTH(D8))+1</f>
        <v>36</v>
      </c>
      <c r="H8" s="12" t="n">
        <f aca="false">F8/G8</f>
        <v>5000</v>
      </c>
      <c r="I8" s="12" t="n">
        <f aca="false">IF(D8&gt;=DATE(YEAR($B$2),1,1),0,F8-(IF((YEAR($B$2)-1-YEAR(D8))*12+(12-MONTH(D8))&lt;0,0,MIN(F8,H8*((YEAR($B$2)-1-YEAR(D8))*12+(12-MONTH(D8))+1)))))</f>
        <v>105000</v>
      </c>
      <c r="J8" s="12" t="n">
        <f aca="false">IF(AND(D8&gt;=DATE(YEAR($B$2),1,1),(YEAR(D8)-YEAR($B$2))*12+(MONTH(D8)-MONTH($B$2))&lt;=0),F8,0)</f>
        <v>0</v>
      </c>
      <c r="K8" s="12" t="n">
        <f aca="false">IF(AND(((YEAR(K$4)-YEAR($D8))*12+(MONTH(K$4)-MONTH($D8)))&gt;=0,((YEAR(K$4)-YEAR($D8))*12+(MONTH(K$4)-MONTH($D8)))&lt;$G8),IF(((YEAR(K$4)-YEAR($D8))*12+(MONTH(K$4)-MONTH($D8)))=$G8-1,$F8-$H8*($G8-1),$H8),0)</f>
        <v>5000</v>
      </c>
      <c r="L8" s="12" t="n">
        <f aca="false">IF(AND(((YEAR(L$4)-YEAR($D8))*12+(MONTH(L$4)-MONTH($D8)))&gt;=0,((YEAR(L$4)-YEAR($D8))*12+(MONTH(L$4)-MONTH($D8)))&lt;$G8),IF(((YEAR(L$4)-YEAR($D8))*12+(MONTH(L$4)-MONTH($D8)))=$G8-1,$F8-$H8*($G8-1),$H8),0)</f>
        <v>5000</v>
      </c>
      <c r="M8" s="12" t="n">
        <f aca="false">IF(AND(((YEAR(M$4)-YEAR($D8))*12+(MONTH(M$4)-MONTH($D8)))&gt;=0,((YEAR(M$4)-YEAR($D8))*12+(MONTH(M$4)-MONTH($D8)))&lt;$G8),IF(((YEAR(M$4)-YEAR($D8))*12+(MONTH(M$4)-MONTH($D8)))=$G8-1,$F8-$H8*($G8-1),$H8),0)</f>
        <v>5000</v>
      </c>
      <c r="N8" s="12" t="n">
        <f aca="false">IF(AND(((YEAR(N$4)-YEAR($D8))*12+(MONTH(N$4)-MONTH($D8)))&gt;=0,((YEAR(N$4)-YEAR($D8))*12+(MONTH(N$4)-MONTH($D8)))&lt;$G8),IF(((YEAR(N$4)-YEAR($D8))*12+(MONTH(N$4)-MONTH($D8)))=$G8-1,$F8-$H8*($G8-1),$H8),0)</f>
        <v>5000</v>
      </c>
      <c r="O8" s="12" t="n">
        <f aca="false">IF(AND(((YEAR(O$4)-YEAR($D8))*12+(MONTH(O$4)-MONTH($D8)))&gt;=0,((YEAR(O$4)-YEAR($D8))*12+(MONTH(O$4)-MONTH($D8)))&lt;$G8),IF(((YEAR(O$4)-YEAR($D8))*12+(MONTH(O$4)-MONTH($D8)))=$G8-1,$F8-$H8*($G8-1),$H8),0)</f>
        <v>5000</v>
      </c>
      <c r="P8" s="12" t="n">
        <f aca="false">IF(AND(((YEAR(P$4)-YEAR($D8))*12+(MONTH(P$4)-MONTH($D8)))&gt;=0,((YEAR(P$4)-YEAR($D8))*12+(MONTH(P$4)-MONTH($D8)))&lt;$G8),IF(((YEAR(P$4)-YEAR($D8))*12+(MONTH(P$4)-MONTH($D8)))=$G8-1,$F8-$H8*($G8-1),$H8),0)</f>
        <v>5000</v>
      </c>
      <c r="Q8" s="12" t="n">
        <f aca="false">IF(AND(((YEAR(Q$4)-YEAR($D8))*12+(MONTH(Q$4)-MONTH($D8)))&gt;=0,((YEAR(Q$4)-YEAR($D8))*12+(MONTH(Q$4)-MONTH($D8)))&lt;$G8),IF(((YEAR(Q$4)-YEAR($D8))*12+(MONTH(Q$4)-MONTH($D8)))=$G8-1,$F8-$H8*($G8-1),$H8),0)</f>
        <v>5000</v>
      </c>
      <c r="R8" s="12" t="n">
        <f aca="false">IF(AND(((YEAR(R$4)-YEAR($D8))*12+(MONTH(R$4)-MONTH($D8)))&gt;=0,((YEAR(R$4)-YEAR($D8))*12+(MONTH(R$4)-MONTH($D8)))&lt;$G8),IF(((YEAR(R$4)-YEAR($D8))*12+(MONTH(R$4)-MONTH($D8)))=$G8-1,$F8-$H8*($G8-1),$H8),0)</f>
        <v>5000</v>
      </c>
      <c r="S8" s="12" t="n">
        <f aca="false">IF(AND(((YEAR(S$4)-YEAR($D8))*12+(MONTH(S$4)-MONTH($D8)))&gt;=0,((YEAR(S$4)-YEAR($D8))*12+(MONTH(S$4)-MONTH($D8)))&lt;$G8),IF(((YEAR(S$4)-YEAR($D8))*12+(MONTH(S$4)-MONTH($D8)))=$G8-1,$F8-$H8*($G8-1),$H8),0)</f>
        <v>5000</v>
      </c>
      <c r="T8" s="12" t="n">
        <f aca="false">IF(AND(((YEAR(T$4)-YEAR($D8))*12+(MONTH(T$4)-MONTH($D8)))&gt;=0,((YEAR(T$4)-YEAR($D8))*12+(MONTH(T$4)-MONTH($D8)))&lt;$G8),IF(((YEAR(T$4)-YEAR($D8))*12+(MONTH(T$4)-MONTH($D8)))=$G8-1,$F8-$H8*($G8-1),$H8),0)</f>
        <v>5000</v>
      </c>
      <c r="U8" s="12" t="n">
        <f aca="false">IF(AND(((YEAR(U$4)-YEAR($D8))*12+(MONTH(U$4)-MONTH($D8)))&gt;=0,((YEAR(U$4)-YEAR($D8))*12+(MONTH(U$4)-MONTH($D8)))&lt;$G8),IF(((YEAR(U$4)-YEAR($D8))*12+(MONTH(U$4)-MONTH($D8)))=$G8-1,$F8-$H8*($G8-1),$H8),0)</f>
        <v>5000</v>
      </c>
      <c r="V8" s="12" t="n">
        <f aca="false">IF(AND(((YEAR(V$4)-YEAR($D8))*12+(MONTH(V$4)-MONTH($D8)))&gt;=0,((YEAR(V$4)-YEAR($D8))*12+(MONTH(V$4)-MONTH($D8)))&lt;$G8),IF(((YEAR(V$4)-YEAR($D8))*12+(MONTH(V$4)-MONTH($D8)))=$G8-1,$F8-$H8*($G8-1),$H8),0)</f>
        <v>5000</v>
      </c>
      <c r="W8" s="12" t="n">
        <f aca="false">SUMIF($K$4:$V$4,"&lt;="&amp;$B$2,K8:V8)</f>
        <v>30000</v>
      </c>
      <c r="X8" s="13" t="n">
        <f aca="false">I8+J8-W8</f>
        <v>75000</v>
      </c>
    </row>
    <row r="9" customFormat="false" ht="15" hidden="false" customHeight="true" outlineLevel="0" collapsed="false">
      <c r="A9" s="8" t="s">
        <v>22</v>
      </c>
      <c r="B9" s="8" t="s">
        <v>23</v>
      </c>
      <c r="C9" s="8" t="s">
        <v>24</v>
      </c>
      <c r="D9" s="9" t="n">
        <v>46266</v>
      </c>
      <c r="E9" s="9" t="n">
        <v>46356</v>
      </c>
      <c r="F9" s="10" t="n">
        <v>15000</v>
      </c>
      <c r="G9" s="11" t="n">
        <f aca="false">(YEAR(E9)-YEAR(D9))*12+(MONTH(E9)-MONTH(D9))+1</f>
        <v>3</v>
      </c>
      <c r="H9" s="12" t="n">
        <f aca="false">F9/G9</f>
        <v>5000</v>
      </c>
      <c r="I9" s="12" t="n">
        <f aca="false">IF(D9&gt;=DATE(YEAR($B$2),1,1),0,F9-(IF((YEAR($B$2)-1-YEAR(D9))*12+(12-MONTH(D9))&lt;0,0,MIN(F9,H9*((YEAR($B$2)-1-YEAR(D9))*12+(12-MONTH(D9))+1)))))</f>
        <v>0</v>
      </c>
      <c r="J9" s="12" t="n">
        <f aca="false">IF(AND(D9&gt;=DATE(YEAR($B$2),1,1),(YEAR(D9)-YEAR($B$2))*12+(MONTH(D9)-MONTH($B$2))&lt;=0),F9,0)</f>
        <v>0</v>
      </c>
      <c r="K9" s="12" t="n">
        <f aca="false">IF(AND(((YEAR(K$4)-YEAR($D9))*12+(MONTH(K$4)-MONTH($D9)))&gt;=0,((YEAR(K$4)-YEAR($D9))*12+(MONTH(K$4)-MONTH($D9)))&lt;$G9),IF(((YEAR(K$4)-YEAR($D9))*12+(MONTH(K$4)-MONTH($D9)))=$G9-1,$F9-$H9*($G9-1),$H9),0)</f>
        <v>0</v>
      </c>
      <c r="L9" s="12" t="n">
        <f aca="false">IF(AND(((YEAR(L$4)-YEAR($D9))*12+(MONTH(L$4)-MONTH($D9)))&gt;=0,((YEAR(L$4)-YEAR($D9))*12+(MONTH(L$4)-MONTH($D9)))&lt;$G9),IF(((YEAR(L$4)-YEAR($D9))*12+(MONTH(L$4)-MONTH($D9)))=$G9-1,$F9-$H9*($G9-1),$H9),0)</f>
        <v>0</v>
      </c>
      <c r="M9" s="12" t="n">
        <f aca="false">IF(AND(((YEAR(M$4)-YEAR($D9))*12+(MONTH(M$4)-MONTH($D9)))&gt;=0,((YEAR(M$4)-YEAR($D9))*12+(MONTH(M$4)-MONTH($D9)))&lt;$G9),IF(((YEAR(M$4)-YEAR($D9))*12+(MONTH(M$4)-MONTH($D9)))=$G9-1,$F9-$H9*($G9-1),$H9),0)</f>
        <v>0</v>
      </c>
      <c r="N9" s="12" t="n">
        <f aca="false">IF(AND(((YEAR(N$4)-YEAR($D9))*12+(MONTH(N$4)-MONTH($D9)))&gt;=0,((YEAR(N$4)-YEAR($D9))*12+(MONTH(N$4)-MONTH($D9)))&lt;$G9),IF(((YEAR(N$4)-YEAR($D9))*12+(MONTH(N$4)-MONTH($D9)))=$G9-1,$F9-$H9*($G9-1),$H9),0)</f>
        <v>0</v>
      </c>
      <c r="O9" s="12" t="n">
        <f aca="false">IF(AND(((YEAR(O$4)-YEAR($D9))*12+(MONTH(O$4)-MONTH($D9)))&gt;=0,((YEAR(O$4)-YEAR($D9))*12+(MONTH(O$4)-MONTH($D9)))&lt;$G9),IF(((YEAR(O$4)-YEAR($D9))*12+(MONTH(O$4)-MONTH($D9)))=$G9-1,$F9-$H9*($G9-1),$H9),0)</f>
        <v>0</v>
      </c>
      <c r="P9" s="12" t="n">
        <f aca="false">IF(AND(((YEAR(P$4)-YEAR($D9))*12+(MONTH(P$4)-MONTH($D9)))&gt;=0,((YEAR(P$4)-YEAR($D9))*12+(MONTH(P$4)-MONTH($D9)))&lt;$G9),IF(((YEAR(P$4)-YEAR($D9))*12+(MONTH(P$4)-MONTH($D9)))=$G9-1,$F9-$H9*($G9-1),$H9),0)</f>
        <v>0</v>
      </c>
      <c r="Q9" s="12" t="n">
        <f aca="false">IF(AND(((YEAR(Q$4)-YEAR($D9))*12+(MONTH(Q$4)-MONTH($D9)))&gt;=0,((YEAR(Q$4)-YEAR($D9))*12+(MONTH(Q$4)-MONTH($D9)))&lt;$G9),IF(((YEAR(Q$4)-YEAR($D9))*12+(MONTH(Q$4)-MONTH($D9)))=$G9-1,$F9-$H9*($G9-1),$H9),0)</f>
        <v>0</v>
      </c>
      <c r="R9" s="12" t="n">
        <f aca="false">IF(AND(((YEAR(R$4)-YEAR($D9))*12+(MONTH(R$4)-MONTH($D9)))&gt;=0,((YEAR(R$4)-YEAR($D9))*12+(MONTH(R$4)-MONTH($D9)))&lt;$G9),IF(((YEAR(R$4)-YEAR($D9))*12+(MONTH(R$4)-MONTH($D9)))=$G9-1,$F9-$H9*($G9-1),$H9),0)</f>
        <v>0</v>
      </c>
      <c r="S9" s="12" t="n">
        <f aca="false">IF(AND(((YEAR(S$4)-YEAR($D9))*12+(MONTH(S$4)-MONTH($D9)))&gt;=0,((YEAR(S$4)-YEAR($D9))*12+(MONTH(S$4)-MONTH($D9)))&lt;$G9),IF(((YEAR(S$4)-YEAR($D9))*12+(MONTH(S$4)-MONTH($D9)))=$G9-1,$F9-$H9*($G9-1),$H9),0)</f>
        <v>5000</v>
      </c>
      <c r="T9" s="12" t="n">
        <f aca="false">IF(AND(((YEAR(T$4)-YEAR($D9))*12+(MONTH(T$4)-MONTH($D9)))&gt;=0,((YEAR(T$4)-YEAR($D9))*12+(MONTH(T$4)-MONTH($D9)))&lt;$G9),IF(((YEAR(T$4)-YEAR($D9))*12+(MONTH(T$4)-MONTH($D9)))=$G9-1,$F9-$H9*($G9-1),$H9),0)</f>
        <v>5000</v>
      </c>
      <c r="U9" s="12" t="n">
        <f aca="false">IF(AND(((YEAR(U$4)-YEAR($D9))*12+(MONTH(U$4)-MONTH($D9)))&gt;=0,((YEAR(U$4)-YEAR($D9))*12+(MONTH(U$4)-MONTH($D9)))&lt;$G9),IF(((YEAR(U$4)-YEAR($D9))*12+(MONTH(U$4)-MONTH($D9)))=$G9-1,$F9-$H9*($G9-1),$H9),0)</f>
        <v>5000</v>
      </c>
      <c r="V9" s="12" t="n">
        <f aca="false">IF(AND(((YEAR(V$4)-YEAR($D9))*12+(MONTH(V$4)-MONTH($D9)))&gt;=0,((YEAR(V$4)-YEAR($D9))*12+(MONTH(V$4)-MONTH($D9)))&lt;$G9),IF(((YEAR(V$4)-YEAR($D9))*12+(MONTH(V$4)-MONTH($D9)))=$G9-1,$F9-$H9*($G9-1),$H9),0)</f>
        <v>0</v>
      </c>
      <c r="W9" s="12" t="n">
        <f aca="false">SUMIF($K$4:$V$4,"&lt;="&amp;$B$2,K9:V9)</f>
        <v>0</v>
      </c>
      <c r="X9" s="13" t="n">
        <f aca="false">I9+J9-W9</f>
        <v>0</v>
      </c>
    </row>
    <row r="10" customFormat="false" ht="15" hidden="false" customHeight="true" outlineLevel="0" collapsed="false">
      <c r="A10" s="14" t="s">
        <v>25</v>
      </c>
      <c r="B10" s="14"/>
      <c r="C10" s="14"/>
      <c r="D10" s="14"/>
      <c r="E10" s="14"/>
      <c r="F10" s="15" t="n">
        <f aca="false">SUM(F5:F9)</f>
        <v>399000</v>
      </c>
      <c r="G10" s="16"/>
      <c r="H10" s="16"/>
      <c r="I10" s="15" t="n">
        <f aca="false">SUM(I5:I9)</f>
        <v>135000</v>
      </c>
      <c r="J10" s="15" t="n">
        <f aca="false">SUM(J5:J9)</f>
        <v>144000</v>
      </c>
      <c r="K10" s="15" t="n">
        <f aca="false">SUM(K5:K9)</f>
        <v>20000</v>
      </c>
      <c r="L10" s="15" t="n">
        <f aca="false">SUM(L5:L9)</f>
        <v>20000</v>
      </c>
      <c r="M10" s="15" t="n">
        <f aca="false">SUM(M5:M9)</f>
        <v>22000</v>
      </c>
      <c r="N10" s="15" t="n">
        <f aca="false">SUM(N5:N9)</f>
        <v>22000</v>
      </c>
      <c r="O10" s="15" t="n">
        <f aca="false">SUM(O5:O9)</f>
        <v>22000</v>
      </c>
      <c r="P10" s="15" t="n">
        <f aca="false">SUM(P5:P9)</f>
        <v>22000</v>
      </c>
      <c r="Q10" s="15" t="n">
        <f aca="false">SUM(Q5:Q9)</f>
        <v>17000</v>
      </c>
      <c r="R10" s="15" t="n">
        <f aca="false">SUM(R5:R9)</f>
        <v>17000</v>
      </c>
      <c r="S10" s="15" t="n">
        <f aca="false">SUM(S5:S9)</f>
        <v>22000</v>
      </c>
      <c r="T10" s="15" t="n">
        <f aca="false">SUM(T5:T9)</f>
        <v>22000</v>
      </c>
      <c r="U10" s="15" t="n">
        <f aca="false">SUM(U5:U9)</f>
        <v>22000</v>
      </c>
      <c r="V10" s="15" t="n">
        <f aca="false">SUM(V5:V9)</f>
        <v>17000</v>
      </c>
      <c r="W10" s="15" t="n">
        <f aca="false">SUM(W5:W9)</f>
        <v>128000</v>
      </c>
      <c r="X10" s="17" t="n">
        <f aca="false">SUM(X5:X9)</f>
        <v>151000</v>
      </c>
    </row>
  </sheetData>
  <mergeCells count="1">
    <mergeCell ref="A10:E10"/>
  </mergeCells>
  <dataValidations count="1">
    <dataValidation allowBlank="false" error="Please choose one of the 12 listed months." errorStyle="stop" errorTitle="Invalid month" operator="between" prompt="Choose the month to report Closing Deferred Revenue balance as of." promptTitle="As of Month" showDropDown="false" showErrorMessage="false" showInputMessage="false" sqref="B2" type="list">
      <formula1>$K$4:$V$4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17"/>
    <col collapsed="false" customWidth="true" hidden="false" outlineLevel="0" max="3" min="3" style="1" width="30"/>
    <col collapsed="false" customWidth="true" hidden="false" outlineLevel="0" max="4" min="4" style="1" width="13"/>
    <col collapsed="false" customWidth="true" hidden="false" outlineLevel="0" max="6" min="5" style="1" width="11"/>
    <col collapsed="false" customWidth="true" hidden="false" outlineLevel="0" max="7" min="7" style="1" width="12"/>
    <col collapsed="false" customWidth="true" hidden="false" outlineLevel="0" max="8" min="8" style="1" width="11"/>
    <col collapsed="false" customWidth="true" hidden="false" outlineLevel="0" max="9" min="9" style="1" width="7"/>
    <col collapsed="false" customWidth="true" hidden="false" outlineLevel="0" max="10" min="10" style="1" width="11"/>
    <col collapsed="false" customWidth="true" hidden="false" outlineLevel="0" max="11" min="11" style="1" width="7"/>
    <col collapsed="false" customWidth="true" hidden="false" outlineLevel="0" max="12" min="12" style="1" width="11"/>
    <col collapsed="false" customWidth="true" hidden="false" outlineLevel="0" max="13" min="13" style="1" width="7"/>
    <col collapsed="false" customWidth="true" hidden="false" outlineLevel="0" max="14" min="14" style="1" width="10"/>
    <col collapsed="false" customWidth="true" hidden="false" outlineLevel="0" max="15" min="15" style="1" width="11"/>
    <col collapsed="false" customWidth="true" hidden="false" outlineLevel="0" max="16" min="16" style="1" width="13"/>
    <col collapsed="false" customWidth="true" hidden="false" outlineLevel="0" max="17" min="17" style="1" width="11"/>
    <col collapsed="false" customWidth="true" hidden="false" outlineLevel="0" max="29" min="18" style="1" width="10"/>
    <col collapsed="false" customWidth="true" hidden="false" outlineLevel="0" max="30" min="30" style="1" width="14"/>
    <col collapsed="false" customWidth="true" hidden="false" outlineLevel="0" max="31" min="31" style="1" width="13"/>
  </cols>
  <sheetData>
    <row r="1" customFormat="false" ht="17.25" hidden="false" customHeight="true" outlineLevel="0" collapsed="false">
      <c r="A1" s="2" t="s">
        <v>26</v>
      </c>
    </row>
    <row r="2" customFormat="false" ht="15" hidden="false" customHeight="true" outlineLevel="0" collapsed="false">
      <c r="A2" s="3" t="s">
        <v>1</v>
      </c>
      <c r="B2" s="4" t="n">
        <v>46174</v>
      </c>
      <c r="D2" s="5" t="s">
        <v>27</v>
      </c>
    </row>
    <row r="3" customFormat="false" ht="15" hidden="false" customHeight="true" outlineLevel="0" collapsed="false">
      <c r="D3" s="5" t="s">
        <v>28</v>
      </c>
    </row>
    <row r="5" customFormat="false" ht="34.5" hidden="false" customHeight="true" outlineLevel="0" collapsed="false">
      <c r="A5" s="6" t="s">
        <v>3</v>
      </c>
      <c r="B5" s="6" t="s">
        <v>4</v>
      </c>
      <c r="C5" s="6" t="s">
        <v>29</v>
      </c>
      <c r="D5" s="6" t="s">
        <v>30</v>
      </c>
      <c r="E5" s="6" t="s">
        <v>31</v>
      </c>
      <c r="F5" s="6" t="s">
        <v>32</v>
      </c>
      <c r="G5" s="6" t="s">
        <v>33</v>
      </c>
      <c r="H5" s="6" t="s">
        <v>34</v>
      </c>
      <c r="I5" s="6" t="s">
        <v>35</v>
      </c>
      <c r="J5" s="6" t="s">
        <v>36</v>
      </c>
      <c r="K5" s="6" t="s">
        <v>37</v>
      </c>
      <c r="L5" s="6" t="s">
        <v>38</v>
      </c>
      <c r="M5" s="6" t="s">
        <v>39</v>
      </c>
      <c r="N5" s="6" t="s">
        <v>9</v>
      </c>
      <c r="O5" s="6" t="s">
        <v>40</v>
      </c>
      <c r="P5" s="6" t="str">
        <f aca="false">"Beginning DR (Jan-"&amp;TEXT(DATE(YEAR($B$2),1,1),"yy")&amp;")"</f>
        <v>Beginning DR (Jan-26)</v>
      </c>
      <c r="Q5" s="6" t="str">
        <f aca="false">"Billings (as of "&amp;TEXT($B$2,"mmm-yy")&amp;")"</f>
        <v>Billings (as of Jun-26)</v>
      </c>
      <c r="R5" s="7" t="n">
        <v>46023</v>
      </c>
      <c r="S5" s="7" t="n">
        <v>46054</v>
      </c>
      <c r="T5" s="7" t="n">
        <v>46082</v>
      </c>
      <c r="U5" s="7" t="n">
        <v>46113</v>
      </c>
      <c r="V5" s="7" t="n">
        <v>46143</v>
      </c>
      <c r="W5" s="7" t="n">
        <v>46174</v>
      </c>
      <c r="X5" s="7" t="n">
        <v>46204</v>
      </c>
      <c r="Y5" s="7" t="n">
        <v>46235</v>
      </c>
      <c r="Z5" s="7" t="n">
        <v>46266</v>
      </c>
      <c r="AA5" s="7" t="n">
        <v>46296</v>
      </c>
      <c r="AB5" s="7" t="n">
        <v>46327</v>
      </c>
      <c r="AC5" s="7" t="n">
        <v>46357</v>
      </c>
      <c r="AD5" s="6" t="str">
        <f aca="false">"Revenue Recognized (as of "&amp;TEXT($B$2,"mmm-yy")&amp;")"</f>
        <v>Revenue Recognized (as of Jun-26)</v>
      </c>
      <c r="AE5" s="6" t="str">
        <f aca="false">"Ending DR (as of "&amp;TEXT($B$2,"mmm-yy")&amp;")"</f>
        <v>Ending DR (as of Jun-26)</v>
      </c>
    </row>
    <row r="6" customFormat="false" ht="15" hidden="false" customHeight="true" outlineLevel="0" collapsed="false">
      <c r="A6" s="8" t="s">
        <v>41</v>
      </c>
      <c r="B6" s="8" t="s">
        <v>42</v>
      </c>
      <c r="C6" s="8" t="s">
        <v>43</v>
      </c>
      <c r="D6" s="8" t="s">
        <v>44</v>
      </c>
      <c r="E6" s="9" t="n">
        <v>46113</v>
      </c>
      <c r="F6" s="18"/>
      <c r="G6" s="10" t="n">
        <v>50000</v>
      </c>
      <c r="H6" s="18"/>
      <c r="I6" s="18"/>
      <c r="J6" s="18"/>
      <c r="K6" s="18"/>
      <c r="L6" s="18"/>
      <c r="M6" s="18"/>
      <c r="N6" s="11" t="n">
        <f aca="false">IF(D6="Ratable",(YEAR(F6)-YEAR(E6))*12+(MONTH(F6)-MONTH(E6))+1,0)</f>
        <v>0</v>
      </c>
      <c r="O6" s="12" t="n">
        <f aca="false">IF(D6="Ratable",G6/N6,0)</f>
        <v>0</v>
      </c>
      <c r="P6" s="12" t="n">
        <f aca="false">IF(E6&gt;=DATE(YEAR($B$2),1,1),0,G6-(IF(D6="Ratable",IF((YEAR($B$2)-1-YEAR(E6))*12+(12-MONTH(E6))&lt;0,0,MIN(G6,O6*((YEAR($B$2)-1-YEAR(E6))*12+(12-MONTH(E6))+1))),IF(D6="Point-in-Time",IF(E6&lt;=DATE(YEAR($B$2)-1,12,31),G6,0),IF(D6="Milestone",(IF(AND(H6&lt;&gt;"",H6&lt;=DATE(YEAR($B$2)-1,12,31)),I6*G6,0))+(IF(AND(J6&lt;&gt;"",J6&lt;=DATE(YEAR($B$2)-1,12,31)),K6*G6,0))+(IF(AND(L6&lt;&gt;"",L6&lt;=DATE(YEAR($B$2)-1,12,31)),M6*G6,0)),0)))))</f>
        <v>0</v>
      </c>
      <c r="Q6" s="12" t="n">
        <f aca="false">IF(AND(E6&gt;=DATE(YEAR($B$2),1,1),(YEAR(E6)-YEAR($B$2))*12+(MONTH(E6)-MONTH($B$2))&lt;=0),G6,0)</f>
        <v>50000</v>
      </c>
      <c r="R6" s="12" t="n">
        <f aca="false">IF($D6="Point-in-Time",IF(((YEAR(R$5)-YEAR($E6))*12+(MONTH(R$5)-MONTH($E6)))=0,$G6,0),IF($D6="Ratable",IF(AND(((YEAR(R$5)-YEAR($E6))*12+(MONTH(R$5)-MONTH($E6)))&gt;=0,((YEAR(R$5)-YEAR($E6))*12+(MONTH(R$5)-MONTH($E6)))&lt;$N6),IF(((YEAR(R$5)-YEAR($E6))*12+(MONTH(R$5)-MONTH($E6)))=$N6-1,$G6-$O6*($N6-1),$O6),0),IF($D6="Milestone",(IF(AND($H6&lt;&gt;"",YEAR($H6)=YEAR(R$5),MONTH($H6)=MONTH(R$5)),$I6*$G6,0))+(IF(AND($J6&lt;&gt;"",YEAR($J6)=YEAR(R$5),MONTH($J6)=MONTH(R$5)),$K6*$G6,0))+(IF(AND($L6&lt;&gt;"",YEAR($L6)=YEAR(R$5),MONTH($L6)=MONTH(R$5)),$M6*$G6,0)),0)))</f>
        <v>0</v>
      </c>
      <c r="S6" s="12" t="n">
        <f aca="false">IF($D6="Point-in-Time",IF(((YEAR(S$5)-YEAR($E6))*12+(MONTH(S$5)-MONTH($E6)))=0,$G6,0),IF($D6="Ratable",IF(AND(((YEAR(S$5)-YEAR($E6))*12+(MONTH(S$5)-MONTH($E6)))&gt;=0,((YEAR(S$5)-YEAR($E6))*12+(MONTH(S$5)-MONTH($E6)))&lt;$N6),IF(((YEAR(S$5)-YEAR($E6))*12+(MONTH(S$5)-MONTH($E6)))=$N6-1,$G6-$O6*($N6-1),$O6),0),IF($D6="Milestone",(IF(AND($H6&lt;&gt;"",YEAR($H6)=YEAR(S$5),MONTH($H6)=MONTH(S$5)),$I6*$G6,0))+(IF(AND($J6&lt;&gt;"",YEAR($J6)=YEAR(S$5),MONTH($J6)=MONTH(S$5)),$K6*$G6,0))+(IF(AND($L6&lt;&gt;"",YEAR($L6)=YEAR(S$5),MONTH($L6)=MONTH(S$5)),$M6*$G6,0)),0)))</f>
        <v>0</v>
      </c>
      <c r="T6" s="12" t="n">
        <f aca="false">IF($D6="Point-in-Time",IF(((YEAR(T$5)-YEAR($E6))*12+(MONTH(T$5)-MONTH($E6)))=0,$G6,0),IF($D6="Ratable",IF(AND(((YEAR(T$5)-YEAR($E6))*12+(MONTH(T$5)-MONTH($E6)))&gt;=0,((YEAR(T$5)-YEAR($E6))*12+(MONTH(T$5)-MONTH($E6)))&lt;$N6),IF(((YEAR(T$5)-YEAR($E6))*12+(MONTH(T$5)-MONTH($E6)))=$N6-1,$G6-$O6*($N6-1),$O6),0),IF($D6="Milestone",(IF(AND($H6&lt;&gt;"",YEAR($H6)=YEAR(T$5),MONTH($H6)=MONTH(T$5)),$I6*$G6,0))+(IF(AND($J6&lt;&gt;"",YEAR($J6)=YEAR(T$5),MONTH($J6)=MONTH(T$5)),$K6*$G6,0))+(IF(AND($L6&lt;&gt;"",YEAR($L6)=YEAR(T$5),MONTH($L6)=MONTH(T$5)),$M6*$G6,0)),0)))</f>
        <v>0</v>
      </c>
      <c r="U6" s="12" t="n">
        <f aca="false">IF($D6="Point-in-Time",IF(((YEAR(U$5)-YEAR($E6))*12+(MONTH(U$5)-MONTH($E6)))=0,$G6,0),IF($D6="Ratable",IF(AND(((YEAR(U$5)-YEAR($E6))*12+(MONTH(U$5)-MONTH($E6)))&gt;=0,((YEAR(U$5)-YEAR($E6))*12+(MONTH(U$5)-MONTH($E6)))&lt;$N6),IF(((YEAR(U$5)-YEAR($E6))*12+(MONTH(U$5)-MONTH($E6)))=$N6-1,$G6-$O6*($N6-1),$O6),0),IF($D6="Milestone",(IF(AND($H6&lt;&gt;"",YEAR($H6)=YEAR(U$5),MONTH($H6)=MONTH(U$5)),$I6*$G6,0))+(IF(AND($J6&lt;&gt;"",YEAR($J6)=YEAR(U$5),MONTH($J6)=MONTH(U$5)),$K6*$G6,0))+(IF(AND($L6&lt;&gt;"",YEAR($L6)=YEAR(U$5),MONTH($L6)=MONTH(U$5)),$M6*$G6,0)),0)))</f>
        <v>50000</v>
      </c>
      <c r="V6" s="12" t="n">
        <f aca="false">IF($D6="Point-in-Time",IF(((YEAR(V$5)-YEAR($E6))*12+(MONTH(V$5)-MONTH($E6)))=0,$G6,0),IF($D6="Ratable",IF(AND(((YEAR(V$5)-YEAR($E6))*12+(MONTH(V$5)-MONTH($E6)))&gt;=0,((YEAR(V$5)-YEAR($E6))*12+(MONTH(V$5)-MONTH($E6)))&lt;$N6),IF(((YEAR(V$5)-YEAR($E6))*12+(MONTH(V$5)-MONTH($E6)))=$N6-1,$G6-$O6*($N6-1),$O6),0),IF($D6="Milestone",(IF(AND($H6&lt;&gt;"",YEAR($H6)=YEAR(V$5),MONTH($H6)=MONTH(V$5)),$I6*$G6,0))+(IF(AND($J6&lt;&gt;"",YEAR($J6)=YEAR(V$5),MONTH($J6)=MONTH(V$5)),$K6*$G6,0))+(IF(AND($L6&lt;&gt;"",YEAR($L6)=YEAR(V$5),MONTH($L6)=MONTH(V$5)),$M6*$G6,0)),0)))</f>
        <v>0</v>
      </c>
      <c r="W6" s="12" t="n">
        <f aca="false">IF($D6="Point-in-Time",IF(((YEAR(W$5)-YEAR($E6))*12+(MONTH(W$5)-MONTH($E6)))=0,$G6,0),IF($D6="Ratable",IF(AND(((YEAR(W$5)-YEAR($E6))*12+(MONTH(W$5)-MONTH($E6)))&gt;=0,((YEAR(W$5)-YEAR($E6))*12+(MONTH(W$5)-MONTH($E6)))&lt;$N6),IF(((YEAR(W$5)-YEAR($E6))*12+(MONTH(W$5)-MONTH($E6)))=$N6-1,$G6-$O6*($N6-1),$O6),0),IF($D6="Milestone",(IF(AND($H6&lt;&gt;"",YEAR($H6)=YEAR(W$5),MONTH($H6)=MONTH(W$5)),$I6*$G6,0))+(IF(AND($J6&lt;&gt;"",YEAR($J6)=YEAR(W$5),MONTH($J6)=MONTH(W$5)),$K6*$G6,0))+(IF(AND($L6&lt;&gt;"",YEAR($L6)=YEAR(W$5),MONTH($L6)=MONTH(W$5)),$M6*$G6,0)),0)))</f>
        <v>0</v>
      </c>
      <c r="X6" s="12" t="n">
        <f aca="false">IF($D6="Point-in-Time",IF(((YEAR(X$5)-YEAR($E6))*12+(MONTH(X$5)-MONTH($E6)))=0,$G6,0),IF($D6="Ratable",IF(AND(((YEAR(X$5)-YEAR($E6))*12+(MONTH(X$5)-MONTH($E6)))&gt;=0,((YEAR(X$5)-YEAR($E6))*12+(MONTH(X$5)-MONTH($E6)))&lt;$N6),IF(((YEAR(X$5)-YEAR($E6))*12+(MONTH(X$5)-MONTH($E6)))=$N6-1,$G6-$O6*($N6-1),$O6),0),IF($D6="Milestone",(IF(AND($H6&lt;&gt;"",YEAR($H6)=YEAR(X$5),MONTH($H6)=MONTH(X$5)),$I6*$G6,0))+(IF(AND($J6&lt;&gt;"",YEAR($J6)=YEAR(X$5),MONTH($J6)=MONTH(X$5)),$K6*$G6,0))+(IF(AND($L6&lt;&gt;"",YEAR($L6)=YEAR(X$5),MONTH($L6)=MONTH(X$5)),$M6*$G6,0)),0)))</f>
        <v>0</v>
      </c>
      <c r="Y6" s="12" t="n">
        <f aca="false">IF($D6="Point-in-Time",IF(((YEAR(Y$5)-YEAR($E6))*12+(MONTH(Y$5)-MONTH($E6)))=0,$G6,0),IF($D6="Ratable",IF(AND(((YEAR(Y$5)-YEAR($E6))*12+(MONTH(Y$5)-MONTH($E6)))&gt;=0,((YEAR(Y$5)-YEAR($E6))*12+(MONTH(Y$5)-MONTH($E6)))&lt;$N6),IF(((YEAR(Y$5)-YEAR($E6))*12+(MONTH(Y$5)-MONTH($E6)))=$N6-1,$G6-$O6*($N6-1),$O6),0),IF($D6="Milestone",(IF(AND($H6&lt;&gt;"",YEAR($H6)=YEAR(Y$5),MONTH($H6)=MONTH(Y$5)),$I6*$G6,0))+(IF(AND($J6&lt;&gt;"",YEAR($J6)=YEAR(Y$5),MONTH($J6)=MONTH(Y$5)),$K6*$G6,0))+(IF(AND($L6&lt;&gt;"",YEAR($L6)=YEAR(Y$5),MONTH($L6)=MONTH(Y$5)),$M6*$G6,0)),0)))</f>
        <v>0</v>
      </c>
      <c r="Z6" s="12" t="n">
        <f aca="false">IF($D6="Point-in-Time",IF(((YEAR(Z$5)-YEAR($E6))*12+(MONTH(Z$5)-MONTH($E6)))=0,$G6,0),IF($D6="Ratable",IF(AND(((YEAR(Z$5)-YEAR($E6))*12+(MONTH(Z$5)-MONTH($E6)))&gt;=0,((YEAR(Z$5)-YEAR($E6))*12+(MONTH(Z$5)-MONTH($E6)))&lt;$N6),IF(((YEAR(Z$5)-YEAR($E6))*12+(MONTH(Z$5)-MONTH($E6)))=$N6-1,$G6-$O6*($N6-1),$O6),0),IF($D6="Milestone",(IF(AND($H6&lt;&gt;"",YEAR($H6)=YEAR(Z$5),MONTH($H6)=MONTH(Z$5)),$I6*$G6,0))+(IF(AND($J6&lt;&gt;"",YEAR($J6)=YEAR(Z$5),MONTH($J6)=MONTH(Z$5)),$K6*$G6,0))+(IF(AND($L6&lt;&gt;"",YEAR($L6)=YEAR(Z$5),MONTH($L6)=MONTH(Z$5)),$M6*$G6,0)),0)))</f>
        <v>0</v>
      </c>
      <c r="AA6" s="12" t="n">
        <f aca="false">IF($D6="Point-in-Time",IF(((YEAR(AA$5)-YEAR($E6))*12+(MONTH(AA$5)-MONTH($E6)))=0,$G6,0),IF($D6="Ratable",IF(AND(((YEAR(AA$5)-YEAR($E6))*12+(MONTH(AA$5)-MONTH($E6)))&gt;=0,((YEAR(AA$5)-YEAR($E6))*12+(MONTH(AA$5)-MONTH($E6)))&lt;$N6),IF(((YEAR(AA$5)-YEAR($E6))*12+(MONTH(AA$5)-MONTH($E6)))=$N6-1,$G6-$O6*($N6-1),$O6),0),IF($D6="Milestone",(IF(AND($H6&lt;&gt;"",YEAR($H6)=YEAR(AA$5),MONTH($H6)=MONTH(AA$5)),$I6*$G6,0))+(IF(AND($J6&lt;&gt;"",YEAR($J6)=YEAR(AA$5),MONTH($J6)=MONTH(AA$5)),$K6*$G6,0))+(IF(AND($L6&lt;&gt;"",YEAR($L6)=YEAR(AA$5),MONTH($L6)=MONTH(AA$5)),$M6*$G6,0)),0)))</f>
        <v>0</v>
      </c>
      <c r="AB6" s="12" t="n">
        <f aca="false">IF($D6="Point-in-Time",IF(((YEAR(AB$5)-YEAR($E6))*12+(MONTH(AB$5)-MONTH($E6)))=0,$G6,0),IF($D6="Ratable",IF(AND(((YEAR(AB$5)-YEAR($E6))*12+(MONTH(AB$5)-MONTH($E6)))&gt;=0,((YEAR(AB$5)-YEAR($E6))*12+(MONTH(AB$5)-MONTH($E6)))&lt;$N6),IF(((YEAR(AB$5)-YEAR($E6))*12+(MONTH(AB$5)-MONTH($E6)))=$N6-1,$G6-$O6*($N6-1),$O6),0),IF($D6="Milestone",(IF(AND($H6&lt;&gt;"",YEAR($H6)=YEAR(AB$5),MONTH($H6)=MONTH(AB$5)),$I6*$G6,0))+(IF(AND($J6&lt;&gt;"",YEAR($J6)=YEAR(AB$5),MONTH($J6)=MONTH(AB$5)),$K6*$G6,0))+(IF(AND($L6&lt;&gt;"",YEAR($L6)=YEAR(AB$5),MONTH($L6)=MONTH(AB$5)),$M6*$G6,0)),0)))</f>
        <v>0</v>
      </c>
      <c r="AC6" s="12" t="n">
        <f aca="false">IF($D6="Point-in-Time",IF(((YEAR(AC$5)-YEAR($E6))*12+(MONTH(AC$5)-MONTH($E6)))=0,$G6,0),IF($D6="Ratable",IF(AND(((YEAR(AC$5)-YEAR($E6))*12+(MONTH(AC$5)-MONTH($E6)))&gt;=0,((YEAR(AC$5)-YEAR($E6))*12+(MONTH(AC$5)-MONTH($E6)))&lt;$N6),IF(((YEAR(AC$5)-YEAR($E6))*12+(MONTH(AC$5)-MONTH($E6)))=$N6-1,$G6-$O6*($N6-1),$O6),0),IF($D6="Milestone",(IF(AND($H6&lt;&gt;"",YEAR($H6)=YEAR(AC$5),MONTH($H6)=MONTH(AC$5)),$I6*$G6,0))+(IF(AND($J6&lt;&gt;"",YEAR($J6)=YEAR(AC$5),MONTH($J6)=MONTH(AC$5)),$K6*$G6,0))+(IF(AND($L6&lt;&gt;"",YEAR($L6)=YEAR(AC$5),MONTH($L6)=MONTH(AC$5)),$M6*$G6,0)),0)))</f>
        <v>0</v>
      </c>
      <c r="AD6" s="12" t="n">
        <f aca="false">SUMIF($R$5:$AC$5,"&lt;="&amp;$B$2,R6:AC6)</f>
        <v>50000</v>
      </c>
      <c r="AE6" s="13" t="n">
        <f aca="false">P6+Q6-AD6</f>
        <v>0</v>
      </c>
    </row>
    <row r="7" customFormat="false" ht="15" hidden="false" customHeight="true" outlineLevel="0" collapsed="false">
      <c r="A7" s="8" t="s">
        <v>41</v>
      </c>
      <c r="B7" s="8" t="s">
        <v>42</v>
      </c>
      <c r="C7" s="8" t="s">
        <v>45</v>
      </c>
      <c r="D7" s="8" t="s">
        <v>46</v>
      </c>
      <c r="E7" s="9" t="n">
        <v>46113</v>
      </c>
      <c r="F7" s="9" t="n">
        <v>46203</v>
      </c>
      <c r="G7" s="10" t="n">
        <v>15000</v>
      </c>
      <c r="H7" s="18"/>
      <c r="I7" s="18"/>
      <c r="J7" s="18"/>
      <c r="K7" s="18"/>
      <c r="L7" s="18"/>
      <c r="M7" s="18"/>
      <c r="N7" s="11" t="n">
        <f aca="false">IF(D7="Ratable",(YEAR(F7)-YEAR(E7))*12+(MONTH(F7)-MONTH(E7))+1,0)</f>
        <v>3</v>
      </c>
      <c r="O7" s="12" t="n">
        <f aca="false">IF(D7="Ratable",G7/N7,0)</f>
        <v>5000</v>
      </c>
      <c r="P7" s="12" t="n">
        <f aca="false">IF(E7&gt;=DATE(YEAR($B$2),1,1),0,G7-(IF(D7="Ratable",IF((YEAR($B$2)-1-YEAR(E7))*12+(12-MONTH(E7))&lt;0,0,MIN(G7,O7*((YEAR($B$2)-1-YEAR(E7))*12+(12-MONTH(E7))+1))),IF(D7="Point-in-Time",IF(E7&lt;=DATE(YEAR($B$2)-1,12,31),G7,0),IF(D7="Milestone",(IF(AND(H7&lt;&gt;"",H7&lt;=DATE(YEAR($B$2)-1,12,31)),I7*G7,0))+(IF(AND(J7&lt;&gt;"",J7&lt;=DATE(YEAR($B$2)-1,12,31)),K7*G7,0))+(IF(AND(L7&lt;&gt;"",L7&lt;=DATE(YEAR($B$2)-1,12,31)),M7*G7,0)),0)))))</f>
        <v>0</v>
      </c>
      <c r="Q7" s="12" t="n">
        <f aca="false">IF(AND(E7&gt;=DATE(YEAR($B$2),1,1),(YEAR(E7)-YEAR($B$2))*12+(MONTH(E7)-MONTH($B$2))&lt;=0),G7,0)</f>
        <v>15000</v>
      </c>
      <c r="R7" s="12" t="n">
        <f aca="false">IF($D7="Point-in-Time",IF(((YEAR(R$5)-YEAR($E7))*12+(MONTH(R$5)-MONTH($E7)))=0,$G7,0),IF($D7="Ratable",IF(AND(((YEAR(R$5)-YEAR($E7))*12+(MONTH(R$5)-MONTH($E7)))&gt;=0,((YEAR(R$5)-YEAR($E7))*12+(MONTH(R$5)-MONTH($E7)))&lt;$N7),IF(((YEAR(R$5)-YEAR($E7))*12+(MONTH(R$5)-MONTH($E7)))=$N7-1,$G7-$O7*($N7-1),$O7),0),IF($D7="Milestone",(IF(AND($H7&lt;&gt;"",YEAR($H7)=YEAR(R$5),MONTH($H7)=MONTH(R$5)),$I7*$G7,0))+(IF(AND($J7&lt;&gt;"",YEAR($J7)=YEAR(R$5),MONTH($J7)=MONTH(R$5)),$K7*$G7,0))+(IF(AND($L7&lt;&gt;"",YEAR($L7)=YEAR(R$5),MONTH($L7)=MONTH(R$5)),$M7*$G7,0)),0)))</f>
        <v>0</v>
      </c>
      <c r="S7" s="12" t="n">
        <f aca="false">IF($D7="Point-in-Time",IF(((YEAR(S$5)-YEAR($E7))*12+(MONTH(S$5)-MONTH($E7)))=0,$G7,0),IF($D7="Ratable",IF(AND(((YEAR(S$5)-YEAR($E7))*12+(MONTH(S$5)-MONTH($E7)))&gt;=0,((YEAR(S$5)-YEAR($E7))*12+(MONTH(S$5)-MONTH($E7)))&lt;$N7),IF(((YEAR(S$5)-YEAR($E7))*12+(MONTH(S$5)-MONTH($E7)))=$N7-1,$G7-$O7*($N7-1),$O7),0),IF($D7="Milestone",(IF(AND($H7&lt;&gt;"",YEAR($H7)=YEAR(S$5),MONTH($H7)=MONTH(S$5)),$I7*$G7,0))+(IF(AND($J7&lt;&gt;"",YEAR($J7)=YEAR(S$5),MONTH($J7)=MONTH(S$5)),$K7*$G7,0))+(IF(AND($L7&lt;&gt;"",YEAR($L7)=YEAR(S$5),MONTH($L7)=MONTH(S$5)),$M7*$G7,0)),0)))</f>
        <v>0</v>
      </c>
      <c r="T7" s="12" t="n">
        <f aca="false">IF($D7="Point-in-Time",IF(((YEAR(T$5)-YEAR($E7))*12+(MONTH(T$5)-MONTH($E7)))=0,$G7,0),IF($D7="Ratable",IF(AND(((YEAR(T$5)-YEAR($E7))*12+(MONTH(T$5)-MONTH($E7)))&gt;=0,((YEAR(T$5)-YEAR($E7))*12+(MONTH(T$5)-MONTH($E7)))&lt;$N7),IF(((YEAR(T$5)-YEAR($E7))*12+(MONTH(T$5)-MONTH($E7)))=$N7-1,$G7-$O7*($N7-1),$O7),0),IF($D7="Milestone",(IF(AND($H7&lt;&gt;"",YEAR($H7)=YEAR(T$5),MONTH($H7)=MONTH(T$5)),$I7*$G7,0))+(IF(AND($J7&lt;&gt;"",YEAR($J7)=YEAR(T$5),MONTH($J7)=MONTH(T$5)),$K7*$G7,0))+(IF(AND($L7&lt;&gt;"",YEAR($L7)=YEAR(T$5),MONTH($L7)=MONTH(T$5)),$M7*$G7,0)),0)))</f>
        <v>0</v>
      </c>
      <c r="U7" s="12" t="n">
        <f aca="false">IF($D7="Point-in-Time",IF(((YEAR(U$5)-YEAR($E7))*12+(MONTH(U$5)-MONTH($E7)))=0,$G7,0),IF($D7="Ratable",IF(AND(((YEAR(U$5)-YEAR($E7))*12+(MONTH(U$5)-MONTH($E7)))&gt;=0,((YEAR(U$5)-YEAR($E7))*12+(MONTH(U$5)-MONTH($E7)))&lt;$N7),IF(((YEAR(U$5)-YEAR($E7))*12+(MONTH(U$5)-MONTH($E7)))=$N7-1,$G7-$O7*($N7-1),$O7),0),IF($D7="Milestone",(IF(AND($H7&lt;&gt;"",YEAR($H7)=YEAR(U$5),MONTH($H7)=MONTH(U$5)),$I7*$G7,0))+(IF(AND($J7&lt;&gt;"",YEAR($J7)=YEAR(U$5),MONTH($J7)=MONTH(U$5)),$K7*$G7,0))+(IF(AND($L7&lt;&gt;"",YEAR($L7)=YEAR(U$5),MONTH($L7)=MONTH(U$5)),$M7*$G7,0)),0)))</f>
        <v>5000</v>
      </c>
      <c r="V7" s="12" t="n">
        <f aca="false">IF($D7="Point-in-Time",IF(((YEAR(V$5)-YEAR($E7))*12+(MONTH(V$5)-MONTH($E7)))=0,$G7,0),IF($D7="Ratable",IF(AND(((YEAR(V$5)-YEAR($E7))*12+(MONTH(V$5)-MONTH($E7)))&gt;=0,((YEAR(V$5)-YEAR($E7))*12+(MONTH(V$5)-MONTH($E7)))&lt;$N7),IF(((YEAR(V$5)-YEAR($E7))*12+(MONTH(V$5)-MONTH($E7)))=$N7-1,$G7-$O7*($N7-1),$O7),0),IF($D7="Milestone",(IF(AND($H7&lt;&gt;"",YEAR($H7)=YEAR(V$5),MONTH($H7)=MONTH(V$5)),$I7*$G7,0))+(IF(AND($J7&lt;&gt;"",YEAR($J7)=YEAR(V$5),MONTH($J7)=MONTH(V$5)),$K7*$G7,0))+(IF(AND($L7&lt;&gt;"",YEAR($L7)=YEAR(V$5),MONTH($L7)=MONTH(V$5)),$M7*$G7,0)),0)))</f>
        <v>5000</v>
      </c>
      <c r="W7" s="12" t="n">
        <f aca="false">IF($D7="Point-in-Time",IF(((YEAR(W$5)-YEAR($E7))*12+(MONTH(W$5)-MONTH($E7)))=0,$G7,0),IF($D7="Ratable",IF(AND(((YEAR(W$5)-YEAR($E7))*12+(MONTH(W$5)-MONTH($E7)))&gt;=0,((YEAR(W$5)-YEAR($E7))*12+(MONTH(W$5)-MONTH($E7)))&lt;$N7),IF(((YEAR(W$5)-YEAR($E7))*12+(MONTH(W$5)-MONTH($E7)))=$N7-1,$G7-$O7*($N7-1),$O7),0),IF($D7="Milestone",(IF(AND($H7&lt;&gt;"",YEAR($H7)=YEAR(W$5),MONTH($H7)=MONTH(W$5)),$I7*$G7,0))+(IF(AND($J7&lt;&gt;"",YEAR($J7)=YEAR(W$5),MONTH($J7)=MONTH(W$5)),$K7*$G7,0))+(IF(AND($L7&lt;&gt;"",YEAR($L7)=YEAR(W$5),MONTH($L7)=MONTH(W$5)),$M7*$G7,0)),0)))</f>
        <v>5000</v>
      </c>
      <c r="X7" s="12" t="n">
        <f aca="false">IF($D7="Point-in-Time",IF(((YEAR(X$5)-YEAR($E7))*12+(MONTH(X$5)-MONTH($E7)))=0,$G7,0),IF($D7="Ratable",IF(AND(((YEAR(X$5)-YEAR($E7))*12+(MONTH(X$5)-MONTH($E7)))&gt;=0,((YEAR(X$5)-YEAR($E7))*12+(MONTH(X$5)-MONTH($E7)))&lt;$N7),IF(((YEAR(X$5)-YEAR($E7))*12+(MONTH(X$5)-MONTH($E7)))=$N7-1,$G7-$O7*($N7-1),$O7),0),IF($D7="Milestone",(IF(AND($H7&lt;&gt;"",YEAR($H7)=YEAR(X$5),MONTH($H7)=MONTH(X$5)),$I7*$G7,0))+(IF(AND($J7&lt;&gt;"",YEAR($J7)=YEAR(X$5),MONTH($J7)=MONTH(X$5)),$K7*$G7,0))+(IF(AND($L7&lt;&gt;"",YEAR($L7)=YEAR(X$5),MONTH($L7)=MONTH(X$5)),$M7*$G7,0)),0)))</f>
        <v>0</v>
      </c>
      <c r="Y7" s="12" t="n">
        <f aca="false">IF($D7="Point-in-Time",IF(((YEAR(Y$5)-YEAR($E7))*12+(MONTH(Y$5)-MONTH($E7)))=0,$G7,0),IF($D7="Ratable",IF(AND(((YEAR(Y$5)-YEAR($E7))*12+(MONTH(Y$5)-MONTH($E7)))&gt;=0,((YEAR(Y$5)-YEAR($E7))*12+(MONTH(Y$5)-MONTH($E7)))&lt;$N7),IF(((YEAR(Y$5)-YEAR($E7))*12+(MONTH(Y$5)-MONTH($E7)))=$N7-1,$G7-$O7*($N7-1),$O7),0),IF($D7="Milestone",(IF(AND($H7&lt;&gt;"",YEAR($H7)=YEAR(Y$5),MONTH($H7)=MONTH(Y$5)),$I7*$G7,0))+(IF(AND($J7&lt;&gt;"",YEAR($J7)=YEAR(Y$5),MONTH($J7)=MONTH(Y$5)),$K7*$G7,0))+(IF(AND($L7&lt;&gt;"",YEAR($L7)=YEAR(Y$5),MONTH($L7)=MONTH(Y$5)),$M7*$G7,0)),0)))</f>
        <v>0</v>
      </c>
      <c r="Z7" s="12" t="n">
        <f aca="false">IF($D7="Point-in-Time",IF(((YEAR(Z$5)-YEAR($E7))*12+(MONTH(Z$5)-MONTH($E7)))=0,$G7,0),IF($D7="Ratable",IF(AND(((YEAR(Z$5)-YEAR($E7))*12+(MONTH(Z$5)-MONTH($E7)))&gt;=0,((YEAR(Z$5)-YEAR($E7))*12+(MONTH(Z$5)-MONTH($E7)))&lt;$N7),IF(((YEAR(Z$5)-YEAR($E7))*12+(MONTH(Z$5)-MONTH($E7)))=$N7-1,$G7-$O7*($N7-1),$O7),0),IF($D7="Milestone",(IF(AND($H7&lt;&gt;"",YEAR($H7)=YEAR(Z$5),MONTH($H7)=MONTH(Z$5)),$I7*$G7,0))+(IF(AND($J7&lt;&gt;"",YEAR($J7)=YEAR(Z$5),MONTH($J7)=MONTH(Z$5)),$K7*$G7,0))+(IF(AND($L7&lt;&gt;"",YEAR($L7)=YEAR(Z$5),MONTH($L7)=MONTH(Z$5)),$M7*$G7,0)),0)))</f>
        <v>0</v>
      </c>
      <c r="AA7" s="12" t="n">
        <f aca="false">IF($D7="Point-in-Time",IF(((YEAR(AA$5)-YEAR($E7))*12+(MONTH(AA$5)-MONTH($E7)))=0,$G7,0),IF($D7="Ratable",IF(AND(((YEAR(AA$5)-YEAR($E7))*12+(MONTH(AA$5)-MONTH($E7)))&gt;=0,((YEAR(AA$5)-YEAR($E7))*12+(MONTH(AA$5)-MONTH($E7)))&lt;$N7),IF(((YEAR(AA$5)-YEAR($E7))*12+(MONTH(AA$5)-MONTH($E7)))=$N7-1,$G7-$O7*($N7-1),$O7),0),IF($D7="Milestone",(IF(AND($H7&lt;&gt;"",YEAR($H7)=YEAR(AA$5),MONTH($H7)=MONTH(AA$5)),$I7*$G7,0))+(IF(AND($J7&lt;&gt;"",YEAR($J7)=YEAR(AA$5),MONTH($J7)=MONTH(AA$5)),$K7*$G7,0))+(IF(AND($L7&lt;&gt;"",YEAR($L7)=YEAR(AA$5),MONTH($L7)=MONTH(AA$5)),$M7*$G7,0)),0)))</f>
        <v>0</v>
      </c>
      <c r="AB7" s="12" t="n">
        <f aca="false">IF($D7="Point-in-Time",IF(((YEAR(AB$5)-YEAR($E7))*12+(MONTH(AB$5)-MONTH($E7)))=0,$G7,0),IF($D7="Ratable",IF(AND(((YEAR(AB$5)-YEAR($E7))*12+(MONTH(AB$5)-MONTH($E7)))&gt;=0,((YEAR(AB$5)-YEAR($E7))*12+(MONTH(AB$5)-MONTH($E7)))&lt;$N7),IF(((YEAR(AB$5)-YEAR($E7))*12+(MONTH(AB$5)-MONTH($E7)))=$N7-1,$G7-$O7*($N7-1),$O7),0),IF($D7="Milestone",(IF(AND($H7&lt;&gt;"",YEAR($H7)=YEAR(AB$5),MONTH($H7)=MONTH(AB$5)),$I7*$G7,0))+(IF(AND($J7&lt;&gt;"",YEAR($J7)=YEAR(AB$5),MONTH($J7)=MONTH(AB$5)),$K7*$G7,0))+(IF(AND($L7&lt;&gt;"",YEAR($L7)=YEAR(AB$5),MONTH($L7)=MONTH(AB$5)),$M7*$G7,0)),0)))</f>
        <v>0</v>
      </c>
      <c r="AC7" s="12" t="n">
        <f aca="false">IF($D7="Point-in-Time",IF(((YEAR(AC$5)-YEAR($E7))*12+(MONTH(AC$5)-MONTH($E7)))=0,$G7,0),IF($D7="Ratable",IF(AND(((YEAR(AC$5)-YEAR($E7))*12+(MONTH(AC$5)-MONTH($E7)))&gt;=0,((YEAR(AC$5)-YEAR($E7))*12+(MONTH(AC$5)-MONTH($E7)))&lt;$N7),IF(((YEAR(AC$5)-YEAR($E7))*12+(MONTH(AC$5)-MONTH($E7)))=$N7-1,$G7-$O7*($N7-1),$O7),0),IF($D7="Milestone",(IF(AND($H7&lt;&gt;"",YEAR($H7)=YEAR(AC$5),MONTH($H7)=MONTH(AC$5)),$I7*$G7,0))+(IF(AND($J7&lt;&gt;"",YEAR($J7)=YEAR(AC$5),MONTH($J7)=MONTH(AC$5)),$K7*$G7,0))+(IF(AND($L7&lt;&gt;"",YEAR($L7)=YEAR(AC$5),MONTH($L7)=MONTH(AC$5)),$M7*$G7,0)),0)))</f>
        <v>0</v>
      </c>
      <c r="AD7" s="12" t="n">
        <f aca="false">SUMIF($R$5:$AC$5,"&lt;="&amp;$B$2,R7:AC7)</f>
        <v>15000</v>
      </c>
      <c r="AE7" s="13" t="n">
        <f aca="false">P7+Q7-AD7</f>
        <v>0</v>
      </c>
    </row>
    <row r="8" customFormat="false" ht="15" hidden="false" customHeight="true" outlineLevel="0" collapsed="false">
      <c r="A8" s="8" t="s">
        <v>41</v>
      </c>
      <c r="B8" s="8" t="s">
        <v>42</v>
      </c>
      <c r="C8" s="8" t="s">
        <v>47</v>
      </c>
      <c r="D8" s="8" t="s">
        <v>46</v>
      </c>
      <c r="E8" s="9" t="n">
        <v>46113</v>
      </c>
      <c r="F8" s="9" t="n">
        <v>46477</v>
      </c>
      <c r="G8" s="10" t="n">
        <v>36000</v>
      </c>
      <c r="H8" s="18"/>
      <c r="I8" s="18"/>
      <c r="J8" s="18"/>
      <c r="K8" s="18"/>
      <c r="L8" s="18"/>
      <c r="M8" s="18"/>
      <c r="N8" s="11" t="n">
        <f aca="false">IF(D8="Ratable",(YEAR(F8)-YEAR(E8))*12+(MONTH(F8)-MONTH(E8))+1,0)</f>
        <v>12</v>
      </c>
      <c r="O8" s="12" t="n">
        <f aca="false">IF(D8="Ratable",G8/N8,0)</f>
        <v>3000</v>
      </c>
      <c r="P8" s="12" t="n">
        <f aca="false">IF(E8&gt;=DATE(YEAR($B$2),1,1),0,G8-(IF(D8="Ratable",IF((YEAR($B$2)-1-YEAR(E8))*12+(12-MONTH(E8))&lt;0,0,MIN(G8,O8*((YEAR($B$2)-1-YEAR(E8))*12+(12-MONTH(E8))+1))),IF(D8="Point-in-Time",IF(E8&lt;=DATE(YEAR($B$2)-1,12,31),G8,0),IF(D8="Milestone",(IF(AND(H8&lt;&gt;"",H8&lt;=DATE(YEAR($B$2)-1,12,31)),I8*G8,0))+(IF(AND(J8&lt;&gt;"",J8&lt;=DATE(YEAR($B$2)-1,12,31)),K8*G8,0))+(IF(AND(L8&lt;&gt;"",L8&lt;=DATE(YEAR($B$2)-1,12,31)),M8*G8,0)),0)))))</f>
        <v>0</v>
      </c>
      <c r="Q8" s="12" t="n">
        <f aca="false">IF(AND(E8&gt;=DATE(YEAR($B$2),1,1),(YEAR(E8)-YEAR($B$2))*12+(MONTH(E8)-MONTH($B$2))&lt;=0),G8,0)</f>
        <v>36000</v>
      </c>
      <c r="R8" s="12" t="n">
        <f aca="false">IF($D8="Point-in-Time",IF(((YEAR(R$5)-YEAR($E8))*12+(MONTH(R$5)-MONTH($E8)))=0,$G8,0),IF($D8="Ratable",IF(AND(((YEAR(R$5)-YEAR($E8))*12+(MONTH(R$5)-MONTH($E8)))&gt;=0,((YEAR(R$5)-YEAR($E8))*12+(MONTH(R$5)-MONTH($E8)))&lt;$N8),IF(((YEAR(R$5)-YEAR($E8))*12+(MONTH(R$5)-MONTH($E8)))=$N8-1,$G8-$O8*($N8-1),$O8),0),IF($D8="Milestone",(IF(AND($H8&lt;&gt;"",YEAR($H8)=YEAR(R$5),MONTH($H8)=MONTH(R$5)),$I8*$G8,0))+(IF(AND($J8&lt;&gt;"",YEAR($J8)=YEAR(R$5),MONTH($J8)=MONTH(R$5)),$K8*$G8,0))+(IF(AND($L8&lt;&gt;"",YEAR($L8)=YEAR(R$5),MONTH($L8)=MONTH(R$5)),$M8*$G8,0)),0)))</f>
        <v>0</v>
      </c>
      <c r="S8" s="12" t="n">
        <f aca="false">IF($D8="Point-in-Time",IF(((YEAR(S$5)-YEAR($E8))*12+(MONTH(S$5)-MONTH($E8)))=0,$G8,0),IF($D8="Ratable",IF(AND(((YEAR(S$5)-YEAR($E8))*12+(MONTH(S$5)-MONTH($E8)))&gt;=0,((YEAR(S$5)-YEAR($E8))*12+(MONTH(S$5)-MONTH($E8)))&lt;$N8),IF(((YEAR(S$5)-YEAR($E8))*12+(MONTH(S$5)-MONTH($E8)))=$N8-1,$G8-$O8*($N8-1),$O8),0),IF($D8="Milestone",(IF(AND($H8&lt;&gt;"",YEAR($H8)=YEAR(S$5),MONTH($H8)=MONTH(S$5)),$I8*$G8,0))+(IF(AND($J8&lt;&gt;"",YEAR($J8)=YEAR(S$5),MONTH($J8)=MONTH(S$5)),$K8*$G8,0))+(IF(AND($L8&lt;&gt;"",YEAR($L8)=YEAR(S$5),MONTH($L8)=MONTH(S$5)),$M8*$G8,0)),0)))</f>
        <v>0</v>
      </c>
      <c r="T8" s="12" t="n">
        <f aca="false">IF($D8="Point-in-Time",IF(((YEAR(T$5)-YEAR($E8))*12+(MONTH(T$5)-MONTH($E8)))=0,$G8,0),IF($D8="Ratable",IF(AND(((YEAR(T$5)-YEAR($E8))*12+(MONTH(T$5)-MONTH($E8)))&gt;=0,((YEAR(T$5)-YEAR($E8))*12+(MONTH(T$5)-MONTH($E8)))&lt;$N8),IF(((YEAR(T$5)-YEAR($E8))*12+(MONTH(T$5)-MONTH($E8)))=$N8-1,$G8-$O8*($N8-1),$O8),0),IF($D8="Milestone",(IF(AND($H8&lt;&gt;"",YEAR($H8)=YEAR(T$5),MONTH($H8)=MONTH(T$5)),$I8*$G8,0))+(IF(AND($J8&lt;&gt;"",YEAR($J8)=YEAR(T$5),MONTH($J8)=MONTH(T$5)),$K8*$G8,0))+(IF(AND($L8&lt;&gt;"",YEAR($L8)=YEAR(T$5),MONTH($L8)=MONTH(T$5)),$M8*$G8,0)),0)))</f>
        <v>0</v>
      </c>
      <c r="U8" s="12" t="n">
        <f aca="false">IF($D8="Point-in-Time",IF(((YEAR(U$5)-YEAR($E8))*12+(MONTH(U$5)-MONTH($E8)))=0,$G8,0),IF($D8="Ratable",IF(AND(((YEAR(U$5)-YEAR($E8))*12+(MONTH(U$5)-MONTH($E8)))&gt;=0,((YEAR(U$5)-YEAR($E8))*12+(MONTH(U$5)-MONTH($E8)))&lt;$N8),IF(((YEAR(U$5)-YEAR($E8))*12+(MONTH(U$5)-MONTH($E8)))=$N8-1,$G8-$O8*($N8-1),$O8),0),IF($D8="Milestone",(IF(AND($H8&lt;&gt;"",YEAR($H8)=YEAR(U$5),MONTH($H8)=MONTH(U$5)),$I8*$G8,0))+(IF(AND($J8&lt;&gt;"",YEAR($J8)=YEAR(U$5),MONTH($J8)=MONTH(U$5)),$K8*$G8,0))+(IF(AND($L8&lt;&gt;"",YEAR($L8)=YEAR(U$5),MONTH($L8)=MONTH(U$5)),$M8*$G8,0)),0)))</f>
        <v>3000</v>
      </c>
      <c r="V8" s="12" t="n">
        <f aca="false">IF($D8="Point-in-Time",IF(((YEAR(V$5)-YEAR($E8))*12+(MONTH(V$5)-MONTH($E8)))=0,$G8,0),IF($D8="Ratable",IF(AND(((YEAR(V$5)-YEAR($E8))*12+(MONTH(V$5)-MONTH($E8)))&gt;=0,((YEAR(V$5)-YEAR($E8))*12+(MONTH(V$5)-MONTH($E8)))&lt;$N8),IF(((YEAR(V$5)-YEAR($E8))*12+(MONTH(V$5)-MONTH($E8)))=$N8-1,$G8-$O8*($N8-1),$O8),0),IF($D8="Milestone",(IF(AND($H8&lt;&gt;"",YEAR($H8)=YEAR(V$5),MONTH($H8)=MONTH(V$5)),$I8*$G8,0))+(IF(AND($J8&lt;&gt;"",YEAR($J8)=YEAR(V$5),MONTH($J8)=MONTH(V$5)),$K8*$G8,0))+(IF(AND($L8&lt;&gt;"",YEAR($L8)=YEAR(V$5),MONTH($L8)=MONTH(V$5)),$M8*$G8,0)),0)))</f>
        <v>3000</v>
      </c>
      <c r="W8" s="12" t="n">
        <f aca="false">IF($D8="Point-in-Time",IF(((YEAR(W$5)-YEAR($E8))*12+(MONTH(W$5)-MONTH($E8)))=0,$G8,0),IF($D8="Ratable",IF(AND(((YEAR(W$5)-YEAR($E8))*12+(MONTH(W$5)-MONTH($E8)))&gt;=0,((YEAR(W$5)-YEAR($E8))*12+(MONTH(W$5)-MONTH($E8)))&lt;$N8),IF(((YEAR(W$5)-YEAR($E8))*12+(MONTH(W$5)-MONTH($E8)))=$N8-1,$G8-$O8*($N8-1),$O8),0),IF($D8="Milestone",(IF(AND($H8&lt;&gt;"",YEAR($H8)=YEAR(W$5),MONTH($H8)=MONTH(W$5)),$I8*$G8,0))+(IF(AND($J8&lt;&gt;"",YEAR($J8)=YEAR(W$5),MONTH($J8)=MONTH(W$5)),$K8*$G8,0))+(IF(AND($L8&lt;&gt;"",YEAR($L8)=YEAR(W$5),MONTH($L8)=MONTH(W$5)),$M8*$G8,0)),0)))</f>
        <v>3000</v>
      </c>
      <c r="X8" s="12" t="n">
        <f aca="false">IF($D8="Point-in-Time",IF(((YEAR(X$5)-YEAR($E8))*12+(MONTH(X$5)-MONTH($E8)))=0,$G8,0),IF($D8="Ratable",IF(AND(((YEAR(X$5)-YEAR($E8))*12+(MONTH(X$5)-MONTH($E8)))&gt;=0,((YEAR(X$5)-YEAR($E8))*12+(MONTH(X$5)-MONTH($E8)))&lt;$N8),IF(((YEAR(X$5)-YEAR($E8))*12+(MONTH(X$5)-MONTH($E8)))=$N8-1,$G8-$O8*($N8-1),$O8),0),IF($D8="Milestone",(IF(AND($H8&lt;&gt;"",YEAR($H8)=YEAR(X$5),MONTH($H8)=MONTH(X$5)),$I8*$G8,0))+(IF(AND($J8&lt;&gt;"",YEAR($J8)=YEAR(X$5),MONTH($J8)=MONTH(X$5)),$K8*$G8,0))+(IF(AND($L8&lt;&gt;"",YEAR($L8)=YEAR(X$5),MONTH($L8)=MONTH(X$5)),$M8*$G8,0)),0)))</f>
        <v>3000</v>
      </c>
      <c r="Y8" s="12" t="n">
        <f aca="false">IF($D8="Point-in-Time",IF(((YEAR(Y$5)-YEAR($E8))*12+(MONTH(Y$5)-MONTH($E8)))=0,$G8,0),IF($D8="Ratable",IF(AND(((YEAR(Y$5)-YEAR($E8))*12+(MONTH(Y$5)-MONTH($E8)))&gt;=0,((YEAR(Y$5)-YEAR($E8))*12+(MONTH(Y$5)-MONTH($E8)))&lt;$N8),IF(((YEAR(Y$5)-YEAR($E8))*12+(MONTH(Y$5)-MONTH($E8)))=$N8-1,$G8-$O8*($N8-1),$O8),0),IF($D8="Milestone",(IF(AND($H8&lt;&gt;"",YEAR($H8)=YEAR(Y$5),MONTH($H8)=MONTH(Y$5)),$I8*$G8,0))+(IF(AND($J8&lt;&gt;"",YEAR($J8)=YEAR(Y$5),MONTH($J8)=MONTH(Y$5)),$K8*$G8,0))+(IF(AND($L8&lt;&gt;"",YEAR($L8)=YEAR(Y$5),MONTH($L8)=MONTH(Y$5)),$M8*$G8,0)),0)))</f>
        <v>3000</v>
      </c>
      <c r="Z8" s="12" t="n">
        <f aca="false">IF($D8="Point-in-Time",IF(((YEAR(Z$5)-YEAR($E8))*12+(MONTH(Z$5)-MONTH($E8)))=0,$G8,0),IF($D8="Ratable",IF(AND(((YEAR(Z$5)-YEAR($E8))*12+(MONTH(Z$5)-MONTH($E8)))&gt;=0,((YEAR(Z$5)-YEAR($E8))*12+(MONTH(Z$5)-MONTH($E8)))&lt;$N8),IF(((YEAR(Z$5)-YEAR($E8))*12+(MONTH(Z$5)-MONTH($E8)))=$N8-1,$G8-$O8*($N8-1),$O8),0),IF($D8="Milestone",(IF(AND($H8&lt;&gt;"",YEAR($H8)=YEAR(Z$5),MONTH($H8)=MONTH(Z$5)),$I8*$G8,0))+(IF(AND($J8&lt;&gt;"",YEAR($J8)=YEAR(Z$5),MONTH($J8)=MONTH(Z$5)),$K8*$G8,0))+(IF(AND($L8&lt;&gt;"",YEAR($L8)=YEAR(Z$5),MONTH($L8)=MONTH(Z$5)),$M8*$G8,0)),0)))</f>
        <v>3000</v>
      </c>
      <c r="AA8" s="12" t="n">
        <f aca="false">IF($D8="Point-in-Time",IF(((YEAR(AA$5)-YEAR($E8))*12+(MONTH(AA$5)-MONTH($E8)))=0,$G8,0),IF($D8="Ratable",IF(AND(((YEAR(AA$5)-YEAR($E8))*12+(MONTH(AA$5)-MONTH($E8)))&gt;=0,((YEAR(AA$5)-YEAR($E8))*12+(MONTH(AA$5)-MONTH($E8)))&lt;$N8),IF(((YEAR(AA$5)-YEAR($E8))*12+(MONTH(AA$5)-MONTH($E8)))=$N8-1,$G8-$O8*($N8-1),$O8),0),IF($D8="Milestone",(IF(AND($H8&lt;&gt;"",YEAR($H8)=YEAR(AA$5),MONTH($H8)=MONTH(AA$5)),$I8*$G8,0))+(IF(AND($J8&lt;&gt;"",YEAR($J8)=YEAR(AA$5),MONTH($J8)=MONTH(AA$5)),$K8*$G8,0))+(IF(AND($L8&lt;&gt;"",YEAR($L8)=YEAR(AA$5),MONTH($L8)=MONTH(AA$5)),$M8*$G8,0)),0)))</f>
        <v>3000</v>
      </c>
      <c r="AB8" s="12" t="n">
        <f aca="false">IF($D8="Point-in-Time",IF(((YEAR(AB$5)-YEAR($E8))*12+(MONTH(AB$5)-MONTH($E8)))=0,$G8,0),IF($D8="Ratable",IF(AND(((YEAR(AB$5)-YEAR($E8))*12+(MONTH(AB$5)-MONTH($E8)))&gt;=0,((YEAR(AB$5)-YEAR($E8))*12+(MONTH(AB$5)-MONTH($E8)))&lt;$N8),IF(((YEAR(AB$5)-YEAR($E8))*12+(MONTH(AB$5)-MONTH($E8)))=$N8-1,$G8-$O8*($N8-1),$O8),0),IF($D8="Milestone",(IF(AND($H8&lt;&gt;"",YEAR($H8)=YEAR(AB$5),MONTH($H8)=MONTH(AB$5)),$I8*$G8,0))+(IF(AND($J8&lt;&gt;"",YEAR($J8)=YEAR(AB$5),MONTH($J8)=MONTH(AB$5)),$K8*$G8,0))+(IF(AND($L8&lt;&gt;"",YEAR($L8)=YEAR(AB$5),MONTH($L8)=MONTH(AB$5)),$M8*$G8,0)),0)))</f>
        <v>3000</v>
      </c>
      <c r="AC8" s="12" t="n">
        <f aca="false">IF($D8="Point-in-Time",IF(((YEAR(AC$5)-YEAR($E8))*12+(MONTH(AC$5)-MONTH($E8)))=0,$G8,0),IF($D8="Ratable",IF(AND(((YEAR(AC$5)-YEAR($E8))*12+(MONTH(AC$5)-MONTH($E8)))&gt;=0,((YEAR(AC$5)-YEAR($E8))*12+(MONTH(AC$5)-MONTH($E8)))&lt;$N8),IF(((YEAR(AC$5)-YEAR($E8))*12+(MONTH(AC$5)-MONTH($E8)))=$N8-1,$G8-$O8*($N8-1),$O8),0),IF($D8="Milestone",(IF(AND($H8&lt;&gt;"",YEAR($H8)=YEAR(AC$5),MONTH($H8)=MONTH(AC$5)),$I8*$G8,0))+(IF(AND($J8&lt;&gt;"",YEAR($J8)=YEAR(AC$5),MONTH($J8)=MONTH(AC$5)),$K8*$G8,0))+(IF(AND($L8&lt;&gt;"",YEAR($L8)=YEAR(AC$5),MONTH($L8)=MONTH(AC$5)),$M8*$G8,0)),0)))</f>
        <v>3000</v>
      </c>
      <c r="AD8" s="12" t="n">
        <f aca="false">SUMIF($R$5:$AC$5,"&lt;="&amp;$B$2,R8:AC8)</f>
        <v>9000</v>
      </c>
      <c r="AE8" s="13" t="n">
        <f aca="false">P8+Q8-AD8</f>
        <v>27000</v>
      </c>
    </row>
    <row r="9" customFormat="false" ht="15" hidden="false" customHeight="true" outlineLevel="0" collapsed="false">
      <c r="A9" s="8" t="s">
        <v>48</v>
      </c>
      <c r="B9" s="8" t="s">
        <v>49</v>
      </c>
      <c r="C9" s="8" t="s">
        <v>50</v>
      </c>
      <c r="D9" s="8" t="s">
        <v>46</v>
      </c>
      <c r="E9" s="9" t="n">
        <v>46023</v>
      </c>
      <c r="F9" s="9" t="n">
        <v>46387</v>
      </c>
      <c r="G9" s="10" t="n">
        <v>120000</v>
      </c>
      <c r="H9" s="18"/>
      <c r="I9" s="18"/>
      <c r="J9" s="18"/>
      <c r="K9" s="18"/>
      <c r="L9" s="18"/>
      <c r="M9" s="18"/>
      <c r="N9" s="11" t="n">
        <f aca="false">IF(D9="Ratable",(YEAR(F9)-YEAR(E9))*12+(MONTH(F9)-MONTH(E9))+1,0)</f>
        <v>12</v>
      </c>
      <c r="O9" s="12" t="n">
        <f aca="false">IF(D9="Ratable",G9/N9,0)</f>
        <v>10000</v>
      </c>
      <c r="P9" s="12" t="n">
        <f aca="false">IF(E9&gt;=DATE(YEAR($B$2),1,1),0,G9-(IF(D9="Ratable",IF((YEAR($B$2)-1-YEAR(E9))*12+(12-MONTH(E9))&lt;0,0,MIN(G9,O9*((YEAR($B$2)-1-YEAR(E9))*12+(12-MONTH(E9))+1))),IF(D9="Point-in-Time",IF(E9&lt;=DATE(YEAR($B$2)-1,12,31),G9,0),IF(D9="Milestone",(IF(AND(H9&lt;&gt;"",H9&lt;=DATE(YEAR($B$2)-1,12,31)),I9*G9,0))+(IF(AND(J9&lt;&gt;"",J9&lt;=DATE(YEAR($B$2)-1,12,31)),K9*G9,0))+(IF(AND(L9&lt;&gt;"",L9&lt;=DATE(YEAR($B$2)-1,12,31)),M9*G9,0)),0)))))</f>
        <v>0</v>
      </c>
      <c r="Q9" s="12" t="n">
        <f aca="false">IF(AND(E9&gt;=DATE(YEAR($B$2),1,1),(YEAR(E9)-YEAR($B$2))*12+(MONTH(E9)-MONTH($B$2))&lt;=0),G9,0)</f>
        <v>120000</v>
      </c>
      <c r="R9" s="12" t="n">
        <f aca="false">IF($D9="Point-in-Time",IF(((YEAR(R$5)-YEAR($E9))*12+(MONTH(R$5)-MONTH($E9)))=0,$G9,0),IF($D9="Ratable",IF(AND(((YEAR(R$5)-YEAR($E9))*12+(MONTH(R$5)-MONTH($E9)))&gt;=0,((YEAR(R$5)-YEAR($E9))*12+(MONTH(R$5)-MONTH($E9)))&lt;$N9),IF(((YEAR(R$5)-YEAR($E9))*12+(MONTH(R$5)-MONTH($E9)))=$N9-1,$G9-$O9*($N9-1),$O9),0),IF($D9="Milestone",(IF(AND($H9&lt;&gt;"",YEAR($H9)=YEAR(R$5),MONTH($H9)=MONTH(R$5)),$I9*$G9,0))+(IF(AND($J9&lt;&gt;"",YEAR($J9)=YEAR(R$5),MONTH($J9)=MONTH(R$5)),$K9*$G9,0))+(IF(AND($L9&lt;&gt;"",YEAR($L9)=YEAR(R$5),MONTH($L9)=MONTH(R$5)),$M9*$G9,0)),0)))</f>
        <v>10000</v>
      </c>
      <c r="S9" s="12" t="n">
        <f aca="false">IF($D9="Point-in-Time",IF(((YEAR(S$5)-YEAR($E9))*12+(MONTH(S$5)-MONTH($E9)))=0,$G9,0),IF($D9="Ratable",IF(AND(((YEAR(S$5)-YEAR($E9))*12+(MONTH(S$5)-MONTH($E9)))&gt;=0,((YEAR(S$5)-YEAR($E9))*12+(MONTH(S$5)-MONTH($E9)))&lt;$N9),IF(((YEAR(S$5)-YEAR($E9))*12+(MONTH(S$5)-MONTH($E9)))=$N9-1,$G9-$O9*($N9-1),$O9),0),IF($D9="Milestone",(IF(AND($H9&lt;&gt;"",YEAR($H9)=YEAR(S$5),MONTH($H9)=MONTH(S$5)),$I9*$G9,0))+(IF(AND($J9&lt;&gt;"",YEAR($J9)=YEAR(S$5),MONTH($J9)=MONTH(S$5)),$K9*$G9,0))+(IF(AND($L9&lt;&gt;"",YEAR($L9)=YEAR(S$5),MONTH($L9)=MONTH(S$5)),$M9*$G9,0)),0)))</f>
        <v>10000</v>
      </c>
      <c r="T9" s="12" t="n">
        <f aca="false">IF($D9="Point-in-Time",IF(((YEAR(T$5)-YEAR($E9))*12+(MONTH(T$5)-MONTH($E9)))=0,$G9,0),IF($D9="Ratable",IF(AND(((YEAR(T$5)-YEAR($E9))*12+(MONTH(T$5)-MONTH($E9)))&gt;=0,((YEAR(T$5)-YEAR($E9))*12+(MONTH(T$5)-MONTH($E9)))&lt;$N9),IF(((YEAR(T$5)-YEAR($E9))*12+(MONTH(T$5)-MONTH($E9)))=$N9-1,$G9-$O9*($N9-1),$O9),0),IF($D9="Milestone",(IF(AND($H9&lt;&gt;"",YEAR($H9)=YEAR(T$5),MONTH($H9)=MONTH(T$5)),$I9*$G9,0))+(IF(AND($J9&lt;&gt;"",YEAR($J9)=YEAR(T$5),MONTH($J9)=MONTH(T$5)),$K9*$G9,0))+(IF(AND($L9&lt;&gt;"",YEAR($L9)=YEAR(T$5),MONTH($L9)=MONTH(T$5)),$M9*$G9,0)),0)))</f>
        <v>10000</v>
      </c>
      <c r="U9" s="12" t="n">
        <f aca="false">IF($D9="Point-in-Time",IF(((YEAR(U$5)-YEAR($E9))*12+(MONTH(U$5)-MONTH($E9)))=0,$G9,0),IF($D9="Ratable",IF(AND(((YEAR(U$5)-YEAR($E9))*12+(MONTH(U$5)-MONTH($E9)))&gt;=0,((YEAR(U$5)-YEAR($E9))*12+(MONTH(U$5)-MONTH($E9)))&lt;$N9),IF(((YEAR(U$5)-YEAR($E9))*12+(MONTH(U$5)-MONTH($E9)))=$N9-1,$G9-$O9*($N9-1),$O9),0),IF($D9="Milestone",(IF(AND($H9&lt;&gt;"",YEAR($H9)=YEAR(U$5),MONTH($H9)=MONTH(U$5)),$I9*$G9,0))+(IF(AND($J9&lt;&gt;"",YEAR($J9)=YEAR(U$5),MONTH($J9)=MONTH(U$5)),$K9*$G9,0))+(IF(AND($L9&lt;&gt;"",YEAR($L9)=YEAR(U$5),MONTH($L9)=MONTH(U$5)),$M9*$G9,0)),0)))</f>
        <v>10000</v>
      </c>
      <c r="V9" s="12" t="n">
        <f aca="false">IF($D9="Point-in-Time",IF(((YEAR(V$5)-YEAR($E9))*12+(MONTH(V$5)-MONTH($E9)))=0,$G9,0),IF($D9="Ratable",IF(AND(((YEAR(V$5)-YEAR($E9))*12+(MONTH(V$5)-MONTH($E9)))&gt;=0,((YEAR(V$5)-YEAR($E9))*12+(MONTH(V$5)-MONTH($E9)))&lt;$N9),IF(((YEAR(V$5)-YEAR($E9))*12+(MONTH(V$5)-MONTH($E9)))=$N9-1,$G9-$O9*($N9-1),$O9),0),IF($D9="Milestone",(IF(AND($H9&lt;&gt;"",YEAR($H9)=YEAR(V$5),MONTH($H9)=MONTH(V$5)),$I9*$G9,0))+(IF(AND($J9&lt;&gt;"",YEAR($J9)=YEAR(V$5),MONTH($J9)=MONTH(V$5)),$K9*$G9,0))+(IF(AND($L9&lt;&gt;"",YEAR($L9)=YEAR(V$5),MONTH($L9)=MONTH(V$5)),$M9*$G9,0)),0)))</f>
        <v>10000</v>
      </c>
      <c r="W9" s="12" t="n">
        <f aca="false">IF($D9="Point-in-Time",IF(((YEAR(W$5)-YEAR($E9))*12+(MONTH(W$5)-MONTH($E9)))=0,$G9,0),IF($D9="Ratable",IF(AND(((YEAR(W$5)-YEAR($E9))*12+(MONTH(W$5)-MONTH($E9)))&gt;=0,((YEAR(W$5)-YEAR($E9))*12+(MONTH(W$5)-MONTH($E9)))&lt;$N9),IF(((YEAR(W$5)-YEAR($E9))*12+(MONTH(W$5)-MONTH($E9)))=$N9-1,$G9-$O9*($N9-1),$O9),0),IF($D9="Milestone",(IF(AND($H9&lt;&gt;"",YEAR($H9)=YEAR(W$5),MONTH($H9)=MONTH(W$5)),$I9*$G9,0))+(IF(AND($J9&lt;&gt;"",YEAR($J9)=YEAR(W$5),MONTH($J9)=MONTH(W$5)),$K9*$G9,0))+(IF(AND($L9&lt;&gt;"",YEAR($L9)=YEAR(W$5),MONTH($L9)=MONTH(W$5)),$M9*$G9,0)),0)))</f>
        <v>10000</v>
      </c>
      <c r="X9" s="12" t="n">
        <f aca="false">IF($D9="Point-in-Time",IF(((YEAR(X$5)-YEAR($E9))*12+(MONTH(X$5)-MONTH($E9)))=0,$G9,0),IF($D9="Ratable",IF(AND(((YEAR(X$5)-YEAR($E9))*12+(MONTH(X$5)-MONTH($E9)))&gt;=0,((YEAR(X$5)-YEAR($E9))*12+(MONTH(X$5)-MONTH($E9)))&lt;$N9),IF(((YEAR(X$5)-YEAR($E9))*12+(MONTH(X$5)-MONTH($E9)))=$N9-1,$G9-$O9*($N9-1),$O9),0),IF($D9="Milestone",(IF(AND($H9&lt;&gt;"",YEAR($H9)=YEAR(X$5),MONTH($H9)=MONTH(X$5)),$I9*$G9,0))+(IF(AND($J9&lt;&gt;"",YEAR($J9)=YEAR(X$5),MONTH($J9)=MONTH(X$5)),$K9*$G9,0))+(IF(AND($L9&lt;&gt;"",YEAR($L9)=YEAR(X$5),MONTH($L9)=MONTH(X$5)),$M9*$G9,0)),0)))</f>
        <v>10000</v>
      </c>
      <c r="Y9" s="12" t="n">
        <f aca="false">IF($D9="Point-in-Time",IF(((YEAR(Y$5)-YEAR($E9))*12+(MONTH(Y$5)-MONTH($E9)))=0,$G9,0),IF($D9="Ratable",IF(AND(((YEAR(Y$5)-YEAR($E9))*12+(MONTH(Y$5)-MONTH($E9)))&gt;=0,((YEAR(Y$5)-YEAR($E9))*12+(MONTH(Y$5)-MONTH($E9)))&lt;$N9),IF(((YEAR(Y$5)-YEAR($E9))*12+(MONTH(Y$5)-MONTH($E9)))=$N9-1,$G9-$O9*($N9-1),$O9),0),IF($D9="Milestone",(IF(AND($H9&lt;&gt;"",YEAR($H9)=YEAR(Y$5),MONTH($H9)=MONTH(Y$5)),$I9*$G9,0))+(IF(AND($J9&lt;&gt;"",YEAR($J9)=YEAR(Y$5),MONTH($J9)=MONTH(Y$5)),$K9*$G9,0))+(IF(AND($L9&lt;&gt;"",YEAR($L9)=YEAR(Y$5),MONTH($L9)=MONTH(Y$5)),$M9*$G9,0)),0)))</f>
        <v>10000</v>
      </c>
      <c r="Z9" s="12" t="n">
        <f aca="false">IF($D9="Point-in-Time",IF(((YEAR(Z$5)-YEAR($E9))*12+(MONTH(Z$5)-MONTH($E9)))=0,$G9,0),IF($D9="Ratable",IF(AND(((YEAR(Z$5)-YEAR($E9))*12+(MONTH(Z$5)-MONTH($E9)))&gt;=0,((YEAR(Z$5)-YEAR($E9))*12+(MONTH(Z$5)-MONTH($E9)))&lt;$N9),IF(((YEAR(Z$5)-YEAR($E9))*12+(MONTH(Z$5)-MONTH($E9)))=$N9-1,$G9-$O9*($N9-1),$O9),0),IF($D9="Milestone",(IF(AND($H9&lt;&gt;"",YEAR($H9)=YEAR(Z$5),MONTH($H9)=MONTH(Z$5)),$I9*$G9,0))+(IF(AND($J9&lt;&gt;"",YEAR($J9)=YEAR(Z$5),MONTH($J9)=MONTH(Z$5)),$K9*$G9,0))+(IF(AND($L9&lt;&gt;"",YEAR($L9)=YEAR(Z$5),MONTH($L9)=MONTH(Z$5)),$M9*$G9,0)),0)))</f>
        <v>10000</v>
      </c>
      <c r="AA9" s="12" t="n">
        <f aca="false">IF($D9="Point-in-Time",IF(((YEAR(AA$5)-YEAR($E9))*12+(MONTH(AA$5)-MONTH($E9)))=0,$G9,0),IF($D9="Ratable",IF(AND(((YEAR(AA$5)-YEAR($E9))*12+(MONTH(AA$5)-MONTH($E9)))&gt;=0,((YEAR(AA$5)-YEAR($E9))*12+(MONTH(AA$5)-MONTH($E9)))&lt;$N9),IF(((YEAR(AA$5)-YEAR($E9))*12+(MONTH(AA$5)-MONTH($E9)))=$N9-1,$G9-$O9*($N9-1),$O9),0),IF($D9="Milestone",(IF(AND($H9&lt;&gt;"",YEAR($H9)=YEAR(AA$5),MONTH($H9)=MONTH(AA$5)),$I9*$G9,0))+(IF(AND($J9&lt;&gt;"",YEAR($J9)=YEAR(AA$5),MONTH($J9)=MONTH(AA$5)),$K9*$G9,0))+(IF(AND($L9&lt;&gt;"",YEAR($L9)=YEAR(AA$5),MONTH($L9)=MONTH(AA$5)),$M9*$G9,0)),0)))</f>
        <v>10000</v>
      </c>
      <c r="AB9" s="12" t="n">
        <f aca="false">IF($D9="Point-in-Time",IF(((YEAR(AB$5)-YEAR($E9))*12+(MONTH(AB$5)-MONTH($E9)))=0,$G9,0),IF($D9="Ratable",IF(AND(((YEAR(AB$5)-YEAR($E9))*12+(MONTH(AB$5)-MONTH($E9)))&gt;=0,((YEAR(AB$5)-YEAR($E9))*12+(MONTH(AB$5)-MONTH($E9)))&lt;$N9),IF(((YEAR(AB$5)-YEAR($E9))*12+(MONTH(AB$5)-MONTH($E9)))=$N9-1,$G9-$O9*($N9-1),$O9),0),IF($D9="Milestone",(IF(AND($H9&lt;&gt;"",YEAR($H9)=YEAR(AB$5),MONTH($H9)=MONTH(AB$5)),$I9*$G9,0))+(IF(AND($J9&lt;&gt;"",YEAR($J9)=YEAR(AB$5),MONTH($J9)=MONTH(AB$5)),$K9*$G9,0))+(IF(AND($L9&lt;&gt;"",YEAR($L9)=YEAR(AB$5),MONTH($L9)=MONTH(AB$5)),$M9*$G9,0)),0)))</f>
        <v>10000</v>
      </c>
      <c r="AC9" s="12" t="n">
        <f aca="false">IF($D9="Point-in-Time",IF(((YEAR(AC$5)-YEAR($E9))*12+(MONTH(AC$5)-MONTH($E9)))=0,$G9,0),IF($D9="Ratable",IF(AND(((YEAR(AC$5)-YEAR($E9))*12+(MONTH(AC$5)-MONTH($E9)))&gt;=0,((YEAR(AC$5)-YEAR($E9))*12+(MONTH(AC$5)-MONTH($E9)))&lt;$N9),IF(((YEAR(AC$5)-YEAR($E9))*12+(MONTH(AC$5)-MONTH($E9)))=$N9-1,$G9-$O9*($N9-1),$O9),0),IF($D9="Milestone",(IF(AND($H9&lt;&gt;"",YEAR($H9)=YEAR(AC$5),MONTH($H9)=MONTH(AC$5)),$I9*$G9,0))+(IF(AND($J9&lt;&gt;"",YEAR($J9)=YEAR(AC$5),MONTH($J9)=MONTH(AC$5)),$K9*$G9,0))+(IF(AND($L9&lt;&gt;"",YEAR($L9)=YEAR(AC$5),MONTH($L9)=MONTH(AC$5)),$M9*$G9,0)),0)))</f>
        <v>10000</v>
      </c>
      <c r="AD9" s="12" t="n">
        <f aca="false">SUMIF($R$5:$AC$5,"&lt;="&amp;$B$2,R9:AC9)</f>
        <v>60000</v>
      </c>
      <c r="AE9" s="13" t="n">
        <f aca="false">P9+Q9-AD9</f>
        <v>60000</v>
      </c>
    </row>
    <row r="10" customFormat="false" ht="15" hidden="false" customHeight="true" outlineLevel="0" collapsed="false">
      <c r="A10" s="8" t="s">
        <v>48</v>
      </c>
      <c r="B10" s="8" t="s">
        <v>49</v>
      </c>
      <c r="C10" s="8" t="s">
        <v>51</v>
      </c>
      <c r="D10" s="8" t="s">
        <v>46</v>
      </c>
      <c r="E10" s="9" t="n">
        <v>46204</v>
      </c>
      <c r="F10" s="9" t="n">
        <v>46387</v>
      </c>
      <c r="G10" s="10" t="n">
        <v>30000</v>
      </c>
      <c r="H10" s="18"/>
      <c r="I10" s="18"/>
      <c r="J10" s="18"/>
      <c r="K10" s="18"/>
      <c r="L10" s="18"/>
      <c r="M10" s="18"/>
      <c r="N10" s="11" t="n">
        <f aca="false">IF(D10="Ratable",(YEAR(F10)-YEAR(E10))*12+(MONTH(F10)-MONTH(E10))+1,0)</f>
        <v>6</v>
      </c>
      <c r="O10" s="12" t="n">
        <f aca="false">IF(D10="Ratable",G10/N10,0)</f>
        <v>5000</v>
      </c>
      <c r="P10" s="12" t="n">
        <f aca="false">IF(E10&gt;=DATE(YEAR($B$2),1,1),0,G10-(IF(D10="Ratable",IF((YEAR($B$2)-1-YEAR(E10))*12+(12-MONTH(E10))&lt;0,0,MIN(G10,O10*((YEAR($B$2)-1-YEAR(E10))*12+(12-MONTH(E10))+1))),IF(D10="Point-in-Time",IF(E10&lt;=DATE(YEAR($B$2)-1,12,31),G10,0),IF(D10="Milestone",(IF(AND(H10&lt;&gt;"",H10&lt;=DATE(YEAR($B$2)-1,12,31)),I10*G10,0))+(IF(AND(J10&lt;&gt;"",J10&lt;=DATE(YEAR($B$2)-1,12,31)),K10*G10,0))+(IF(AND(L10&lt;&gt;"",L10&lt;=DATE(YEAR($B$2)-1,12,31)),M10*G10,0)),0)))))</f>
        <v>0</v>
      </c>
      <c r="Q10" s="12" t="n">
        <f aca="false">IF(AND(E10&gt;=DATE(YEAR($B$2),1,1),(YEAR(E10)-YEAR($B$2))*12+(MONTH(E10)-MONTH($B$2))&lt;=0),G10,0)</f>
        <v>0</v>
      </c>
      <c r="R10" s="12" t="n">
        <f aca="false">IF($D10="Point-in-Time",IF(((YEAR(R$5)-YEAR($E10))*12+(MONTH(R$5)-MONTH($E10)))=0,$G10,0),IF($D10="Ratable",IF(AND(((YEAR(R$5)-YEAR($E10))*12+(MONTH(R$5)-MONTH($E10)))&gt;=0,((YEAR(R$5)-YEAR($E10))*12+(MONTH(R$5)-MONTH($E10)))&lt;$N10),IF(((YEAR(R$5)-YEAR($E10))*12+(MONTH(R$5)-MONTH($E10)))=$N10-1,$G10-$O10*($N10-1),$O10),0),IF($D10="Milestone",(IF(AND($H10&lt;&gt;"",YEAR($H10)=YEAR(R$5),MONTH($H10)=MONTH(R$5)),$I10*$G10,0))+(IF(AND($J10&lt;&gt;"",YEAR($J10)=YEAR(R$5),MONTH($J10)=MONTH(R$5)),$K10*$G10,0))+(IF(AND($L10&lt;&gt;"",YEAR($L10)=YEAR(R$5),MONTH($L10)=MONTH(R$5)),$M10*$G10,0)),0)))</f>
        <v>0</v>
      </c>
      <c r="S10" s="12" t="n">
        <f aca="false">IF($D10="Point-in-Time",IF(((YEAR(S$5)-YEAR($E10))*12+(MONTH(S$5)-MONTH($E10)))=0,$G10,0),IF($D10="Ratable",IF(AND(((YEAR(S$5)-YEAR($E10))*12+(MONTH(S$5)-MONTH($E10)))&gt;=0,((YEAR(S$5)-YEAR($E10))*12+(MONTH(S$5)-MONTH($E10)))&lt;$N10),IF(((YEAR(S$5)-YEAR($E10))*12+(MONTH(S$5)-MONTH($E10)))=$N10-1,$G10-$O10*($N10-1),$O10),0),IF($D10="Milestone",(IF(AND($H10&lt;&gt;"",YEAR($H10)=YEAR(S$5),MONTH($H10)=MONTH(S$5)),$I10*$G10,0))+(IF(AND($J10&lt;&gt;"",YEAR($J10)=YEAR(S$5),MONTH($J10)=MONTH(S$5)),$K10*$G10,0))+(IF(AND($L10&lt;&gt;"",YEAR($L10)=YEAR(S$5),MONTH($L10)=MONTH(S$5)),$M10*$G10,0)),0)))</f>
        <v>0</v>
      </c>
      <c r="T10" s="12" t="n">
        <f aca="false">IF($D10="Point-in-Time",IF(((YEAR(T$5)-YEAR($E10))*12+(MONTH(T$5)-MONTH($E10)))=0,$G10,0),IF($D10="Ratable",IF(AND(((YEAR(T$5)-YEAR($E10))*12+(MONTH(T$5)-MONTH($E10)))&gt;=0,((YEAR(T$5)-YEAR($E10))*12+(MONTH(T$5)-MONTH($E10)))&lt;$N10),IF(((YEAR(T$5)-YEAR($E10))*12+(MONTH(T$5)-MONTH($E10)))=$N10-1,$G10-$O10*($N10-1),$O10),0),IF($D10="Milestone",(IF(AND($H10&lt;&gt;"",YEAR($H10)=YEAR(T$5),MONTH($H10)=MONTH(T$5)),$I10*$G10,0))+(IF(AND($J10&lt;&gt;"",YEAR($J10)=YEAR(T$5),MONTH($J10)=MONTH(T$5)),$K10*$G10,0))+(IF(AND($L10&lt;&gt;"",YEAR($L10)=YEAR(T$5),MONTH($L10)=MONTH(T$5)),$M10*$G10,0)),0)))</f>
        <v>0</v>
      </c>
      <c r="U10" s="12" t="n">
        <f aca="false">IF($D10="Point-in-Time",IF(((YEAR(U$5)-YEAR($E10))*12+(MONTH(U$5)-MONTH($E10)))=0,$G10,0),IF($D10="Ratable",IF(AND(((YEAR(U$5)-YEAR($E10))*12+(MONTH(U$5)-MONTH($E10)))&gt;=0,((YEAR(U$5)-YEAR($E10))*12+(MONTH(U$5)-MONTH($E10)))&lt;$N10),IF(((YEAR(U$5)-YEAR($E10))*12+(MONTH(U$5)-MONTH($E10)))=$N10-1,$G10-$O10*($N10-1),$O10),0),IF($D10="Milestone",(IF(AND($H10&lt;&gt;"",YEAR($H10)=YEAR(U$5),MONTH($H10)=MONTH(U$5)),$I10*$G10,0))+(IF(AND($J10&lt;&gt;"",YEAR($J10)=YEAR(U$5),MONTH($J10)=MONTH(U$5)),$K10*$G10,0))+(IF(AND($L10&lt;&gt;"",YEAR($L10)=YEAR(U$5),MONTH($L10)=MONTH(U$5)),$M10*$G10,0)),0)))</f>
        <v>0</v>
      </c>
      <c r="V10" s="12" t="n">
        <f aca="false">IF($D10="Point-in-Time",IF(((YEAR(V$5)-YEAR($E10))*12+(MONTH(V$5)-MONTH($E10)))=0,$G10,0),IF($D10="Ratable",IF(AND(((YEAR(V$5)-YEAR($E10))*12+(MONTH(V$5)-MONTH($E10)))&gt;=0,((YEAR(V$5)-YEAR($E10))*12+(MONTH(V$5)-MONTH($E10)))&lt;$N10),IF(((YEAR(V$5)-YEAR($E10))*12+(MONTH(V$5)-MONTH($E10)))=$N10-1,$G10-$O10*($N10-1),$O10),0),IF($D10="Milestone",(IF(AND($H10&lt;&gt;"",YEAR($H10)=YEAR(V$5),MONTH($H10)=MONTH(V$5)),$I10*$G10,0))+(IF(AND($J10&lt;&gt;"",YEAR($J10)=YEAR(V$5),MONTH($J10)=MONTH(V$5)),$K10*$G10,0))+(IF(AND($L10&lt;&gt;"",YEAR($L10)=YEAR(V$5),MONTH($L10)=MONTH(V$5)),$M10*$G10,0)),0)))</f>
        <v>0</v>
      </c>
      <c r="W10" s="12" t="n">
        <f aca="false">IF($D10="Point-in-Time",IF(((YEAR(W$5)-YEAR($E10))*12+(MONTH(W$5)-MONTH($E10)))=0,$G10,0),IF($D10="Ratable",IF(AND(((YEAR(W$5)-YEAR($E10))*12+(MONTH(W$5)-MONTH($E10)))&gt;=0,((YEAR(W$5)-YEAR($E10))*12+(MONTH(W$5)-MONTH($E10)))&lt;$N10),IF(((YEAR(W$5)-YEAR($E10))*12+(MONTH(W$5)-MONTH($E10)))=$N10-1,$G10-$O10*($N10-1),$O10),0),IF($D10="Milestone",(IF(AND($H10&lt;&gt;"",YEAR($H10)=YEAR(W$5),MONTH($H10)=MONTH(W$5)),$I10*$G10,0))+(IF(AND($J10&lt;&gt;"",YEAR($J10)=YEAR(W$5),MONTH($J10)=MONTH(W$5)),$K10*$G10,0))+(IF(AND($L10&lt;&gt;"",YEAR($L10)=YEAR(W$5),MONTH($L10)=MONTH(W$5)),$M10*$G10,0)),0)))</f>
        <v>0</v>
      </c>
      <c r="X10" s="12" t="n">
        <f aca="false">IF($D10="Point-in-Time",IF(((YEAR(X$5)-YEAR($E10))*12+(MONTH(X$5)-MONTH($E10)))=0,$G10,0),IF($D10="Ratable",IF(AND(((YEAR(X$5)-YEAR($E10))*12+(MONTH(X$5)-MONTH($E10)))&gt;=0,((YEAR(X$5)-YEAR($E10))*12+(MONTH(X$5)-MONTH($E10)))&lt;$N10),IF(((YEAR(X$5)-YEAR($E10))*12+(MONTH(X$5)-MONTH($E10)))=$N10-1,$G10-$O10*($N10-1),$O10),0),IF($D10="Milestone",(IF(AND($H10&lt;&gt;"",YEAR($H10)=YEAR(X$5),MONTH($H10)=MONTH(X$5)),$I10*$G10,0))+(IF(AND($J10&lt;&gt;"",YEAR($J10)=YEAR(X$5),MONTH($J10)=MONTH(X$5)),$K10*$G10,0))+(IF(AND($L10&lt;&gt;"",YEAR($L10)=YEAR(X$5),MONTH($L10)=MONTH(X$5)),$M10*$G10,0)),0)))</f>
        <v>5000</v>
      </c>
      <c r="Y10" s="12" t="n">
        <f aca="false">IF($D10="Point-in-Time",IF(((YEAR(Y$5)-YEAR($E10))*12+(MONTH(Y$5)-MONTH($E10)))=0,$G10,0),IF($D10="Ratable",IF(AND(((YEAR(Y$5)-YEAR($E10))*12+(MONTH(Y$5)-MONTH($E10)))&gt;=0,((YEAR(Y$5)-YEAR($E10))*12+(MONTH(Y$5)-MONTH($E10)))&lt;$N10),IF(((YEAR(Y$5)-YEAR($E10))*12+(MONTH(Y$5)-MONTH($E10)))=$N10-1,$G10-$O10*($N10-1),$O10),0),IF($D10="Milestone",(IF(AND($H10&lt;&gt;"",YEAR($H10)=YEAR(Y$5),MONTH($H10)=MONTH(Y$5)),$I10*$G10,0))+(IF(AND($J10&lt;&gt;"",YEAR($J10)=YEAR(Y$5),MONTH($J10)=MONTH(Y$5)),$K10*$G10,0))+(IF(AND($L10&lt;&gt;"",YEAR($L10)=YEAR(Y$5),MONTH($L10)=MONTH(Y$5)),$M10*$G10,0)),0)))</f>
        <v>5000</v>
      </c>
      <c r="Z10" s="12" t="n">
        <f aca="false">IF($D10="Point-in-Time",IF(((YEAR(Z$5)-YEAR($E10))*12+(MONTH(Z$5)-MONTH($E10)))=0,$G10,0),IF($D10="Ratable",IF(AND(((YEAR(Z$5)-YEAR($E10))*12+(MONTH(Z$5)-MONTH($E10)))&gt;=0,((YEAR(Z$5)-YEAR($E10))*12+(MONTH(Z$5)-MONTH($E10)))&lt;$N10),IF(((YEAR(Z$5)-YEAR($E10))*12+(MONTH(Z$5)-MONTH($E10)))=$N10-1,$G10-$O10*($N10-1),$O10),0),IF($D10="Milestone",(IF(AND($H10&lt;&gt;"",YEAR($H10)=YEAR(Z$5),MONTH($H10)=MONTH(Z$5)),$I10*$G10,0))+(IF(AND($J10&lt;&gt;"",YEAR($J10)=YEAR(Z$5),MONTH($J10)=MONTH(Z$5)),$K10*$G10,0))+(IF(AND($L10&lt;&gt;"",YEAR($L10)=YEAR(Z$5),MONTH($L10)=MONTH(Z$5)),$M10*$G10,0)),0)))</f>
        <v>5000</v>
      </c>
      <c r="AA10" s="12" t="n">
        <f aca="false">IF($D10="Point-in-Time",IF(((YEAR(AA$5)-YEAR($E10))*12+(MONTH(AA$5)-MONTH($E10)))=0,$G10,0),IF($D10="Ratable",IF(AND(((YEAR(AA$5)-YEAR($E10))*12+(MONTH(AA$5)-MONTH($E10)))&gt;=0,((YEAR(AA$5)-YEAR($E10))*12+(MONTH(AA$5)-MONTH($E10)))&lt;$N10),IF(((YEAR(AA$5)-YEAR($E10))*12+(MONTH(AA$5)-MONTH($E10)))=$N10-1,$G10-$O10*($N10-1),$O10),0),IF($D10="Milestone",(IF(AND($H10&lt;&gt;"",YEAR($H10)=YEAR(AA$5),MONTH($H10)=MONTH(AA$5)),$I10*$G10,0))+(IF(AND($J10&lt;&gt;"",YEAR($J10)=YEAR(AA$5),MONTH($J10)=MONTH(AA$5)),$K10*$G10,0))+(IF(AND($L10&lt;&gt;"",YEAR($L10)=YEAR(AA$5),MONTH($L10)=MONTH(AA$5)),$M10*$G10,0)),0)))</f>
        <v>5000</v>
      </c>
      <c r="AB10" s="12" t="n">
        <f aca="false">IF($D10="Point-in-Time",IF(((YEAR(AB$5)-YEAR($E10))*12+(MONTH(AB$5)-MONTH($E10)))=0,$G10,0),IF($D10="Ratable",IF(AND(((YEAR(AB$5)-YEAR($E10))*12+(MONTH(AB$5)-MONTH($E10)))&gt;=0,((YEAR(AB$5)-YEAR($E10))*12+(MONTH(AB$5)-MONTH($E10)))&lt;$N10),IF(((YEAR(AB$5)-YEAR($E10))*12+(MONTH(AB$5)-MONTH($E10)))=$N10-1,$G10-$O10*($N10-1),$O10),0),IF($D10="Milestone",(IF(AND($H10&lt;&gt;"",YEAR($H10)=YEAR(AB$5),MONTH($H10)=MONTH(AB$5)),$I10*$G10,0))+(IF(AND($J10&lt;&gt;"",YEAR($J10)=YEAR(AB$5),MONTH($J10)=MONTH(AB$5)),$K10*$G10,0))+(IF(AND($L10&lt;&gt;"",YEAR($L10)=YEAR(AB$5),MONTH($L10)=MONTH(AB$5)),$M10*$G10,0)),0)))</f>
        <v>5000</v>
      </c>
      <c r="AC10" s="12" t="n">
        <f aca="false">IF($D10="Point-in-Time",IF(((YEAR(AC$5)-YEAR($E10))*12+(MONTH(AC$5)-MONTH($E10)))=0,$G10,0),IF($D10="Ratable",IF(AND(((YEAR(AC$5)-YEAR($E10))*12+(MONTH(AC$5)-MONTH($E10)))&gt;=0,((YEAR(AC$5)-YEAR($E10))*12+(MONTH(AC$5)-MONTH($E10)))&lt;$N10),IF(((YEAR(AC$5)-YEAR($E10))*12+(MONTH(AC$5)-MONTH($E10)))=$N10-1,$G10-$O10*($N10-1),$O10),0),IF($D10="Milestone",(IF(AND($H10&lt;&gt;"",YEAR($H10)=YEAR(AC$5),MONTH($H10)=MONTH(AC$5)),$I10*$G10,0))+(IF(AND($J10&lt;&gt;"",YEAR($J10)=YEAR(AC$5),MONTH($J10)=MONTH(AC$5)),$K10*$G10,0))+(IF(AND($L10&lt;&gt;"",YEAR($L10)=YEAR(AC$5),MONTH($L10)=MONTH(AC$5)),$M10*$G10,0)),0)))</f>
        <v>5000</v>
      </c>
      <c r="AD10" s="12" t="n">
        <f aca="false">SUMIF($R$5:$AC$5,"&lt;="&amp;$B$2,R10:AC10)</f>
        <v>0</v>
      </c>
      <c r="AE10" s="13" t="n">
        <f aca="false">P10+Q10-AD10</f>
        <v>0</v>
      </c>
    </row>
    <row r="11" customFormat="false" ht="15" hidden="false" customHeight="true" outlineLevel="0" collapsed="false">
      <c r="A11" s="8" t="s">
        <v>52</v>
      </c>
      <c r="B11" s="8" t="s">
        <v>53</v>
      </c>
      <c r="C11" s="8" t="s">
        <v>54</v>
      </c>
      <c r="D11" s="8" t="s">
        <v>55</v>
      </c>
      <c r="E11" s="9" t="n">
        <v>46037</v>
      </c>
      <c r="F11" s="18"/>
      <c r="G11" s="10" t="n">
        <v>100000</v>
      </c>
      <c r="H11" s="9" t="n">
        <v>46112</v>
      </c>
      <c r="I11" s="19" t="n">
        <v>0.3</v>
      </c>
      <c r="J11" s="9" t="n">
        <v>46234</v>
      </c>
      <c r="K11" s="19" t="n">
        <v>0.4</v>
      </c>
      <c r="L11" s="9" t="n">
        <v>46356</v>
      </c>
      <c r="M11" s="19" t="n">
        <v>0.3</v>
      </c>
      <c r="N11" s="11" t="n">
        <f aca="false">IF(D11="Ratable",(YEAR(F11)-YEAR(E11))*12+(MONTH(F11)-MONTH(E11))+1,0)</f>
        <v>0</v>
      </c>
      <c r="O11" s="12" t="n">
        <f aca="false">IF(D11="Ratable",G11/N11,0)</f>
        <v>0</v>
      </c>
      <c r="P11" s="12" t="n">
        <f aca="false">IF(E11&gt;=DATE(YEAR($B$2),1,1),0,G11-(IF(D11="Ratable",IF((YEAR($B$2)-1-YEAR(E11))*12+(12-MONTH(E11))&lt;0,0,MIN(G11,O11*((YEAR($B$2)-1-YEAR(E11))*12+(12-MONTH(E11))+1))),IF(D11="Point-in-Time",IF(E11&lt;=DATE(YEAR($B$2)-1,12,31),G11,0),IF(D11="Milestone",(IF(AND(H11&lt;&gt;"",H11&lt;=DATE(YEAR($B$2)-1,12,31)),I11*G11,0))+(IF(AND(J11&lt;&gt;"",J11&lt;=DATE(YEAR($B$2)-1,12,31)),K11*G11,0))+(IF(AND(L11&lt;&gt;"",L11&lt;=DATE(YEAR($B$2)-1,12,31)),M11*G11,0)),0)))))</f>
        <v>0</v>
      </c>
      <c r="Q11" s="12" t="n">
        <f aca="false">IF(AND(E11&gt;=DATE(YEAR($B$2),1,1),(YEAR(E11)-YEAR($B$2))*12+(MONTH(E11)-MONTH($B$2))&lt;=0),G11,0)</f>
        <v>100000</v>
      </c>
      <c r="R11" s="12" t="n">
        <f aca="false">IF($D11="Point-in-Time",IF(((YEAR(R$5)-YEAR($E11))*12+(MONTH(R$5)-MONTH($E11)))=0,$G11,0),IF($D11="Ratable",IF(AND(((YEAR(R$5)-YEAR($E11))*12+(MONTH(R$5)-MONTH($E11)))&gt;=0,((YEAR(R$5)-YEAR($E11))*12+(MONTH(R$5)-MONTH($E11)))&lt;$N11),IF(((YEAR(R$5)-YEAR($E11))*12+(MONTH(R$5)-MONTH($E11)))=$N11-1,$G11-$O11*($N11-1),$O11),0),IF($D11="Milestone",(IF(AND($H11&lt;&gt;"",YEAR($H11)=YEAR(R$5),MONTH($H11)=MONTH(R$5)),$I11*$G11,0))+(IF(AND($J11&lt;&gt;"",YEAR($J11)=YEAR(R$5),MONTH($J11)=MONTH(R$5)),$K11*$G11,0))+(IF(AND($L11&lt;&gt;"",YEAR($L11)=YEAR(R$5),MONTH($L11)=MONTH(R$5)),$M11*$G11,0)),0)))</f>
        <v>0</v>
      </c>
      <c r="S11" s="12" t="n">
        <f aca="false">IF($D11="Point-in-Time",IF(((YEAR(S$5)-YEAR($E11))*12+(MONTH(S$5)-MONTH($E11)))=0,$G11,0),IF($D11="Ratable",IF(AND(((YEAR(S$5)-YEAR($E11))*12+(MONTH(S$5)-MONTH($E11)))&gt;=0,((YEAR(S$5)-YEAR($E11))*12+(MONTH(S$5)-MONTH($E11)))&lt;$N11),IF(((YEAR(S$5)-YEAR($E11))*12+(MONTH(S$5)-MONTH($E11)))=$N11-1,$G11-$O11*($N11-1),$O11),0),IF($D11="Milestone",(IF(AND($H11&lt;&gt;"",YEAR($H11)=YEAR(S$5),MONTH($H11)=MONTH(S$5)),$I11*$G11,0))+(IF(AND($J11&lt;&gt;"",YEAR($J11)=YEAR(S$5),MONTH($J11)=MONTH(S$5)),$K11*$G11,0))+(IF(AND($L11&lt;&gt;"",YEAR($L11)=YEAR(S$5),MONTH($L11)=MONTH(S$5)),$M11*$G11,0)),0)))</f>
        <v>0</v>
      </c>
      <c r="T11" s="12" t="n">
        <f aca="false">IF($D11="Point-in-Time",IF(((YEAR(T$5)-YEAR($E11))*12+(MONTH(T$5)-MONTH($E11)))=0,$G11,0),IF($D11="Ratable",IF(AND(((YEAR(T$5)-YEAR($E11))*12+(MONTH(T$5)-MONTH($E11)))&gt;=0,((YEAR(T$5)-YEAR($E11))*12+(MONTH(T$5)-MONTH($E11)))&lt;$N11),IF(((YEAR(T$5)-YEAR($E11))*12+(MONTH(T$5)-MONTH($E11)))=$N11-1,$G11-$O11*($N11-1),$O11),0),IF($D11="Milestone",(IF(AND($H11&lt;&gt;"",YEAR($H11)=YEAR(T$5),MONTH($H11)=MONTH(T$5)),$I11*$G11,0))+(IF(AND($J11&lt;&gt;"",YEAR($J11)=YEAR(T$5),MONTH($J11)=MONTH(T$5)),$K11*$G11,0))+(IF(AND($L11&lt;&gt;"",YEAR($L11)=YEAR(T$5),MONTH($L11)=MONTH(T$5)),$M11*$G11,0)),0)))</f>
        <v>30000</v>
      </c>
      <c r="U11" s="12" t="n">
        <f aca="false">IF($D11="Point-in-Time",IF(((YEAR(U$5)-YEAR($E11))*12+(MONTH(U$5)-MONTH($E11)))=0,$G11,0),IF($D11="Ratable",IF(AND(((YEAR(U$5)-YEAR($E11))*12+(MONTH(U$5)-MONTH($E11)))&gt;=0,((YEAR(U$5)-YEAR($E11))*12+(MONTH(U$5)-MONTH($E11)))&lt;$N11),IF(((YEAR(U$5)-YEAR($E11))*12+(MONTH(U$5)-MONTH($E11)))=$N11-1,$G11-$O11*($N11-1),$O11),0),IF($D11="Milestone",(IF(AND($H11&lt;&gt;"",YEAR($H11)=YEAR(U$5),MONTH($H11)=MONTH(U$5)),$I11*$G11,0))+(IF(AND($J11&lt;&gt;"",YEAR($J11)=YEAR(U$5),MONTH($J11)=MONTH(U$5)),$K11*$G11,0))+(IF(AND($L11&lt;&gt;"",YEAR($L11)=YEAR(U$5),MONTH($L11)=MONTH(U$5)),$M11*$G11,0)),0)))</f>
        <v>0</v>
      </c>
      <c r="V11" s="12" t="n">
        <f aca="false">IF($D11="Point-in-Time",IF(((YEAR(V$5)-YEAR($E11))*12+(MONTH(V$5)-MONTH($E11)))=0,$G11,0),IF($D11="Ratable",IF(AND(((YEAR(V$5)-YEAR($E11))*12+(MONTH(V$5)-MONTH($E11)))&gt;=0,((YEAR(V$5)-YEAR($E11))*12+(MONTH(V$5)-MONTH($E11)))&lt;$N11),IF(((YEAR(V$5)-YEAR($E11))*12+(MONTH(V$5)-MONTH($E11)))=$N11-1,$G11-$O11*($N11-1),$O11),0),IF($D11="Milestone",(IF(AND($H11&lt;&gt;"",YEAR($H11)=YEAR(V$5),MONTH($H11)=MONTH(V$5)),$I11*$G11,0))+(IF(AND($J11&lt;&gt;"",YEAR($J11)=YEAR(V$5),MONTH($J11)=MONTH(V$5)),$K11*$G11,0))+(IF(AND($L11&lt;&gt;"",YEAR($L11)=YEAR(V$5),MONTH($L11)=MONTH(V$5)),$M11*$G11,0)),0)))</f>
        <v>0</v>
      </c>
      <c r="W11" s="12" t="n">
        <f aca="false">IF($D11="Point-in-Time",IF(((YEAR(W$5)-YEAR($E11))*12+(MONTH(W$5)-MONTH($E11)))=0,$G11,0),IF($D11="Ratable",IF(AND(((YEAR(W$5)-YEAR($E11))*12+(MONTH(W$5)-MONTH($E11)))&gt;=0,((YEAR(W$5)-YEAR($E11))*12+(MONTH(W$5)-MONTH($E11)))&lt;$N11),IF(((YEAR(W$5)-YEAR($E11))*12+(MONTH(W$5)-MONTH($E11)))=$N11-1,$G11-$O11*($N11-1),$O11),0),IF($D11="Milestone",(IF(AND($H11&lt;&gt;"",YEAR($H11)=YEAR(W$5),MONTH($H11)=MONTH(W$5)),$I11*$G11,0))+(IF(AND($J11&lt;&gt;"",YEAR($J11)=YEAR(W$5),MONTH($J11)=MONTH(W$5)),$K11*$G11,0))+(IF(AND($L11&lt;&gt;"",YEAR($L11)=YEAR(W$5),MONTH($L11)=MONTH(W$5)),$M11*$G11,0)),0)))</f>
        <v>0</v>
      </c>
      <c r="X11" s="12" t="n">
        <f aca="false">IF($D11="Point-in-Time",IF(((YEAR(X$5)-YEAR($E11))*12+(MONTH(X$5)-MONTH($E11)))=0,$G11,0),IF($D11="Ratable",IF(AND(((YEAR(X$5)-YEAR($E11))*12+(MONTH(X$5)-MONTH($E11)))&gt;=0,((YEAR(X$5)-YEAR($E11))*12+(MONTH(X$5)-MONTH($E11)))&lt;$N11),IF(((YEAR(X$5)-YEAR($E11))*12+(MONTH(X$5)-MONTH($E11)))=$N11-1,$G11-$O11*($N11-1),$O11),0),IF($D11="Milestone",(IF(AND($H11&lt;&gt;"",YEAR($H11)=YEAR(X$5),MONTH($H11)=MONTH(X$5)),$I11*$G11,0))+(IF(AND($J11&lt;&gt;"",YEAR($J11)=YEAR(X$5),MONTH($J11)=MONTH(X$5)),$K11*$G11,0))+(IF(AND($L11&lt;&gt;"",YEAR($L11)=YEAR(X$5),MONTH($L11)=MONTH(X$5)),$M11*$G11,0)),0)))</f>
        <v>40000</v>
      </c>
      <c r="Y11" s="12" t="n">
        <f aca="false">IF($D11="Point-in-Time",IF(((YEAR(Y$5)-YEAR($E11))*12+(MONTH(Y$5)-MONTH($E11)))=0,$G11,0),IF($D11="Ratable",IF(AND(((YEAR(Y$5)-YEAR($E11))*12+(MONTH(Y$5)-MONTH($E11)))&gt;=0,((YEAR(Y$5)-YEAR($E11))*12+(MONTH(Y$5)-MONTH($E11)))&lt;$N11),IF(((YEAR(Y$5)-YEAR($E11))*12+(MONTH(Y$5)-MONTH($E11)))=$N11-1,$G11-$O11*($N11-1),$O11),0),IF($D11="Milestone",(IF(AND($H11&lt;&gt;"",YEAR($H11)=YEAR(Y$5),MONTH($H11)=MONTH(Y$5)),$I11*$G11,0))+(IF(AND($J11&lt;&gt;"",YEAR($J11)=YEAR(Y$5),MONTH($J11)=MONTH(Y$5)),$K11*$G11,0))+(IF(AND($L11&lt;&gt;"",YEAR($L11)=YEAR(Y$5),MONTH($L11)=MONTH(Y$5)),$M11*$G11,0)),0)))</f>
        <v>0</v>
      </c>
      <c r="Z11" s="12" t="n">
        <f aca="false">IF($D11="Point-in-Time",IF(((YEAR(Z$5)-YEAR($E11))*12+(MONTH(Z$5)-MONTH($E11)))=0,$G11,0),IF($D11="Ratable",IF(AND(((YEAR(Z$5)-YEAR($E11))*12+(MONTH(Z$5)-MONTH($E11)))&gt;=0,((YEAR(Z$5)-YEAR($E11))*12+(MONTH(Z$5)-MONTH($E11)))&lt;$N11),IF(((YEAR(Z$5)-YEAR($E11))*12+(MONTH(Z$5)-MONTH($E11)))=$N11-1,$G11-$O11*($N11-1),$O11),0),IF($D11="Milestone",(IF(AND($H11&lt;&gt;"",YEAR($H11)=YEAR(Z$5),MONTH($H11)=MONTH(Z$5)),$I11*$G11,0))+(IF(AND($J11&lt;&gt;"",YEAR($J11)=YEAR(Z$5),MONTH($J11)=MONTH(Z$5)),$K11*$G11,0))+(IF(AND($L11&lt;&gt;"",YEAR($L11)=YEAR(Z$5),MONTH($L11)=MONTH(Z$5)),$M11*$G11,0)),0)))</f>
        <v>0</v>
      </c>
      <c r="AA11" s="12" t="n">
        <f aca="false">IF($D11="Point-in-Time",IF(((YEAR(AA$5)-YEAR($E11))*12+(MONTH(AA$5)-MONTH($E11)))=0,$G11,0),IF($D11="Ratable",IF(AND(((YEAR(AA$5)-YEAR($E11))*12+(MONTH(AA$5)-MONTH($E11)))&gt;=0,((YEAR(AA$5)-YEAR($E11))*12+(MONTH(AA$5)-MONTH($E11)))&lt;$N11),IF(((YEAR(AA$5)-YEAR($E11))*12+(MONTH(AA$5)-MONTH($E11)))=$N11-1,$G11-$O11*($N11-1),$O11),0),IF($D11="Milestone",(IF(AND($H11&lt;&gt;"",YEAR($H11)=YEAR(AA$5),MONTH($H11)=MONTH(AA$5)),$I11*$G11,0))+(IF(AND($J11&lt;&gt;"",YEAR($J11)=YEAR(AA$5),MONTH($J11)=MONTH(AA$5)),$K11*$G11,0))+(IF(AND($L11&lt;&gt;"",YEAR($L11)=YEAR(AA$5),MONTH($L11)=MONTH(AA$5)),$M11*$G11,0)),0)))</f>
        <v>0</v>
      </c>
      <c r="AB11" s="12" t="n">
        <f aca="false">IF($D11="Point-in-Time",IF(((YEAR(AB$5)-YEAR($E11))*12+(MONTH(AB$5)-MONTH($E11)))=0,$G11,0),IF($D11="Ratable",IF(AND(((YEAR(AB$5)-YEAR($E11))*12+(MONTH(AB$5)-MONTH($E11)))&gt;=0,((YEAR(AB$5)-YEAR($E11))*12+(MONTH(AB$5)-MONTH($E11)))&lt;$N11),IF(((YEAR(AB$5)-YEAR($E11))*12+(MONTH(AB$5)-MONTH($E11)))=$N11-1,$G11-$O11*($N11-1),$O11),0),IF($D11="Milestone",(IF(AND($H11&lt;&gt;"",YEAR($H11)=YEAR(AB$5),MONTH($H11)=MONTH(AB$5)),$I11*$G11,0))+(IF(AND($J11&lt;&gt;"",YEAR($J11)=YEAR(AB$5),MONTH($J11)=MONTH(AB$5)),$K11*$G11,0))+(IF(AND($L11&lt;&gt;"",YEAR($L11)=YEAR(AB$5),MONTH($L11)=MONTH(AB$5)),$M11*$G11,0)),0)))</f>
        <v>30000</v>
      </c>
      <c r="AC11" s="12" t="n">
        <f aca="false">IF($D11="Point-in-Time",IF(((YEAR(AC$5)-YEAR($E11))*12+(MONTH(AC$5)-MONTH($E11)))=0,$G11,0),IF($D11="Ratable",IF(AND(((YEAR(AC$5)-YEAR($E11))*12+(MONTH(AC$5)-MONTH($E11)))&gt;=0,((YEAR(AC$5)-YEAR($E11))*12+(MONTH(AC$5)-MONTH($E11)))&lt;$N11),IF(((YEAR(AC$5)-YEAR($E11))*12+(MONTH(AC$5)-MONTH($E11)))=$N11-1,$G11-$O11*($N11-1),$O11),0),IF($D11="Milestone",(IF(AND($H11&lt;&gt;"",YEAR($H11)=YEAR(AC$5),MONTH($H11)=MONTH(AC$5)),$I11*$G11,0))+(IF(AND($J11&lt;&gt;"",YEAR($J11)=YEAR(AC$5),MONTH($J11)=MONTH(AC$5)),$K11*$G11,0))+(IF(AND($L11&lt;&gt;"",YEAR($L11)=YEAR(AC$5),MONTH($L11)=MONTH(AC$5)),$M11*$G11,0)),0)))</f>
        <v>0</v>
      </c>
      <c r="AD11" s="12" t="n">
        <f aca="false">SUMIF($R$5:$AC$5,"&lt;="&amp;$B$2,R11:AC11)</f>
        <v>30000</v>
      </c>
      <c r="AE11" s="13" t="n">
        <f aca="false">P11+Q11-AD11</f>
        <v>70000</v>
      </c>
    </row>
    <row r="12" customFormat="false" ht="15" hidden="false" customHeight="true" outlineLevel="0" collapsed="false">
      <c r="A12" s="8" t="s">
        <v>56</v>
      </c>
      <c r="B12" s="8" t="s">
        <v>57</v>
      </c>
      <c r="C12" s="8" t="s">
        <v>58</v>
      </c>
      <c r="D12" s="8" t="s">
        <v>46</v>
      </c>
      <c r="E12" s="9" t="n">
        <v>45292</v>
      </c>
      <c r="F12" s="9" t="n">
        <v>46752</v>
      </c>
      <c r="G12" s="10" t="n">
        <v>240000</v>
      </c>
      <c r="H12" s="18"/>
      <c r="I12" s="18"/>
      <c r="J12" s="18"/>
      <c r="K12" s="18"/>
      <c r="L12" s="18"/>
      <c r="M12" s="18"/>
      <c r="N12" s="11" t="n">
        <f aca="false">IF(D12="Ratable",(YEAR(F12)-YEAR(E12))*12+(MONTH(F12)-MONTH(E12))+1,0)</f>
        <v>48</v>
      </c>
      <c r="O12" s="12" t="n">
        <f aca="false">IF(D12="Ratable",G12/N12,0)</f>
        <v>5000</v>
      </c>
      <c r="P12" s="12" t="n">
        <f aca="false">IF(E12&gt;=DATE(YEAR($B$2),1,1),0,G12-(IF(D12="Ratable",IF((YEAR($B$2)-1-YEAR(E12))*12+(12-MONTH(E12))&lt;0,0,MIN(G12,O12*((YEAR($B$2)-1-YEAR(E12))*12+(12-MONTH(E12))+1))),IF(D12="Point-in-Time",IF(E12&lt;=DATE(YEAR($B$2)-1,12,31),G12,0),IF(D12="Milestone",(IF(AND(H12&lt;&gt;"",H12&lt;=DATE(YEAR($B$2)-1,12,31)),I12*G12,0))+(IF(AND(J12&lt;&gt;"",J12&lt;=DATE(YEAR($B$2)-1,12,31)),K12*G12,0))+(IF(AND(L12&lt;&gt;"",L12&lt;=DATE(YEAR($B$2)-1,12,31)),M12*G12,0)),0)))))</f>
        <v>120000</v>
      </c>
      <c r="Q12" s="12" t="n">
        <f aca="false">IF(AND(E12&gt;=DATE(YEAR($B$2),1,1),(YEAR(E12)-YEAR($B$2))*12+(MONTH(E12)-MONTH($B$2))&lt;=0),G12,0)</f>
        <v>0</v>
      </c>
      <c r="R12" s="12" t="n">
        <f aca="false">IF($D12="Point-in-Time",IF(((YEAR(R$5)-YEAR($E12))*12+(MONTH(R$5)-MONTH($E12)))=0,$G12,0),IF($D12="Ratable",IF(AND(((YEAR(R$5)-YEAR($E12))*12+(MONTH(R$5)-MONTH($E12)))&gt;=0,((YEAR(R$5)-YEAR($E12))*12+(MONTH(R$5)-MONTH($E12)))&lt;$N12),IF(((YEAR(R$5)-YEAR($E12))*12+(MONTH(R$5)-MONTH($E12)))=$N12-1,$G12-$O12*($N12-1),$O12),0),IF($D12="Milestone",(IF(AND($H12&lt;&gt;"",YEAR($H12)=YEAR(R$5),MONTH($H12)=MONTH(R$5)),$I12*$G12,0))+(IF(AND($J12&lt;&gt;"",YEAR($J12)=YEAR(R$5),MONTH($J12)=MONTH(R$5)),$K12*$G12,0))+(IF(AND($L12&lt;&gt;"",YEAR($L12)=YEAR(R$5),MONTH($L12)=MONTH(R$5)),$M12*$G12,0)),0)))</f>
        <v>5000</v>
      </c>
      <c r="S12" s="12" t="n">
        <f aca="false">IF($D12="Point-in-Time",IF(((YEAR(S$5)-YEAR($E12))*12+(MONTH(S$5)-MONTH($E12)))=0,$G12,0),IF($D12="Ratable",IF(AND(((YEAR(S$5)-YEAR($E12))*12+(MONTH(S$5)-MONTH($E12)))&gt;=0,((YEAR(S$5)-YEAR($E12))*12+(MONTH(S$5)-MONTH($E12)))&lt;$N12),IF(((YEAR(S$5)-YEAR($E12))*12+(MONTH(S$5)-MONTH($E12)))=$N12-1,$G12-$O12*($N12-1),$O12),0),IF($D12="Milestone",(IF(AND($H12&lt;&gt;"",YEAR($H12)=YEAR(S$5),MONTH($H12)=MONTH(S$5)),$I12*$G12,0))+(IF(AND($J12&lt;&gt;"",YEAR($J12)=YEAR(S$5),MONTH($J12)=MONTH(S$5)),$K12*$G12,0))+(IF(AND($L12&lt;&gt;"",YEAR($L12)=YEAR(S$5),MONTH($L12)=MONTH(S$5)),$M12*$G12,0)),0)))</f>
        <v>5000</v>
      </c>
      <c r="T12" s="12" t="n">
        <f aca="false">IF($D12="Point-in-Time",IF(((YEAR(T$5)-YEAR($E12))*12+(MONTH(T$5)-MONTH($E12)))=0,$G12,0),IF($D12="Ratable",IF(AND(((YEAR(T$5)-YEAR($E12))*12+(MONTH(T$5)-MONTH($E12)))&gt;=0,((YEAR(T$5)-YEAR($E12))*12+(MONTH(T$5)-MONTH($E12)))&lt;$N12),IF(((YEAR(T$5)-YEAR($E12))*12+(MONTH(T$5)-MONTH($E12)))=$N12-1,$G12-$O12*($N12-1),$O12),0),IF($D12="Milestone",(IF(AND($H12&lt;&gt;"",YEAR($H12)=YEAR(T$5),MONTH($H12)=MONTH(T$5)),$I12*$G12,0))+(IF(AND($J12&lt;&gt;"",YEAR($J12)=YEAR(T$5),MONTH($J12)=MONTH(T$5)),$K12*$G12,0))+(IF(AND($L12&lt;&gt;"",YEAR($L12)=YEAR(T$5),MONTH($L12)=MONTH(T$5)),$M12*$G12,0)),0)))</f>
        <v>5000</v>
      </c>
      <c r="U12" s="12" t="n">
        <f aca="false">IF($D12="Point-in-Time",IF(((YEAR(U$5)-YEAR($E12))*12+(MONTH(U$5)-MONTH($E12)))=0,$G12,0),IF($D12="Ratable",IF(AND(((YEAR(U$5)-YEAR($E12))*12+(MONTH(U$5)-MONTH($E12)))&gt;=0,((YEAR(U$5)-YEAR($E12))*12+(MONTH(U$5)-MONTH($E12)))&lt;$N12),IF(((YEAR(U$5)-YEAR($E12))*12+(MONTH(U$5)-MONTH($E12)))=$N12-1,$G12-$O12*($N12-1),$O12),0),IF($D12="Milestone",(IF(AND($H12&lt;&gt;"",YEAR($H12)=YEAR(U$5),MONTH($H12)=MONTH(U$5)),$I12*$G12,0))+(IF(AND($J12&lt;&gt;"",YEAR($J12)=YEAR(U$5),MONTH($J12)=MONTH(U$5)),$K12*$G12,0))+(IF(AND($L12&lt;&gt;"",YEAR($L12)=YEAR(U$5),MONTH($L12)=MONTH(U$5)),$M12*$G12,0)),0)))</f>
        <v>5000</v>
      </c>
      <c r="V12" s="12" t="n">
        <f aca="false">IF($D12="Point-in-Time",IF(((YEAR(V$5)-YEAR($E12))*12+(MONTH(V$5)-MONTH($E12)))=0,$G12,0),IF($D12="Ratable",IF(AND(((YEAR(V$5)-YEAR($E12))*12+(MONTH(V$5)-MONTH($E12)))&gt;=0,((YEAR(V$5)-YEAR($E12))*12+(MONTH(V$5)-MONTH($E12)))&lt;$N12),IF(((YEAR(V$5)-YEAR($E12))*12+(MONTH(V$5)-MONTH($E12)))=$N12-1,$G12-$O12*($N12-1),$O12),0),IF($D12="Milestone",(IF(AND($H12&lt;&gt;"",YEAR($H12)=YEAR(V$5),MONTH($H12)=MONTH(V$5)),$I12*$G12,0))+(IF(AND($J12&lt;&gt;"",YEAR($J12)=YEAR(V$5),MONTH($J12)=MONTH(V$5)),$K12*$G12,0))+(IF(AND($L12&lt;&gt;"",YEAR($L12)=YEAR(V$5),MONTH($L12)=MONTH(V$5)),$M12*$G12,0)),0)))</f>
        <v>5000</v>
      </c>
      <c r="W12" s="12" t="n">
        <f aca="false">IF($D12="Point-in-Time",IF(((YEAR(W$5)-YEAR($E12))*12+(MONTH(W$5)-MONTH($E12)))=0,$G12,0),IF($D12="Ratable",IF(AND(((YEAR(W$5)-YEAR($E12))*12+(MONTH(W$5)-MONTH($E12)))&gt;=0,((YEAR(W$5)-YEAR($E12))*12+(MONTH(W$5)-MONTH($E12)))&lt;$N12),IF(((YEAR(W$5)-YEAR($E12))*12+(MONTH(W$5)-MONTH($E12)))=$N12-1,$G12-$O12*($N12-1),$O12),0),IF($D12="Milestone",(IF(AND($H12&lt;&gt;"",YEAR($H12)=YEAR(W$5),MONTH($H12)=MONTH(W$5)),$I12*$G12,0))+(IF(AND($J12&lt;&gt;"",YEAR($J12)=YEAR(W$5),MONTH($J12)=MONTH(W$5)),$K12*$G12,0))+(IF(AND($L12&lt;&gt;"",YEAR($L12)=YEAR(W$5),MONTH($L12)=MONTH(W$5)),$M12*$G12,0)),0)))</f>
        <v>5000</v>
      </c>
      <c r="X12" s="12" t="n">
        <f aca="false">IF($D12="Point-in-Time",IF(((YEAR(X$5)-YEAR($E12))*12+(MONTH(X$5)-MONTH($E12)))=0,$G12,0),IF($D12="Ratable",IF(AND(((YEAR(X$5)-YEAR($E12))*12+(MONTH(X$5)-MONTH($E12)))&gt;=0,((YEAR(X$5)-YEAR($E12))*12+(MONTH(X$5)-MONTH($E12)))&lt;$N12),IF(((YEAR(X$5)-YEAR($E12))*12+(MONTH(X$5)-MONTH($E12)))=$N12-1,$G12-$O12*($N12-1),$O12),0),IF($D12="Milestone",(IF(AND($H12&lt;&gt;"",YEAR($H12)=YEAR(X$5),MONTH($H12)=MONTH(X$5)),$I12*$G12,0))+(IF(AND($J12&lt;&gt;"",YEAR($J12)=YEAR(X$5),MONTH($J12)=MONTH(X$5)),$K12*$G12,0))+(IF(AND($L12&lt;&gt;"",YEAR($L12)=YEAR(X$5),MONTH($L12)=MONTH(X$5)),$M12*$G12,0)),0)))</f>
        <v>5000</v>
      </c>
      <c r="Y12" s="12" t="n">
        <f aca="false">IF($D12="Point-in-Time",IF(((YEAR(Y$5)-YEAR($E12))*12+(MONTH(Y$5)-MONTH($E12)))=0,$G12,0),IF($D12="Ratable",IF(AND(((YEAR(Y$5)-YEAR($E12))*12+(MONTH(Y$5)-MONTH($E12)))&gt;=0,((YEAR(Y$5)-YEAR($E12))*12+(MONTH(Y$5)-MONTH($E12)))&lt;$N12),IF(((YEAR(Y$5)-YEAR($E12))*12+(MONTH(Y$5)-MONTH($E12)))=$N12-1,$G12-$O12*($N12-1),$O12),0),IF($D12="Milestone",(IF(AND($H12&lt;&gt;"",YEAR($H12)=YEAR(Y$5),MONTH($H12)=MONTH(Y$5)),$I12*$G12,0))+(IF(AND($J12&lt;&gt;"",YEAR($J12)=YEAR(Y$5),MONTH($J12)=MONTH(Y$5)),$K12*$G12,0))+(IF(AND($L12&lt;&gt;"",YEAR($L12)=YEAR(Y$5),MONTH($L12)=MONTH(Y$5)),$M12*$G12,0)),0)))</f>
        <v>5000</v>
      </c>
      <c r="Z12" s="12" t="n">
        <f aca="false">IF($D12="Point-in-Time",IF(((YEAR(Z$5)-YEAR($E12))*12+(MONTH(Z$5)-MONTH($E12)))=0,$G12,0),IF($D12="Ratable",IF(AND(((YEAR(Z$5)-YEAR($E12))*12+(MONTH(Z$5)-MONTH($E12)))&gt;=0,((YEAR(Z$5)-YEAR($E12))*12+(MONTH(Z$5)-MONTH($E12)))&lt;$N12),IF(((YEAR(Z$5)-YEAR($E12))*12+(MONTH(Z$5)-MONTH($E12)))=$N12-1,$G12-$O12*($N12-1),$O12),0),IF($D12="Milestone",(IF(AND($H12&lt;&gt;"",YEAR($H12)=YEAR(Z$5),MONTH($H12)=MONTH(Z$5)),$I12*$G12,0))+(IF(AND($J12&lt;&gt;"",YEAR($J12)=YEAR(Z$5),MONTH($J12)=MONTH(Z$5)),$K12*$G12,0))+(IF(AND($L12&lt;&gt;"",YEAR($L12)=YEAR(Z$5),MONTH($L12)=MONTH(Z$5)),$M12*$G12,0)),0)))</f>
        <v>5000</v>
      </c>
      <c r="AA12" s="12" t="n">
        <f aca="false">IF($D12="Point-in-Time",IF(((YEAR(AA$5)-YEAR($E12))*12+(MONTH(AA$5)-MONTH($E12)))=0,$G12,0),IF($D12="Ratable",IF(AND(((YEAR(AA$5)-YEAR($E12))*12+(MONTH(AA$5)-MONTH($E12)))&gt;=0,((YEAR(AA$5)-YEAR($E12))*12+(MONTH(AA$5)-MONTH($E12)))&lt;$N12),IF(((YEAR(AA$5)-YEAR($E12))*12+(MONTH(AA$5)-MONTH($E12)))=$N12-1,$G12-$O12*($N12-1),$O12),0),IF($D12="Milestone",(IF(AND($H12&lt;&gt;"",YEAR($H12)=YEAR(AA$5),MONTH($H12)=MONTH(AA$5)),$I12*$G12,0))+(IF(AND($J12&lt;&gt;"",YEAR($J12)=YEAR(AA$5),MONTH($J12)=MONTH(AA$5)),$K12*$G12,0))+(IF(AND($L12&lt;&gt;"",YEAR($L12)=YEAR(AA$5),MONTH($L12)=MONTH(AA$5)),$M12*$G12,0)),0)))</f>
        <v>5000</v>
      </c>
      <c r="AB12" s="12" t="n">
        <f aca="false">IF($D12="Point-in-Time",IF(((YEAR(AB$5)-YEAR($E12))*12+(MONTH(AB$5)-MONTH($E12)))=0,$G12,0),IF($D12="Ratable",IF(AND(((YEAR(AB$5)-YEAR($E12))*12+(MONTH(AB$5)-MONTH($E12)))&gt;=0,((YEAR(AB$5)-YEAR($E12))*12+(MONTH(AB$5)-MONTH($E12)))&lt;$N12),IF(((YEAR(AB$5)-YEAR($E12))*12+(MONTH(AB$5)-MONTH($E12)))=$N12-1,$G12-$O12*($N12-1),$O12),0),IF($D12="Milestone",(IF(AND($H12&lt;&gt;"",YEAR($H12)=YEAR(AB$5),MONTH($H12)=MONTH(AB$5)),$I12*$G12,0))+(IF(AND($J12&lt;&gt;"",YEAR($J12)=YEAR(AB$5),MONTH($J12)=MONTH(AB$5)),$K12*$G12,0))+(IF(AND($L12&lt;&gt;"",YEAR($L12)=YEAR(AB$5),MONTH($L12)=MONTH(AB$5)),$M12*$G12,0)),0)))</f>
        <v>5000</v>
      </c>
      <c r="AC12" s="12" t="n">
        <f aca="false">IF($D12="Point-in-Time",IF(((YEAR(AC$5)-YEAR($E12))*12+(MONTH(AC$5)-MONTH($E12)))=0,$G12,0),IF($D12="Ratable",IF(AND(((YEAR(AC$5)-YEAR($E12))*12+(MONTH(AC$5)-MONTH($E12)))&gt;=0,((YEAR(AC$5)-YEAR($E12))*12+(MONTH(AC$5)-MONTH($E12)))&lt;$N12),IF(((YEAR(AC$5)-YEAR($E12))*12+(MONTH(AC$5)-MONTH($E12)))=$N12-1,$G12-$O12*($N12-1),$O12),0),IF($D12="Milestone",(IF(AND($H12&lt;&gt;"",YEAR($H12)=YEAR(AC$5),MONTH($H12)=MONTH(AC$5)),$I12*$G12,0))+(IF(AND($J12&lt;&gt;"",YEAR($J12)=YEAR(AC$5),MONTH($J12)=MONTH(AC$5)),$K12*$G12,0))+(IF(AND($L12&lt;&gt;"",YEAR($L12)=YEAR(AC$5),MONTH($L12)=MONTH(AC$5)),$M12*$G12,0)),0)))</f>
        <v>5000</v>
      </c>
      <c r="AD12" s="12" t="n">
        <f aca="false">SUMIF($R$5:$AC$5,"&lt;="&amp;$B$2,R12:AC12)</f>
        <v>30000</v>
      </c>
      <c r="AE12" s="13" t="n">
        <f aca="false">P12+Q12-AD12</f>
        <v>90000</v>
      </c>
    </row>
    <row r="13" customFormat="false" ht="15" hidden="false" customHeight="true" outlineLevel="0" collapsed="false">
      <c r="A13" s="14" t="s">
        <v>25</v>
      </c>
      <c r="B13" s="14"/>
      <c r="C13" s="14"/>
      <c r="D13" s="14"/>
      <c r="E13" s="14"/>
      <c r="F13" s="14"/>
      <c r="G13" s="15" t="n">
        <f aca="false">SUM(G6:G12)</f>
        <v>591000</v>
      </c>
      <c r="H13" s="16"/>
      <c r="I13" s="16"/>
      <c r="J13" s="16"/>
      <c r="K13" s="16"/>
      <c r="L13" s="16"/>
      <c r="M13" s="16"/>
      <c r="N13" s="16"/>
      <c r="O13" s="16"/>
      <c r="P13" s="15" t="n">
        <f aca="false">SUM(P6:P12)</f>
        <v>120000</v>
      </c>
      <c r="Q13" s="15" t="n">
        <f aca="false">SUM(Q6:Q12)</f>
        <v>321000</v>
      </c>
      <c r="R13" s="15" t="n">
        <f aca="false">SUM(R6:R12)</f>
        <v>15000</v>
      </c>
      <c r="S13" s="15" t="n">
        <f aca="false">SUM(S6:S12)</f>
        <v>15000</v>
      </c>
      <c r="T13" s="15" t="n">
        <f aca="false">SUM(T6:T12)</f>
        <v>45000</v>
      </c>
      <c r="U13" s="15" t="n">
        <f aca="false">SUM(U6:U12)</f>
        <v>73000</v>
      </c>
      <c r="V13" s="15" t="n">
        <f aca="false">SUM(V6:V12)</f>
        <v>23000</v>
      </c>
      <c r="W13" s="15" t="n">
        <f aca="false">SUM(W6:W12)</f>
        <v>23000</v>
      </c>
      <c r="X13" s="15" t="n">
        <f aca="false">SUM(X6:X12)</f>
        <v>63000</v>
      </c>
      <c r="Y13" s="15" t="n">
        <f aca="false">SUM(Y6:Y12)</f>
        <v>23000</v>
      </c>
      <c r="Z13" s="15" t="n">
        <f aca="false">SUM(Z6:Z12)</f>
        <v>23000</v>
      </c>
      <c r="AA13" s="15" t="n">
        <f aca="false">SUM(AA6:AA12)</f>
        <v>23000</v>
      </c>
      <c r="AB13" s="15" t="n">
        <f aca="false">SUM(AB6:AB12)</f>
        <v>53000</v>
      </c>
      <c r="AC13" s="15" t="n">
        <f aca="false">SUM(AC6:AC12)</f>
        <v>23000</v>
      </c>
      <c r="AD13" s="15" t="n">
        <f aca="false">SUM(AD6:AD12)</f>
        <v>194000</v>
      </c>
      <c r="AE13" s="17" t="n">
        <f aca="false">SUM(AE6:AE12)</f>
        <v>247000</v>
      </c>
    </row>
  </sheetData>
  <mergeCells count="1">
    <mergeCell ref="A13:F13"/>
  </mergeCells>
  <dataValidations count="1">
    <dataValidation allowBlank="false" error="Please choose one of the 12 listed months." errorStyle="stop" errorTitle="Invalid month" operator="between" prompt="Choose the month to report Closing Deferred Revenue balance as of." promptTitle="As of Month" showDropDown="false" showErrorMessage="false" showInputMessage="false" sqref="B2" type="list">
      <formula1>$R$5:$AC$5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8"/>
  </cols>
  <sheetData>
    <row r="1" customFormat="false" ht="15" hidden="false" customHeight="true" outlineLevel="0" collapsed="false">
      <c r="A1" s="20" t="s">
        <v>59</v>
      </c>
    </row>
    <row r="2" customFormat="false" ht="15" hidden="false" customHeight="true" outlineLevel="0" collapsed="false">
      <c r="A2" s="21"/>
    </row>
    <row r="3" customFormat="false" ht="15" hidden="false" customHeight="true" outlineLevel="0" collapsed="false">
      <c r="A3" s="22" t="s">
        <v>60</v>
      </c>
    </row>
    <row r="4" customFormat="false" ht="15" hidden="false" customHeight="true" outlineLevel="0" collapsed="false">
      <c r="A4" s="21" t="s">
        <v>61</v>
      </c>
    </row>
    <row r="5" customFormat="false" ht="15" hidden="false" customHeight="true" outlineLevel="0" collapsed="false">
      <c r="A5" s="21"/>
    </row>
    <row r="6" customFormat="false" ht="15" hidden="false" customHeight="true" outlineLevel="0" collapsed="false">
      <c r="A6" s="21" t="s">
        <v>62</v>
      </c>
    </row>
    <row r="7" customFormat="false" ht="15" hidden="false" customHeight="true" outlineLevel="0" collapsed="false">
      <c r="A7" s="21" t="s">
        <v>63</v>
      </c>
    </row>
    <row r="8" customFormat="false" ht="15" hidden="false" customHeight="true" outlineLevel="0" collapsed="false">
      <c r="A8" s="21" t="s">
        <v>64</v>
      </c>
    </row>
    <row r="9" customFormat="false" ht="15" hidden="false" customHeight="true" outlineLevel="0" collapsed="false">
      <c r="A9" s="21" t="s">
        <v>65</v>
      </c>
    </row>
    <row r="10" customFormat="false" ht="15" hidden="false" customHeight="true" outlineLevel="0" collapsed="false">
      <c r="A10" s="21" t="s">
        <v>66</v>
      </c>
    </row>
    <row r="11" customFormat="false" ht="15" hidden="false" customHeight="true" outlineLevel="0" collapsed="false">
      <c r="A11" s="21" t="s">
        <v>67</v>
      </c>
    </row>
    <row r="12" customFormat="false" ht="15" hidden="false" customHeight="true" outlineLevel="0" collapsed="false">
      <c r="A12" s="21"/>
    </row>
    <row r="13" customFormat="false" ht="15" hidden="false" customHeight="true" outlineLevel="0" collapsed="false">
      <c r="A13" s="21" t="s">
        <v>68</v>
      </c>
    </row>
    <row r="14" customFormat="false" ht="15" hidden="false" customHeight="true" outlineLevel="0" collapsed="false">
      <c r="A14" s="21" t="s">
        <v>69</v>
      </c>
    </row>
    <row r="15" customFormat="false" ht="15" hidden="false" customHeight="true" outlineLevel="0" collapsed="false">
      <c r="A15" s="21"/>
    </row>
    <row r="16" customFormat="false" ht="15" hidden="false" customHeight="true" outlineLevel="0" collapsed="false">
      <c r="A16" s="21" t="s">
        <v>70</v>
      </c>
    </row>
    <row r="17" customFormat="false" ht="15" hidden="false" customHeight="true" outlineLevel="0" collapsed="false">
      <c r="A17" s="21" t="s">
        <v>71</v>
      </c>
    </row>
    <row r="18" customFormat="false" ht="15" hidden="false" customHeight="true" outlineLevel="0" collapsed="false">
      <c r="A18" s="21"/>
    </row>
    <row r="19" customFormat="false" ht="15" hidden="false" customHeight="true" outlineLevel="0" collapsed="false">
      <c r="A19" s="22" t="s">
        <v>72</v>
      </c>
    </row>
    <row r="20" customFormat="false" ht="15" hidden="false" customHeight="true" outlineLevel="0" collapsed="false">
      <c r="A20" s="21" t="s">
        <v>73</v>
      </c>
    </row>
    <row r="21" customFormat="false" ht="15" hidden="false" customHeight="true" outlineLevel="0" collapsed="false">
      <c r="A21" s="21" t="s">
        <v>74</v>
      </c>
    </row>
    <row r="22" customFormat="false" ht="15" hidden="false" customHeight="true" outlineLevel="0" collapsed="false">
      <c r="A22" s="21" t="s">
        <v>75</v>
      </c>
    </row>
    <row r="23" customFormat="false" ht="15" hidden="false" customHeight="true" outlineLevel="0" collapsed="false">
      <c r="A23" s="21" t="s">
        <v>76</v>
      </c>
    </row>
    <row r="24" customFormat="false" ht="15" hidden="false" customHeight="true" outlineLevel="0" collapsed="false">
      <c r="A24" s="21" t="s">
        <v>77</v>
      </c>
    </row>
    <row r="25" customFormat="false" ht="15" hidden="false" customHeight="true" outlineLevel="0" collapsed="false">
      <c r="A25" s="21" t="s">
        <v>78</v>
      </c>
    </row>
    <row r="26" customFormat="false" ht="15" hidden="false" customHeight="true" outlineLevel="0" collapsed="false">
      <c r="A26" s="21" t="s">
        <v>79</v>
      </c>
    </row>
    <row r="27" customFormat="false" ht="15" hidden="false" customHeight="true" outlineLevel="0" collapsed="false">
      <c r="A27" s="21"/>
    </row>
    <row r="28" customFormat="false" ht="15" hidden="false" customHeight="true" outlineLevel="0" collapsed="false">
      <c r="A28" s="21" t="s">
        <v>80</v>
      </c>
    </row>
    <row r="29" customFormat="false" ht="15" hidden="false" customHeight="true" outlineLevel="0" collapsed="false">
      <c r="A29" s="21" t="s">
        <v>81</v>
      </c>
    </row>
    <row r="30" customFormat="false" ht="15" hidden="false" customHeight="true" outlineLevel="0" collapsed="false">
      <c r="A30" s="21"/>
    </row>
    <row r="31" customFormat="false" ht="15" hidden="false" customHeight="true" outlineLevel="0" collapsed="false">
      <c r="A31" s="23" t="s">
        <v>82</v>
      </c>
    </row>
    <row r="32" customFormat="false" ht="15" hidden="false" customHeight="true" outlineLevel="0" collapsed="false">
      <c r="A32" s="21" t="s">
        <v>83</v>
      </c>
    </row>
    <row r="33" customFormat="false" ht="15" hidden="false" customHeight="true" outlineLevel="0" collapsed="false">
      <c r="A33" s="21" t="s">
        <v>84</v>
      </c>
    </row>
    <row r="34" customFormat="false" ht="15" hidden="false" customHeight="true" outlineLevel="0" collapsed="false">
      <c r="A34" s="21" t="s">
        <v>85</v>
      </c>
    </row>
    <row r="35" customFormat="false" ht="15" hidden="false" customHeight="true" outlineLevel="0" collapsed="false">
      <c r="A35" s="21" t="s">
        <v>86</v>
      </c>
    </row>
    <row r="36" customFormat="false" ht="15" hidden="false" customHeight="true" outlineLevel="0" collapsed="false">
      <c r="A36" s="21" t="s">
        <v>87</v>
      </c>
    </row>
    <row r="37" customFormat="false" ht="15" hidden="false" customHeight="true" outlineLevel="0" collapsed="false">
      <c r="A37" s="21" t="s">
        <v>88</v>
      </c>
    </row>
    <row r="38" customFormat="false" ht="15" hidden="false" customHeight="false" outlineLevel="0" collapsed="false">
      <c r="A38" s="21" t="s">
        <v>89</v>
      </c>
    </row>
    <row r="39" customFormat="false" ht="15" hidden="false" customHeight="false" outlineLevel="0" collapsed="false">
      <c r="A39" s="21" t="s">
        <v>90</v>
      </c>
    </row>
    <row r="40" customFormat="false" ht="15" hidden="false" customHeight="false" outlineLevel="0" collapsed="false">
      <c r="A40" s="21"/>
    </row>
    <row r="41" customFormat="false" ht="15" hidden="false" customHeight="false" outlineLevel="0" collapsed="false">
      <c r="A41" s="21" t="s">
        <v>91</v>
      </c>
    </row>
    <row r="42" customFormat="false" ht="15" hidden="false" customHeight="false" outlineLevel="0" collapsed="false">
      <c r="A42" s="21"/>
    </row>
    <row r="43" customFormat="false" ht="15" hidden="false" customHeight="false" outlineLevel="0" collapsed="false">
      <c r="A43" s="21" t="s">
        <v>92</v>
      </c>
    </row>
    <row r="44" customFormat="false" ht="15" hidden="false" customHeight="false" outlineLevel="0" collapsed="false">
      <c r="A44" s="21" t="s">
        <v>93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2026-07-05T07:10:58Z</dcterms:created>
  <dc:creator>openpyxl</dc:creator>
  <dc:description/>
  <dc:language>en-US</dc:language>
  <cp:lastModifiedBy/>
  <dcterms:modified xsi:type="dcterms:W3CDTF">2026-07-14T20:40:34Z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